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65" windowHeight="8115" activeTab="0"/>
  </bookViews>
  <sheets>
    <sheet name="GENERAL INFOMRATION" sheetId="1" r:id="rId1"/>
    <sheet name="Balance sheet" sheetId="2" r:id="rId2"/>
    <sheet name="P&amp;L" sheetId="3" r:id="rId3"/>
    <sheet name="CF_I" sheetId="4" r:id="rId4"/>
    <sheet name="NT_D" sheetId="5" state="hidden" r:id="rId5"/>
    <sheet name="CC" sheetId="6" r:id="rId6"/>
    <sheet name="Notes" sheetId="7" r:id="rId7"/>
  </sheets>
  <definedNames>
    <definedName name="_xlnm.Print_Area" localSheetId="1">'Balance sheet'!$A$1:$K$121</definedName>
    <definedName name="_xlnm.Print_Area" localSheetId="5">'CC'!$A$1:$K$25</definedName>
    <definedName name="_xlnm.Print_Area" localSheetId="3">'CF_I'!$A$1:$K$52</definedName>
    <definedName name="_xlnm.Print_Area" localSheetId="0">'GENERAL INFOMRATION'!$A$1:$I$63</definedName>
    <definedName name="_xlnm.Print_Area" localSheetId="6">'Notes'!$A$1:$I$469</definedName>
  </definedNames>
  <calcPr fullCalcOnLoad="1"/>
</workbook>
</file>

<file path=xl/sharedStrings.xml><?xml version="1.0" encoding="utf-8"?>
<sst xmlns="http://schemas.openxmlformats.org/spreadsheetml/2006/main" count="754" uniqueCount="623">
  <si>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</si>
  <si>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</si>
  <si>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</si>
  <si>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</si>
  <si>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</si>
  <si>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</si>
  <si>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</si>
  <si>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</si>
  <si>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</si>
  <si>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</si>
  <si>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</si>
  <si>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</si>
  <si>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</si>
  <si>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</si>
  <si>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</si>
  <si>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</si>
  <si>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</si>
  <si>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</si>
  <si>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</si>
  <si>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</si>
  <si>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</si>
  <si>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</si>
  <si>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</si>
  <si>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</si>
  <si>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</si>
  <si>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</si>
  <si>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</si>
  <si>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</si>
  <si>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</si>
  <si>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</si>
  <si>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</si>
  <si>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</si>
  <si>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</si>
  <si>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</si>
  <si>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</si>
  <si>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</si>
  <si>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</si>
  <si>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</si>
  <si>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</si>
  <si>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</si>
  <si>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</si>
  <si>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</si>
  <si>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</si>
  <si>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</si>
  <si>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</si>
  <si>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</si>
  <si>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</si>
  <si>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</si>
  <si>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</si>
  <si>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</si>
  <si>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</si>
  <si>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</si>
  <si>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</si>
  <si>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</si>
  <si>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</si>
  <si>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</si>
  <si>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</si>
  <si>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</si>
  <si>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</si>
  <si>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</si>
  <si>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</si>
  <si>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</si>
  <si>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</si>
  <si>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</si>
  <si>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</si>
  <si>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</si>
  <si>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</si>
  <si>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</si>
  <si>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</si>
  <si>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</si>
  <si>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</si>
  <si>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</si>
  <si>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</si>
  <si>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</si>
  <si>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</si>
  <si>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</si>
  <si>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</si>
  <si>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</si>
  <si>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</si>
  <si>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</si>
  <si>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</si>
  <si>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</si>
  <si>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</si>
  <si>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</si>
  <si>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</si>
  <si>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</si>
  <si>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</si>
  <si>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</si>
  <si>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</si>
  <si>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</si>
  <si>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</si>
  <si>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</si>
  <si>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</si>
  <si>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</si>
  <si>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</si>
  <si>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</si>
  <si>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</si>
  <si>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</si>
  <si>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</si>
  <si>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</si>
  <si>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</si>
  <si>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</si>
  <si>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</si>
  <si>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</si>
  <si>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</si>
  <si>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</si>
  <si>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</si>
  <si>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</si>
  <si>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</si>
  <si>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</si>
  <si>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</si>
  <si>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</si>
  <si>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</si>
  <si>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</si>
  <si>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</si>
  <si>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</si>
  <si>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</si>
  <si>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</si>
  <si>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</si>
  <si>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</si>
  <si>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</si>
  <si>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</si>
  <si>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</si>
  <si>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</si>
  <si>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</si>
  <si>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</si>
  <si>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</si>
  <si>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</si>
  <si>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</si>
  <si>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</si>
  <si>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</si>
  <si>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</si>
  <si>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</si>
  <si>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</si>
  <si>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</si>
  <si>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</si>
  <si>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</si>
  <si>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</si>
  <si>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</si>
  <si>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</si>
  <si>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</si>
  <si>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</si>
  <si>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</si>
  <si>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</si>
  <si>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</si>
  <si>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</si>
  <si>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</si>
  <si>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</si>
  <si>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</si>
  <si>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</si>
  <si>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</si>
  <si>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</si>
  <si>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</si>
  <si>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</si>
  <si>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</si>
  <si>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</si>
  <si>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</si>
  <si>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</si>
  <si>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</si>
  <si>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</si>
  <si>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</si>
  <si>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</si>
  <si>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</si>
  <si>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</si>
  <si>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</si>
  <si>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</si>
  <si>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</si>
  <si>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</si>
  <si>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</si>
  <si>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</si>
  <si>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</si>
  <si>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</si>
  <si>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</si>
  <si>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</si>
  <si>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</si>
  <si>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</si>
  <si>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</si>
  <si>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</si>
  <si>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</si>
  <si>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</si>
  <si>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</si>
  <si>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</si>
  <si>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</si>
  <si>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</si>
  <si>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</si>
  <si>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</si>
  <si>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</si>
  <si>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</si>
  <si>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</si>
  <si>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</si>
  <si>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</si>
  <si>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</si>
  <si>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</si>
  <si>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</si>
  <si>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</si>
  <si>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</si>
  <si>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</si>
  <si>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</si>
  <si>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</si>
  <si>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</si>
  <si>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</si>
  <si>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</si>
  <si>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</si>
  <si>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</si>
  <si>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</si>
  <si>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</si>
  <si>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</si>
  <si>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</si>
  <si>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</si>
  <si>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</si>
  <si>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</si>
  <si>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</si>
  <si>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</si>
  <si>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</si>
  <si>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</si>
  <si>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</si>
  <si>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</si>
  <si>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</si>
  <si>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</si>
  <si>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</si>
  <si>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</si>
  <si>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</si>
  <si>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</si>
  <si>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</si>
  <si>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</si>
  <si>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</si>
  <si>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</si>
  <si>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</si>
  <si>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</si>
  <si>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</si>
  <si>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</si>
  <si>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</si>
  <si>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</si>
  <si>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</si>
  <si>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</si>
  <si>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</si>
  <si>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</si>
  <si>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</si>
  <si>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</si>
  <si>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</si>
  <si>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</si>
  <si>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</si>
  <si>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</si>
  <si>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</si>
  <si>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</si>
  <si>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</si>
  <si>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</si>
  <si>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</si>
  <si>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</si>
  <si>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</si>
  <si>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</si>
  <si>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</si>
  <si>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</si>
  <si>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</si>
  <si>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</si>
  <si>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</si>
  <si>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</si>
  <si>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</si>
  <si>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</si>
  <si>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</si>
  <si>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</si>
  <si>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</si>
  <si>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</si>
  <si>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</si>
  <si>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</si>
  <si>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</si>
  <si>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</si>
  <si>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</si>
  <si>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</si>
  <si>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</si>
  <si>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</si>
  <si>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</si>
  <si>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</si>
  <si>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</si>
  <si>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</si>
  <si>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</si>
  <si>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</si>
  <si>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</si>
  <si>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</si>
  <si>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</si>
  <si>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</si>
  <si>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</si>
  <si>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</si>
  <si>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</si>
  <si>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</si>
  <si>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</si>
  <si>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</si>
  <si>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</si>
  <si>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</si>
  <si>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</si>
  <si>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</si>
  <si>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</si>
  <si>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</si>
  <si>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</si>
  <si>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</si>
  <si>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</si>
  <si>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</si>
  <si>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</si>
  <si>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</si>
  <si>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</si>
  <si>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</si>
  <si>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</si>
  <si>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</si>
  <si>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</si>
  <si>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</si>
  <si>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</si>
  <si>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</si>
  <si>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</si>
  <si>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</si>
  <si>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</si>
  <si>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</si>
  <si>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</si>
  <si>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</si>
  <si>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</si>
  <si>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</si>
  <si>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</si>
  <si>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</si>
  <si>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</si>
  <si>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</si>
  <si>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</si>
  <si>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</si>
  <si>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</si>
  <si>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</si>
  <si>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</si>
  <si>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</si>
  <si>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</si>
  <si>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</si>
  <si>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</si>
  <si>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</si>
  <si>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</si>
  <si>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</si>
  <si>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</si>
  <si>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</si>
  <si>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</si>
  <si>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</si>
  <si>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</si>
  <si>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</si>
  <si>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</si>
  <si>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</si>
  <si>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</si>
  <si>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</si>
  <si>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</si>
  <si>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</si>
  <si>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</si>
  <si>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</si>
  <si>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</si>
  <si>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</si>
  <si>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</si>
  <si>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</si>
  <si>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</si>
  <si>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</si>
  <si>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</si>
  <si>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</si>
  <si>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</si>
  <si>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</si>
  <si>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</si>
  <si>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</si>
  <si>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</si>
  <si>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</si>
  <si>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</si>
  <si>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</si>
  <si>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</si>
  <si>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</si>
  <si>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</si>
  <si>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</si>
  <si>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</si>
  <si>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</si>
  <si>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</si>
  <si>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</si>
  <si>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</si>
  <si>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</si>
  <si>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</si>
  <si>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</si>
  <si>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</si>
  <si>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</si>
  <si>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</si>
  <si>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</si>
  <si>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</si>
  <si>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</si>
  <si>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</si>
  <si>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</si>
  <si>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</si>
  <si>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</si>
  <si>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</si>
  <si>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</si>
  <si>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</si>
  <si>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</si>
  <si>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</si>
  <si>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</si>
  <si>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</si>
  <si>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</si>
  <si>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</si>
  <si>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</si>
  <si>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</si>
  <si>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</si>
  <si>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</si>
  <si>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</si>
  <si>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</si>
  <si>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</si>
  <si>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</si>
  <si>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collected penalties etc.</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</si>
  <si>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</si>
  <si>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</si>
  <si>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</si>
  <si>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</si>
  <si>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</si>
  <si>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</si>
  <si>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</si>
  <si>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</si>
  <si>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</si>
  <si>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</si>
  <si>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</si>
  <si>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</si>
  <si>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</si>
  <si>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</si>
  <si>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</si>
  <si>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</si>
  <si>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</si>
  <si>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</si>
  <si>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</si>
  <si>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</si>
  <si>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</si>
  <si>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</si>
  <si>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</si>
  <si>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</si>
  <si>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</si>
  <si>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</si>
  <si>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</si>
  <si>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</si>
  <si>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</si>
  <si>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</si>
  <si>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</si>
  <si>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</si>
  <si>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</si>
  <si>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</si>
  <si>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</si>
  <si>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</si>
  <si>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</si>
  <si>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</si>
  <si>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</si>
  <si>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</si>
  <si>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</si>
  <si>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</si>
  <si>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</si>
  <si>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</si>
  <si>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</si>
  <si>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</si>
  <si>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</si>
  <si>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</si>
  <si>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</si>
  <si>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</si>
  <si>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</si>
  <si>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</si>
  <si>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</si>
  <si>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</si>
  <si>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</si>
  <si>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</si>
  <si>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</si>
  <si>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</si>
  <si>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</si>
  <si>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</si>
  <si>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</si>
  <si>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</si>
  <si>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</si>
  <si>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</si>
  <si>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</si>
  <si>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</si>
  <si>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</si>
  <si>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</si>
  <si>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</si>
  <si>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</si>
  <si>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</si>
  <si>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</si>
  <si>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</si>
  <si>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</si>
  <si>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</si>
  <si>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</si>
  <si>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</si>
  <si>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</si>
  <si>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</si>
  <si>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</si>
  <si>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Aging of trade receivables of the Company:</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</si>
  <si>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</si>
  <si>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</si>
  <si>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</si>
  <si>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</si>
  <si>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</si>
  <si>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</si>
  <si>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</si>
  <si>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</si>
  <si>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</si>
  <si>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</si>
  <si>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</si>
  <si>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</si>
  <si>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</si>
  <si>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</si>
  <si>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</si>
  <si>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</si>
  <si>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</si>
  <si>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</si>
  <si>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</si>
  <si>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</si>
  <si>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</si>
  <si>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Shareholder</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</si>
  <si>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</si>
  <si>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</si>
  <si>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</si>
  <si>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</si>
  <si>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</si>
  <si>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</si>
  <si>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</si>
  <si>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</si>
  <si>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</si>
  <si>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</si>
  <si>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</si>
  <si>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</si>
  <si>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</si>
  <si>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</si>
  <si>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</si>
  <si>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</si>
  <si>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</si>
  <si>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</si>
  <si>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</si>
  <si>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</si>
  <si>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</si>
  <si>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</si>
  <si>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</si>
  <si>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</si>
  <si>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</si>
  <si>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</si>
  <si>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</si>
  <si>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</si>
  <si>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</si>
  <si>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</si>
  <si>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</si>
  <si>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</si>
  <si>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</si>
  <si>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</si>
  <si>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</si>
  <si>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</si>
  <si>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</si>
  <si>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</si>
  <si>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</si>
  <si>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</si>
  <si>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</si>
  <si>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</si>
  <si>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</si>
  <si>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</si>
  <si>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</si>
  <si>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</si>
  <si>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</si>
  <si>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</si>
  <si>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</si>
  <si>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</si>
  <si>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</si>
  <si>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</si>
  <si>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</si>
  <si>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</si>
  <si>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</si>
  <si>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</si>
  <si>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</si>
  <si>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</si>
  <si>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</si>
  <si>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In August 2008, the Parent Company increased the share capital  of Optima Direct d.o.o. by HRK  15.888 i.e. the share capital was increased from HRK 3.328 to HRK 19.216.</t>
  </si>
  <si>
    <t>LIABILITIES</t>
  </si>
  <si>
    <t>MATIJA MARTIĆ, JADRANKA SURUČIĆ</t>
  </si>
  <si>
    <t>Matija Martić                                   Jadranka Suručić</t>
  </si>
  <si>
    <t>Zrinka Vuković Berić</t>
  </si>
  <si>
    <t>Duško Grabovac</t>
  </si>
  <si>
    <t>JOVIČIĆ GORAN (1/1)</t>
  </si>
  <si>
    <t>6110</t>
  </si>
  <si>
    <t>ZAGREBAČKA BANKA D.D./ZBIRNI SKRBNIČKI RAČUN ZAGREBAČKA BANKA D.D./DF</t>
  </si>
  <si>
    <t>Interest income from related companies</t>
  </si>
  <si>
    <t>Loans to related companies</t>
  </si>
  <si>
    <t>Shares in related companies</t>
  </si>
  <si>
    <t>SHARES IN RELATED COMPANIES</t>
  </si>
  <si>
    <t>Receivables from related companies</t>
  </si>
  <si>
    <t>Optima telekom za upravljanje nekretninama i savjetovanje d.o.o.</t>
  </si>
  <si>
    <t>Liabilities for advances received</t>
  </si>
  <si>
    <t>Deferred income</t>
  </si>
  <si>
    <t>Deferred Income due to uncertainty</t>
  </si>
  <si>
    <t>Liabilities tooward related companies</t>
  </si>
  <si>
    <t>As a sole member-founder, the Company established Optima telekom za upravljanje nekretninama i savjetovanje d.o.o., on 16 Aug 2011, wich currently is not operating</t>
  </si>
  <si>
    <t xml:space="preserve">MARTIĆ MATIJA </t>
  </si>
  <si>
    <t>049. OTHER RECEIVABLES</t>
  </si>
  <si>
    <t>Write off old trade payables and additional discounts</t>
  </si>
  <si>
    <t>Accrued interests</t>
  </si>
  <si>
    <t>1 Jan 2012</t>
  </si>
  <si>
    <t>31 Mar 2012</t>
  </si>
  <si>
    <t>as at 31 Mar 2012</t>
  </si>
  <si>
    <t>for the period from 01 Jan 2012 to 31 Mar 2012</t>
  </si>
  <si>
    <t>in the period from 01 Jan 2012 to 31 Mar 2012</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</si>
  <si>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2004,for a period of 30 years. </t>
  </si>
  <si>
    <t>As at 31 Mar 2012</t>
  </si>
  <si>
    <t>Amortization as at 31 Mar 2012</t>
  </si>
  <si>
    <t>Investments in affiliated companies as on 31 Mar 2012:</t>
  </si>
  <si>
    <t>At 31 Mar 2012, loss per share is as follows:</t>
  </si>
  <si>
    <t>Structure of shareholders as on 31 Mar 2012:</t>
  </si>
  <si>
    <t>31 Mar 2011</t>
  </si>
  <si>
    <t xml:space="preserve">Management Board of the Company in 2012: </t>
  </si>
  <si>
    <t>Financial Statements as per 31 Mar 2012 have been prepared on the basis of accounting policies presented and published in the Audited Consolidated Financial Statements of the Group on 31 March 2012 which were made available on Zagreb Stock Exchange d.d. on 04 April 2012.</t>
  </si>
  <si>
    <t xml:space="preserve">In the period from January to March 2012 the Company did not buy-out the issued shares i.e. it does not hold treasury shares. </t>
  </si>
  <si>
    <t>In the period January - March 2012, there were no changes in accounting policies and accounting estimations based on which the financial reports for the indicated period have been prepared.</t>
  </si>
  <si>
    <t>The Financial Statements of the Group are presented in Croatian kunas (HRK). The applicable exchange rate of the Croatian currency on 31 Mar 2012 was HRK 7,506917 for EUR 1 and HRK 5,623580 for USD 1.</t>
  </si>
  <si>
    <t>Number of employees on 31 Mar 2012</t>
  </si>
  <si>
    <t>As at 01 Jan 2012</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</si>
  <si>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on 27 January 2012.</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</si>
  <si>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</si>
  <si>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Price of shares realized on the stock exchange within the current quarter (1 Jan - 31 Mar 2012)  varied from HRK 19,02 (the lowest price) to HRK 26,00  (the highest price). Market capitalization in thousands of HRK on 31 Mar 2012 amounted to HRK 70.107 thousand.</t>
  </si>
  <si>
    <t>In the same period last year, loss per share amounted to HRK 5,16</t>
  </si>
  <si>
    <t>On  31 Mar 2012 the Company employed 177 employees.</t>
  </si>
  <si>
    <t>Member and Deputy Chairman</t>
  </si>
  <si>
    <t>Member</t>
  </si>
  <si>
    <t>119. MATERIAL COSTS</t>
  </si>
  <si>
    <t>Loans to third party companies refer to the loans granted to company OSN INŽENJERING d.o.o. with interest rate of 11,5% and due dates 13 August 2012 (loan in the amount of HRK 3,08 million) and 30 April 2013 (loans in the amount of HRK 29,36 million)</t>
  </si>
  <si>
    <t>Long term deposits comprise of two guarantee deposits with Zagrebačka banka d.d. for purchase and installation of telecommunications equipment and they come due on 16 February 2015 and 20 February 2015, respectively, as well as one deposit with BKS bank, coming due on 31 December 2013.</t>
  </si>
  <si>
    <t>According to HANFA's instructions items in balance sheet in the positions of the previous period are as at 31 December 2011</t>
  </si>
  <si>
    <t>Interests receivables</t>
  </si>
  <si>
    <t>1 January 2012</t>
  </si>
  <si>
    <t>Accrued interest refer to undue interest for loans reprogrammed in Zagrebačka banka in December 2011, which are attributable to principal payment</t>
  </si>
  <si>
    <t xml:space="preserve">Long-term liabilities arising from credits and loans with variable interest rates amount to HRK 358,71 million, and therefore, the Company's exposure to the interest rate risk is  significant. </t>
  </si>
  <si>
    <t>The majority of non-interest bearing liabilities of the Company maturing within one year account for trade payables in the amount of HRK 147.105 thousand for the period from January to March 2012 (HRK 131.896 thousand for the same period last year).</t>
  </si>
  <si>
    <t>SMALL SHAREHOLDERS</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</si>
</sst>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sz val="8"/>
      <color indexed="10"/>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style="thin">
        <color indexed="8"/>
      </right>
      <top/>
      <bottom/>
    </border>
    <border>
      <left/>
      <right/>
      <top style="medium"/>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style="thin"/>
      <top style="thin"/>
      <bottom style="thin"/>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right/>
      <top style="hair"/>
      <bottom/>
    </border>
    <border>
      <left/>
      <right/>
      <top style="hair"/>
      <bottom/>
    </border>
    <border>
      <left/>
      <right style="thin"/>
      <top style="hair"/>
      <bottom/>
    </border>
    <border>
      <left style="thin"/>
      <right/>
      <top style="thin"/>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right style="medium"/>
      <top/>
      <bottom/>
    </border>
    <border>
      <left/>
      <right style="medium"/>
      <top style="thin"/>
      <bottom style="thin"/>
    </border>
    <border>
      <left/>
      <right style="medium"/>
      <top/>
      <bottom style="medium"/>
    </border>
    <border>
      <left style="medium"/>
      <right/>
      <top style="thin"/>
      <bottom style="thin"/>
    </border>
    <border>
      <left style="medium"/>
      <right/>
      <top/>
      <bottom style="medium"/>
    </border>
    <border>
      <left style="medium"/>
      <right/>
      <top/>
      <bottom/>
    </border>
    <border>
      <left style="medium"/>
      <right/>
      <top style="thin"/>
      <bottom/>
    </border>
    <border>
      <left/>
      <right style="medium"/>
      <top style="thin"/>
      <bottom/>
    </border>
    <border>
      <left style="medium"/>
      <right/>
      <top style="medium"/>
      <bottom/>
    </border>
    <border>
      <left/>
      <right style="medium"/>
      <top style="medium"/>
      <bottom/>
    </border>
  </borders>
  <cellStyleXfs count="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1" fillId="34" borderId="8" applyNumberFormat="0" applyAlignment="0" applyProtection="0"/>
    <xf numFmtId="0" fontId="60" fillId="0" borderId="9" applyNumberFormat="0" applyFill="0" applyAlignment="0" applyProtection="0"/>
    <xf numFmtId="0" fontId="47"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38"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36">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145" applyFont="1" applyAlignment="1">
      <alignment/>
      <protection/>
    </xf>
    <xf numFmtId="0" fontId="0" fillId="0" borderId="0" xfId="145" applyFont="1" applyAlignment="1">
      <alignment/>
      <protection/>
    </xf>
    <xf numFmtId="0" fontId="3" fillId="0" borderId="0" xfId="145" applyFont="1" applyFill="1" applyBorder="1" applyAlignment="1" applyProtection="1">
      <alignment horizontal="left" vertical="center"/>
      <protection hidden="1"/>
    </xf>
    <xf numFmtId="0" fontId="4" fillId="0" borderId="0" xfId="145" applyFont="1" applyFill="1" applyBorder="1" applyAlignment="1" applyProtection="1">
      <alignment vertical="center"/>
      <protection hidden="1"/>
    </xf>
    <xf numFmtId="0" fontId="4" fillId="0" borderId="0" xfId="145" applyFont="1" applyFill="1" applyBorder="1" applyAlignment="1" applyProtection="1">
      <alignment horizontal="center" vertical="center" wrapText="1"/>
      <protection hidden="1"/>
    </xf>
    <xf numFmtId="0" fontId="4" fillId="0" borderId="0" xfId="145" applyFont="1" applyBorder="1" applyAlignment="1" applyProtection="1">
      <alignment/>
      <protection hidden="1"/>
    </xf>
    <xf numFmtId="0" fontId="12" fillId="0" borderId="0" xfId="145" applyFont="1" applyBorder="1" applyAlignment="1" applyProtection="1">
      <alignment horizontal="right" vertical="center" wrapText="1"/>
      <protection hidden="1"/>
    </xf>
    <xf numFmtId="0" fontId="12" fillId="0" borderId="0" xfId="145" applyNumberFormat="1" applyFont="1" applyFill="1" applyBorder="1" applyAlignment="1" applyProtection="1">
      <alignment horizontal="right" vertical="center" shrinkToFit="1"/>
      <protection hidden="1" locked="0"/>
    </xf>
    <xf numFmtId="0" fontId="12" fillId="0" borderId="0" xfId="145" applyFont="1" applyFill="1" applyBorder="1" applyAlignment="1" applyProtection="1">
      <alignment horizontal="left" vertical="center"/>
      <protection hidden="1"/>
    </xf>
    <xf numFmtId="0" fontId="4" fillId="0" borderId="0" xfId="145" applyFont="1" applyBorder="1" applyAlignment="1" applyProtection="1">
      <alignment horizontal="left"/>
      <protection hidden="1"/>
    </xf>
    <xf numFmtId="0" fontId="4" fillId="0" borderId="0" xfId="145" applyFont="1" applyBorder="1" applyAlignment="1" applyProtection="1">
      <alignment vertical="top"/>
      <protection hidden="1"/>
    </xf>
    <xf numFmtId="0" fontId="4" fillId="0" borderId="0" xfId="145" applyFont="1" applyBorder="1" applyAlignment="1" applyProtection="1">
      <alignment horizontal="right"/>
      <protection hidden="1"/>
    </xf>
    <xf numFmtId="0" fontId="3" fillId="0" borderId="0" xfId="145" applyFont="1" applyFill="1" applyBorder="1" applyAlignment="1" applyProtection="1">
      <alignment horizontal="right" vertical="center"/>
      <protection hidden="1" locked="0"/>
    </xf>
    <xf numFmtId="0" fontId="4" fillId="0" borderId="0" xfId="145" applyFont="1" applyBorder="1" applyAlignment="1" applyProtection="1">
      <alignment/>
      <protection hidden="1"/>
    </xf>
    <xf numFmtId="0" fontId="3" fillId="0" borderId="0" xfId="145" applyFont="1" applyBorder="1" applyAlignment="1" applyProtection="1">
      <alignment vertical="top"/>
      <protection hidden="1"/>
    </xf>
    <xf numFmtId="0" fontId="4" fillId="0" borderId="0" xfId="145" applyFont="1" applyFill="1" applyBorder="1" applyAlignment="1" applyProtection="1">
      <alignment/>
      <protection hidden="1"/>
    </xf>
    <xf numFmtId="0" fontId="4" fillId="0" borderId="0" xfId="145" applyFont="1" applyBorder="1" applyAlignment="1" applyProtection="1">
      <alignment horizontal="center" vertical="center"/>
      <protection hidden="1" locked="0"/>
    </xf>
    <xf numFmtId="0" fontId="4" fillId="0" borderId="0" xfId="145" applyFont="1" applyBorder="1" applyAlignment="1" applyProtection="1">
      <alignment vertical="top" wrapText="1"/>
      <protection hidden="1"/>
    </xf>
    <xf numFmtId="0" fontId="4" fillId="0" borderId="0" xfId="145" applyFont="1" applyBorder="1" applyAlignment="1" applyProtection="1">
      <alignment wrapText="1"/>
      <protection hidden="1"/>
    </xf>
    <xf numFmtId="0" fontId="4" fillId="0" borderId="0" xfId="145" applyFont="1" applyBorder="1" applyAlignment="1" applyProtection="1">
      <alignment horizontal="right" vertical="top"/>
      <protection hidden="1"/>
    </xf>
    <xf numFmtId="0" fontId="4" fillId="0" borderId="0" xfId="145" applyFont="1" applyBorder="1" applyAlignment="1" applyProtection="1">
      <alignment horizontal="center" vertical="top"/>
      <protection hidden="1"/>
    </xf>
    <xf numFmtId="0" fontId="4" fillId="0" borderId="0" xfId="145" applyFont="1" applyBorder="1" applyAlignment="1" applyProtection="1">
      <alignment horizontal="center"/>
      <protection hidden="1"/>
    </xf>
    <xf numFmtId="0" fontId="4" fillId="0" borderId="0" xfId="145" applyFont="1" applyBorder="1" applyAlignment="1">
      <alignment/>
      <protection/>
    </xf>
    <xf numFmtId="0" fontId="4" fillId="0" borderId="0" xfId="145" applyFont="1" applyBorder="1" applyAlignment="1" applyProtection="1">
      <alignment horizontal="left" vertical="top"/>
      <protection hidden="1"/>
    </xf>
    <xf numFmtId="0" fontId="4" fillId="0" borderId="18" xfId="145" applyFont="1" applyBorder="1" applyAlignment="1" applyProtection="1">
      <alignment/>
      <protection hidden="1"/>
    </xf>
    <xf numFmtId="0" fontId="4" fillId="0" borderId="0" xfId="145" applyFont="1" applyBorder="1" applyAlignment="1" applyProtection="1">
      <alignment vertical="center"/>
      <protection hidden="1"/>
    </xf>
    <xf numFmtId="0" fontId="4" fillId="0" borderId="19" xfId="145" applyFont="1" applyBorder="1" applyAlignment="1" applyProtection="1">
      <alignment/>
      <protection hidden="1"/>
    </xf>
    <xf numFmtId="0" fontId="4" fillId="0" borderId="19" xfId="145" applyFont="1" applyBorder="1" applyAlignment="1">
      <alignment/>
      <protection/>
    </xf>
    <xf numFmtId="0" fontId="10" fillId="0" borderId="0" xfId="169" applyFont="1" applyFill="1" applyBorder="1" applyAlignment="1">
      <alignment horizontal="center" vertical="center" wrapText="1"/>
      <protection/>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169" applyFont="1" applyBorder="1" applyAlignment="1" applyProtection="1">
      <alignment vertical="center"/>
      <protection hidden="1"/>
    </xf>
    <xf numFmtId="0" fontId="4" fillId="0" borderId="0" xfId="145"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169" applyFont="1" applyFill="1" applyAlignment="1">
      <alignment wrapText="1"/>
      <protection/>
    </xf>
    <xf numFmtId="0" fontId="0" fillId="0" borderId="0" xfId="0" applyFont="1" applyFill="1" applyAlignment="1">
      <alignment/>
    </xf>
    <xf numFmtId="14" fontId="7" fillId="0" borderId="0" xfId="169" applyNumberFormat="1" applyFont="1" applyFill="1" applyBorder="1" applyAlignment="1" applyProtection="1">
      <alignment horizontal="center" vertical="center"/>
      <protection hidden="1" locked="0"/>
    </xf>
    <xf numFmtId="0" fontId="0" fillId="0" borderId="0" xfId="169"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145" applyFont="1" applyFill="1" applyBorder="1" applyAlignment="1" applyProtection="1">
      <alignment horizontal="left" vertical="center" wrapText="1"/>
      <protection hidden="1"/>
    </xf>
    <xf numFmtId="0" fontId="4" fillId="0" borderId="25" xfId="145" applyFont="1" applyFill="1" applyBorder="1" applyAlignment="1" applyProtection="1">
      <alignment vertical="center"/>
      <protection hidden="1"/>
    </xf>
    <xf numFmtId="0" fontId="4" fillId="0" borderId="25" xfId="145" applyFont="1" applyBorder="1" applyAlignment="1" applyProtection="1">
      <alignment/>
      <protection hidden="1"/>
    </xf>
    <xf numFmtId="0" fontId="12" fillId="0" borderId="0" xfId="145" applyFont="1" applyBorder="1" applyAlignment="1" applyProtection="1">
      <alignment horizontal="right"/>
      <protection hidden="1"/>
    </xf>
    <xf numFmtId="0" fontId="4" fillId="0" borderId="25" xfId="145" applyFont="1" applyBorder="1" applyAlignment="1" applyProtection="1">
      <alignment horizontal="right"/>
      <protection hidden="1"/>
    </xf>
    <xf numFmtId="0" fontId="4" fillId="0" borderId="24" xfId="145" applyFont="1" applyBorder="1" applyAlignment="1" applyProtection="1">
      <alignment/>
      <protection hidden="1"/>
    </xf>
    <xf numFmtId="0" fontId="3" fillId="0" borderId="24" xfId="145" applyFont="1" applyFill="1" applyBorder="1" applyAlignment="1" applyProtection="1">
      <alignment horizontal="right" vertical="center"/>
      <protection hidden="1" locked="0"/>
    </xf>
    <xf numFmtId="0" fontId="4" fillId="0" borderId="24" xfId="145" applyFont="1" applyBorder="1" applyAlignment="1" applyProtection="1">
      <alignment horizontal="left" vertical="top" wrapText="1"/>
      <protection hidden="1"/>
    </xf>
    <xf numFmtId="0" fontId="4" fillId="0" borderId="25" xfId="145" applyFont="1" applyBorder="1" applyAlignment="1">
      <alignment/>
      <protection/>
    </xf>
    <xf numFmtId="0" fontId="4" fillId="0" borderId="24" xfId="145" applyFont="1" applyBorder="1" applyAlignment="1" applyProtection="1">
      <alignment horizontal="left" vertical="top" indent="2"/>
      <protection hidden="1"/>
    </xf>
    <xf numFmtId="0" fontId="4" fillId="0" borderId="24" xfId="145" applyFont="1" applyBorder="1" applyAlignment="1" applyProtection="1">
      <alignment horizontal="left" vertical="top" wrapText="1" indent="2"/>
      <protection hidden="1"/>
    </xf>
    <xf numFmtId="0" fontId="4" fillId="0" borderId="25" xfId="145" applyFont="1" applyBorder="1" applyAlignment="1" applyProtection="1">
      <alignment horizontal="right" vertical="top"/>
      <protection hidden="1"/>
    </xf>
    <xf numFmtId="49" fontId="3" fillId="0" borderId="24" xfId="145" applyNumberFormat="1" applyFont="1" applyBorder="1" applyAlignment="1" applyProtection="1">
      <alignment horizontal="center" vertical="center"/>
      <protection hidden="1" locked="0"/>
    </xf>
    <xf numFmtId="0" fontId="4" fillId="0" borderId="25" xfId="145" applyFont="1" applyBorder="1" applyAlignment="1" applyProtection="1">
      <alignment horizontal="left" vertical="top"/>
      <protection hidden="1"/>
    </xf>
    <xf numFmtId="0" fontId="4" fillId="0" borderId="24" xfId="145" applyFont="1" applyBorder="1" applyAlignment="1" applyProtection="1">
      <alignment horizontal="left"/>
      <protection hidden="1"/>
    </xf>
    <xf numFmtId="0" fontId="4" fillId="0" borderId="26" xfId="145" applyFont="1" applyBorder="1" applyAlignment="1" applyProtection="1">
      <alignment/>
      <protection hidden="1"/>
    </xf>
    <xf numFmtId="0" fontId="4" fillId="0" borderId="25" xfId="145" applyFont="1" applyBorder="1" applyAlignment="1" applyProtection="1">
      <alignment horizontal="left"/>
      <protection hidden="1"/>
    </xf>
    <xf numFmtId="0" fontId="4" fillId="0" borderId="24" xfId="145" applyFont="1" applyFill="1" applyBorder="1" applyAlignment="1" applyProtection="1">
      <alignment vertical="center"/>
      <protection hidden="1"/>
    </xf>
    <xf numFmtId="0" fontId="13" fillId="0" borderId="24" xfId="169" applyFont="1" applyFill="1" applyBorder="1" applyAlignment="1" applyProtection="1">
      <alignment vertical="center"/>
      <protection hidden="1"/>
    </xf>
    <xf numFmtId="0" fontId="13" fillId="0" borderId="0" xfId="169" applyFont="1" applyBorder="1" applyAlignment="1" applyProtection="1">
      <alignment horizontal="left"/>
      <protection hidden="1"/>
    </xf>
    <xf numFmtId="0" fontId="9" fillId="0" borderId="0" xfId="169" applyBorder="1" applyAlignment="1">
      <alignment/>
      <protection/>
    </xf>
    <xf numFmtId="0" fontId="9" fillId="0" borderId="24" xfId="169" applyBorder="1" applyAlignment="1">
      <alignment/>
      <protection/>
    </xf>
    <xf numFmtId="0" fontId="3" fillId="0" borderId="25" xfId="145" applyFont="1" applyBorder="1" applyAlignment="1" applyProtection="1">
      <alignment vertical="center"/>
      <protection hidden="1"/>
    </xf>
    <xf numFmtId="0" fontId="4" fillId="0" borderId="27" xfId="145" applyFont="1" applyBorder="1" applyAlignment="1" applyProtection="1">
      <alignment/>
      <protection hidden="1"/>
    </xf>
    <xf numFmtId="0" fontId="4" fillId="0" borderId="28" xfId="145" applyFont="1" applyFill="1" applyBorder="1" applyAlignment="1" applyProtection="1">
      <alignment horizontal="right" vertical="top" wrapText="1"/>
      <protection hidden="1"/>
    </xf>
    <xf numFmtId="0" fontId="4" fillId="0" borderId="29" xfId="145" applyFont="1" applyFill="1" applyBorder="1" applyAlignment="1" applyProtection="1">
      <alignment horizontal="right" vertical="top" wrapText="1"/>
      <protection hidden="1"/>
    </xf>
    <xf numFmtId="0" fontId="4" fillId="0" borderId="29" xfId="145" applyFont="1" applyFill="1" applyBorder="1" applyAlignment="1" applyProtection="1">
      <alignment/>
      <protection hidden="1"/>
    </xf>
    <xf numFmtId="0" fontId="4" fillId="0" borderId="30" xfId="145" applyFont="1" applyFill="1" applyBorder="1" applyAlignment="1" applyProtection="1">
      <alignment/>
      <protection hidden="1"/>
    </xf>
    <xf numFmtId="14" fontId="3" fillId="0" borderId="21" xfId="145" applyNumberFormat="1" applyFont="1" applyFill="1" applyBorder="1" applyAlignment="1" applyProtection="1">
      <alignment horizontal="center" vertical="center"/>
      <protection hidden="1" locked="0"/>
    </xf>
    <xf numFmtId="1" fontId="3" fillId="0" borderId="20" xfId="145" applyNumberFormat="1" applyFont="1" applyFill="1" applyBorder="1" applyAlignment="1" applyProtection="1">
      <alignment horizontal="center" vertical="center"/>
      <protection hidden="1" locked="0"/>
    </xf>
    <xf numFmtId="0" fontId="3" fillId="0" borderId="20" xfId="145" applyFont="1" applyFill="1" applyBorder="1" applyAlignment="1" applyProtection="1">
      <alignment horizontal="center" vertical="center"/>
      <protection hidden="1" locked="0"/>
    </xf>
    <xf numFmtId="49" fontId="3" fillId="0" borderId="20" xfId="145" applyNumberFormat="1" applyFont="1" applyFill="1" applyBorder="1" applyAlignment="1" applyProtection="1">
      <alignment horizontal="right" vertical="center"/>
      <protection hidden="1" locked="0"/>
    </xf>
    <xf numFmtId="0" fontId="3" fillId="0" borderId="25" xfId="145" applyFont="1" applyFill="1" applyBorder="1" applyAlignment="1" applyProtection="1">
      <alignment horizontal="right" vertical="center"/>
      <protection hidden="1" locked="0"/>
    </xf>
    <xf numFmtId="0" fontId="4" fillId="0" borderId="0" xfId="145" applyFont="1" applyFill="1" applyBorder="1" applyAlignment="1">
      <alignment/>
      <protection/>
    </xf>
    <xf numFmtId="49" fontId="3" fillId="0" borderId="0" xfId="145" applyNumberFormat="1" applyFont="1" applyFill="1" applyBorder="1" applyAlignment="1" applyProtection="1">
      <alignment horizontal="center" vertical="center"/>
      <protection hidden="1" locked="0"/>
    </xf>
    <xf numFmtId="0" fontId="66" fillId="0" borderId="0" xfId="0" applyFont="1" applyFill="1" applyAlignment="1">
      <alignment/>
    </xf>
    <xf numFmtId="3" fontId="66"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3" fontId="9" fillId="36" borderId="0" xfId="0" applyNumberFormat="1" applyFont="1" applyFill="1" applyAlignment="1">
      <alignment horizontal="right" vertical="top"/>
    </xf>
    <xf numFmtId="0" fontId="9" fillId="36" borderId="0" xfId="0" applyFont="1" applyFill="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3" fontId="0" fillId="36" borderId="0" xfId="0" applyNumberFormat="1" applyFont="1" applyFill="1" applyAlignment="1">
      <alignment horizontal="right" vertical="top"/>
    </xf>
    <xf numFmtId="0" fontId="34" fillId="36" borderId="0" xfId="0" applyFont="1" applyFill="1" applyAlignment="1">
      <alignment vertical="top"/>
    </xf>
    <xf numFmtId="3" fontId="7" fillId="36" borderId="19" xfId="0" applyNumberFormat="1" applyFont="1" applyFill="1" applyBorder="1" applyAlignment="1">
      <alignment horizontal="right" vertical="top"/>
    </xf>
    <xf numFmtId="0" fontId="36" fillId="36" borderId="0" xfId="0" applyFont="1" applyFill="1" applyAlignment="1">
      <alignment vertical="top"/>
    </xf>
    <xf numFmtId="0" fontId="7" fillId="36" borderId="0" xfId="0" applyFont="1" applyFill="1" applyAlignment="1">
      <alignment horizontal="center" vertical="top"/>
    </xf>
    <xf numFmtId="3" fontId="15" fillId="36" borderId="31" xfId="0" applyNumberFormat="1" applyFont="1" applyFill="1" applyBorder="1" applyAlignment="1">
      <alignment horizontal="right"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15"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3" fontId="7" fillId="36" borderId="31" xfId="0" applyNumberFormat="1" applyFont="1" applyFill="1" applyBorder="1" applyAlignment="1">
      <alignment vertical="top"/>
    </xf>
    <xf numFmtId="3" fontId="0" fillId="36" borderId="0" xfId="0" applyNumberFormat="1" applyFont="1" applyFill="1" applyAlignment="1">
      <alignment horizontal="right" vertical="center"/>
    </xf>
    <xf numFmtId="0" fontId="0" fillId="36" borderId="0" xfId="0" applyFont="1" applyFill="1" applyAlignment="1">
      <alignment vertical="center" wrapText="1"/>
    </xf>
    <xf numFmtId="3" fontId="0" fillId="36" borderId="19" xfId="0" applyNumberFormat="1" applyFont="1" applyFill="1" applyBorder="1" applyAlignment="1">
      <alignment horizontal="right" vertical="center"/>
    </xf>
    <xf numFmtId="0" fontId="39"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vertical="top"/>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0" xfId="169" applyFont="1" applyFill="1" applyBorder="1" applyAlignment="1" applyProtection="1">
      <alignment horizontal="center" vertical="center"/>
      <protection hidden="1"/>
    </xf>
    <xf numFmtId="0" fontId="4" fillId="0" borderId="18" xfId="145" applyFont="1" applyBorder="1" applyAlignment="1">
      <alignment/>
      <protection/>
    </xf>
    <xf numFmtId="0" fontId="4" fillId="0" borderId="26" xfId="145" applyFont="1" applyBorder="1" applyAlignment="1">
      <alignment/>
      <protection/>
    </xf>
    <xf numFmtId="0" fontId="4" fillId="0" borderId="25" xfId="145" applyFont="1" applyFill="1" applyBorder="1" applyAlignment="1" applyProtection="1">
      <alignment horizontal="center" vertical="center"/>
      <protection hidden="1" locked="0"/>
    </xf>
    <xf numFmtId="0" fontId="4" fillId="0" borderId="24" xfId="145" applyFont="1" applyBorder="1" applyAlignment="1" applyProtection="1">
      <alignment horizontal="left" vertical="center" wrapText="1"/>
      <protection hidden="1"/>
    </xf>
    <xf numFmtId="0" fontId="4" fillId="0" borderId="25" xfId="145" applyFont="1" applyBorder="1" applyAlignment="1" applyProtection="1">
      <alignment/>
      <protection hidden="1"/>
    </xf>
    <xf numFmtId="0" fontId="4" fillId="0" borderId="24" xfId="145" applyFont="1" applyFill="1" applyBorder="1" applyAlignment="1" applyProtection="1">
      <alignment/>
      <protection hidden="1"/>
    </xf>
    <xf numFmtId="0" fontId="4" fillId="0" borderId="0" xfId="145" applyFont="1" applyBorder="1" applyAlignment="1" applyProtection="1">
      <alignment wrapText="1"/>
      <protection hidden="1"/>
    </xf>
    <xf numFmtId="0" fontId="4" fillId="0" borderId="24" xfId="145" applyFont="1" applyBorder="1" applyAlignment="1" applyProtection="1">
      <alignment wrapText="1"/>
      <protection hidden="1"/>
    </xf>
    <xf numFmtId="0" fontId="4" fillId="0" borderId="25" xfId="145" applyFont="1" applyBorder="1" applyAlignment="1" applyProtection="1">
      <alignment horizontal="right"/>
      <protection hidden="1"/>
    </xf>
    <xf numFmtId="0" fontId="4" fillId="0" borderId="0" xfId="145" applyFont="1" applyBorder="1" applyAlignment="1" applyProtection="1">
      <alignment horizontal="right"/>
      <protection hidden="1"/>
    </xf>
    <xf numFmtId="0" fontId="4" fillId="0" borderId="24" xfId="145" applyFont="1" applyBorder="1" applyAlignment="1" applyProtection="1">
      <alignment/>
      <protection hidden="1"/>
    </xf>
    <xf numFmtId="0" fontId="4" fillId="0" borderId="25" xfId="145" applyFont="1" applyBorder="1" applyAlignment="1" applyProtection="1">
      <alignment horizontal="right" wrapText="1"/>
      <protection hidden="1"/>
    </xf>
    <xf numFmtId="0" fontId="4" fillId="0" borderId="0" xfId="145" applyFont="1" applyBorder="1" applyAlignment="1" applyProtection="1">
      <alignment horizontal="right" wrapText="1"/>
      <protection hidden="1"/>
    </xf>
    <xf numFmtId="0" fontId="4" fillId="0" borderId="0" xfId="145" applyFont="1" applyBorder="1" applyAlignment="1" applyProtection="1">
      <alignment horizontal="left"/>
      <protection hidden="1"/>
    </xf>
    <xf numFmtId="0" fontId="4" fillId="0" borderId="0" xfId="145" applyFont="1" applyFill="1" applyBorder="1" applyAlignment="1" applyProtection="1">
      <alignment/>
      <protection hidden="1"/>
    </xf>
    <xf numFmtId="0" fontId="4" fillId="0" borderId="0" xfId="145" applyFont="1" applyBorder="1" applyAlignment="1" applyProtection="1">
      <alignment vertical="top"/>
      <protection hidden="1"/>
    </xf>
    <xf numFmtId="0" fontId="4" fillId="0" borderId="0" xfId="145" applyFont="1" applyAlignment="1" applyProtection="1">
      <alignment horizontal="right" vertical="center"/>
      <protection hidden="1"/>
    </xf>
    <xf numFmtId="0" fontId="4" fillId="0" borderId="0" xfId="145" applyFont="1" applyAlignment="1" applyProtection="1">
      <alignment horizontal="right"/>
      <protection hidden="1"/>
    </xf>
    <xf numFmtId="0" fontId="4" fillId="0" borderId="24" xfId="145" applyFont="1" applyBorder="1" applyAlignment="1" applyProtection="1">
      <alignment vertical="top"/>
      <protection hidden="1"/>
    </xf>
    <xf numFmtId="0" fontId="4" fillId="0" borderId="0" xfId="145" applyFont="1" applyBorder="1" applyAlignment="1">
      <alignment/>
      <protection/>
    </xf>
    <xf numFmtId="0" fontId="4" fillId="0" borderId="24" xfId="145" applyFont="1" applyBorder="1" applyAlignment="1" applyProtection="1">
      <alignment horizontal="left" vertical="top" wrapText="1"/>
      <protection hidden="1"/>
    </xf>
    <xf numFmtId="0" fontId="4" fillId="0" borderId="0" xfId="145" applyFont="1" applyBorder="1" applyAlignment="1" applyProtection="1">
      <alignment horizontal="right" vertical="top"/>
      <protection hidden="1"/>
    </xf>
    <xf numFmtId="0" fontId="4" fillId="0" borderId="25" xfId="145" applyFont="1" applyBorder="1" applyAlignment="1" applyProtection="1">
      <alignment horizontal="left"/>
      <protection hidden="1"/>
    </xf>
    <xf numFmtId="3" fontId="9" fillId="37" borderId="0" xfId="0" applyNumberFormat="1" applyFont="1" applyFill="1" applyAlignment="1">
      <alignment horizontal="right" vertical="top"/>
    </xf>
    <xf numFmtId="3" fontId="9" fillId="37" borderId="19" xfId="0" applyNumberFormat="1" applyFont="1" applyFill="1" applyBorder="1" applyAlignment="1">
      <alignment horizontal="right" vertical="top"/>
    </xf>
    <xf numFmtId="0" fontId="9" fillId="37" borderId="0" xfId="0" applyFont="1" applyFill="1" applyAlignment="1">
      <alignment horizontal="right" vertical="top"/>
    </xf>
    <xf numFmtId="3" fontId="0" fillId="37" borderId="0" xfId="0" applyNumberFormat="1" applyFont="1" applyFill="1" applyAlignment="1">
      <alignment horizontal="right" vertical="top"/>
    </xf>
    <xf numFmtId="0" fontId="9" fillId="37" borderId="0" xfId="0" applyFont="1" applyFill="1" applyAlignment="1">
      <alignment vertical="top"/>
    </xf>
    <xf numFmtId="0" fontId="9" fillId="36" borderId="0" xfId="0" applyFont="1" applyFill="1" applyAlignment="1">
      <alignment vertical="center" wrapText="1"/>
    </xf>
    <xf numFmtId="0" fontId="7"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vertical="top"/>
    </xf>
    <xf numFmtId="0" fontId="15"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right" vertical="center"/>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15" fillId="36" borderId="0" xfId="0" applyFont="1" applyFill="1" applyAlignment="1">
      <alignment vertical="top" wrapText="1"/>
    </xf>
    <xf numFmtId="0" fontId="36" fillId="36" borderId="0" xfId="0" applyFont="1" applyFill="1" applyAlignment="1">
      <alignment vertical="top" wrapText="1"/>
    </xf>
    <xf numFmtId="0" fontId="9" fillId="36" borderId="0" xfId="0" applyFont="1" applyFill="1" applyAlignment="1">
      <alignment horizontal="center" vertical="top"/>
    </xf>
    <xf numFmtId="3" fontId="9" fillId="37" borderId="0" xfId="0" applyNumberFormat="1" applyFont="1" applyFill="1" applyAlignment="1">
      <alignment horizontal="right" vertical="center" wrapText="1"/>
    </xf>
    <xf numFmtId="3" fontId="9" fillId="37" borderId="19" xfId="0" applyNumberFormat="1" applyFont="1" applyFill="1" applyBorder="1" applyAlignment="1">
      <alignment horizontal="right" vertical="center" wrapText="1"/>
    </xf>
    <xf numFmtId="3" fontId="15" fillId="37" borderId="0" xfId="0" applyNumberFormat="1" applyFont="1" applyFill="1" applyAlignment="1">
      <alignment horizontal="right" vertical="center" wrapText="1"/>
    </xf>
    <xf numFmtId="3" fontId="67" fillId="37" borderId="19"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7" fillId="37" borderId="0" xfId="0" applyNumberFormat="1" applyFont="1" applyFill="1" applyAlignment="1">
      <alignment horizontal="right" vertical="center" wrapText="1"/>
    </xf>
    <xf numFmtId="3" fontId="0" fillId="37" borderId="19" xfId="0" applyNumberFormat="1" applyFont="1" applyFill="1" applyBorder="1" applyAlignment="1">
      <alignment horizontal="right" vertical="center" wrapText="1"/>
    </xf>
    <xf numFmtId="0" fontId="0" fillId="36" borderId="0" xfId="0" applyFont="1" applyFill="1" applyAlignment="1">
      <alignment horizontal="justify" vertical="center"/>
    </xf>
    <xf numFmtId="3" fontId="15" fillId="36" borderId="19" xfId="0" applyNumberFormat="1" applyFont="1" applyFill="1" applyBorder="1" applyAlignment="1">
      <alignment horizontal="right" vertical="center" wrapText="1"/>
    </xf>
    <xf numFmtId="3" fontId="15" fillId="36" borderId="0" xfId="0" applyNumberFormat="1" applyFont="1" applyFill="1" applyBorder="1" applyAlignment="1">
      <alignment horizontal="right" vertical="center" wrapText="1"/>
    </xf>
    <xf numFmtId="3" fontId="7" fillId="36" borderId="31" xfId="0" applyNumberFormat="1" applyFont="1" applyFill="1" applyBorder="1" applyAlignment="1">
      <alignment vertical="center" wrapText="1"/>
    </xf>
    <xf numFmtId="3" fontId="0" fillId="36" borderId="0"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0" fontId="0" fillId="36" borderId="0" xfId="0" applyFont="1" applyFill="1" applyAlignment="1">
      <alignment vertical="center" wrapText="1"/>
    </xf>
    <xf numFmtId="0" fontId="3" fillId="0" borderId="21" xfId="0" applyFont="1" applyFill="1" applyBorder="1" applyAlignment="1" applyProtection="1">
      <alignment horizontal="center" vertical="center" wrapText="1"/>
      <protection hidden="1"/>
    </xf>
    <xf numFmtId="0" fontId="7"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0" fontId="2" fillId="36" borderId="0" xfId="0" applyFont="1" applyFill="1" applyAlignment="1">
      <alignment vertical="top"/>
    </xf>
    <xf numFmtId="3" fontId="2" fillId="36" borderId="0" xfId="0" applyNumberFormat="1" applyFont="1" applyFill="1" applyAlignment="1">
      <alignment horizontal="right" vertical="top"/>
    </xf>
    <xf numFmtId="0" fontId="41" fillId="36" borderId="0" xfId="0" applyFont="1" applyFill="1" applyAlignment="1">
      <alignment vertical="top"/>
    </xf>
    <xf numFmtId="0" fontId="2" fillId="36" borderId="19" xfId="0" applyFont="1" applyFill="1" applyBorder="1" applyAlignment="1">
      <alignment vertical="top"/>
    </xf>
    <xf numFmtId="0" fontId="6" fillId="36" borderId="31" xfId="0" applyFont="1" applyFill="1" applyBorder="1" applyAlignment="1">
      <alignment horizontal="right" vertical="top"/>
    </xf>
    <xf numFmtId="3" fontId="42" fillId="36" borderId="31" xfId="0" applyNumberFormat="1" applyFont="1" applyFill="1" applyBorder="1" applyAlignment="1">
      <alignment horizontal="right" vertical="top"/>
    </xf>
    <xf numFmtId="0" fontId="2" fillId="36" borderId="0" xfId="0" applyFont="1" applyFill="1" applyAlignment="1">
      <alignment horizontal="center" vertical="center" wrapText="1"/>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0" fillId="36" borderId="0" xfId="0" applyFont="1" applyFill="1" applyAlignment="1">
      <alignment vertical="top"/>
    </xf>
    <xf numFmtId="0" fontId="15" fillId="36" borderId="0" xfId="0" applyFont="1" applyFill="1" applyAlignment="1">
      <alignment horizontal="center" vertical="top"/>
    </xf>
    <xf numFmtId="3" fontId="2" fillId="0" borderId="0" xfId="0" applyNumberFormat="1" applyFont="1" applyFill="1" applyAlignment="1">
      <alignment horizontal="right" vertical="top"/>
    </xf>
    <xf numFmtId="3" fontId="6" fillId="0" borderId="31" xfId="0" applyNumberFormat="1" applyFont="1" applyFill="1" applyBorder="1" applyAlignment="1">
      <alignment horizontal="right" vertical="top"/>
    </xf>
    <xf numFmtId="3" fontId="2" fillId="0" borderId="0" xfId="0" applyNumberFormat="1" applyFont="1" applyFill="1" applyAlignment="1">
      <alignment horizontal="right" vertical="center" wrapText="1"/>
    </xf>
    <xf numFmtId="3" fontId="6" fillId="0" borderId="32"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top"/>
    </xf>
    <xf numFmtId="3" fontId="0" fillId="0" borderId="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0" fontId="0" fillId="36" borderId="0" xfId="0" applyFont="1" applyFill="1" applyAlignment="1">
      <alignment horizontal="justify" vertical="top"/>
    </xf>
    <xf numFmtId="0" fontId="0" fillId="36" borderId="0" xfId="0" applyFont="1" applyFill="1" applyAlignment="1">
      <alignment vertical="top"/>
    </xf>
    <xf numFmtId="0" fontId="0" fillId="0" borderId="0" xfId="0" applyFont="1" applyFill="1" applyAlignment="1">
      <alignment/>
    </xf>
    <xf numFmtId="0" fontId="0" fillId="36" borderId="0" xfId="0" applyFont="1" applyFill="1" applyAlignment="1">
      <alignment vertical="top"/>
    </xf>
    <xf numFmtId="9" fontId="0" fillId="36" borderId="0" xfId="0" applyNumberFormat="1" applyFont="1" applyFill="1" applyAlignment="1">
      <alignment horizontal="center"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9" fontId="0" fillId="36" borderId="0" xfId="0" applyNumberFormat="1" applyFont="1" applyFill="1" applyAlignment="1">
      <alignment horizontal="center" vertical="top"/>
    </xf>
    <xf numFmtId="3" fontId="7" fillId="0" borderId="19" xfId="0" applyNumberFormat="1" applyFont="1" applyFill="1" applyBorder="1" applyAlignment="1">
      <alignment horizontal="right" vertical="top"/>
    </xf>
    <xf numFmtId="0" fontId="68" fillId="0" borderId="0" xfId="0" applyFont="1" applyAlignment="1">
      <alignment/>
    </xf>
    <xf numFmtId="0" fontId="0" fillId="36" borderId="0" xfId="0" applyFont="1" applyFill="1" applyBorder="1" applyAlignment="1">
      <alignment horizontal="left" vertical="top"/>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3" fontId="0" fillId="36" borderId="0" xfId="0" applyNumberFormat="1" applyFont="1" applyFill="1" applyAlignment="1">
      <alignment horizontal="right" vertical="center" wrapText="1"/>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67" fillId="36" borderId="19" xfId="0" applyNumberFormat="1" applyFont="1" applyFill="1" applyBorder="1" applyAlignment="1">
      <alignment horizontal="right" vertical="center" wrapText="1"/>
    </xf>
    <xf numFmtId="0" fontId="0" fillId="0" borderId="0" xfId="0" applyFont="1" applyFill="1" applyAlignment="1">
      <alignment vertical="center" wrapText="1"/>
    </xf>
    <xf numFmtId="0" fontId="0"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7" fillId="36" borderId="0" xfId="0" applyFont="1" applyFill="1" applyAlignment="1">
      <alignment horizontal="left" vertical="top"/>
    </xf>
    <xf numFmtId="0" fontId="36"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8"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vertical="top"/>
    </xf>
    <xf numFmtId="0" fontId="15" fillId="36" borderId="0" xfId="0" applyFont="1" applyFill="1" applyAlignment="1">
      <alignment horizontal="center" vertical="top"/>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9" fillId="37" borderId="0" xfId="0" applyNumberFormat="1" applyFont="1" applyFill="1" applyBorder="1" applyAlignment="1">
      <alignment horizontal="right" vertical="center" wrapText="1"/>
    </xf>
    <xf numFmtId="3" fontId="15"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0" fillId="37"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3" fontId="7"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7" fillId="36" borderId="0" xfId="0" applyNumberFormat="1" applyFont="1" applyFill="1" applyBorder="1" applyAlignment="1">
      <alignment vertical="center" wrapText="1"/>
    </xf>
    <xf numFmtId="3" fontId="0" fillId="36" borderId="0" xfId="0" applyNumberFormat="1" applyFont="1" applyFill="1" applyBorder="1" applyAlignment="1">
      <alignment vertical="center" wrapText="1"/>
    </xf>
    <xf numFmtId="3" fontId="7" fillId="36" borderId="0" xfId="0" applyNumberFormat="1" applyFont="1" applyFill="1" applyBorder="1" applyAlignment="1">
      <alignment vertical="top"/>
    </xf>
    <xf numFmtId="3" fontId="3" fillId="0" borderId="20" xfId="145" applyNumberFormat="1" applyFont="1" applyFill="1" applyBorder="1" applyAlignment="1" applyProtection="1">
      <alignment horizontal="right" vertical="center"/>
      <protection hidden="1" locked="0"/>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center" vertical="top"/>
    </xf>
    <xf numFmtId="0" fontId="0" fillId="36" borderId="0" xfId="0" applyFont="1" applyFill="1" applyAlignment="1">
      <alignment vertical="center"/>
    </xf>
    <xf numFmtId="3" fontId="2" fillId="36" borderId="0" xfId="0" applyNumberFormat="1" applyFont="1" applyFill="1" applyAlignment="1">
      <alignment vertical="top"/>
    </xf>
    <xf numFmtId="3" fontId="41" fillId="36" borderId="0" xfId="0" applyNumberFormat="1" applyFont="1" applyFill="1" applyAlignment="1">
      <alignment vertical="top"/>
    </xf>
    <xf numFmtId="0" fontId="68" fillId="36" borderId="0" xfId="0" applyFont="1" applyFill="1" applyAlignment="1">
      <alignment/>
    </xf>
    <xf numFmtId="0" fontId="4" fillId="0" borderId="29" xfId="145" applyFont="1" applyFill="1" applyBorder="1" applyAlignment="1" applyProtection="1">
      <alignment horizontal="center" vertical="top"/>
      <protection hidden="1"/>
    </xf>
    <xf numFmtId="0" fontId="4" fillId="0" borderId="29" xfId="145" applyFont="1" applyFill="1" applyBorder="1" applyAlignment="1" applyProtection="1">
      <alignment horizontal="center"/>
      <protection hidden="1"/>
    </xf>
    <xf numFmtId="0" fontId="4" fillId="0" borderId="33" xfId="145" applyFont="1" applyBorder="1" applyAlignment="1" applyProtection="1">
      <alignment horizontal="right" vertical="center" wrapText="1"/>
      <protection hidden="1"/>
    </xf>
    <xf numFmtId="49" fontId="5" fillId="0" borderId="28" xfId="120" applyNumberFormat="1" applyFill="1" applyBorder="1" applyAlignment="1" applyProtection="1">
      <alignment horizontal="left" vertical="center"/>
      <protection hidden="1" locked="0"/>
    </xf>
    <xf numFmtId="49" fontId="3" fillId="0" borderId="29" xfId="145" applyNumberFormat="1" applyFont="1" applyFill="1" applyBorder="1" applyAlignment="1" applyProtection="1">
      <alignment horizontal="left" vertical="center"/>
      <protection hidden="1" locked="0"/>
    </xf>
    <xf numFmtId="49" fontId="3" fillId="0" borderId="30" xfId="145" applyNumberFormat="1" applyFont="1" applyFill="1" applyBorder="1" applyAlignment="1" applyProtection="1">
      <alignment horizontal="left" vertical="center"/>
      <protection hidden="1" locked="0"/>
    </xf>
    <xf numFmtId="0" fontId="4" fillId="0" borderId="33" xfId="145" applyFont="1" applyBorder="1" applyAlignment="1" applyProtection="1">
      <alignment horizontal="right" vertical="center"/>
      <protection hidden="1"/>
    </xf>
    <xf numFmtId="49" fontId="3" fillId="0" borderId="28" xfId="145" applyNumberFormat="1" applyFont="1" applyFill="1" applyBorder="1" applyAlignment="1" applyProtection="1">
      <alignment horizontal="left" vertical="center"/>
      <protection hidden="1" locked="0"/>
    </xf>
    <xf numFmtId="0" fontId="4" fillId="0" borderId="30" xfId="145" applyFont="1" applyFill="1" applyBorder="1" applyAlignment="1">
      <alignment horizontal="left" vertical="center"/>
      <protection/>
    </xf>
    <xf numFmtId="0" fontId="14" fillId="0" borderId="0" xfId="169" applyFont="1" applyBorder="1" applyAlignment="1" applyProtection="1">
      <alignment horizontal="left"/>
      <protection hidden="1"/>
    </xf>
    <xf numFmtId="0" fontId="15" fillId="0" borderId="0" xfId="169" applyFont="1" applyBorder="1" applyAlignment="1">
      <alignment/>
      <protection/>
    </xf>
    <xf numFmtId="0" fontId="13" fillId="0" borderId="0" xfId="169" applyFont="1" applyBorder="1" applyAlignment="1" applyProtection="1">
      <alignment horizontal="left"/>
      <protection hidden="1"/>
    </xf>
    <xf numFmtId="0" fontId="9" fillId="0" borderId="0" xfId="169" applyBorder="1" applyAlignment="1">
      <alignment/>
      <protection/>
    </xf>
    <xf numFmtId="0" fontId="9" fillId="0" borderId="24" xfId="169" applyBorder="1" applyAlignment="1">
      <alignment/>
      <protection/>
    </xf>
    <xf numFmtId="0" fontId="4" fillId="0" borderId="34" xfId="145" applyFont="1" applyBorder="1" applyAlignment="1" applyProtection="1">
      <alignment horizontal="center" vertical="top"/>
      <protection hidden="1"/>
    </xf>
    <xf numFmtId="0" fontId="4" fillId="0" borderId="34" xfId="145" applyFont="1" applyBorder="1" applyAlignment="1">
      <alignment horizontal="center"/>
      <protection/>
    </xf>
    <xf numFmtId="0" fontId="4" fillId="0" borderId="35" xfId="145" applyFont="1" applyBorder="1" applyAlignment="1">
      <alignment/>
      <protection/>
    </xf>
    <xf numFmtId="0" fontId="10" fillId="0" borderId="0" xfId="145" applyFont="1" applyBorder="1" applyAlignment="1">
      <alignment/>
      <protection/>
    </xf>
    <xf numFmtId="0" fontId="4" fillId="0" borderId="0" xfId="145" applyFont="1" applyBorder="1" applyAlignment="1" applyProtection="1">
      <alignment vertical="center"/>
      <protection hidden="1"/>
    </xf>
    <xf numFmtId="49" fontId="3" fillId="0" borderId="28" xfId="145" applyNumberFormat="1" applyFont="1" applyFill="1" applyBorder="1" applyAlignment="1" applyProtection="1">
      <alignment horizontal="center" vertical="center"/>
      <protection hidden="1" locked="0"/>
    </xf>
    <xf numFmtId="49" fontId="3" fillId="0" borderId="30" xfId="145" applyNumberFormat="1" applyFont="1" applyFill="1" applyBorder="1" applyAlignment="1" applyProtection="1">
      <alignment horizontal="center" vertical="center"/>
      <protection hidden="1" locked="0"/>
    </xf>
    <xf numFmtId="0" fontId="3" fillId="0" borderId="28" xfId="145" applyFont="1" applyFill="1" applyBorder="1" applyAlignment="1" applyProtection="1">
      <alignment horizontal="left" vertical="center"/>
      <protection hidden="1" locked="0"/>
    </xf>
    <xf numFmtId="0" fontId="4" fillId="0" borderId="29" xfId="145" applyFont="1" applyFill="1" applyBorder="1" applyAlignment="1">
      <alignment/>
      <protection/>
    </xf>
    <xf numFmtId="0" fontId="4" fillId="0" borderId="30" xfId="145" applyFont="1" applyFill="1" applyBorder="1" applyAlignment="1">
      <alignment/>
      <protection/>
    </xf>
    <xf numFmtId="0" fontId="4" fillId="0" borderId="0" xfId="145" applyFont="1" applyBorder="1" applyAlignment="1" applyProtection="1">
      <alignment horizontal="center" vertical="top"/>
      <protection hidden="1"/>
    </xf>
    <xf numFmtId="0" fontId="4" fillId="0" borderId="0" xfId="145" applyFont="1" applyBorder="1" applyAlignment="1" applyProtection="1">
      <alignment horizontal="center"/>
      <protection hidden="1"/>
    </xf>
    <xf numFmtId="0" fontId="4" fillId="0" borderId="18" xfId="145" applyFont="1" applyBorder="1" applyAlignment="1" applyProtection="1">
      <alignment horizontal="center"/>
      <protection hidden="1"/>
    </xf>
    <xf numFmtId="0" fontId="3" fillId="0" borderId="29" xfId="145" applyFont="1" applyFill="1" applyBorder="1" applyAlignment="1" applyProtection="1">
      <alignment horizontal="left" vertical="center"/>
      <protection hidden="1" locked="0"/>
    </xf>
    <xf numFmtId="0" fontId="3" fillId="0" borderId="30" xfId="145" applyFont="1" applyFill="1" applyBorder="1" applyAlignment="1" applyProtection="1">
      <alignment horizontal="left" vertical="center"/>
      <protection hidden="1" locked="0"/>
    </xf>
    <xf numFmtId="0" fontId="3" fillId="0" borderId="28" xfId="145" applyFont="1" applyFill="1" applyBorder="1" applyAlignment="1" applyProtection="1">
      <alignment horizontal="right" vertical="center"/>
      <protection hidden="1" locked="0"/>
    </xf>
    <xf numFmtId="0" fontId="4" fillId="0" borderId="0" xfId="145" applyFont="1" applyBorder="1" applyAlignment="1" applyProtection="1">
      <alignment vertical="top" wrapText="1"/>
      <protection hidden="1"/>
    </xf>
    <xf numFmtId="0" fontId="4" fillId="0" borderId="0" xfId="145" applyFont="1" applyBorder="1" applyAlignment="1" applyProtection="1">
      <alignment wrapText="1"/>
      <protection hidden="1"/>
    </xf>
    <xf numFmtId="0" fontId="4" fillId="0" borderId="0" xfId="145" applyFont="1" applyBorder="1" applyAlignment="1" applyProtection="1">
      <alignment horizontal="right" vertical="center"/>
      <protection hidden="1"/>
    </xf>
    <xf numFmtId="0" fontId="4" fillId="0" borderId="24" xfId="145"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36" xfId="120" applyFill="1" applyBorder="1" applyAlignment="1" applyProtection="1">
      <alignment/>
      <protection hidden="1" locked="0"/>
    </xf>
    <xf numFmtId="0" fontId="5" fillId="0" borderId="29" xfId="120" applyFill="1" applyBorder="1" applyAlignment="1" applyProtection="1">
      <alignment/>
      <protection hidden="1" locked="0"/>
    </xf>
    <xf numFmtId="0" fontId="5" fillId="0" borderId="30" xfId="120" applyFill="1" applyBorder="1" applyAlignment="1" applyProtection="1">
      <alignment/>
      <protection hidden="1" locked="0"/>
    </xf>
    <xf numFmtId="0" fontId="4" fillId="0" borderId="25" xfId="145" applyFont="1" applyBorder="1" applyAlignment="1" applyProtection="1">
      <alignment horizontal="right" vertical="center"/>
      <protection hidden="1"/>
    </xf>
    <xf numFmtId="0" fontId="4" fillId="0" borderId="0" xfId="145" applyFont="1" applyBorder="1" applyAlignment="1" applyProtection="1">
      <alignment horizontal="right" vertical="center" wrapText="1"/>
      <protection hidden="1"/>
    </xf>
    <xf numFmtId="0" fontId="3" fillId="0" borderId="37" xfId="145" applyFont="1" applyFill="1" applyBorder="1" applyAlignment="1" applyProtection="1">
      <alignment horizontal="left" vertical="center" wrapText="1"/>
      <protection hidden="1"/>
    </xf>
    <xf numFmtId="0" fontId="3" fillId="0" borderId="0" xfId="145" applyFont="1" applyFill="1" applyBorder="1" applyAlignment="1" applyProtection="1">
      <alignment horizontal="left" vertical="center" wrapText="1"/>
      <protection hidden="1"/>
    </xf>
    <xf numFmtId="0" fontId="3" fillId="0" borderId="24" xfId="145"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36" xfId="145" applyNumberFormat="1" applyFont="1" applyFill="1" applyBorder="1" applyAlignment="1" applyProtection="1">
      <alignment horizontal="center" vertical="center"/>
      <protection hidden="1" locked="0"/>
    </xf>
    <xf numFmtId="0" fontId="2" fillId="0" borderId="0" xfId="145" applyFont="1" applyBorder="1" applyAlignment="1" applyProtection="1">
      <alignment horizontal="right" vertical="center" wrapText="1"/>
      <protection hidden="1"/>
    </xf>
    <xf numFmtId="0" fontId="2" fillId="0" borderId="33" xfId="145" applyFont="1" applyBorder="1" applyAlignment="1" applyProtection="1">
      <alignment horizontal="right" vertical="center" wrapText="1"/>
      <protection hidden="1"/>
    </xf>
    <xf numFmtId="0" fontId="3" fillId="0" borderId="36" xfId="145" applyFont="1" applyFill="1" applyBorder="1" applyAlignment="1" applyProtection="1">
      <alignment horizontal="left" vertical="center"/>
      <protection hidden="1" locked="0"/>
    </xf>
    <xf numFmtId="1" fontId="3" fillId="0" borderId="36" xfId="145" applyNumberFormat="1" applyFont="1" applyFill="1" applyBorder="1" applyAlignment="1" applyProtection="1">
      <alignment horizontal="center" vertical="center"/>
      <protection hidden="1" locked="0"/>
    </xf>
    <xf numFmtId="1" fontId="3" fillId="0" borderId="30" xfId="145" applyNumberFormat="1" applyFont="1" applyFill="1" applyBorder="1" applyAlignment="1" applyProtection="1">
      <alignment horizontal="center" vertical="center"/>
      <protection hidden="1" locked="0"/>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3" xfId="0" applyFont="1" applyFill="1" applyBorder="1" applyAlignment="1" applyProtection="1">
      <alignment vertical="center" wrapText="1"/>
      <protection hidden="1"/>
    </xf>
    <xf numFmtId="0" fontId="7" fillId="0" borderId="44"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43" xfId="0"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hidden="1"/>
    </xf>
    <xf numFmtId="0" fontId="4" fillId="0" borderId="4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6"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7" fillId="0" borderId="29"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3"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4" fillId="0" borderId="55" xfId="0" applyFont="1" applyFill="1" applyBorder="1" applyAlignment="1">
      <alignment horizontal="left" vertical="center" wrapText="1" indent="1"/>
    </xf>
    <xf numFmtId="0" fontId="4" fillId="0" borderId="56" xfId="0" applyFont="1" applyFill="1" applyBorder="1" applyAlignment="1">
      <alignment horizontal="left" vertical="center" wrapText="1" indent="1"/>
    </xf>
    <xf numFmtId="0" fontId="4" fillId="0" borderId="57"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3" fillId="0" borderId="5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6" fillId="0" borderId="22"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6" fillId="0" borderId="4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 fillId="0" borderId="59"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3"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41" xfId="0" applyFont="1" applyFill="1" applyBorder="1" applyAlignment="1">
      <alignment/>
    </xf>
    <xf numFmtId="0" fontId="0" fillId="0" borderId="42"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169"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3" fillId="0" borderId="6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7" fillId="0" borderId="0" xfId="169" applyFont="1" applyFill="1" applyBorder="1" applyAlignment="1" applyProtection="1">
      <alignment horizontal="center" vertical="center"/>
      <protection hidden="1"/>
    </xf>
    <xf numFmtId="0" fontId="7" fillId="0" borderId="0" xfId="169" applyFont="1" applyFill="1" applyBorder="1" applyAlignment="1" applyProtection="1">
      <alignment horizontal="center" vertical="center"/>
      <protection hidden="1"/>
    </xf>
    <xf numFmtId="14" fontId="7" fillId="0" borderId="0" xfId="169" applyNumberFormat="1" applyFont="1" applyFill="1" applyBorder="1" applyAlignment="1" applyProtection="1">
      <alignment horizontal="center" vertical="center"/>
      <protection hidden="1" locked="0"/>
    </xf>
    <xf numFmtId="0" fontId="0" fillId="0" borderId="0" xfId="169"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 fontId="45" fillId="36" borderId="0" xfId="144" applyNumberFormat="1" applyFont="1" applyFill="1" applyBorder="1" applyAlignment="1">
      <alignment horizontal="right"/>
      <protection/>
    </xf>
    <xf numFmtId="4" fontId="45" fillId="36" borderId="67" xfId="144" applyNumberFormat="1" applyFont="1" applyFill="1" applyBorder="1" applyAlignment="1">
      <alignment horizontal="right"/>
      <protection/>
    </xf>
    <xf numFmtId="4" fontId="45" fillId="36" borderId="43" xfId="144" applyNumberFormat="1" applyFont="1" applyFill="1" applyBorder="1" applyAlignment="1">
      <alignment horizontal="right"/>
      <protection/>
    </xf>
    <xf numFmtId="4" fontId="45" fillId="36" borderId="68" xfId="144" applyNumberFormat="1" applyFont="1" applyFill="1" applyBorder="1" applyAlignment="1">
      <alignment horizontal="right"/>
      <protection/>
    </xf>
    <xf numFmtId="4" fontId="45" fillId="36" borderId="19" xfId="144" applyNumberFormat="1" applyFont="1" applyFill="1" applyBorder="1" applyAlignment="1">
      <alignment horizontal="right"/>
      <protection/>
    </xf>
    <xf numFmtId="4" fontId="45" fillId="36" borderId="69" xfId="144" applyNumberFormat="1" applyFont="1" applyFill="1" applyBorder="1" applyAlignment="1">
      <alignment horizontal="right"/>
      <protection/>
    </xf>
    <xf numFmtId="0" fontId="45" fillId="36" borderId="70" xfId="144" applyFont="1" applyFill="1" applyBorder="1" applyAlignment="1">
      <alignment horizontal="left"/>
      <protection/>
    </xf>
    <xf numFmtId="0" fontId="45" fillId="36" borderId="43" xfId="144" applyFont="1" applyFill="1" applyBorder="1" applyAlignment="1">
      <alignment horizontal="left"/>
      <protection/>
    </xf>
    <xf numFmtId="0" fontId="45" fillId="36" borderId="71" xfId="144" applyFont="1" applyFill="1" applyBorder="1" applyAlignment="1">
      <alignment horizontal="left"/>
      <protection/>
    </xf>
    <xf numFmtId="0" fontId="45" fillId="36" borderId="19" xfId="144" applyFont="1" applyFill="1" applyBorder="1" applyAlignment="1">
      <alignment horizontal="left"/>
      <protection/>
    </xf>
    <xf numFmtId="0" fontId="45" fillId="36" borderId="72" xfId="144" applyFont="1" applyFill="1" applyBorder="1" applyAlignment="1">
      <alignment horizontal="left" vertical="center" wrapText="1"/>
      <protection/>
    </xf>
    <xf numFmtId="0" fontId="45" fillId="36" borderId="0" xfId="144" applyFont="1" applyFill="1" applyBorder="1" applyAlignment="1">
      <alignment horizontal="left" vertical="center" wrapText="1"/>
      <protection/>
    </xf>
    <xf numFmtId="3" fontId="45" fillId="36" borderId="72" xfId="144" applyNumberFormat="1" applyFont="1" applyFill="1" applyBorder="1" applyAlignment="1">
      <alignment horizontal="right"/>
      <protection/>
    </xf>
    <xf numFmtId="3" fontId="45" fillId="36" borderId="67" xfId="144" applyNumberFormat="1" applyFont="1" applyFill="1" applyBorder="1" applyAlignment="1">
      <alignment horizontal="right"/>
      <protection/>
    </xf>
    <xf numFmtId="3" fontId="45" fillId="36" borderId="70" xfId="144" applyNumberFormat="1" applyFont="1" applyFill="1" applyBorder="1" applyAlignment="1">
      <alignment horizontal="right"/>
      <protection/>
    </xf>
    <xf numFmtId="3" fontId="45" fillId="36" borderId="68" xfId="144" applyNumberFormat="1" applyFont="1" applyFill="1" applyBorder="1" applyAlignment="1">
      <alignment horizontal="right"/>
      <protection/>
    </xf>
    <xf numFmtId="3" fontId="45" fillId="36" borderId="71" xfId="144" applyNumberFormat="1" applyFont="1" applyFill="1" applyBorder="1" applyAlignment="1">
      <alignment horizontal="right"/>
      <protection/>
    </xf>
    <xf numFmtId="3" fontId="45" fillId="36" borderId="69" xfId="144" applyNumberFormat="1" applyFont="1" applyFill="1" applyBorder="1" applyAlignment="1">
      <alignment horizontal="right"/>
      <protection/>
    </xf>
    <xf numFmtId="0" fontId="45" fillId="36" borderId="73" xfId="144" applyFont="1" applyFill="1" applyBorder="1" applyAlignment="1">
      <alignment horizontal="left" vertical="center" wrapText="1"/>
      <protection/>
    </xf>
    <xf numFmtId="0" fontId="45" fillId="36" borderId="18" xfId="144" applyFont="1" applyFill="1" applyBorder="1" applyAlignment="1">
      <alignment horizontal="left" vertical="center" wrapText="1"/>
      <protection/>
    </xf>
    <xf numFmtId="3" fontId="46" fillId="36" borderId="72" xfId="144" applyNumberFormat="1" applyFont="1" applyFill="1" applyBorder="1" applyAlignment="1">
      <alignment horizontal="right"/>
      <protection/>
    </xf>
    <xf numFmtId="3" fontId="46" fillId="36" borderId="67" xfId="144" applyNumberFormat="1" applyFont="1" applyFill="1" applyBorder="1" applyAlignment="1">
      <alignment horizontal="right"/>
      <protection/>
    </xf>
    <xf numFmtId="3" fontId="45" fillId="36" borderId="73" xfId="144" applyNumberFormat="1" applyFont="1" applyFill="1" applyBorder="1" applyAlignment="1">
      <alignment horizontal="right"/>
      <protection/>
    </xf>
    <xf numFmtId="3" fontId="45" fillId="36" borderId="74" xfId="144" applyNumberFormat="1" applyFont="1" applyFill="1" applyBorder="1" applyAlignment="1">
      <alignment horizontal="right"/>
      <protection/>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0" fillId="0" borderId="0" xfId="0" applyFont="1" applyAlignment="1">
      <alignment horizontal="justify" vertical="top" wrapText="1"/>
    </xf>
    <xf numFmtId="0" fontId="0" fillId="36" borderId="0" xfId="0" applyFont="1" applyFill="1" applyAlignment="1">
      <alignment vertical="top"/>
    </xf>
    <xf numFmtId="0" fontId="7" fillId="36" borderId="0" xfId="0" applyFont="1" applyFill="1" applyAlignment="1">
      <alignment vertical="top"/>
    </xf>
    <xf numFmtId="3" fontId="43" fillId="36" borderId="75" xfId="0" applyNumberFormat="1" applyFont="1" applyFill="1" applyBorder="1" applyAlignment="1">
      <alignment horizontal="center"/>
    </xf>
    <xf numFmtId="3" fontId="43" fillId="36" borderId="76" xfId="0" applyNumberFormat="1" applyFont="1" applyFill="1" applyBorder="1" applyAlignment="1">
      <alignment horizontal="center"/>
    </xf>
    <xf numFmtId="3" fontId="43" fillId="36" borderId="34" xfId="0" applyNumberFormat="1" applyFont="1" applyFill="1" applyBorder="1" applyAlignment="1">
      <alignment horizontal="center"/>
    </xf>
    <xf numFmtId="0" fontId="43" fillId="36" borderId="75" xfId="0" applyFont="1" applyFill="1" applyBorder="1" applyAlignment="1">
      <alignment horizontal="left" vertical="center"/>
    </xf>
    <xf numFmtId="0" fontId="43" fillId="36" borderId="34" xfId="0" applyFont="1" applyFill="1" applyBorder="1" applyAlignment="1">
      <alignment horizontal="left" vertical="center"/>
    </xf>
    <xf numFmtId="4" fontId="43" fillId="36" borderId="0" xfId="144" applyNumberFormat="1" applyFont="1" applyFill="1" applyBorder="1" applyAlignment="1">
      <alignment horizontal="right"/>
      <protection/>
    </xf>
    <xf numFmtId="4" fontId="43" fillId="36" borderId="67" xfId="144" applyNumberFormat="1" applyFont="1" applyFill="1" applyBorder="1" applyAlignment="1">
      <alignment horizontal="right"/>
      <protection/>
    </xf>
    <xf numFmtId="4" fontId="45" fillId="36" borderId="18" xfId="144" applyNumberFormat="1" applyFont="1" applyFill="1" applyBorder="1" applyAlignment="1">
      <alignment horizontal="right"/>
      <protection/>
    </xf>
    <xf numFmtId="4" fontId="45" fillId="36" borderId="74" xfId="144" applyNumberFormat="1" applyFont="1" applyFill="1" applyBorder="1" applyAlignment="1">
      <alignment horizontal="right"/>
      <protection/>
    </xf>
    <xf numFmtId="0" fontId="45" fillId="36" borderId="72" xfId="144" applyFont="1" applyFill="1" applyBorder="1" applyAlignment="1">
      <alignment horizontal="left"/>
      <protection/>
    </xf>
    <xf numFmtId="0" fontId="45" fillId="36" borderId="0" xfId="144" applyFont="1" applyFill="1" applyBorder="1" applyAlignment="1">
      <alignment horizontal="left"/>
      <protection/>
    </xf>
    <xf numFmtId="0" fontId="0" fillId="36" borderId="0" xfId="0" applyFont="1" applyFill="1" applyAlignment="1">
      <alignment horizontal="justify" vertical="top"/>
    </xf>
    <xf numFmtId="0" fontId="0" fillId="0" borderId="0" xfId="0" applyFont="1" applyFill="1" applyAlignment="1">
      <alignment horizontal="justify" vertical="top" wrapText="1"/>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36" fillId="36" borderId="0" xfId="0" applyFont="1" applyFill="1" applyAlignment="1">
      <alignment vertical="top"/>
    </xf>
    <xf numFmtId="0" fontId="40" fillId="36" borderId="0" xfId="0" applyFont="1" applyFill="1" applyAlignment="1">
      <alignment horizontal="justify" vertical="top" wrapText="1"/>
    </xf>
    <xf numFmtId="0" fontId="0" fillId="36" borderId="0" xfId="0" applyFont="1" applyFill="1" applyBorder="1" applyAlignment="1">
      <alignment horizontal="left" vertical="top"/>
    </xf>
    <xf numFmtId="0" fontId="35" fillId="36" borderId="0" xfId="0" applyFont="1" applyFill="1" applyAlignment="1">
      <alignment horizontal="left" vertical="top"/>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0" fillId="36" borderId="0" xfId="0" applyFont="1" applyFill="1" applyAlignment="1">
      <alignment horizontal="left" vertical="top" wrapText="1"/>
    </xf>
    <xf numFmtId="0" fontId="0" fillId="36" borderId="0" xfId="0" applyFont="1" applyFill="1" applyAlignment="1">
      <alignment horizontal="left" vertical="top"/>
    </xf>
    <xf numFmtId="0" fontId="0" fillId="0" borderId="0" xfId="0" applyFont="1" applyFill="1" applyAlignment="1">
      <alignment horizontal="center" vertical="center"/>
    </xf>
    <xf numFmtId="0" fontId="7" fillId="36" borderId="0" xfId="0" applyFont="1" applyFill="1" applyAlignment="1">
      <alignment horizontal="center" vertical="top"/>
    </xf>
    <xf numFmtId="0" fontId="0" fillId="36" borderId="0" xfId="0" applyFont="1" applyFill="1" applyAlignment="1">
      <alignment horizontal="center" vertical="top"/>
    </xf>
    <xf numFmtId="0" fontId="7" fillId="36" borderId="0" xfId="0" applyFont="1" applyFill="1" applyBorder="1" applyAlignment="1">
      <alignment vertical="top"/>
    </xf>
    <xf numFmtId="0" fontId="40" fillId="36" borderId="0" xfId="0" applyFont="1" applyFill="1" applyAlignment="1">
      <alignment horizontal="left" vertical="top" wrapText="1"/>
    </xf>
    <xf numFmtId="0" fontId="15" fillId="36" borderId="0" xfId="0" applyFont="1" applyFill="1" applyAlignment="1">
      <alignment horizontal="center" vertical="top"/>
    </xf>
  </cellXfs>
  <cellStyles count="167">
    <cellStyle name="Normal" xfId="0"/>
    <cellStyle name="20% - Accent1" xfId="15"/>
    <cellStyle name="20% - Accent1 2" xfId="16"/>
    <cellStyle name="20% - Accent1 2 2" xfId="17"/>
    <cellStyle name="20% - Accent1 3" xfId="18"/>
    <cellStyle name="20% - Accent1 3 2" xfId="19"/>
    <cellStyle name="20% - Accent1 4" xfId="20"/>
    <cellStyle name="20% - Accent2" xfId="21"/>
    <cellStyle name="20% - Accent2 2" xfId="22"/>
    <cellStyle name="20% - Accent2 2 2" xfId="23"/>
    <cellStyle name="20% - Accent2 3" xfId="24"/>
    <cellStyle name="20% - Accent2 3 2" xfId="25"/>
    <cellStyle name="20% - Accent2 4" xfId="26"/>
    <cellStyle name="20% - Accent3" xfId="27"/>
    <cellStyle name="20% - Accent3 2" xfId="28"/>
    <cellStyle name="20% - Accent3 2 2" xfId="29"/>
    <cellStyle name="20% - Accent3 3" xfId="30"/>
    <cellStyle name="20% - Accent3 3 2" xfId="31"/>
    <cellStyle name="20% - Accent3 4" xfId="32"/>
    <cellStyle name="20% - Accent4" xfId="33"/>
    <cellStyle name="20% - Accent4 2" xfId="34"/>
    <cellStyle name="20% - Accent4 2 2" xfId="35"/>
    <cellStyle name="20% - Accent4 3" xfId="36"/>
    <cellStyle name="20% - Accent4 3 2" xfId="37"/>
    <cellStyle name="20% - Accent4 4" xfId="38"/>
    <cellStyle name="20% - Accent5" xfId="39"/>
    <cellStyle name="20% - Accent5 2" xfId="40"/>
    <cellStyle name="20% - Accent5 2 2" xfId="41"/>
    <cellStyle name="20% - Accent5 3" xfId="42"/>
    <cellStyle name="20% - Accent5 3 2" xfId="43"/>
    <cellStyle name="20% - Accent5 4" xfId="44"/>
    <cellStyle name="20% - Accent6" xfId="45"/>
    <cellStyle name="20% - Accent6 2" xfId="46"/>
    <cellStyle name="20% - Accent6 2 2" xfId="47"/>
    <cellStyle name="20% - Accent6 3" xfId="48"/>
    <cellStyle name="20% - Accent6 3 2" xfId="49"/>
    <cellStyle name="20% - Accent6 4" xfId="50"/>
    <cellStyle name="40% - Accent1" xfId="51"/>
    <cellStyle name="40% - Accent1 2" xfId="52"/>
    <cellStyle name="40% - Accent1 2 2" xfId="53"/>
    <cellStyle name="40% - Accent1 3" xfId="54"/>
    <cellStyle name="40% - Accent1 3 2" xfId="55"/>
    <cellStyle name="40% - Accent1 4" xfId="56"/>
    <cellStyle name="40% - Accent2" xfId="57"/>
    <cellStyle name="40% - Accent2 2" xfId="58"/>
    <cellStyle name="40% - Accent2 2 2" xfId="59"/>
    <cellStyle name="40% - Accent2 3" xfId="60"/>
    <cellStyle name="40% - Accent2 3 2" xfId="61"/>
    <cellStyle name="40% - Accent2 4" xfId="62"/>
    <cellStyle name="40% - Accent3" xfId="63"/>
    <cellStyle name="40% - Accent3 2" xfId="64"/>
    <cellStyle name="40% - Accent3 2 2" xfId="65"/>
    <cellStyle name="40% - Accent3 3" xfId="66"/>
    <cellStyle name="40% - Accent3 3 2" xfId="67"/>
    <cellStyle name="40% - Accent3 4" xfId="68"/>
    <cellStyle name="40% - Accent4" xfId="69"/>
    <cellStyle name="40% - Accent4 2" xfId="70"/>
    <cellStyle name="40% - Accent4 2 2" xfId="71"/>
    <cellStyle name="40% - Accent4 3" xfId="72"/>
    <cellStyle name="40% - Accent4 3 2" xfId="73"/>
    <cellStyle name="40% - Accent4 4" xfId="74"/>
    <cellStyle name="40% - Accent5" xfId="75"/>
    <cellStyle name="40% - Accent5 2" xfId="76"/>
    <cellStyle name="40% - Accent5 2 2" xfId="77"/>
    <cellStyle name="40% - Accent5 3" xfId="78"/>
    <cellStyle name="40% - Accent5 3 2" xfId="79"/>
    <cellStyle name="40% - Accent5 4" xfId="80"/>
    <cellStyle name="40% - Accent6" xfId="81"/>
    <cellStyle name="40% - Accent6 2" xfId="82"/>
    <cellStyle name="40% - Accent6 2 2" xfId="83"/>
    <cellStyle name="40% - Accent6 3" xfId="84"/>
    <cellStyle name="40% - Accent6 3 2"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Bilješka" xfId="100"/>
    <cellStyle name="Bilješka 2" xfId="101"/>
    <cellStyle name="Bilješka 2 2" xfId="102"/>
    <cellStyle name="Bilješka 2 2 2" xfId="103"/>
    <cellStyle name="Bilješka 2 3" xfId="104"/>
    <cellStyle name="Bilješka 2 3 2" xfId="105"/>
    <cellStyle name="Bilješka 2 4" xfId="106"/>
    <cellStyle name="Calculation" xfId="107"/>
    <cellStyle name="Check Cell" xfId="108"/>
    <cellStyle name="Comma" xfId="109"/>
    <cellStyle name="Comma [0]" xfId="110"/>
    <cellStyle name="Currency" xfId="111"/>
    <cellStyle name="Currency [0]" xfId="112"/>
    <cellStyle name="Dobro" xfId="113"/>
    <cellStyle name="Explanatory Text" xfId="114"/>
    <cellStyle name="Good" xfId="115"/>
    <cellStyle name="Heading 1" xfId="116"/>
    <cellStyle name="Heading 2" xfId="117"/>
    <cellStyle name="Heading 3" xfId="118"/>
    <cellStyle name="Heading 4" xfId="119"/>
    <cellStyle name="Hyperlink" xfId="120"/>
    <cellStyle name="Hyperlink 2" xfId="121"/>
    <cellStyle name="Hyperlink 3" xfId="122"/>
    <cellStyle name="Input" xfId="123"/>
    <cellStyle name="Izlaz" xfId="124"/>
    <cellStyle name="Linked Cell" xfId="125"/>
    <cellStyle name="Naslov" xfId="126"/>
    <cellStyle name="Neutral" xfId="127"/>
    <cellStyle name="Normal 2" xfId="128"/>
    <cellStyle name="Normal 2 2" xfId="129"/>
    <cellStyle name="Normal 2 3" xfId="130"/>
    <cellStyle name="Normal 2 3 2" xfId="131"/>
    <cellStyle name="Normal 2 3 2 2" xfId="132"/>
    <cellStyle name="Normal 2 3 3" xfId="133"/>
    <cellStyle name="Normal 2 4" xfId="134"/>
    <cellStyle name="Normal 2 4 2" xfId="135"/>
    <cellStyle name="Normal 2 5" xfId="136"/>
    <cellStyle name="Normal 2 5 2" xfId="137"/>
    <cellStyle name="Normal 2 6" xfId="138"/>
    <cellStyle name="Normal 2 7" xfId="139"/>
    <cellStyle name="Normal 2 8" xfId="140"/>
    <cellStyle name="Normal 3" xfId="141"/>
    <cellStyle name="Normal 3 2" xfId="142"/>
    <cellStyle name="Normal 3 3" xfId="143"/>
    <cellStyle name="Normal 4" xfId="144"/>
    <cellStyle name="Normal_TFI-POD" xfId="145"/>
    <cellStyle name="Note" xfId="146"/>
    <cellStyle name="Obično 10" xfId="147"/>
    <cellStyle name="Obično 11" xfId="148"/>
    <cellStyle name="Obično 13" xfId="149"/>
    <cellStyle name="Obično 14" xfId="150"/>
    <cellStyle name="Obično 2" xfId="151"/>
    <cellStyle name="Obično 2 2" xfId="152"/>
    <cellStyle name="Obično 2 2 2" xfId="153"/>
    <cellStyle name="Obično 2 3" xfId="154"/>
    <cellStyle name="Obično 2 3 2" xfId="155"/>
    <cellStyle name="Obično 2 4" xfId="156"/>
    <cellStyle name="Obično 2 5" xfId="157"/>
    <cellStyle name="Obično 3" xfId="158"/>
    <cellStyle name="Obično 5" xfId="159"/>
    <cellStyle name="Obično 6" xfId="160"/>
    <cellStyle name="Obično 7" xfId="161"/>
    <cellStyle name="Obično 8" xfId="162"/>
    <cellStyle name="Obično 9" xfId="163"/>
    <cellStyle name="Obično_Knjiga2" xfId="164"/>
    <cellStyle name="Output" xfId="165"/>
    <cellStyle name="Percent" xfId="166"/>
    <cellStyle name="Percent 2" xfId="167"/>
    <cellStyle name="Percent 3" xfId="168"/>
    <cellStyle name="Style 1" xfId="169"/>
    <cellStyle name="Style 1 2" xfId="170"/>
    <cellStyle name="Tekst upozorenja" xfId="171"/>
    <cellStyle name="Title" xfId="172"/>
    <cellStyle name="Total" xfId="173"/>
    <cellStyle name="Warning Text" xfId="174"/>
    <cellStyle name="Zarez 2" xfId="175"/>
    <cellStyle name="Zarez 2 2" xfId="176"/>
    <cellStyle name="Zarez 2 2 2" xfId="177"/>
    <cellStyle name="Zarez 2 3" xfId="178"/>
    <cellStyle name="Zarez 2 3 2" xfId="179"/>
    <cellStyle name="Zarez 2 4" xfId="180"/>
  </cellStyles>
  <dxfs count="8">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E43" sqref="E43"/>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28" t="s">
        <v>91</v>
      </c>
      <c r="B1" s="328"/>
      <c r="C1" s="328"/>
      <c r="D1" s="146"/>
      <c r="E1" s="146"/>
      <c r="F1" s="146"/>
      <c r="G1" s="146"/>
      <c r="H1" s="146"/>
      <c r="I1" s="147"/>
      <c r="J1" s="10"/>
      <c r="K1" s="10"/>
      <c r="L1" s="10"/>
    </row>
    <row r="2" spans="1:12" ht="12.75" customHeight="1">
      <c r="A2" s="353" t="s">
        <v>92</v>
      </c>
      <c r="B2" s="354"/>
      <c r="C2" s="354"/>
      <c r="D2" s="355"/>
      <c r="E2" s="97" t="s">
        <v>587</v>
      </c>
      <c r="F2" s="148"/>
      <c r="G2" s="12" t="s">
        <v>93</v>
      </c>
      <c r="H2" s="97" t="s">
        <v>588</v>
      </c>
      <c r="I2" s="69"/>
      <c r="J2" s="10"/>
      <c r="K2" s="10"/>
      <c r="L2" s="10"/>
    </row>
    <row r="3" spans="1:12" ht="12.75">
      <c r="A3" s="70"/>
      <c r="B3" s="13"/>
      <c r="C3" s="13"/>
      <c r="D3" s="13"/>
      <c r="E3" s="14"/>
      <c r="F3" s="14"/>
      <c r="G3" s="13"/>
      <c r="H3" s="13"/>
      <c r="I3" s="149"/>
      <c r="J3" s="10"/>
      <c r="K3" s="10"/>
      <c r="L3" s="10"/>
    </row>
    <row r="4" spans="1:12" ht="15" customHeight="1">
      <c r="A4" s="356" t="s">
        <v>122</v>
      </c>
      <c r="B4" s="356"/>
      <c r="C4" s="356"/>
      <c r="D4" s="356"/>
      <c r="E4" s="356"/>
      <c r="F4" s="356"/>
      <c r="G4" s="356"/>
      <c r="H4" s="356"/>
      <c r="I4" s="357"/>
      <c r="J4" s="10"/>
      <c r="K4" s="10"/>
      <c r="L4" s="10"/>
    </row>
    <row r="5" spans="1:12" ht="12.75">
      <c r="A5" s="150"/>
      <c r="B5" s="23"/>
      <c r="C5" s="23"/>
      <c r="D5" s="23"/>
      <c r="E5" s="16"/>
      <c r="F5" s="72"/>
      <c r="G5" s="17"/>
      <c r="H5" s="18"/>
      <c r="I5" s="151"/>
      <c r="J5" s="10"/>
      <c r="K5" s="10"/>
      <c r="L5" s="10"/>
    </row>
    <row r="6" spans="1:12" ht="12.75">
      <c r="A6" s="343" t="s">
        <v>94</v>
      </c>
      <c r="B6" s="317"/>
      <c r="C6" s="358" t="s">
        <v>63</v>
      </c>
      <c r="D6" s="331"/>
      <c r="E6" s="152"/>
      <c r="F6" s="152"/>
      <c r="G6" s="152"/>
      <c r="H6" s="152"/>
      <c r="I6" s="153"/>
      <c r="J6" s="10"/>
      <c r="K6" s="10"/>
      <c r="L6" s="10"/>
    </row>
    <row r="7" spans="1:12" ht="12.75">
      <c r="A7" s="154"/>
      <c r="B7" s="155"/>
      <c r="C7" s="23"/>
      <c r="D7" s="23"/>
      <c r="E7" s="152"/>
      <c r="F7" s="152"/>
      <c r="G7" s="152"/>
      <c r="H7" s="152"/>
      <c r="I7" s="153"/>
      <c r="J7" s="10"/>
      <c r="K7" s="10"/>
      <c r="L7" s="10"/>
    </row>
    <row r="8" spans="1:12" ht="12.75" customHeight="1">
      <c r="A8" s="359" t="s">
        <v>95</v>
      </c>
      <c r="B8" s="360"/>
      <c r="C8" s="358" t="s">
        <v>64</v>
      </c>
      <c r="D8" s="331"/>
      <c r="E8" s="152"/>
      <c r="F8" s="152"/>
      <c r="G8" s="152"/>
      <c r="H8" s="152"/>
      <c r="I8" s="156"/>
      <c r="J8" s="10"/>
      <c r="K8" s="10"/>
      <c r="L8" s="10"/>
    </row>
    <row r="9" spans="1:12" ht="12.75">
      <c r="A9" s="157"/>
      <c r="B9" s="158"/>
      <c r="C9" s="159"/>
      <c r="D9" s="160"/>
      <c r="E9" s="23"/>
      <c r="F9" s="23"/>
      <c r="G9" s="23"/>
      <c r="H9" s="23"/>
      <c r="I9" s="156"/>
      <c r="J9" s="10"/>
      <c r="K9" s="10"/>
      <c r="L9" s="10"/>
    </row>
    <row r="10" spans="1:12" ht="12.75" customHeight="1">
      <c r="A10" s="352" t="s">
        <v>96</v>
      </c>
      <c r="B10" s="352"/>
      <c r="C10" s="330" t="s">
        <v>65</v>
      </c>
      <c r="D10" s="331"/>
      <c r="E10" s="23"/>
      <c r="F10" s="23"/>
      <c r="G10" s="23"/>
      <c r="H10" s="23"/>
      <c r="I10" s="156"/>
      <c r="J10" s="10"/>
      <c r="K10" s="10"/>
      <c r="L10" s="10"/>
    </row>
    <row r="11" spans="1:12" ht="12.75">
      <c r="A11" s="352"/>
      <c r="B11" s="352"/>
      <c r="C11" s="23"/>
      <c r="D11" s="23"/>
      <c r="E11" s="23"/>
      <c r="F11" s="23"/>
      <c r="G11" s="23"/>
      <c r="H11" s="23"/>
      <c r="I11" s="156"/>
      <c r="J11" s="10"/>
      <c r="K11" s="10"/>
      <c r="L11" s="10"/>
    </row>
    <row r="12" spans="1:12" ht="12.75">
      <c r="A12" s="343" t="s">
        <v>97</v>
      </c>
      <c r="B12" s="317"/>
      <c r="C12" s="361" t="s">
        <v>66</v>
      </c>
      <c r="D12" s="338"/>
      <c r="E12" s="338"/>
      <c r="F12" s="338"/>
      <c r="G12" s="338"/>
      <c r="H12" s="338"/>
      <c r="I12" s="339"/>
      <c r="J12" s="10"/>
      <c r="K12" s="10"/>
      <c r="L12" s="10"/>
    </row>
    <row r="13" spans="1:12" ht="12.75">
      <c r="A13" s="154"/>
      <c r="B13" s="155"/>
      <c r="C13" s="161"/>
      <c r="D13" s="23"/>
      <c r="E13" s="23"/>
      <c r="F13" s="23"/>
      <c r="G13" s="23"/>
      <c r="H13" s="23"/>
      <c r="I13" s="156"/>
      <c r="J13" s="10"/>
      <c r="K13" s="10"/>
      <c r="L13" s="10"/>
    </row>
    <row r="14" spans="1:12" ht="12.75">
      <c r="A14" s="343" t="s">
        <v>98</v>
      </c>
      <c r="B14" s="317"/>
      <c r="C14" s="362">
        <v>10010</v>
      </c>
      <c r="D14" s="363"/>
      <c r="E14" s="23"/>
      <c r="F14" s="332" t="s">
        <v>67</v>
      </c>
      <c r="G14" s="338"/>
      <c r="H14" s="338"/>
      <c r="I14" s="339"/>
      <c r="J14" s="10"/>
      <c r="K14" s="10"/>
      <c r="L14" s="10"/>
    </row>
    <row r="15" spans="1:12" ht="12.75">
      <c r="A15" s="154"/>
      <c r="B15" s="155"/>
      <c r="C15" s="23"/>
      <c r="D15" s="23"/>
      <c r="E15" s="23"/>
      <c r="F15" s="23"/>
      <c r="G15" s="23"/>
      <c r="H15" s="23"/>
      <c r="I15" s="156"/>
      <c r="J15" s="10"/>
      <c r="K15" s="10"/>
      <c r="L15" s="10"/>
    </row>
    <row r="16" spans="1:12" ht="12.75">
      <c r="A16" s="343" t="s">
        <v>99</v>
      </c>
      <c r="B16" s="344"/>
      <c r="C16" s="332" t="s">
        <v>68</v>
      </c>
      <c r="D16" s="338"/>
      <c r="E16" s="338"/>
      <c r="F16" s="338"/>
      <c r="G16" s="338"/>
      <c r="H16" s="338"/>
      <c r="I16" s="339"/>
      <c r="J16" s="10"/>
      <c r="K16" s="10"/>
      <c r="L16" s="10"/>
    </row>
    <row r="17" spans="1:12" ht="12.75">
      <c r="A17" s="154"/>
      <c r="B17" s="155"/>
      <c r="C17" s="23"/>
      <c r="D17" s="23"/>
      <c r="E17" s="23"/>
      <c r="F17" s="23"/>
      <c r="G17" s="23"/>
      <c r="H17" s="23"/>
      <c r="I17" s="156"/>
      <c r="J17" s="10"/>
      <c r="K17" s="10"/>
      <c r="L17" s="10"/>
    </row>
    <row r="18" spans="1:12" ht="12.75">
      <c r="A18" s="343" t="s">
        <v>100</v>
      </c>
      <c r="B18" s="317"/>
      <c r="C18" s="348" t="s">
        <v>69</v>
      </c>
      <c r="D18" s="349"/>
      <c r="E18" s="349"/>
      <c r="F18" s="349"/>
      <c r="G18" s="349"/>
      <c r="H18" s="349"/>
      <c r="I18" s="350"/>
      <c r="J18" s="10"/>
      <c r="K18" s="10"/>
      <c r="L18" s="10"/>
    </row>
    <row r="19" spans="1:12" ht="12.75">
      <c r="A19" s="154"/>
      <c r="B19" s="155"/>
      <c r="C19" s="161"/>
      <c r="D19" s="23"/>
      <c r="E19" s="23"/>
      <c r="F19" s="23"/>
      <c r="G19" s="23"/>
      <c r="H19" s="23"/>
      <c r="I19" s="156"/>
      <c r="J19" s="10"/>
      <c r="K19" s="10"/>
      <c r="L19" s="10"/>
    </row>
    <row r="20" spans="1:12" ht="12.75">
      <c r="A20" s="343" t="s">
        <v>101</v>
      </c>
      <c r="B20" s="317"/>
      <c r="C20" s="348" t="s">
        <v>70</v>
      </c>
      <c r="D20" s="349"/>
      <c r="E20" s="349"/>
      <c r="F20" s="349"/>
      <c r="G20" s="349"/>
      <c r="H20" s="349"/>
      <c r="I20" s="350"/>
      <c r="J20" s="10"/>
      <c r="K20" s="10"/>
      <c r="L20" s="10"/>
    </row>
    <row r="21" spans="1:12" ht="12.75">
      <c r="A21" s="154"/>
      <c r="B21" s="155"/>
      <c r="C21" s="161"/>
      <c r="D21" s="23"/>
      <c r="E21" s="23"/>
      <c r="F21" s="23"/>
      <c r="G21" s="23"/>
      <c r="H21" s="23"/>
      <c r="I21" s="156"/>
      <c r="J21" s="10"/>
      <c r="K21" s="10"/>
      <c r="L21" s="10"/>
    </row>
    <row r="22" spans="1:12" ht="12.75">
      <c r="A22" s="343" t="s">
        <v>102</v>
      </c>
      <c r="B22" s="344"/>
      <c r="C22" s="98">
        <v>133</v>
      </c>
      <c r="D22" s="332"/>
      <c r="E22" s="338"/>
      <c r="F22" s="339"/>
      <c r="G22" s="351"/>
      <c r="H22" s="343"/>
      <c r="I22" s="75"/>
      <c r="J22" s="10"/>
      <c r="K22" s="10"/>
      <c r="L22" s="10"/>
    </row>
    <row r="23" spans="1:12" ht="12.75">
      <c r="A23" s="154"/>
      <c r="B23" s="155"/>
      <c r="C23" s="23"/>
      <c r="D23" s="23"/>
      <c r="E23" s="23"/>
      <c r="F23" s="23"/>
      <c r="G23" s="23"/>
      <c r="H23" s="23"/>
      <c r="I23" s="156"/>
      <c r="J23" s="10"/>
      <c r="K23" s="10"/>
      <c r="L23" s="10"/>
    </row>
    <row r="24" spans="1:12" ht="12.75">
      <c r="A24" s="343" t="s">
        <v>103</v>
      </c>
      <c r="B24" s="344"/>
      <c r="C24" s="98">
        <v>21</v>
      </c>
      <c r="D24" s="332"/>
      <c r="E24" s="338"/>
      <c r="F24" s="338"/>
      <c r="G24" s="339"/>
      <c r="H24" s="162" t="s">
        <v>104</v>
      </c>
      <c r="I24" s="303">
        <v>177</v>
      </c>
      <c r="J24" s="10"/>
      <c r="K24" s="10"/>
      <c r="L24" s="10"/>
    </row>
    <row r="25" spans="1:12" ht="12.75">
      <c r="A25" s="154"/>
      <c r="B25" s="155"/>
      <c r="C25" s="23"/>
      <c r="D25" s="23"/>
      <c r="E25" s="23"/>
      <c r="F25" s="23"/>
      <c r="G25" s="155"/>
      <c r="H25" s="163" t="s">
        <v>105</v>
      </c>
      <c r="I25" s="164"/>
      <c r="J25" s="10"/>
      <c r="K25" s="10"/>
      <c r="L25" s="10"/>
    </row>
    <row r="26" spans="1:12" ht="12.75">
      <c r="A26" s="343" t="s">
        <v>106</v>
      </c>
      <c r="B26" s="344"/>
      <c r="C26" s="99" t="s">
        <v>107</v>
      </c>
      <c r="D26" s="24"/>
      <c r="E26" s="165"/>
      <c r="F26" s="23"/>
      <c r="G26" s="343" t="s">
        <v>108</v>
      </c>
      <c r="H26" s="344"/>
      <c r="I26" s="100" t="s">
        <v>570</v>
      </c>
      <c r="J26" s="10"/>
      <c r="K26" s="10"/>
      <c r="L26" s="10"/>
    </row>
    <row r="27" spans="1:12" ht="12.75">
      <c r="A27" s="154"/>
      <c r="B27" s="155"/>
      <c r="C27" s="23"/>
      <c r="D27" s="23"/>
      <c r="E27" s="23"/>
      <c r="F27" s="23"/>
      <c r="G27" s="23"/>
      <c r="H27" s="23"/>
      <c r="I27" s="166"/>
      <c r="J27" s="10"/>
      <c r="K27" s="10"/>
      <c r="L27" s="10"/>
    </row>
    <row r="28" spans="1:12" ht="12.75">
      <c r="A28" s="345" t="s">
        <v>109</v>
      </c>
      <c r="B28" s="345"/>
      <c r="C28" s="345"/>
      <c r="D28" s="345"/>
      <c r="E28" s="346" t="s">
        <v>110</v>
      </c>
      <c r="F28" s="346"/>
      <c r="G28" s="346"/>
      <c r="H28" s="347" t="s">
        <v>111</v>
      </c>
      <c r="I28" s="347"/>
      <c r="J28" s="10"/>
      <c r="K28" s="10"/>
      <c r="L28" s="10"/>
    </row>
    <row r="29" spans="1:12" ht="12.75">
      <c r="A29" s="77"/>
      <c r="B29" s="32"/>
      <c r="C29" s="32"/>
      <c r="D29" s="25"/>
      <c r="E29" s="15"/>
      <c r="F29" s="15"/>
      <c r="G29" s="15"/>
      <c r="H29" s="26"/>
      <c r="I29" s="76"/>
      <c r="J29" s="10"/>
      <c r="K29" s="10"/>
      <c r="L29" s="10"/>
    </row>
    <row r="30" spans="1:12" ht="12.75">
      <c r="A30" s="340"/>
      <c r="B30" s="333"/>
      <c r="C30" s="333"/>
      <c r="D30" s="334"/>
      <c r="E30" s="340"/>
      <c r="F30" s="333"/>
      <c r="G30" s="333"/>
      <c r="H30" s="330"/>
      <c r="I30" s="331"/>
      <c r="J30" s="10"/>
      <c r="K30" s="10"/>
      <c r="L30" s="10"/>
    </row>
    <row r="31" spans="1:12" ht="12.75">
      <c r="A31" s="73"/>
      <c r="B31" s="21"/>
      <c r="C31" s="20"/>
      <c r="D31" s="341"/>
      <c r="E31" s="341"/>
      <c r="F31" s="341"/>
      <c r="G31" s="342"/>
      <c r="H31" s="15"/>
      <c r="I31" s="78"/>
      <c r="J31" s="10"/>
      <c r="K31" s="10"/>
      <c r="L31" s="10"/>
    </row>
    <row r="32" spans="1:12" ht="12.75">
      <c r="A32" s="340"/>
      <c r="B32" s="333"/>
      <c r="C32" s="333"/>
      <c r="D32" s="334"/>
      <c r="E32" s="340"/>
      <c r="F32" s="333"/>
      <c r="G32" s="333"/>
      <c r="H32" s="330"/>
      <c r="I32" s="331"/>
      <c r="J32" s="10"/>
      <c r="K32" s="10"/>
      <c r="L32" s="10"/>
    </row>
    <row r="33" spans="1:12" ht="12.75">
      <c r="A33" s="73"/>
      <c r="B33" s="21"/>
      <c r="C33" s="20"/>
      <c r="D33" s="27"/>
      <c r="E33" s="27"/>
      <c r="F33" s="27"/>
      <c r="G33" s="28"/>
      <c r="H33" s="15"/>
      <c r="I33" s="79"/>
      <c r="J33" s="10"/>
      <c r="K33" s="10"/>
      <c r="L33" s="10"/>
    </row>
    <row r="34" spans="1:12" ht="12.75">
      <c r="A34" s="340"/>
      <c r="B34" s="333"/>
      <c r="C34" s="333"/>
      <c r="D34" s="334"/>
      <c r="E34" s="340"/>
      <c r="F34" s="333"/>
      <c r="G34" s="333"/>
      <c r="H34" s="330"/>
      <c r="I34" s="331"/>
      <c r="J34" s="10"/>
      <c r="K34" s="10"/>
      <c r="L34" s="10"/>
    </row>
    <row r="35" spans="1:12" ht="12.75">
      <c r="A35" s="73"/>
      <c r="B35" s="21"/>
      <c r="C35" s="20"/>
      <c r="D35" s="27"/>
      <c r="E35" s="27"/>
      <c r="F35" s="27"/>
      <c r="G35" s="28"/>
      <c r="H35" s="15"/>
      <c r="I35" s="79"/>
      <c r="J35" s="10"/>
      <c r="K35" s="10"/>
      <c r="L35" s="10"/>
    </row>
    <row r="36" spans="1:12" ht="12.75">
      <c r="A36" s="340"/>
      <c r="B36" s="333"/>
      <c r="C36" s="333"/>
      <c r="D36" s="334"/>
      <c r="E36" s="340"/>
      <c r="F36" s="333"/>
      <c r="G36" s="333"/>
      <c r="H36" s="330"/>
      <c r="I36" s="331"/>
      <c r="J36" s="10"/>
      <c r="K36" s="10"/>
      <c r="L36" s="10"/>
    </row>
    <row r="37" spans="1:12" ht="12.75">
      <c r="A37" s="80"/>
      <c r="B37" s="29"/>
      <c r="C37" s="335"/>
      <c r="D37" s="336"/>
      <c r="E37" s="15"/>
      <c r="F37" s="335"/>
      <c r="G37" s="336"/>
      <c r="H37" s="15"/>
      <c r="I37" s="74"/>
      <c r="J37" s="10"/>
      <c r="K37" s="10"/>
      <c r="L37" s="10"/>
    </row>
    <row r="38" spans="1:12" ht="12.75">
      <c r="A38" s="340"/>
      <c r="B38" s="333"/>
      <c r="C38" s="333"/>
      <c r="D38" s="334"/>
      <c r="E38" s="340"/>
      <c r="F38" s="333"/>
      <c r="G38" s="333"/>
      <c r="H38" s="330"/>
      <c r="I38" s="331"/>
      <c r="J38" s="10"/>
      <c r="K38" s="10"/>
      <c r="L38" s="10"/>
    </row>
    <row r="39" spans="1:12" ht="12.75">
      <c r="A39" s="80"/>
      <c r="B39" s="29"/>
      <c r="C39" s="30"/>
      <c r="D39" s="31"/>
      <c r="E39" s="15"/>
      <c r="F39" s="30"/>
      <c r="G39" s="31"/>
      <c r="H39" s="15"/>
      <c r="I39" s="74"/>
      <c r="J39" s="10"/>
      <c r="K39" s="10"/>
      <c r="L39" s="10"/>
    </row>
    <row r="40" spans="1:12" ht="12.75">
      <c r="A40" s="340"/>
      <c r="B40" s="333"/>
      <c r="C40" s="333"/>
      <c r="D40" s="334"/>
      <c r="E40" s="340"/>
      <c r="F40" s="333"/>
      <c r="G40" s="333"/>
      <c r="H40" s="330"/>
      <c r="I40" s="331"/>
      <c r="J40" s="10"/>
      <c r="K40" s="10"/>
      <c r="L40" s="10"/>
    </row>
    <row r="41" spans="1:12" ht="12.75">
      <c r="A41" s="101"/>
      <c r="B41" s="32"/>
      <c r="C41" s="32"/>
      <c r="D41" s="32"/>
      <c r="E41" s="22"/>
      <c r="F41" s="102"/>
      <c r="G41" s="102"/>
      <c r="H41" s="103"/>
      <c r="I41" s="81"/>
      <c r="J41" s="10"/>
      <c r="K41" s="10"/>
      <c r="L41" s="10"/>
    </row>
    <row r="42" spans="1:12" ht="12.75">
      <c r="A42" s="80"/>
      <c r="B42" s="29"/>
      <c r="C42" s="30"/>
      <c r="D42" s="31"/>
      <c r="E42" s="15"/>
      <c r="F42" s="30"/>
      <c r="G42" s="31"/>
      <c r="H42" s="15"/>
      <c r="I42" s="74"/>
      <c r="J42" s="10"/>
      <c r="K42" s="10"/>
      <c r="L42" s="10"/>
    </row>
    <row r="43" spans="1:12" ht="12.75">
      <c r="A43" s="82"/>
      <c r="B43" s="33"/>
      <c r="C43" s="33"/>
      <c r="D43" s="19"/>
      <c r="E43" s="19"/>
      <c r="F43" s="33"/>
      <c r="G43" s="19"/>
      <c r="H43" s="19"/>
      <c r="I43" s="83"/>
      <c r="J43" s="10"/>
      <c r="K43" s="10"/>
      <c r="L43" s="10"/>
    </row>
    <row r="44" spans="1:12" ht="12.75" customHeight="1">
      <c r="A44" s="313" t="s">
        <v>112</v>
      </c>
      <c r="B44" s="313"/>
      <c r="C44" s="330"/>
      <c r="D44" s="331"/>
      <c r="E44" s="25"/>
      <c r="F44" s="332"/>
      <c r="G44" s="333"/>
      <c r="H44" s="333"/>
      <c r="I44" s="334"/>
      <c r="J44" s="10"/>
      <c r="K44" s="10"/>
      <c r="L44" s="10"/>
    </row>
    <row r="45" spans="1:12" ht="12.75">
      <c r="A45" s="167"/>
      <c r="B45" s="167"/>
      <c r="C45" s="335"/>
      <c r="D45" s="336"/>
      <c r="E45" s="15"/>
      <c r="F45" s="335"/>
      <c r="G45" s="337"/>
      <c r="H45" s="34"/>
      <c r="I45" s="84"/>
      <c r="J45" s="10"/>
      <c r="K45" s="10"/>
      <c r="L45" s="10"/>
    </row>
    <row r="46" spans="1:12" ht="12.75" customHeight="1">
      <c r="A46" s="313" t="s">
        <v>113</v>
      </c>
      <c r="B46" s="313"/>
      <c r="C46" s="332" t="s">
        <v>71</v>
      </c>
      <c r="D46" s="338"/>
      <c r="E46" s="338"/>
      <c r="F46" s="338"/>
      <c r="G46" s="338"/>
      <c r="H46" s="338"/>
      <c r="I46" s="339"/>
      <c r="J46" s="10"/>
      <c r="K46" s="10"/>
      <c r="L46" s="10"/>
    </row>
    <row r="47" spans="1:12" ht="12.75">
      <c r="A47" s="163"/>
      <c r="B47" s="163"/>
      <c r="C47" s="20" t="s">
        <v>51</v>
      </c>
      <c r="D47" s="15"/>
      <c r="E47" s="15"/>
      <c r="F47" s="15"/>
      <c r="G47" s="15"/>
      <c r="H47" s="15"/>
      <c r="I47" s="74"/>
      <c r="J47" s="10"/>
      <c r="K47" s="10"/>
      <c r="L47" s="10"/>
    </row>
    <row r="48" spans="1:12" ht="12.75">
      <c r="A48" s="313" t="s">
        <v>114</v>
      </c>
      <c r="B48" s="313"/>
      <c r="C48" s="318" t="s">
        <v>72</v>
      </c>
      <c r="D48" s="315"/>
      <c r="E48" s="316"/>
      <c r="F48" s="15"/>
      <c r="G48" s="43" t="s">
        <v>52</v>
      </c>
      <c r="H48" s="318" t="s">
        <v>74</v>
      </c>
      <c r="I48" s="316"/>
      <c r="J48" s="10"/>
      <c r="K48" s="10"/>
      <c r="L48" s="10"/>
    </row>
    <row r="49" spans="1:12" ht="12.75">
      <c r="A49" s="163"/>
      <c r="B49" s="163"/>
      <c r="C49" s="20"/>
      <c r="D49" s="15"/>
      <c r="E49" s="15"/>
      <c r="F49" s="15"/>
      <c r="G49" s="15"/>
      <c r="H49" s="15"/>
      <c r="I49" s="74"/>
      <c r="J49" s="10"/>
      <c r="K49" s="10"/>
      <c r="L49" s="10"/>
    </row>
    <row r="50" spans="1:12" ht="12.75" customHeight="1">
      <c r="A50" s="313" t="s">
        <v>115</v>
      </c>
      <c r="B50" s="313"/>
      <c r="C50" s="314" t="s">
        <v>73</v>
      </c>
      <c r="D50" s="315"/>
      <c r="E50" s="315"/>
      <c r="F50" s="315"/>
      <c r="G50" s="315"/>
      <c r="H50" s="315"/>
      <c r="I50" s="316"/>
      <c r="J50" s="10"/>
      <c r="K50" s="10"/>
      <c r="L50" s="10"/>
    </row>
    <row r="51" spans="1:12" ht="12.75">
      <c r="A51" s="163"/>
      <c r="B51" s="163"/>
      <c r="C51" s="15"/>
      <c r="D51" s="15"/>
      <c r="E51" s="15"/>
      <c r="F51" s="15"/>
      <c r="G51" s="15"/>
      <c r="H51" s="15"/>
      <c r="I51" s="74"/>
      <c r="J51" s="10"/>
      <c r="K51" s="10"/>
      <c r="L51" s="10"/>
    </row>
    <row r="52" spans="1:12" ht="12.75">
      <c r="A52" s="317" t="s">
        <v>116</v>
      </c>
      <c r="B52" s="317"/>
      <c r="C52" s="318" t="s">
        <v>565</v>
      </c>
      <c r="D52" s="315"/>
      <c r="E52" s="315"/>
      <c r="F52" s="315"/>
      <c r="G52" s="315"/>
      <c r="H52" s="315"/>
      <c r="I52" s="319"/>
      <c r="J52" s="10"/>
      <c r="K52" s="10"/>
      <c r="L52" s="10"/>
    </row>
    <row r="53" spans="1:12" ht="12.75">
      <c r="A53" s="168"/>
      <c r="B53" s="159"/>
      <c r="C53" s="329" t="s">
        <v>53</v>
      </c>
      <c r="D53" s="329"/>
      <c r="E53" s="329"/>
      <c r="F53" s="329"/>
      <c r="G53" s="329"/>
      <c r="H53" s="329"/>
      <c r="I53" s="86"/>
      <c r="J53" s="10"/>
      <c r="K53" s="10"/>
      <c r="L53" s="10"/>
    </row>
    <row r="54" spans="1:12" ht="12.75">
      <c r="A54" s="85"/>
      <c r="B54" s="19"/>
      <c r="C54" s="35"/>
      <c r="D54" s="35"/>
      <c r="E54" s="35"/>
      <c r="F54" s="35"/>
      <c r="G54" s="35"/>
      <c r="H54" s="35"/>
      <c r="I54" s="86"/>
      <c r="J54" s="10"/>
      <c r="K54" s="10"/>
      <c r="L54" s="10"/>
    </row>
    <row r="55" spans="1:12" ht="12.75">
      <c r="A55" s="85"/>
      <c r="B55" s="320" t="s">
        <v>123</v>
      </c>
      <c r="C55" s="321"/>
      <c r="D55" s="321"/>
      <c r="E55" s="321"/>
      <c r="F55" s="42"/>
      <c r="G55" s="42"/>
      <c r="H55" s="42"/>
      <c r="I55" s="87"/>
      <c r="J55" s="10"/>
      <c r="K55" s="10"/>
      <c r="L55" s="10"/>
    </row>
    <row r="56" spans="1:12" ht="12.75">
      <c r="A56" s="85"/>
      <c r="B56" s="322" t="s">
        <v>117</v>
      </c>
      <c r="C56" s="323"/>
      <c r="D56" s="323"/>
      <c r="E56" s="323"/>
      <c r="F56" s="323"/>
      <c r="G56" s="323"/>
      <c r="H56" s="323"/>
      <c r="I56" s="324"/>
      <c r="J56" s="10"/>
      <c r="K56" s="10"/>
      <c r="L56" s="10"/>
    </row>
    <row r="57" spans="1:12" ht="12.75">
      <c r="A57" s="85"/>
      <c r="B57" s="322" t="s">
        <v>118</v>
      </c>
      <c r="C57" s="323"/>
      <c r="D57" s="323"/>
      <c r="E57" s="323"/>
      <c r="F57" s="323"/>
      <c r="G57" s="323"/>
      <c r="H57" s="323"/>
      <c r="I57" s="87"/>
      <c r="J57" s="10"/>
      <c r="K57" s="10"/>
      <c r="L57" s="10"/>
    </row>
    <row r="58" spans="1:12" ht="12.75">
      <c r="A58" s="85"/>
      <c r="B58" s="322" t="s">
        <v>119</v>
      </c>
      <c r="C58" s="323"/>
      <c r="D58" s="323"/>
      <c r="E58" s="323"/>
      <c r="F58" s="323"/>
      <c r="G58" s="323"/>
      <c r="H58" s="323"/>
      <c r="I58" s="324"/>
      <c r="J58" s="10"/>
      <c r="K58" s="10"/>
      <c r="L58" s="10"/>
    </row>
    <row r="59" spans="1:12" ht="12.75">
      <c r="A59" s="85"/>
      <c r="B59" s="322" t="s">
        <v>120</v>
      </c>
      <c r="C59" s="323"/>
      <c r="D59" s="323"/>
      <c r="E59" s="323"/>
      <c r="F59" s="323"/>
      <c r="G59" s="323"/>
      <c r="H59" s="323"/>
      <c r="I59" s="324"/>
      <c r="J59" s="10"/>
      <c r="K59" s="10"/>
      <c r="L59" s="10"/>
    </row>
    <row r="60" spans="1:12" ht="12.75">
      <c r="A60" s="85"/>
      <c r="B60" s="88"/>
      <c r="C60" s="89"/>
      <c r="D60" s="89"/>
      <c r="E60" s="89"/>
      <c r="F60" s="89"/>
      <c r="G60" s="89"/>
      <c r="H60" s="89"/>
      <c r="I60" s="90"/>
      <c r="J60" s="10"/>
      <c r="K60" s="10"/>
      <c r="L60" s="10"/>
    </row>
    <row r="61" spans="1:12" ht="13.5" thickBot="1">
      <c r="A61" s="91" t="s">
        <v>54</v>
      </c>
      <c r="B61" s="15"/>
      <c r="C61" s="15"/>
      <c r="D61" s="15"/>
      <c r="E61" s="15"/>
      <c r="F61" s="15"/>
      <c r="G61" s="36"/>
      <c r="H61" s="37"/>
      <c r="I61" s="92"/>
      <c r="J61" s="10"/>
      <c r="K61" s="10"/>
      <c r="L61" s="10"/>
    </row>
    <row r="62" spans="1:12" ht="12.75">
      <c r="A62" s="71"/>
      <c r="B62" s="15"/>
      <c r="C62" s="15"/>
      <c r="D62" s="15"/>
      <c r="E62" s="19" t="s">
        <v>55</v>
      </c>
      <c r="F62" s="32"/>
      <c r="G62" s="325" t="s">
        <v>121</v>
      </c>
      <c r="H62" s="326"/>
      <c r="I62" s="327"/>
      <c r="J62" s="10"/>
      <c r="K62" s="10"/>
      <c r="L62" s="10"/>
    </row>
    <row r="63" spans="1:12" ht="12.75">
      <c r="A63" s="93"/>
      <c r="B63" s="94"/>
      <c r="C63" s="95"/>
      <c r="D63" s="95"/>
      <c r="E63" s="95"/>
      <c r="F63" s="95"/>
      <c r="G63" s="311"/>
      <c r="H63" s="312"/>
      <c r="I63" s="96"/>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2" dxfId="7"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J118" sqref="J118:K119"/>
    </sheetView>
  </sheetViews>
  <sheetFormatPr defaultColWidth="9.140625" defaultRowHeight="12.75"/>
  <cols>
    <col min="1" max="9" width="9.140625" style="44" customWidth="1"/>
    <col min="10" max="10" width="13.28125" style="44" customWidth="1"/>
    <col min="11" max="11" width="12.8515625" style="44" customWidth="1"/>
    <col min="12" max="16384" width="9.140625" style="44" customWidth="1"/>
  </cols>
  <sheetData>
    <row r="1" spans="1:11" ht="15.75">
      <c r="A1" s="374" t="s">
        <v>124</v>
      </c>
      <c r="B1" s="374"/>
      <c r="C1" s="374"/>
      <c r="D1" s="374"/>
      <c r="E1" s="374"/>
      <c r="F1" s="374"/>
      <c r="G1" s="374"/>
      <c r="H1" s="374"/>
      <c r="I1" s="374"/>
      <c r="J1" s="374"/>
      <c r="K1" s="374"/>
    </row>
    <row r="2" spans="1:11" ht="12.75" customHeight="1">
      <c r="A2" s="375" t="s">
        <v>589</v>
      </c>
      <c r="B2" s="375"/>
      <c r="C2" s="375"/>
      <c r="D2" s="375"/>
      <c r="E2" s="375"/>
      <c r="F2" s="375"/>
      <c r="G2" s="375"/>
      <c r="H2" s="375"/>
      <c r="I2" s="375"/>
      <c r="J2" s="375"/>
      <c r="K2" s="375"/>
    </row>
    <row r="3" spans="1:11" ht="12.75">
      <c r="A3" s="376" t="s">
        <v>125</v>
      </c>
      <c r="B3" s="377"/>
      <c r="C3" s="377"/>
      <c r="D3" s="377"/>
      <c r="E3" s="377"/>
      <c r="F3" s="377"/>
      <c r="G3" s="377"/>
      <c r="H3" s="377"/>
      <c r="I3" s="377"/>
      <c r="J3" s="377"/>
      <c r="K3" s="378"/>
    </row>
    <row r="4" spans="1:11" ht="22.5">
      <c r="A4" s="379" t="s">
        <v>126</v>
      </c>
      <c r="B4" s="380"/>
      <c r="C4" s="380"/>
      <c r="D4" s="380"/>
      <c r="E4" s="380"/>
      <c r="F4" s="380"/>
      <c r="G4" s="380"/>
      <c r="H4" s="381"/>
      <c r="I4" s="216" t="s">
        <v>230</v>
      </c>
      <c r="J4" s="49" t="s">
        <v>127</v>
      </c>
      <c r="K4" s="142" t="s">
        <v>128</v>
      </c>
    </row>
    <row r="5" spans="1:11" ht="12.75">
      <c r="A5" s="364">
        <v>1</v>
      </c>
      <c r="B5" s="364"/>
      <c r="C5" s="364"/>
      <c r="D5" s="364"/>
      <c r="E5" s="364"/>
      <c r="F5" s="364"/>
      <c r="G5" s="364"/>
      <c r="H5" s="364"/>
      <c r="I5" s="47">
        <v>2</v>
      </c>
      <c r="J5" s="140">
        <v>3</v>
      </c>
      <c r="K5" s="140">
        <v>4</v>
      </c>
    </row>
    <row r="6" spans="1:11" ht="12.75">
      <c r="A6" s="365" t="s">
        <v>129</v>
      </c>
      <c r="B6" s="366"/>
      <c r="C6" s="366"/>
      <c r="D6" s="366"/>
      <c r="E6" s="366"/>
      <c r="F6" s="366"/>
      <c r="G6" s="366"/>
      <c r="H6" s="366"/>
      <c r="I6" s="366"/>
      <c r="J6" s="366"/>
      <c r="K6" s="367"/>
    </row>
    <row r="7" spans="1:11" ht="12.75">
      <c r="A7" s="368" t="s">
        <v>130</v>
      </c>
      <c r="B7" s="369"/>
      <c r="C7" s="369"/>
      <c r="D7" s="369"/>
      <c r="E7" s="369"/>
      <c r="F7" s="369"/>
      <c r="G7" s="369"/>
      <c r="H7" s="370"/>
      <c r="I7" s="3">
        <v>1</v>
      </c>
      <c r="J7" s="6">
        <v>0</v>
      </c>
      <c r="K7" s="6">
        <v>0</v>
      </c>
    </row>
    <row r="8" spans="1:11" ht="12.75">
      <c r="A8" s="371" t="s">
        <v>131</v>
      </c>
      <c r="B8" s="372"/>
      <c r="C8" s="372"/>
      <c r="D8" s="372"/>
      <c r="E8" s="372"/>
      <c r="F8" s="372"/>
      <c r="G8" s="372"/>
      <c r="H8" s="373"/>
      <c r="I8" s="1">
        <v>2</v>
      </c>
      <c r="J8" s="45">
        <f>J9+J16+J26+J35+J39</f>
        <v>452183931</v>
      </c>
      <c r="K8" s="45">
        <f>K9+K16+K26+K35+K39</f>
        <v>448003687</v>
      </c>
    </row>
    <row r="9" spans="1:11" ht="12.75">
      <c r="A9" s="383" t="s">
        <v>132</v>
      </c>
      <c r="B9" s="384"/>
      <c r="C9" s="384"/>
      <c r="D9" s="384"/>
      <c r="E9" s="384"/>
      <c r="F9" s="384"/>
      <c r="G9" s="384"/>
      <c r="H9" s="385"/>
      <c r="I9" s="1">
        <v>3</v>
      </c>
      <c r="J9" s="45">
        <f>SUM(J10:J15)</f>
        <v>24736656</v>
      </c>
      <c r="K9" s="45">
        <f>SUM(K10:K15)</f>
        <v>23010418</v>
      </c>
    </row>
    <row r="10" spans="1:11" ht="12.75" customHeight="1">
      <c r="A10" s="382" t="s">
        <v>133</v>
      </c>
      <c r="B10" s="382"/>
      <c r="C10" s="382"/>
      <c r="D10" s="382"/>
      <c r="E10" s="382"/>
      <c r="F10" s="382"/>
      <c r="G10" s="382"/>
      <c r="H10" s="382"/>
      <c r="I10" s="1">
        <v>4</v>
      </c>
      <c r="J10" s="7">
        <v>0</v>
      </c>
      <c r="K10" s="7">
        <v>0</v>
      </c>
    </row>
    <row r="11" spans="1:11" ht="12.75" customHeight="1">
      <c r="A11" s="382" t="s">
        <v>134</v>
      </c>
      <c r="B11" s="382"/>
      <c r="C11" s="382"/>
      <c r="D11" s="382"/>
      <c r="E11" s="382"/>
      <c r="F11" s="382"/>
      <c r="G11" s="382"/>
      <c r="H11" s="382"/>
      <c r="I11" s="1">
        <v>5</v>
      </c>
      <c r="J11" s="7">
        <v>24736656</v>
      </c>
      <c r="K11" s="7">
        <v>23010418</v>
      </c>
    </row>
    <row r="12" spans="1:11" ht="12.75" customHeight="1">
      <c r="A12" s="382" t="s">
        <v>21</v>
      </c>
      <c r="B12" s="382"/>
      <c r="C12" s="382"/>
      <c r="D12" s="382"/>
      <c r="E12" s="382"/>
      <c r="F12" s="382"/>
      <c r="G12" s="382"/>
      <c r="H12" s="382"/>
      <c r="I12" s="1">
        <v>6</v>
      </c>
      <c r="J12" s="7">
        <v>0</v>
      </c>
      <c r="K12" s="7">
        <v>0</v>
      </c>
    </row>
    <row r="13" spans="1:11" ht="12.75" customHeight="1">
      <c r="A13" s="382" t="s">
        <v>135</v>
      </c>
      <c r="B13" s="382"/>
      <c r="C13" s="382"/>
      <c r="D13" s="382"/>
      <c r="E13" s="382"/>
      <c r="F13" s="382"/>
      <c r="G13" s="382"/>
      <c r="H13" s="382"/>
      <c r="I13" s="1">
        <v>7</v>
      </c>
      <c r="J13" s="7">
        <v>0</v>
      </c>
      <c r="K13" s="7">
        <v>0</v>
      </c>
    </row>
    <row r="14" spans="1:11" ht="12.75" customHeight="1">
      <c r="A14" s="382" t="s">
        <v>136</v>
      </c>
      <c r="B14" s="382"/>
      <c r="C14" s="382"/>
      <c r="D14" s="382"/>
      <c r="E14" s="382"/>
      <c r="F14" s="382"/>
      <c r="G14" s="382"/>
      <c r="H14" s="382"/>
      <c r="I14" s="1">
        <v>8</v>
      </c>
      <c r="J14" s="7">
        <v>0</v>
      </c>
      <c r="K14" s="7">
        <v>0</v>
      </c>
    </row>
    <row r="15" spans="1:11" ht="12.75" customHeight="1">
      <c r="A15" s="382" t="s">
        <v>137</v>
      </c>
      <c r="B15" s="382"/>
      <c r="C15" s="382"/>
      <c r="D15" s="382"/>
      <c r="E15" s="382"/>
      <c r="F15" s="382"/>
      <c r="G15" s="382"/>
      <c r="H15" s="382"/>
      <c r="I15" s="1">
        <v>9</v>
      </c>
      <c r="J15" s="7">
        <v>0</v>
      </c>
      <c r="K15" s="7">
        <v>0</v>
      </c>
    </row>
    <row r="16" spans="1:11" ht="12.75">
      <c r="A16" s="383" t="s">
        <v>138</v>
      </c>
      <c r="B16" s="384"/>
      <c r="C16" s="384"/>
      <c r="D16" s="384"/>
      <c r="E16" s="384"/>
      <c r="F16" s="384"/>
      <c r="G16" s="384"/>
      <c r="H16" s="385"/>
      <c r="I16" s="1">
        <v>10</v>
      </c>
      <c r="J16" s="45">
        <f>SUM(J17:J25)</f>
        <v>361923839</v>
      </c>
      <c r="K16" s="45">
        <f>SUM(K17:K25)</f>
        <v>358616842</v>
      </c>
    </row>
    <row r="17" spans="1:11" ht="12.75" customHeight="1">
      <c r="A17" s="382" t="s">
        <v>139</v>
      </c>
      <c r="B17" s="382"/>
      <c r="C17" s="382"/>
      <c r="D17" s="382"/>
      <c r="E17" s="382"/>
      <c r="F17" s="382"/>
      <c r="G17" s="382"/>
      <c r="H17" s="382"/>
      <c r="I17" s="1">
        <v>11</v>
      </c>
      <c r="J17" s="7">
        <v>23269</v>
      </c>
      <c r="K17" s="7">
        <v>23269</v>
      </c>
    </row>
    <row r="18" spans="1:11" ht="12.75" customHeight="1">
      <c r="A18" s="382" t="s">
        <v>140</v>
      </c>
      <c r="B18" s="382"/>
      <c r="C18" s="382"/>
      <c r="D18" s="382"/>
      <c r="E18" s="382"/>
      <c r="F18" s="382"/>
      <c r="G18" s="382"/>
      <c r="H18" s="382"/>
      <c r="I18" s="1">
        <v>12</v>
      </c>
      <c r="J18" s="7">
        <v>14210300</v>
      </c>
      <c r="K18" s="7">
        <v>14155953</v>
      </c>
    </row>
    <row r="19" spans="1:11" ht="12.75" customHeight="1">
      <c r="A19" s="382" t="s">
        <v>141</v>
      </c>
      <c r="B19" s="382"/>
      <c r="C19" s="382"/>
      <c r="D19" s="382"/>
      <c r="E19" s="382"/>
      <c r="F19" s="382"/>
      <c r="G19" s="382"/>
      <c r="H19" s="382"/>
      <c r="I19" s="1">
        <v>13</v>
      </c>
      <c r="J19" s="7">
        <v>341638072</v>
      </c>
      <c r="K19" s="7">
        <v>338386023</v>
      </c>
    </row>
    <row r="20" spans="1:11" ht="12.75" customHeight="1">
      <c r="A20" s="382" t="s">
        <v>142</v>
      </c>
      <c r="B20" s="382"/>
      <c r="C20" s="382"/>
      <c r="D20" s="382"/>
      <c r="E20" s="382"/>
      <c r="F20" s="382"/>
      <c r="G20" s="382"/>
      <c r="H20" s="382"/>
      <c r="I20" s="1">
        <v>14</v>
      </c>
      <c r="J20" s="7">
        <v>314030</v>
      </c>
      <c r="K20" s="7">
        <v>806106</v>
      </c>
    </row>
    <row r="21" spans="1:11" ht="12.75" customHeight="1">
      <c r="A21" s="382" t="s">
        <v>143</v>
      </c>
      <c r="B21" s="382"/>
      <c r="C21" s="382"/>
      <c r="D21" s="382"/>
      <c r="E21" s="382"/>
      <c r="F21" s="382"/>
      <c r="G21" s="382"/>
      <c r="H21" s="382"/>
      <c r="I21" s="1">
        <v>15</v>
      </c>
      <c r="J21" s="7">
        <v>0</v>
      </c>
      <c r="K21" s="7">
        <v>0</v>
      </c>
    </row>
    <row r="22" spans="1:11" ht="12.75" customHeight="1">
      <c r="A22" s="382" t="s">
        <v>144</v>
      </c>
      <c r="B22" s="382"/>
      <c r="C22" s="382"/>
      <c r="D22" s="382"/>
      <c r="E22" s="382"/>
      <c r="F22" s="382"/>
      <c r="G22" s="382"/>
      <c r="H22" s="382"/>
      <c r="I22" s="1">
        <v>16</v>
      </c>
      <c r="J22" s="7">
        <v>0</v>
      </c>
      <c r="K22" s="7">
        <v>0</v>
      </c>
    </row>
    <row r="23" spans="1:11" ht="12.75" customHeight="1">
      <c r="A23" s="382" t="s">
        <v>145</v>
      </c>
      <c r="B23" s="382"/>
      <c r="C23" s="382"/>
      <c r="D23" s="382"/>
      <c r="E23" s="382"/>
      <c r="F23" s="382"/>
      <c r="G23" s="382"/>
      <c r="H23" s="382"/>
      <c r="I23" s="1">
        <v>17</v>
      </c>
      <c r="J23" s="7">
        <v>5228626</v>
      </c>
      <c r="K23" s="7">
        <v>4785389</v>
      </c>
    </row>
    <row r="24" spans="1:11" ht="12.75" customHeight="1">
      <c r="A24" s="382" t="s">
        <v>146</v>
      </c>
      <c r="B24" s="382"/>
      <c r="C24" s="382"/>
      <c r="D24" s="382"/>
      <c r="E24" s="382"/>
      <c r="F24" s="382"/>
      <c r="G24" s="382"/>
      <c r="H24" s="382"/>
      <c r="I24" s="1">
        <v>18</v>
      </c>
      <c r="J24" s="7">
        <v>46822</v>
      </c>
      <c r="K24" s="7">
        <v>46822</v>
      </c>
    </row>
    <row r="25" spans="1:11" ht="12.75" customHeight="1">
      <c r="A25" s="382" t="s">
        <v>147</v>
      </c>
      <c r="B25" s="382"/>
      <c r="C25" s="382"/>
      <c r="D25" s="382"/>
      <c r="E25" s="382"/>
      <c r="F25" s="382"/>
      <c r="G25" s="382"/>
      <c r="H25" s="382"/>
      <c r="I25" s="1">
        <v>19</v>
      </c>
      <c r="J25" s="7">
        <v>462720</v>
      </c>
      <c r="K25" s="7">
        <v>413280</v>
      </c>
    </row>
    <row r="26" spans="1:11" ht="12.75">
      <c r="A26" s="383" t="s">
        <v>148</v>
      </c>
      <c r="B26" s="384"/>
      <c r="C26" s="384"/>
      <c r="D26" s="384"/>
      <c r="E26" s="384"/>
      <c r="F26" s="384"/>
      <c r="G26" s="384"/>
      <c r="H26" s="385"/>
      <c r="I26" s="1">
        <v>20</v>
      </c>
      <c r="J26" s="45">
        <f>SUM(J27:J34)</f>
        <v>65523436</v>
      </c>
      <c r="K26" s="45">
        <f>SUM(K27:K34)</f>
        <v>66376427</v>
      </c>
    </row>
    <row r="27" spans="1:11" ht="12.75" customHeight="1">
      <c r="A27" s="382" t="s">
        <v>149</v>
      </c>
      <c r="B27" s="382"/>
      <c r="C27" s="382"/>
      <c r="D27" s="382"/>
      <c r="E27" s="382"/>
      <c r="F27" s="382"/>
      <c r="G27" s="382"/>
      <c r="H27" s="382"/>
      <c r="I27" s="1">
        <v>21</v>
      </c>
      <c r="J27" s="7">
        <v>19302266</v>
      </c>
      <c r="K27" s="7">
        <v>19302060</v>
      </c>
    </row>
    <row r="28" spans="1:11" ht="12.75" customHeight="1">
      <c r="A28" s="382" t="s">
        <v>150</v>
      </c>
      <c r="B28" s="382"/>
      <c r="C28" s="382"/>
      <c r="D28" s="382"/>
      <c r="E28" s="382"/>
      <c r="F28" s="382"/>
      <c r="G28" s="382"/>
      <c r="H28" s="382"/>
      <c r="I28" s="1">
        <v>22</v>
      </c>
      <c r="J28" s="7">
        <v>6330230</v>
      </c>
      <c r="K28" s="7">
        <v>6187534</v>
      </c>
    </row>
    <row r="29" spans="1:11" ht="12.75" customHeight="1">
      <c r="A29" s="382" t="s">
        <v>151</v>
      </c>
      <c r="B29" s="382"/>
      <c r="C29" s="382"/>
      <c r="D29" s="382"/>
      <c r="E29" s="382"/>
      <c r="F29" s="382"/>
      <c r="G29" s="382"/>
      <c r="H29" s="382"/>
      <c r="I29" s="1">
        <v>23</v>
      </c>
      <c r="J29" s="7">
        <v>0</v>
      </c>
      <c r="K29" s="7">
        <v>0</v>
      </c>
    </row>
    <row r="30" spans="1:11" ht="12.75">
      <c r="A30" s="383" t="s">
        <v>183</v>
      </c>
      <c r="B30" s="384"/>
      <c r="C30" s="384"/>
      <c r="D30" s="384"/>
      <c r="E30" s="384"/>
      <c r="F30" s="384"/>
      <c r="G30" s="384"/>
      <c r="H30" s="385"/>
      <c r="I30" s="1">
        <v>24</v>
      </c>
      <c r="J30" s="7">
        <v>0</v>
      </c>
      <c r="K30" s="7">
        <v>0</v>
      </c>
    </row>
    <row r="31" spans="1:11" ht="12.75" customHeight="1">
      <c r="A31" s="382" t="s">
        <v>152</v>
      </c>
      <c r="B31" s="382"/>
      <c r="C31" s="382"/>
      <c r="D31" s="382"/>
      <c r="E31" s="382"/>
      <c r="F31" s="382"/>
      <c r="G31" s="382"/>
      <c r="H31" s="382"/>
      <c r="I31" s="1">
        <v>25</v>
      </c>
      <c r="J31" s="7">
        <v>0</v>
      </c>
      <c r="K31" s="7">
        <v>0</v>
      </c>
    </row>
    <row r="32" spans="1:11" ht="12.75" customHeight="1">
      <c r="A32" s="382" t="s">
        <v>153</v>
      </c>
      <c r="B32" s="382"/>
      <c r="C32" s="382"/>
      <c r="D32" s="382"/>
      <c r="E32" s="382"/>
      <c r="F32" s="382"/>
      <c r="G32" s="382"/>
      <c r="H32" s="382"/>
      <c r="I32" s="1">
        <v>26</v>
      </c>
      <c r="J32" s="7">
        <v>39890940</v>
      </c>
      <c r="K32" s="7">
        <v>40886833</v>
      </c>
    </row>
    <row r="33" spans="1:11" ht="12.75" customHeight="1">
      <c r="A33" s="382" t="s">
        <v>154</v>
      </c>
      <c r="B33" s="382"/>
      <c r="C33" s="382"/>
      <c r="D33" s="382"/>
      <c r="E33" s="382"/>
      <c r="F33" s="382"/>
      <c r="G33" s="382"/>
      <c r="H33" s="382"/>
      <c r="I33" s="1">
        <v>27</v>
      </c>
      <c r="J33" s="7">
        <v>0</v>
      </c>
      <c r="K33" s="7">
        <v>0</v>
      </c>
    </row>
    <row r="34" spans="1:11" ht="12.75" customHeight="1">
      <c r="A34" s="382" t="s">
        <v>155</v>
      </c>
      <c r="B34" s="382"/>
      <c r="C34" s="382"/>
      <c r="D34" s="382"/>
      <c r="E34" s="382"/>
      <c r="F34" s="382"/>
      <c r="G34" s="382"/>
      <c r="H34" s="382"/>
      <c r="I34" s="1">
        <v>28</v>
      </c>
      <c r="J34" s="7">
        <v>0</v>
      </c>
      <c r="K34" s="7">
        <v>0</v>
      </c>
    </row>
    <row r="35" spans="1:11" ht="12.75">
      <c r="A35" s="383" t="s">
        <v>156</v>
      </c>
      <c r="B35" s="384"/>
      <c r="C35" s="384"/>
      <c r="D35" s="384"/>
      <c r="E35" s="384"/>
      <c r="F35" s="384"/>
      <c r="G35" s="384"/>
      <c r="H35" s="385"/>
      <c r="I35" s="1">
        <v>29</v>
      </c>
      <c r="J35" s="45">
        <f>SUM(J36:J38)</f>
        <v>0</v>
      </c>
      <c r="K35" s="45">
        <f>SUM(K36:K38)</f>
        <v>0</v>
      </c>
    </row>
    <row r="36" spans="1:11" ht="12.75" customHeight="1">
      <c r="A36" s="382" t="s">
        <v>157</v>
      </c>
      <c r="B36" s="382"/>
      <c r="C36" s="382"/>
      <c r="D36" s="382"/>
      <c r="E36" s="382"/>
      <c r="F36" s="382"/>
      <c r="G36" s="382"/>
      <c r="H36" s="382"/>
      <c r="I36" s="1">
        <v>30</v>
      </c>
      <c r="J36" s="7">
        <v>0</v>
      </c>
      <c r="K36" s="7">
        <v>0</v>
      </c>
    </row>
    <row r="37" spans="1:11" ht="12.75" customHeight="1">
      <c r="A37" s="382" t="s">
        <v>158</v>
      </c>
      <c r="B37" s="382"/>
      <c r="C37" s="382"/>
      <c r="D37" s="382"/>
      <c r="E37" s="382"/>
      <c r="F37" s="382"/>
      <c r="G37" s="382"/>
      <c r="H37" s="382"/>
      <c r="I37" s="1">
        <v>31</v>
      </c>
      <c r="J37" s="7">
        <v>0</v>
      </c>
      <c r="K37" s="7">
        <v>0</v>
      </c>
    </row>
    <row r="38" spans="1:11" ht="12.75" customHeight="1">
      <c r="A38" s="382" t="s">
        <v>159</v>
      </c>
      <c r="B38" s="382"/>
      <c r="C38" s="382"/>
      <c r="D38" s="382"/>
      <c r="E38" s="382"/>
      <c r="F38" s="382"/>
      <c r="G38" s="382"/>
      <c r="H38" s="382"/>
      <c r="I38" s="1">
        <v>32</v>
      </c>
      <c r="J38" s="7">
        <v>0</v>
      </c>
      <c r="K38" s="7">
        <v>0</v>
      </c>
    </row>
    <row r="39" spans="1:11" ht="12.75" customHeight="1">
      <c r="A39" s="382" t="s">
        <v>160</v>
      </c>
      <c r="B39" s="382"/>
      <c r="C39" s="382"/>
      <c r="D39" s="382"/>
      <c r="E39" s="382"/>
      <c r="F39" s="382"/>
      <c r="G39" s="382"/>
      <c r="H39" s="382"/>
      <c r="I39" s="1">
        <v>33</v>
      </c>
      <c r="J39" s="7">
        <v>0</v>
      </c>
      <c r="K39" s="7">
        <v>0</v>
      </c>
    </row>
    <row r="40" spans="1:11" ht="12.75">
      <c r="A40" s="371" t="s">
        <v>161</v>
      </c>
      <c r="B40" s="372"/>
      <c r="C40" s="372"/>
      <c r="D40" s="372"/>
      <c r="E40" s="372"/>
      <c r="F40" s="372"/>
      <c r="G40" s="372"/>
      <c r="H40" s="373"/>
      <c r="I40" s="1">
        <v>34</v>
      </c>
      <c r="J40" s="45">
        <f>J41+J49+J56+J64</f>
        <v>88310309</v>
      </c>
      <c r="K40" s="45">
        <f>K41+K49+K56+K64</f>
        <v>94867402</v>
      </c>
    </row>
    <row r="41" spans="1:11" ht="12.75">
      <c r="A41" s="383" t="s">
        <v>162</v>
      </c>
      <c r="B41" s="384"/>
      <c r="C41" s="384"/>
      <c r="D41" s="384"/>
      <c r="E41" s="384"/>
      <c r="F41" s="384"/>
      <c r="G41" s="384"/>
      <c r="H41" s="385"/>
      <c r="I41" s="1">
        <v>35</v>
      </c>
      <c r="J41" s="45">
        <f>SUM(J42:J48)</f>
        <v>2585871</v>
      </c>
      <c r="K41" s="45">
        <f>SUM(K42:K48)</f>
        <v>2573858</v>
      </c>
    </row>
    <row r="42" spans="1:11" ht="12.75" customHeight="1">
      <c r="A42" s="382" t="s">
        <v>163</v>
      </c>
      <c r="B42" s="382"/>
      <c r="C42" s="382"/>
      <c r="D42" s="382"/>
      <c r="E42" s="382"/>
      <c r="F42" s="382"/>
      <c r="G42" s="382"/>
      <c r="H42" s="382"/>
      <c r="I42" s="1">
        <v>36</v>
      </c>
      <c r="J42" s="7">
        <v>0</v>
      </c>
      <c r="K42" s="7">
        <v>0</v>
      </c>
    </row>
    <row r="43" spans="1:11" ht="12.75" customHeight="1">
      <c r="A43" s="382" t="s">
        <v>164</v>
      </c>
      <c r="B43" s="382"/>
      <c r="C43" s="382"/>
      <c r="D43" s="382"/>
      <c r="E43" s="382"/>
      <c r="F43" s="382"/>
      <c r="G43" s="382"/>
      <c r="H43" s="382"/>
      <c r="I43" s="1">
        <v>37</v>
      </c>
      <c r="J43" s="7">
        <v>0</v>
      </c>
      <c r="K43" s="7">
        <v>0</v>
      </c>
    </row>
    <row r="44" spans="1:11" ht="12.75">
      <c r="A44" s="383" t="s">
        <v>165</v>
      </c>
      <c r="B44" s="384"/>
      <c r="C44" s="384"/>
      <c r="D44" s="384"/>
      <c r="E44" s="384"/>
      <c r="F44" s="384"/>
      <c r="G44" s="384"/>
      <c r="H44" s="385"/>
      <c r="I44" s="1">
        <v>38</v>
      </c>
      <c r="J44" s="7">
        <v>0</v>
      </c>
      <c r="K44" s="7">
        <v>0</v>
      </c>
    </row>
    <row r="45" spans="1:11" ht="12.75">
      <c r="A45" s="383" t="s">
        <v>166</v>
      </c>
      <c r="B45" s="384"/>
      <c r="C45" s="384"/>
      <c r="D45" s="384"/>
      <c r="E45" s="384"/>
      <c r="F45" s="384"/>
      <c r="G45" s="384"/>
      <c r="H45" s="385"/>
      <c r="I45" s="1">
        <v>39</v>
      </c>
      <c r="J45" s="7">
        <v>2585871</v>
      </c>
      <c r="K45" s="7">
        <v>2573858</v>
      </c>
    </row>
    <row r="46" spans="1:11" ht="12.75">
      <c r="A46" s="383" t="s">
        <v>167</v>
      </c>
      <c r="B46" s="384"/>
      <c r="C46" s="384"/>
      <c r="D46" s="384"/>
      <c r="E46" s="384"/>
      <c r="F46" s="384"/>
      <c r="G46" s="384"/>
      <c r="H46" s="385"/>
      <c r="I46" s="1">
        <v>40</v>
      </c>
      <c r="J46" s="7">
        <v>0</v>
      </c>
      <c r="K46" s="7">
        <v>0</v>
      </c>
    </row>
    <row r="47" spans="1:11" ht="12.75">
      <c r="A47" s="383" t="s">
        <v>168</v>
      </c>
      <c r="B47" s="384"/>
      <c r="C47" s="384"/>
      <c r="D47" s="384"/>
      <c r="E47" s="384"/>
      <c r="F47" s="384"/>
      <c r="G47" s="384"/>
      <c r="H47" s="385"/>
      <c r="I47" s="1">
        <v>41</v>
      </c>
      <c r="J47" s="7">
        <v>0</v>
      </c>
      <c r="K47" s="7">
        <v>0</v>
      </c>
    </row>
    <row r="48" spans="1:11" ht="12.75">
      <c r="A48" s="383" t="s">
        <v>169</v>
      </c>
      <c r="B48" s="384"/>
      <c r="C48" s="384"/>
      <c r="D48" s="384"/>
      <c r="E48" s="384"/>
      <c r="F48" s="384"/>
      <c r="G48" s="384"/>
      <c r="H48" s="385"/>
      <c r="I48" s="1">
        <v>42</v>
      </c>
      <c r="J48" s="7">
        <v>0</v>
      </c>
      <c r="K48" s="7">
        <v>0</v>
      </c>
    </row>
    <row r="49" spans="1:11" ht="12.75">
      <c r="A49" s="383" t="s">
        <v>170</v>
      </c>
      <c r="B49" s="384"/>
      <c r="C49" s="384"/>
      <c r="D49" s="384"/>
      <c r="E49" s="384"/>
      <c r="F49" s="384"/>
      <c r="G49" s="384"/>
      <c r="H49" s="385"/>
      <c r="I49" s="1">
        <v>43</v>
      </c>
      <c r="J49" s="45">
        <f>SUM(J50:J55)</f>
        <v>83691051</v>
      </c>
      <c r="K49" s="45">
        <f>SUM(K50:K55)</f>
        <v>90359027</v>
      </c>
    </row>
    <row r="50" spans="1:11" ht="12.75" customHeight="1">
      <c r="A50" s="382" t="s">
        <v>171</v>
      </c>
      <c r="B50" s="382"/>
      <c r="C50" s="382"/>
      <c r="D50" s="382"/>
      <c r="E50" s="382"/>
      <c r="F50" s="382"/>
      <c r="G50" s="382"/>
      <c r="H50" s="382"/>
      <c r="I50" s="1">
        <v>44</v>
      </c>
      <c r="J50" s="7">
        <v>495394</v>
      </c>
      <c r="K50" s="7">
        <v>454022</v>
      </c>
    </row>
    <row r="51" spans="1:11" ht="12.75" customHeight="1">
      <c r="A51" s="382" t="s">
        <v>172</v>
      </c>
      <c r="B51" s="382"/>
      <c r="C51" s="382"/>
      <c r="D51" s="382"/>
      <c r="E51" s="382"/>
      <c r="F51" s="382"/>
      <c r="G51" s="382"/>
      <c r="H51" s="382"/>
      <c r="I51" s="1">
        <v>45</v>
      </c>
      <c r="J51" s="7">
        <v>81604914</v>
      </c>
      <c r="K51" s="7">
        <v>87626835</v>
      </c>
    </row>
    <row r="52" spans="1:11" ht="12.75" customHeight="1">
      <c r="A52" s="382" t="s">
        <v>173</v>
      </c>
      <c r="B52" s="382"/>
      <c r="C52" s="382"/>
      <c r="D52" s="382"/>
      <c r="E52" s="382"/>
      <c r="F52" s="382"/>
      <c r="G52" s="382"/>
      <c r="H52" s="382"/>
      <c r="I52" s="1">
        <v>46</v>
      </c>
      <c r="J52" s="7">
        <v>0</v>
      </c>
      <c r="K52" s="7">
        <v>0</v>
      </c>
    </row>
    <row r="53" spans="1:11" ht="12.75" customHeight="1">
      <c r="A53" s="382" t="s">
        <v>174</v>
      </c>
      <c r="B53" s="382"/>
      <c r="C53" s="382"/>
      <c r="D53" s="382"/>
      <c r="E53" s="382"/>
      <c r="F53" s="382"/>
      <c r="G53" s="382"/>
      <c r="H53" s="382"/>
      <c r="I53" s="1">
        <v>47</v>
      </c>
      <c r="J53" s="7">
        <v>40385</v>
      </c>
      <c r="K53" s="7">
        <v>48216</v>
      </c>
    </row>
    <row r="54" spans="1:11" ht="12.75" customHeight="1">
      <c r="A54" s="382" t="s">
        <v>175</v>
      </c>
      <c r="B54" s="382"/>
      <c r="C54" s="382"/>
      <c r="D54" s="382"/>
      <c r="E54" s="382"/>
      <c r="F54" s="382"/>
      <c r="G54" s="382"/>
      <c r="H54" s="382"/>
      <c r="I54" s="1">
        <v>48</v>
      </c>
      <c r="J54" s="7">
        <v>157670</v>
      </c>
      <c r="K54" s="7">
        <v>375722</v>
      </c>
    </row>
    <row r="55" spans="1:11" ht="12.75" customHeight="1">
      <c r="A55" s="382" t="s">
        <v>176</v>
      </c>
      <c r="B55" s="382"/>
      <c r="C55" s="382"/>
      <c r="D55" s="382"/>
      <c r="E55" s="382"/>
      <c r="F55" s="382"/>
      <c r="G55" s="382"/>
      <c r="H55" s="382"/>
      <c r="I55" s="1">
        <v>49</v>
      </c>
      <c r="J55" s="7">
        <v>1392688</v>
      </c>
      <c r="K55" s="7">
        <v>1854232</v>
      </c>
    </row>
    <row r="56" spans="1:11" ht="12.75">
      <c r="A56" s="383" t="s">
        <v>177</v>
      </c>
      <c r="B56" s="384"/>
      <c r="C56" s="384"/>
      <c r="D56" s="384"/>
      <c r="E56" s="384"/>
      <c r="F56" s="384"/>
      <c r="G56" s="384"/>
      <c r="H56" s="385"/>
      <c r="I56" s="1">
        <v>50</v>
      </c>
      <c r="J56" s="45">
        <f>SUM(J57:J63)</f>
        <v>660961</v>
      </c>
      <c r="K56" s="45">
        <f>SUM(K57:K63)</f>
        <v>642961</v>
      </c>
    </row>
    <row r="57" spans="1:11" ht="12.75" customHeight="1">
      <c r="A57" s="382" t="s">
        <v>149</v>
      </c>
      <c r="B57" s="382"/>
      <c r="C57" s="382"/>
      <c r="D57" s="382"/>
      <c r="E57" s="382"/>
      <c r="F57" s="382"/>
      <c r="G57" s="382"/>
      <c r="H57" s="382"/>
      <c r="I57" s="1">
        <v>51</v>
      </c>
      <c r="J57" s="7">
        <v>0</v>
      </c>
      <c r="K57" s="7">
        <v>0</v>
      </c>
    </row>
    <row r="58" spans="1:11" ht="12.75" customHeight="1">
      <c r="A58" s="382" t="s">
        <v>150</v>
      </c>
      <c r="B58" s="382"/>
      <c r="C58" s="382"/>
      <c r="D58" s="382"/>
      <c r="E58" s="382"/>
      <c r="F58" s="382"/>
      <c r="G58" s="382"/>
      <c r="H58" s="382"/>
      <c r="I58" s="1">
        <v>52</v>
      </c>
      <c r="J58" s="7">
        <v>0</v>
      </c>
      <c r="K58" s="7">
        <v>0</v>
      </c>
    </row>
    <row r="59" spans="1:11" ht="12.75" customHeight="1">
      <c r="A59" s="382" t="s">
        <v>151</v>
      </c>
      <c r="B59" s="382"/>
      <c r="C59" s="382"/>
      <c r="D59" s="382"/>
      <c r="E59" s="382"/>
      <c r="F59" s="382"/>
      <c r="G59" s="382"/>
      <c r="H59" s="382"/>
      <c r="I59" s="1">
        <v>53</v>
      </c>
      <c r="J59" s="7">
        <v>0</v>
      </c>
      <c r="K59" s="7">
        <v>0</v>
      </c>
    </row>
    <row r="60" spans="1:11" ht="12.75">
      <c r="A60" s="383" t="s">
        <v>183</v>
      </c>
      <c r="B60" s="384"/>
      <c r="C60" s="384"/>
      <c r="D60" s="384"/>
      <c r="E60" s="384"/>
      <c r="F60" s="384"/>
      <c r="G60" s="384"/>
      <c r="H60" s="385"/>
      <c r="I60" s="1">
        <v>54</v>
      </c>
      <c r="J60" s="7">
        <v>0</v>
      </c>
      <c r="K60" s="7">
        <v>0</v>
      </c>
    </row>
    <row r="61" spans="1:11" ht="12.75">
      <c r="A61" s="383" t="s">
        <v>152</v>
      </c>
      <c r="B61" s="384"/>
      <c r="C61" s="384"/>
      <c r="D61" s="384"/>
      <c r="E61" s="384"/>
      <c r="F61" s="384"/>
      <c r="G61" s="384"/>
      <c r="H61" s="385"/>
      <c r="I61" s="1">
        <v>55</v>
      </c>
      <c r="J61" s="7">
        <v>0</v>
      </c>
      <c r="K61" s="7">
        <v>0</v>
      </c>
    </row>
    <row r="62" spans="1:11" ht="12.75">
      <c r="A62" s="383" t="s">
        <v>153</v>
      </c>
      <c r="B62" s="384"/>
      <c r="C62" s="384"/>
      <c r="D62" s="384"/>
      <c r="E62" s="384"/>
      <c r="F62" s="384"/>
      <c r="G62" s="384"/>
      <c r="H62" s="385"/>
      <c r="I62" s="1">
        <v>56</v>
      </c>
      <c r="J62" s="7">
        <v>660961</v>
      </c>
      <c r="K62" s="7">
        <v>642961</v>
      </c>
    </row>
    <row r="63" spans="1:11" ht="12.75">
      <c r="A63" s="383" t="s">
        <v>178</v>
      </c>
      <c r="B63" s="384"/>
      <c r="C63" s="384"/>
      <c r="D63" s="384"/>
      <c r="E63" s="384"/>
      <c r="F63" s="384"/>
      <c r="G63" s="384"/>
      <c r="H63" s="385"/>
      <c r="I63" s="1">
        <v>57</v>
      </c>
      <c r="J63" s="7">
        <v>0</v>
      </c>
      <c r="K63" s="7">
        <v>0</v>
      </c>
    </row>
    <row r="64" spans="1:11" ht="12.75" customHeight="1">
      <c r="A64" s="382" t="s">
        <v>179</v>
      </c>
      <c r="B64" s="382"/>
      <c r="C64" s="382"/>
      <c r="D64" s="382"/>
      <c r="E64" s="382"/>
      <c r="F64" s="382"/>
      <c r="G64" s="382"/>
      <c r="H64" s="382"/>
      <c r="I64" s="1">
        <v>58</v>
      </c>
      <c r="J64" s="7">
        <v>1372426</v>
      </c>
      <c r="K64" s="7">
        <v>1291556</v>
      </c>
    </row>
    <row r="65" spans="1:11" ht="12.75" customHeight="1">
      <c r="A65" s="386" t="s">
        <v>180</v>
      </c>
      <c r="B65" s="386"/>
      <c r="C65" s="386"/>
      <c r="D65" s="386"/>
      <c r="E65" s="386"/>
      <c r="F65" s="386"/>
      <c r="G65" s="386"/>
      <c r="H65" s="386"/>
      <c r="I65" s="1">
        <v>59</v>
      </c>
      <c r="J65" s="7">
        <v>61048364</v>
      </c>
      <c r="K65" s="7">
        <v>61547913</v>
      </c>
    </row>
    <row r="66" spans="1:11" ht="12.75">
      <c r="A66" s="371" t="s">
        <v>181</v>
      </c>
      <c r="B66" s="372"/>
      <c r="C66" s="372"/>
      <c r="D66" s="372"/>
      <c r="E66" s="372"/>
      <c r="F66" s="372"/>
      <c r="G66" s="372"/>
      <c r="H66" s="373"/>
      <c r="I66" s="1">
        <v>60</v>
      </c>
      <c r="J66" s="45">
        <f>J7+J8+J40+J65</f>
        <v>601542604</v>
      </c>
      <c r="K66" s="45">
        <f>K7+K8+K40+K65</f>
        <v>604419002</v>
      </c>
    </row>
    <row r="67" spans="1:11" ht="12.75">
      <c r="A67" s="387" t="s">
        <v>182</v>
      </c>
      <c r="B67" s="388"/>
      <c r="C67" s="388"/>
      <c r="D67" s="388"/>
      <c r="E67" s="388"/>
      <c r="F67" s="388"/>
      <c r="G67" s="388"/>
      <c r="H67" s="389"/>
      <c r="I67" s="4">
        <v>61</v>
      </c>
      <c r="J67" s="8">
        <v>1107721790</v>
      </c>
      <c r="K67" s="8">
        <v>1100285104</v>
      </c>
    </row>
    <row r="68" spans="1:11" ht="12.75">
      <c r="A68" s="390" t="s">
        <v>564</v>
      </c>
      <c r="B68" s="391"/>
      <c r="C68" s="391"/>
      <c r="D68" s="391"/>
      <c r="E68" s="391"/>
      <c r="F68" s="391"/>
      <c r="G68" s="391"/>
      <c r="H68" s="391"/>
      <c r="I68" s="391"/>
      <c r="J68" s="391"/>
      <c r="K68" s="392"/>
    </row>
    <row r="69" spans="1:11" ht="12.75">
      <c r="A69" s="368" t="s">
        <v>184</v>
      </c>
      <c r="B69" s="369"/>
      <c r="C69" s="369"/>
      <c r="D69" s="369"/>
      <c r="E69" s="369"/>
      <c r="F69" s="369"/>
      <c r="G69" s="369"/>
      <c r="H69" s="370"/>
      <c r="I69" s="3">
        <v>62</v>
      </c>
      <c r="J69" s="46">
        <f>J70+J71+J72+J78+J79+J82+J85</f>
        <v>-466206821</v>
      </c>
      <c r="K69" s="46">
        <f>K70+K71+K72+K78+K79+K82+K85</f>
        <v>-477011624</v>
      </c>
    </row>
    <row r="70" spans="1:11" ht="12.75" customHeight="1">
      <c r="A70" s="382" t="s">
        <v>185</v>
      </c>
      <c r="B70" s="382"/>
      <c r="C70" s="382"/>
      <c r="D70" s="382"/>
      <c r="E70" s="382"/>
      <c r="F70" s="382"/>
      <c r="G70" s="382"/>
      <c r="H70" s="382"/>
      <c r="I70" s="1">
        <v>63</v>
      </c>
      <c r="J70" s="7">
        <v>28200700</v>
      </c>
      <c r="K70" s="7">
        <v>28200700</v>
      </c>
    </row>
    <row r="71" spans="1:11" ht="12.75" customHeight="1">
      <c r="A71" s="382" t="s">
        <v>186</v>
      </c>
      <c r="B71" s="382"/>
      <c r="C71" s="382"/>
      <c r="D71" s="382"/>
      <c r="E71" s="382"/>
      <c r="F71" s="382"/>
      <c r="G71" s="382"/>
      <c r="H71" s="382"/>
      <c r="I71" s="1">
        <v>64</v>
      </c>
      <c r="J71" s="7">
        <v>194354000</v>
      </c>
      <c r="K71" s="7">
        <v>194354000</v>
      </c>
    </row>
    <row r="72" spans="1:11" ht="12.75">
      <c r="A72" s="383" t="s">
        <v>187</v>
      </c>
      <c r="B72" s="384"/>
      <c r="C72" s="384"/>
      <c r="D72" s="384"/>
      <c r="E72" s="384"/>
      <c r="F72" s="384"/>
      <c r="G72" s="384"/>
      <c r="H72" s="385"/>
      <c r="I72" s="1">
        <v>65</v>
      </c>
      <c r="J72" s="45">
        <f>J73+J74-J75+J76+J77</f>
        <v>0</v>
      </c>
      <c r="K72" s="45">
        <f>K73+K74-K75+K76+K77</f>
        <v>0</v>
      </c>
    </row>
    <row r="73" spans="1:11" ht="12.75" customHeight="1">
      <c r="A73" s="382" t="s">
        <v>188</v>
      </c>
      <c r="B73" s="382"/>
      <c r="C73" s="382"/>
      <c r="D73" s="382"/>
      <c r="E73" s="382"/>
      <c r="F73" s="382"/>
      <c r="G73" s="382"/>
      <c r="H73" s="382"/>
      <c r="I73" s="1">
        <v>66</v>
      </c>
      <c r="J73" s="7">
        <v>0</v>
      </c>
      <c r="K73" s="7">
        <v>0</v>
      </c>
    </row>
    <row r="74" spans="1:11" ht="12.75" customHeight="1">
      <c r="A74" s="382" t="s">
        <v>189</v>
      </c>
      <c r="B74" s="382"/>
      <c r="C74" s="382"/>
      <c r="D74" s="382"/>
      <c r="E74" s="382"/>
      <c r="F74" s="382"/>
      <c r="G74" s="382"/>
      <c r="H74" s="382"/>
      <c r="I74" s="1">
        <v>67</v>
      </c>
      <c r="J74" s="7">
        <v>0</v>
      </c>
      <c r="K74" s="7">
        <v>0</v>
      </c>
    </row>
    <row r="75" spans="1:11" ht="12.75" customHeight="1">
      <c r="A75" s="382" t="s">
        <v>190</v>
      </c>
      <c r="B75" s="382"/>
      <c r="C75" s="382"/>
      <c r="D75" s="382"/>
      <c r="E75" s="382"/>
      <c r="F75" s="382"/>
      <c r="G75" s="382"/>
      <c r="H75" s="382"/>
      <c r="I75" s="1">
        <v>68</v>
      </c>
      <c r="J75" s="7">
        <v>0</v>
      </c>
      <c r="K75" s="7">
        <v>0</v>
      </c>
    </row>
    <row r="76" spans="1:11" ht="12.75" customHeight="1">
      <c r="A76" s="382" t="s">
        <v>191</v>
      </c>
      <c r="B76" s="382"/>
      <c r="C76" s="382"/>
      <c r="D76" s="382"/>
      <c r="E76" s="382"/>
      <c r="F76" s="382"/>
      <c r="G76" s="382"/>
      <c r="H76" s="382"/>
      <c r="I76" s="1">
        <v>69</v>
      </c>
      <c r="J76" s="7">
        <v>0</v>
      </c>
      <c r="K76" s="7">
        <v>0</v>
      </c>
    </row>
    <row r="77" spans="1:11" ht="12.75" customHeight="1">
      <c r="A77" s="382" t="s">
        <v>192</v>
      </c>
      <c r="B77" s="382"/>
      <c r="C77" s="382"/>
      <c r="D77" s="382"/>
      <c r="E77" s="382"/>
      <c r="F77" s="382"/>
      <c r="G77" s="382"/>
      <c r="H77" s="382"/>
      <c r="I77" s="1">
        <v>70</v>
      </c>
      <c r="J77" s="7">
        <v>0</v>
      </c>
      <c r="K77" s="7">
        <v>0</v>
      </c>
    </row>
    <row r="78" spans="1:11" ht="12.75" customHeight="1">
      <c r="A78" s="382" t="s">
        <v>193</v>
      </c>
      <c r="B78" s="382"/>
      <c r="C78" s="382"/>
      <c r="D78" s="382"/>
      <c r="E78" s="382"/>
      <c r="F78" s="382"/>
      <c r="G78" s="382"/>
      <c r="H78" s="382"/>
      <c r="I78" s="1">
        <v>71</v>
      </c>
      <c r="J78" s="7">
        <v>0</v>
      </c>
      <c r="K78" s="7">
        <v>0</v>
      </c>
    </row>
    <row r="79" spans="1:11" ht="12.75">
      <c r="A79" s="383" t="s">
        <v>194</v>
      </c>
      <c r="B79" s="384"/>
      <c r="C79" s="384"/>
      <c r="D79" s="384"/>
      <c r="E79" s="384"/>
      <c r="F79" s="384"/>
      <c r="G79" s="384"/>
      <c r="H79" s="385"/>
      <c r="I79" s="1">
        <v>72</v>
      </c>
      <c r="J79" s="45">
        <f>J80-J81</f>
        <v>-619250046</v>
      </c>
      <c r="K79" s="45">
        <f>K80-K81</f>
        <v>-688761522</v>
      </c>
    </row>
    <row r="80" spans="1:11" ht="12.75">
      <c r="A80" s="393" t="s">
        <v>195</v>
      </c>
      <c r="B80" s="394"/>
      <c r="C80" s="394"/>
      <c r="D80" s="394"/>
      <c r="E80" s="394"/>
      <c r="F80" s="394"/>
      <c r="G80" s="394"/>
      <c r="H80" s="395"/>
      <c r="I80" s="1">
        <v>73</v>
      </c>
      <c r="J80" s="7">
        <v>0</v>
      </c>
      <c r="K80" s="7">
        <v>0</v>
      </c>
    </row>
    <row r="81" spans="1:11" ht="12.75">
      <c r="A81" s="393" t="s">
        <v>196</v>
      </c>
      <c r="B81" s="394"/>
      <c r="C81" s="394"/>
      <c r="D81" s="394"/>
      <c r="E81" s="394"/>
      <c r="F81" s="394"/>
      <c r="G81" s="394"/>
      <c r="H81" s="395"/>
      <c r="I81" s="1">
        <v>74</v>
      </c>
      <c r="J81" s="7">
        <v>619250046</v>
      </c>
      <c r="K81" s="7">
        <v>688761522</v>
      </c>
    </row>
    <row r="82" spans="1:11" ht="12.75">
      <c r="A82" s="383" t="s">
        <v>197</v>
      </c>
      <c r="B82" s="384"/>
      <c r="C82" s="384"/>
      <c r="D82" s="384"/>
      <c r="E82" s="384"/>
      <c r="F82" s="384"/>
      <c r="G82" s="384"/>
      <c r="H82" s="385"/>
      <c r="I82" s="1">
        <v>75</v>
      </c>
      <c r="J82" s="45">
        <f>J83-J84</f>
        <v>-69511475</v>
      </c>
      <c r="K82" s="45">
        <f>K83-K84</f>
        <v>-10804802</v>
      </c>
    </row>
    <row r="83" spans="1:11" ht="12.75">
      <c r="A83" s="393" t="s">
        <v>198</v>
      </c>
      <c r="B83" s="394"/>
      <c r="C83" s="394"/>
      <c r="D83" s="394"/>
      <c r="E83" s="394"/>
      <c r="F83" s="394"/>
      <c r="G83" s="394"/>
      <c r="H83" s="395"/>
      <c r="I83" s="1">
        <v>76</v>
      </c>
      <c r="J83" s="7">
        <v>0</v>
      </c>
      <c r="K83" s="7">
        <v>0</v>
      </c>
    </row>
    <row r="84" spans="1:11" ht="12.75">
      <c r="A84" s="393" t="s">
        <v>199</v>
      </c>
      <c r="B84" s="394"/>
      <c r="C84" s="394"/>
      <c r="D84" s="394"/>
      <c r="E84" s="394"/>
      <c r="F84" s="394"/>
      <c r="G84" s="394"/>
      <c r="H84" s="395"/>
      <c r="I84" s="1">
        <v>77</v>
      </c>
      <c r="J84" s="7">
        <v>69511475</v>
      </c>
      <c r="K84" s="7">
        <v>10804802</v>
      </c>
    </row>
    <row r="85" spans="1:11" ht="12.75">
      <c r="A85" s="383" t="s">
        <v>200</v>
      </c>
      <c r="B85" s="384"/>
      <c r="C85" s="384"/>
      <c r="D85" s="384"/>
      <c r="E85" s="384"/>
      <c r="F85" s="384"/>
      <c r="G85" s="384"/>
      <c r="H85" s="385"/>
      <c r="I85" s="1">
        <v>78</v>
      </c>
      <c r="J85" s="7">
        <v>0</v>
      </c>
      <c r="K85" s="7">
        <v>0</v>
      </c>
    </row>
    <row r="86" spans="1:11" ht="12.75">
      <c r="A86" s="371" t="s">
        <v>204</v>
      </c>
      <c r="B86" s="372"/>
      <c r="C86" s="372"/>
      <c r="D86" s="372"/>
      <c r="E86" s="372"/>
      <c r="F86" s="372"/>
      <c r="G86" s="372"/>
      <c r="H86" s="373"/>
      <c r="I86" s="1">
        <v>79</v>
      </c>
      <c r="J86" s="45">
        <f>SUM(J87:J89)</f>
        <v>2098917</v>
      </c>
      <c r="K86" s="45">
        <f>SUM(K87:K89)</f>
        <v>2098917</v>
      </c>
    </row>
    <row r="87" spans="1:11" ht="12.75">
      <c r="A87" s="383" t="s">
        <v>201</v>
      </c>
      <c r="B87" s="384"/>
      <c r="C87" s="384"/>
      <c r="D87" s="384"/>
      <c r="E87" s="384"/>
      <c r="F87" s="384"/>
      <c r="G87" s="384"/>
      <c r="H87" s="385"/>
      <c r="I87" s="1">
        <v>80</v>
      </c>
      <c r="J87" s="7">
        <v>2098917</v>
      </c>
      <c r="K87" s="7">
        <v>2098917</v>
      </c>
    </row>
    <row r="88" spans="1:11" ht="12.75" customHeight="1">
      <c r="A88" s="382" t="s">
        <v>202</v>
      </c>
      <c r="B88" s="382"/>
      <c r="C88" s="382"/>
      <c r="D88" s="382"/>
      <c r="E88" s="382"/>
      <c r="F88" s="382"/>
      <c r="G88" s="382"/>
      <c r="H88" s="382"/>
      <c r="I88" s="1">
        <v>81</v>
      </c>
      <c r="J88" s="7">
        <v>0</v>
      </c>
      <c r="K88" s="7">
        <v>0</v>
      </c>
    </row>
    <row r="89" spans="1:11" ht="12.75" customHeight="1">
      <c r="A89" s="382" t="s">
        <v>203</v>
      </c>
      <c r="B89" s="382"/>
      <c r="C89" s="382"/>
      <c r="D89" s="382"/>
      <c r="E89" s="382"/>
      <c r="F89" s="382"/>
      <c r="G89" s="382"/>
      <c r="H89" s="382"/>
      <c r="I89" s="1">
        <v>82</v>
      </c>
      <c r="J89" s="7">
        <v>0</v>
      </c>
      <c r="K89" s="7">
        <v>0</v>
      </c>
    </row>
    <row r="90" spans="1:11" ht="12.75">
      <c r="A90" s="371" t="s">
        <v>205</v>
      </c>
      <c r="B90" s="372"/>
      <c r="C90" s="372"/>
      <c r="D90" s="372"/>
      <c r="E90" s="372"/>
      <c r="F90" s="372"/>
      <c r="G90" s="372"/>
      <c r="H90" s="373"/>
      <c r="I90" s="1">
        <v>83</v>
      </c>
      <c r="J90" s="45">
        <f>SUM(J91:J99)</f>
        <v>566501410</v>
      </c>
      <c r="K90" s="45">
        <f>SUM(K91:K99)</f>
        <v>557133830</v>
      </c>
    </row>
    <row r="91" spans="1:11" ht="12.75" customHeight="1">
      <c r="A91" s="382" t="s">
        <v>206</v>
      </c>
      <c r="B91" s="382"/>
      <c r="C91" s="382"/>
      <c r="D91" s="382"/>
      <c r="E91" s="382"/>
      <c r="F91" s="382"/>
      <c r="G91" s="382"/>
      <c r="H91" s="382"/>
      <c r="I91" s="1">
        <v>84</v>
      </c>
      <c r="J91" s="7">
        <v>0</v>
      </c>
      <c r="K91" s="7">
        <v>0</v>
      </c>
    </row>
    <row r="92" spans="1:11" ht="12.75" customHeight="1">
      <c r="A92" s="382" t="s">
        <v>214</v>
      </c>
      <c r="B92" s="382"/>
      <c r="C92" s="382"/>
      <c r="D92" s="382"/>
      <c r="E92" s="382"/>
      <c r="F92" s="382"/>
      <c r="G92" s="382"/>
      <c r="H92" s="382"/>
      <c r="I92" s="1">
        <v>85</v>
      </c>
      <c r="J92" s="7">
        <v>37409703</v>
      </c>
      <c r="K92" s="7">
        <v>33756337</v>
      </c>
    </row>
    <row r="93" spans="1:11" ht="12.75">
      <c r="A93" s="383" t="s">
        <v>207</v>
      </c>
      <c r="B93" s="384"/>
      <c r="C93" s="384"/>
      <c r="D93" s="384"/>
      <c r="E93" s="384"/>
      <c r="F93" s="384"/>
      <c r="G93" s="384"/>
      <c r="H93" s="385"/>
      <c r="I93" s="1">
        <v>86</v>
      </c>
      <c r="J93" s="7">
        <v>529091707</v>
      </c>
      <c r="K93" s="7">
        <v>523377493</v>
      </c>
    </row>
    <row r="94" spans="1:11" ht="12.75" customHeight="1">
      <c r="A94" s="382" t="s">
        <v>208</v>
      </c>
      <c r="B94" s="382"/>
      <c r="C94" s="382"/>
      <c r="D94" s="382"/>
      <c r="E94" s="382"/>
      <c r="F94" s="382"/>
      <c r="G94" s="382"/>
      <c r="H94" s="382"/>
      <c r="I94" s="1">
        <v>87</v>
      </c>
      <c r="J94" s="7">
        <v>0</v>
      </c>
      <c r="K94" s="7">
        <v>0</v>
      </c>
    </row>
    <row r="95" spans="1:11" ht="12.75" customHeight="1">
      <c r="A95" s="382" t="s">
        <v>209</v>
      </c>
      <c r="B95" s="382"/>
      <c r="C95" s="382"/>
      <c r="D95" s="382"/>
      <c r="E95" s="382"/>
      <c r="F95" s="382"/>
      <c r="G95" s="382"/>
      <c r="H95" s="382"/>
      <c r="I95" s="1">
        <v>88</v>
      </c>
      <c r="J95" s="7">
        <v>0</v>
      </c>
      <c r="K95" s="7">
        <v>0</v>
      </c>
    </row>
    <row r="96" spans="1:11" ht="12.75" customHeight="1">
      <c r="A96" s="382" t="s">
        <v>210</v>
      </c>
      <c r="B96" s="382"/>
      <c r="C96" s="382"/>
      <c r="D96" s="382"/>
      <c r="E96" s="382"/>
      <c r="F96" s="382"/>
      <c r="G96" s="382"/>
      <c r="H96" s="382"/>
      <c r="I96" s="1">
        <v>89</v>
      </c>
      <c r="J96" s="7">
        <v>0</v>
      </c>
      <c r="K96" s="7">
        <v>0</v>
      </c>
    </row>
    <row r="97" spans="1:11" ht="12.75">
      <c r="A97" s="383" t="s">
        <v>228</v>
      </c>
      <c r="B97" s="384"/>
      <c r="C97" s="384"/>
      <c r="D97" s="384"/>
      <c r="E97" s="384"/>
      <c r="F97" s="384"/>
      <c r="G97" s="384"/>
      <c r="H97" s="385"/>
      <c r="I97" s="1">
        <v>90</v>
      </c>
      <c r="J97" s="7">
        <v>0</v>
      </c>
      <c r="K97" s="7">
        <v>0</v>
      </c>
    </row>
    <row r="98" spans="1:11" ht="12.75">
      <c r="A98" s="383" t="s">
        <v>211</v>
      </c>
      <c r="B98" s="384"/>
      <c r="C98" s="384"/>
      <c r="D98" s="384"/>
      <c r="E98" s="384"/>
      <c r="F98" s="384"/>
      <c r="G98" s="384"/>
      <c r="H98" s="385"/>
      <c r="I98" s="1">
        <v>91</v>
      </c>
      <c r="J98" s="7">
        <v>0</v>
      </c>
      <c r="K98" s="7">
        <v>0</v>
      </c>
    </row>
    <row r="99" spans="1:11" ht="12.75">
      <c r="A99" s="383" t="s">
        <v>212</v>
      </c>
      <c r="B99" s="384"/>
      <c r="C99" s="384"/>
      <c r="D99" s="384"/>
      <c r="E99" s="384"/>
      <c r="F99" s="384"/>
      <c r="G99" s="384"/>
      <c r="H99" s="385"/>
      <c r="I99" s="1">
        <v>92</v>
      </c>
      <c r="J99" s="7">
        <v>0</v>
      </c>
      <c r="K99" s="7">
        <v>0</v>
      </c>
    </row>
    <row r="100" spans="1:11" ht="12.75">
      <c r="A100" s="371" t="s">
        <v>213</v>
      </c>
      <c r="B100" s="372"/>
      <c r="C100" s="372"/>
      <c r="D100" s="372"/>
      <c r="E100" s="372"/>
      <c r="F100" s="372"/>
      <c r="G100" s="372"/>
      <c r="H100" s="373"/>
      <c r="I100" s="1">
        <v>93</v>
      </c>
      <c r="J100" s="45">
        <f>SUM(J101:J112)</f>
        <v>452820649</v>
      </c>
      <c r="K100" s="45">
        <f>SUM(K101:K112)</f>
        <v>476434454</v>
      </c>
    </row>
    <row r="101" spans="1:11" ht="12.75" customHeight="1">
      <c r="A101" s="382" t="s">
        <v>206</v>
      </c>
      <c r="B101" s="382"/>
      <c r="C101" s="382"/>
      <c r="D101" s="382"/>
      <c r="E101" s="382"/>
      <c r="F101" s="382"/>
      <c r="G101" s="382"/>
      <c r="H101" s="382"/>
      <c r="I101" s="1">
        <v>94</v>
      </c>
      <c r="J101" s="7">
        <v>2966647</v>
      </c>
      <c r="K101" s="7">
        <v>9630696</v>
      </c>
    </row>
    <row r="102" spans="1:11" ht="12.75" customHeight="1">
      <c r="A102" s="382" t="s">
        <v>214</v>
      </c>
      <c r="B102" s="382"/>
      <c r="C102" s="382"/>
      <c r="D102" s="382"/>
      <c r="E102" s="382"/>
      <c r="F102" s="382"/>
      <c r="G102" s="382"/>
      <c r="H102" s="382"/>
      <c r="I102" s="1">
        <v>95</v>
      </c>
      <c r="J102" s="7">
        <v>67589816</v>
      </c>
      <c r="K102" s="7">
        <v>38947057</v>
      </c>
    </row>
    <row r="103" spans="1:11" ht="12.75" customHeight="1">
      <c r="A103" s="382" t="s">
        <v>207</v>
      </c>
      <c r="B103" s="382"/>
      <c r="C103" s="382"/>
      <c r="D103" s="382"/>
      <c r="E103" s="382"/>
      <c r="F103" s="382"/>
      <c r="G103" s="382"/>
      <c r="H103" s="382"/>
      <c r="I103" s="1">
        <v>96</v>
      </c>
      <c r="J103" s="7">
        <v>7631541</v>
      </c>
      <c r="K103" s="7">
        <v>14195439</v>
      </c>
    </row>
    <row r="104" spans="1:11" ht="12.75" customHeight="1">
      <c r="A104" s="382" t="s">
        <v>208</v>
      </c>
      <c r="B104" s="382"/>
      <c r="C104" s="382"/>
      <c r="D104" s="382"/>
      <c r="E104" s="382"/>
      <c r="F104" s="382"/>
      <c r="G104" s="382"/>
      <c r="H104" s="382"/>
      <c r="I104" s="1">
        <v>97</v>
      </c>
      <c r="J104" s="7">
        <v>8130081</v>
      </c>
      <c r="K104" s="7">
        <v>8130081</v>
      </c>
    </row>
    <row r="105" spans="1:11" ht="12.75" customHeight="1">
      <c r="A105" s="382" t="s">
        <v>209</v>
      </c>
      <c r="B105" s="382"/>
      <c r="C105" s="382"/>
      <c r="D105" s="382"/>
      <c r="E105" s="382"/>
      <c r="F105" s="382"/>
      <c r="G105" s="382"/>
      <c r="H105" s="382"/>
      <c r="I105" s="1">
        <v>98</v>
      </c>
      <c r="J105" s="7">
        <v>91534566</v>
      </c>
      <c r="K105" s="7">
        <v>147104872</v>
      </c>
    </row>
    <row r="106" spans="1:11" ht="12.75" customHeight="1">
      <c r="A106" s="382" t="s">
        <v>210</v>
      </c>
      <c r="B106" s="382"/>
      <c r="C106" s="382"/>
      <c r="D106" s="382"/>
      <c r="E106" s="382"/>
      <c r="F106" s="382"/>
      <c r="G106" s="382"/>
      <c r="H106" s="382"/>
      <c r="I106" s="1">
        <v>99</v>
      </c>
      <c r="J106" s="7">
        <v>267952500</v>
      </c>
      <c r="K106" s="7">
        <v>251208438</v>
      </c>
    </row>
    <row r="107" spans="1:11" ht="12.75">
      <c r="A107" s="383" t="s">
        <v>228</v>
      </c>
      <c r="B107" s="384"/>
      <c r="C107" s="384"/>
      <c r="D107" s="384"/>
      <c r="E107" s="384"/>
      <c r="F107" s="384"/>
      <c r="G107" s="384"/>
      <c r="H107" s="385"/>
      <c r="I107" s="1">
        <v>100</v>
      </c>
      <c r="J107" s="7">
        <v>0</v>
      </c>
      <c r="K107" s="7">
        <v>0</v>
      </c>
    </row>
    <row r="108" spans="1:11" ht="12.75" customHeight="1">
      <c r="A108" s="382" t="s">
        <v>215</v>
      </c>
      <c r="B108" s="382"/>
      <c r="C108" s="382"/>
      <c r="D108" s="382"/>
      <c r="E108" s="382"/>
      <c r="F108" s="382"/>
      <c r="G108" s="382"/>
      <c r="H108" s="382"/>
      <c r="I108" s="1">
        <v>101</v>
      </c>
      <c r="J108" s="7">
        <v>1709888</v>
      </c>
      <c r="K108" s="7">
        <v>1656389</v>
      </c>
    </row>
    <row r="109" spans="1:11" ht="12.75" customHeight="1">
      <c r="A109" s="382" t="s">
        <v>216</v>
      </c>
      <c r="B109" s="382"/>
      <c r="C109" s="382"/>
      <c r="D109" s="382"/>
      <c r="E109" s="382"/>
      <c r="F109" s="382"/>
      <c r="G109" s="382"/>
      <c r="H109" s="382"/>
      <c r="I109" s="1">
        <v>102</v>
      </c>
      <c r="J109" s="7">
        <v>5218490</v>
      </c>
      <c r="K109" s="7">
        <v>5503480</v>
      </c>
    </row>
    <row r="110" spans="1:11" ht="12.75" customHeight="1">
      <c r="A110" s="382" t="s">
        <v>217</v>
      </c>
      <c r="B110" s="382"/>
      <c r="C110" s="382"/>
      <c r="D110" s="382"/>
      <c r="E110" s="382"/>
      <c r="F110" s="382"/>
      <c r="G110" s="382"/>
      <c r="H110" s="382"/>
      <c r="I110" s="1">
        <v>103</v>
      </c>
      <c r="J110" s="7">
        <v>0</v>
      </c>
      <c r="K110" s="7">
        <v>0</v>
      </c>
    </row>
    <row r="111" spans="1:11" ht="12.75" customHeight="1">
      <c r="A111" s="382" t="s">
        <v>218</v>
      </c>
      <c r="B111" s="382"/>
      <c r="C111" s="382"/>
      <c r="D111" s="382"/>
      <c r="E111" s="382"/>
      <c r="F111" s="382"/>
      <c r="G111" s="382"/>
      <c r="H111" s="382"/>
      <c r="I111" s="1">
        <v>104</v>
      </c>
      <c r="J111" s="7">
        <v>0</v>
      </c>
      <c r="K111" s="7">
        <v>0</v>
      </c>
    </row>
    <row r="112" spans="1:11" ht="12.75" customHeight="1">
      <c r="A112" s="382" t="s">
        <v>219</v>
      </c>
      <c r="B112" s="382"/>
      <c r="C112" s="382"/>
      <c r="D112" s="382"/>
      <c r="E112" s="382"/>
      <c r="F112" s="382"/>
      <c r="G112" s="382"/>
      <c r="H112" s="382"/>
      <c r="I112" s="1">
        <v>105</v>
      </c>
      <c r="J112" s="7">
        <v>87120</v>
      </c>
      <c r="K112" s="7">
        <v>58002</v>
      </c>
    </row>
    <row r="113" spans="1:11" ht="12.75" customHeight="1">
      <c r="A113" s="386" t="s">
        <v>220</v>
      </c>
      <c r="B113" s="386"/>
      <c r="C113" s="386"/>
      <c r="D113" s="386"/>
      <c r="E113" s="386"/>
      <c r="F113" s="386"/>
      <c r="G113" s="386"/>
      <c r="H113" s="386"/>
      <c r="I113" s="1">
        <v>106</v>
      </c>
      <c r="J113" s="7">
        <v>46328449</v>
      </c>
      <c r="K113" s="7">
        <v>45763425</v>
      </c>
    </row>
    <row r="114" spans="1:11" ht="12.75">
      <c r="A114" s="371" t="s">
        <v>221</v>
      </c>
      <c r="B114" s="372"/>
      <c r="C114" s="372"/>
      <c r="D114" s="372"/>
      <c r="E114" s="372"/>
      <c r="F114" s="372"/>
      <c r="G114" s="372"/>
      <c r="H114" s="373"/>
      <c r="I114" s="1">
        <v>107</v>
      </c>
      <c r="J114" s="45">
        <f>J69+J86+J90+J100+J113</f>
        <v>601542604</v>
      </c>
      <c r="K114" s="45">
        <f>K69+K86+K90+K100+K113</f>
        <v>604419002</v>
      </c>
    </row>
    <row r="115" spans="1:11" ht="12.75" customHeight="1">
      <c r="A115" s="398" t="s">
        <v>222</v>
      </c>
      <c r="B115" s="398"/>
      <c r="C115" s="398"/>
      <c r="D115" s="398"/>
      <c r="E115" s="398"/>
      <c r="F115" s="398"/>
      <c r="G115" s="398"/>
      <c r="H115" s="398"/>
      <c r="I115" s="2">
        <v>108</v>
      </c>
      <c r="J115" s="7">
        <v>1107721790</v>
      </c>
      <c r="K115" s="8">
        <v>1100285104</v>
      </c>
    </row>
    <row r="116" spans="1:11" ht="12.75">
      <c r="A116" s="390" t="s">
        <v>223</v>
      </c>
      <c r="B116" s="399"/>
      <c r="C116" s="399"/>
      <c r="D116" s="399"/>
      <c r="E116" s="399"/>
      <c r="F116" s="399"/>
      <c r="G116" s="399"/>
      <c r="H116" s="399"/>
      <c r="I116" s="400"/>
      <c r="J116" s="400"/>
      <c r="K116" s="401"/>
    </row>
    <row r="117" spans="1:11" ht="12.75">
      <c r="A117" s="368" t="s">
        <v>224</v>
      </c>
      <c r="B117" s="369"/>
      <c r="C117" s="369"/>
      <c r="D117" s="369"/>
      <c r="E117" s="369"/>
      <c r="F117" s="369"/>
      <c r="G117" s="369"/>
      <c r="H117" s="369"/>
      <c r="I117" s="402"/>
      <c r="J117" s="402"/>
      <c r="K117" s="403"/>
    </row>
    <row r="118" spans="1:11" ht="12.75" customHeight="1">
      <c r="A118" s="404" t="s">
        <v>226</v>
      </c>
      <c r="B118" s="405"/>
      <c r="C118" s="405"/>
      <c r="D118" s="405"/>
      <c r="E118" s="405"/>
      <c r="F118" s="405"/>
      <c r="G118" s="405"/>
      <c r="H118" s="406"/>
      <c r="I118" s="1">
        <v>109</v>
      </c>
      <c r="J118" s="7">
        <v>0</v>
      </c>
      <c r="K118" s="7">
        <v>0</v>
      </c>
    </row>
    <row r="119" spans="1:11" ht="12.75" customHeight="1">
      <c r="A119" s="407" t="s">
        <v>225</v>
      </c>
      <c r="B119" s="408"/>
      <c r="C119" s="408"/>
      <c r="D119" s="408"/>
      <c r="E119" s="408"/>
      <c r="F119" s="408"/>
      <c r="G119" s="408"/>
      <c r="H119" s="409"/>
      <c r="I119" s="4">
        <v>110</v>
      </c>
      <c r="J119" s="8">
        <v>0</v>
      </c>
      <c r="K119" s="8">
        <v>0</v>
      </c>
    </row>
    <row r="120" spans="1:11" ht="12.75">
      <c r="A120" s="410" t="s">
        <v>227</v>
      </c>
      <c r="B120" s="411"/>
      <c r="C120" s="411"/>
      <c r="D120" s="411"/>
      <c r="E120" s="411"/>
      <c r="F120" s="411"/>
      <c r="G120" s="411"/>
      <c r="H120" s="411"/>
      <c r="I120" s="411"/>
      <c r="J120" s="411"/>
      <c r="K120" s="411"/>
    </row>
    <row r="121" spans="1:11" ht="12.75">
      <c r="A121" s="396"/>
      <c r="B121" s="397"/>
      <c r="C121" s="397"/>
      <c r="D121" s="397"/>
      <c r="E121" s="397"/>
      <c r="F121" s="397"/>
      <c r="G121" s="397"/>
      <c r="H121" s="397"/>
      <c r="I121" s="397"/>
      <c r="J121" s="397"/>
      <c r="K121" s="397"/>
    </row>
    <row r="122" spans="10:11" s="104" customFormat="1" ht="12.75">
      <c r="J122" s="44"/>
      <c r="K122" s="44"/>
    </row>
    <row r="123" spans="10:11" s="104" customFormat="1" ht="12.75">
      <c r="J123" s="139">
        <f>IF(J66-J114=0,"",J114-J66)</f>
      </c>
      <c r="K123" s="139">
        <f>IF(K66-K114=0,"",K114-K66)</f>
      </c>
    </row>
    <row r="124" spans="10:11" ht="12.75">
      <c r="J124" s="139">
        <f>IF(J67-J115=0,"",J115-J67)</f>
      </c>
      <c r="K124" s="139">
        <f>IF(K67-K115=0,"",K115-K67)</f>
      </c>
    </row>
    <row r="125" spans="10:11" ht="12.75">
      <c r="J125" s="139">
        <f>IF('P&amp;L'!J56-J82=0,"",J82-'P&amp;L'!J56)</f>
        <v>-54956685</v>
      </c>
      <c r="K125" s="139">
        <f>IF('P&amp;L'!L56-K82=0,"",K82-'P&amp;L'!L56)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J122:K122">
    <cfRule type="cellIs" priority="2" dxfId="1" operator="notEqual">
      <formula>0</formula>
    </cfRule>
  </conditionalFormatting>
  <conditionalFormatting sqref="J122:K122">
    <cfRule type="cellIs" priority="1"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7:K67 J72:K77 K78 J79:K84 J70:K70 K113:K115 K86:K111 J86:J115">
      <formula1>0</formula1>
    </dataValidation>
  </dataValidations>
  <printOptions/>
  <pageMargins left="0.75" right="0.75" top="1" bottom="1" header="0.5" footer="0.5"/>
  <pageSetup horizontalDpi="600" verticalDpi="600" orientation="portrait" paperSize="9" scale="80"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37">
      <selection activeCell="J70" sqref="J70:M71"/>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374" t="s">
        <v>229</v>
      </c>
      <c r="B1" s="374"/>
      <c r="C1" s="374"/>
      <c r="D1" s="374"/>
      <c r="E1" s="374"/>
      <c r="F1" s="374"/>
      <c r="G1" s="374"/>
      <c r="H1" s="374"/>
      <c r="I1" s="374"/>
      <c r="J1" s="374"/>
      <c r="K1" s="374"/>
      <c r="L1" s="374"/>
      <c r="M1" s="374"/>
    </row>
    <row r="2" spans="1:13" ht="12.75" customHeight="1">
      <c r="A2" s="424" t="s">
        <v>590</v>
      </c>
      <c r="B2" s="424"/>
      <c r="C2" s="424"/>
      <c r="D2" s="424"/>
      <c r="E2" s="424"/>
      <c r="F2" s="424"/>
      <c r="G2" s="424"/>
      <c r="H2" s="424"/>
      <c r="I2" s="424"/>
      <c r="J2" s="424"/>
      <c r="K2" s="424"/>
      <c r="L2" s="424"/>
      <c r="M2" s="424"/>
    </row>
    <row r="3" spans="1:13" ht="12.75" customHeight="1">
      <c r="A3" s="412" t="s">
        <v>125</v>
      </c>
      <c r="B3" s="412"/>
      <c r="C3" s="412"/>
      <c r="D3" s="412"/>
      <c r="E3" s="412"/>
      <c r="F3" s="412"/>
      <c r="G3" s="412"/>
      <c r="H3" s="412"/>
      <c r="I3" s="412"/>
      <c r="J3" s="412"/>
      <c r="K3" s="412"/>
      <c r="L3" s="412"/>
      <c r="M3" s="412"/>
    </row>
    <row r="4" spans="1:13" ht="12.75" customHeight="1">
      <c r="A4" s="413" t="s">
        <v>126</v>
      </c>
      <c r="B4" s="413"/>
      <c r="C4" s="413"/>
      <c r="D4" s="413"/>
      <c r="E4" s="413"/>
      <c r="F4" s="413"/>
      <c r="G4" s="413"/>
      <c r="H4" s="413"/>
      <c r="I4" s="141" t="s">
        <v>230</v>
      </c>
      <c r="J4" s="414" t="s">
        <v>127</v>
      </c>
      <c r="K4" s="414"/>
      <c r="L4" s="414" t="s">
        <v>128</v>
      </c>
      <c r="M4" s="414"/>
    </row>
    <row r="5" spans="1:13" ht="12.75">
      <c r="A5" s="413"/>
      <c r="B5" s="413"/>
      <c r="C5" s="413"/>
      <c r="D5" s="413"/>
      <c r="E5" s="413"/>
      <c r="F5" s="413"/>
      <c r="G5" s="413"/>
      <c r="H5" s="413"/>
      <c r="I5" s="48"/>
      <c r="J5" s="142" t="s">
        <v>232</v>
      </c>
      <c r="K5" s="142" t="s">
        <v>231</v>
      </c>
      <c r="L5" s="142" t="s">
        <v>232</v>
      </c>
      <c r="M5" s="142" t="s">
        <v>231</v>
      </c>
    </row>
    <row r="6" spans="1:13" ht="12.75">
      <c r="A6" s="414">
        <v>1</v>
      </c>
      <c r="B6" s="414"/>
      <c r="C6" s="414"/>
      <c r="D6" s="414"/>
      <c r="E6" s="414"/>
      <c r="F6" s="414"/>
      <c r="G6" s="414"/>
      <c r="H6" s="414"/>
      <c r="I6" s="51">
        <v>2</v>
      </c>
      <c r="J6" s="142">
        <v>3</v>
      </c>
      <c r="K6" s="142">
        <v>4</v>
      </c>
      <c r="L6" s="142">
        <v>5</v>
      </c>
      <c r="M6" s="142">
        <v>6</v>
      </c>
    </row>
    <row r="7" spans="1:13" ht="12.75">
      <c r="A7" s="368" t="s">
        <v>233</v>
      </c>
      <c r="B7" s="369"/>
      <c r="C7" s="369"/>
      <c r="D7" s="369"/>
      <c r="E7" s="369"/>
      <c r="F7" s="369"/>
      <c r="G7" s="369"/>
      <c r="H7" s="370"/>
      <c r="I7" s="3">
        <v>111</v>
      </c>
      <c r="J7" s="46">
        <f>SUM(J8:J9)</f>
        <v>111296587</v>
      </c>
      <c r="K7" s="46">
        <f>SUM(K8:K9)</f>
        <v>111296587</v>
      </c>
      <c r="L7" s="46">
        <f>SUM(L8:L9)</f>
        <v>136824479</v>
      </c>
      <c r="M7" s="46">
        <f>SUM(M8:M9)</f>
        <v>136824479</v>
      </c>
    </row>
    <row r="8" spans="1:17" ht="12.75">
      <c r="A8" s="371" t="s">
        <v>234</v>
      </c>
      <c r="B8" s="372"/>
      <c r="C8" s="372"/>
      <c r="D8" s="372"/>
      <c r="E8" s="372"/>
      <c r="F8" s="372"/>
      <c r="G8" s="372"/>
      <c r="H8" s="373"/>
      <c r="I8" s="1">
        <v>112</v>
      </c>
      <c r="J8" s="7">
        <v>109811649</v>
      </c>
      <c r="K8" s="7">
        <v>109811649</v>
      </c>
      <c r="L8" s="7">
        <v>134796843</v>
      </c>
      <c r="M8" s="7">
        <v>134796843</v>
      </c>
      <c r="P8" s="139"/>
      <c r="Q8" s="139"/>
    </row>
    <row r="9" spans="1:17" ht="12.75">
      <c r="A9" s="371" t="s">
        <v>235</v>
      </c>
      <c r="B9" s="372"/>
      <c r="C9" s="372"/>
      <c r="D9" s="372"/>
      <c r="E9" s="372"/>
      <c r="F9" s="372"/>
      <c r="G9" s="372"/>
      <c r="H9" s="373"/>
      <c r="I9" s="1">
        <v>113</v>
      </c>
      <c r="J9" s="7">
        <v>1484938</v>
      </c>
      <c r="K9" s="7">
        <v>1484938</v>
      </c>
      <c r="L9" s="7">
        <v>2027636</v>
      </c>
      <c r="M9" s="7">
        <v>2027636</v>
      </c>
      <c r="P9" s="139"/>
      <c r="Q9" s="139"/>
    </row>
    <row r="10" spans="1:13" ht="12.75">
      <c r="A10" s="371" t="s">
        <v>236</v>
      </c>
      <c r="B10" s="372"/>
      <c r="C10" s="372"/>
      <c r="D10" s="372"/>
      <c r="E10" s="372"/>
      <c r="F10" s="372"/>
      <c r="G10" s="372"/>
      <c r="H10" s="373"/>
      <c r="I10" s="1">
        <v>114</v>
      </c>
      <c r="J10" s="45">
        <f>J11+J12+J16+J20+J21+J22+J25+J26</f>
        <v>109514635</v>
      </c>
      <c r="K10" s="45">
        <f>K11+K12+K16+K20+K21+K22+K25+K26</f>
        <v>109514635</v>
      </c>
      <c r="L10" s="45">
        <f>L11+L12+L16+L20+L21+L22+L25+L26</f>
        <v>132154326</v>
      </c>
      <c r="M10" s="45">
        <f>M11+M12+M16+M20+M21+M22+M25+M26</f>
        <v>132154326</v>
      </c>
    </row>
    <row r="11" spans="1:13" ht="12.75">
      <c r="A11" s="371" t="s">
        <v>246</v>
      </c>
      <c r="B11" s="372"/>
      <c r="C11" s="372"/>
      <c r="D11" s="372"/>
      <c r="E11" s="372"/>
      <c r="F11" s="372"/>
      <c r="G11" s="372"/>
      <c r="H11" s="373"/>
      <c r="I11" s="1">
        <v>115</v>
      </c>
      <c r="J11" s="7">
        <v>0</v>
      </c>
      <c r="K11" s="7">
        <v>0</v>
      </c>
      <c r="L11" s="7">
        <v>0</v>
      </c>
      <c r="M11" s="7">
        <v>0</v>
      </c>
    </row>
    <row r="12" spans="1:13" ht="12.75">
      <c r="A12" s="371" t="s">
        <v>247</v>
      </c>
      <c r="B12" s="372"/>
      <c r="C12" s="372"/>
      <c r="D12" s="372"/>
      <c r="E12" s="372"/>
      <c r="F12" s="372"/>
      <c r="G12" s="372"/>
      <c r="H12" s="373"/>
      <c r="I12" s="1">
        <v>116</v>
      </c>
      <c r="J12" s="45">
        <f>SUM(J13:J15)</f>
        <v>81778484</v>
      </c>
      <c r="K12" s="45">
        <f>SUM(K13:K15)</f>
        <v>81778484</v>
      </c>
      <c r="L12" s="45">
        <f>SUM(L13:L15)</f>
        <v>105705843</v>
      </c>
      <c r="M12" s="45">
        <f>SUM(M13:M15)</f>
        <v>105705843</v>
      </c>
    </row>
    <row r="13" spans="1:13" ht="12.75" customHeight="1">
      <c r="A13" s="382" t="s">
        <v>248</v>
      </c>
      <c r="B13" s="382"/>
      <c r="C13" s="382"/>
      <c r="D13" s="382"/>
      <c r="E13" s="382"/>
      <c r="F13" s="382"/>
      <c r="G13" s="382"/>
      <c r="H13" s="382"/>
      <c r="I13" s="1">
        <v>117</v>
      </c>
      <c r="J13" s="7">
        <v>434379</v>
      </c>
      <c r="K13" s="7">
        <v>434379</v>
      </c>
      <c r="L13" s="7">
        <v>504458</v>
      </c>
      <c r="M13" s="7">
        <v>504458</v>
      </c>
    </row>
    <row r="14" spans="1:13" ht="12.75" customHeight="1">
      <c r="A14" s="382" t="s">
        <v>249</v>
      </c>
      <c r="B14" s="382"/>
      <c r="C14" s="382"/>
      <c r="D14" s="382"/>
      <c r="E14" s="382"/>
      <c r="F14" s="382"/>
      <c r="G14" s="382"/>
      <c r="H14" s="382"/>
      <c r="I14" s="1">
        <v>118</v>
      </c>
      <c r="J14" s="7">
        <v>1174639</v>
      </c>
      <c r="K14" s="7">
        <v>1174639</v>
      </c>
      <c r="L14" s="7">
        <v>2757417</v>
      </c>
      <c r="M14" s="7">
        <v>2757417</v>
      </c>
    </row>
    <row r="15" spans="1:13" ht="12.75" customHeight="1">
      <c r="A15" s="382" t="s">
        <v>250</v>
      </c>
      <c r="B15" s="382"/>
      <c r="C15" s="382"/>
      <c r="D15" s="382"/>
      <c r="E15" s="382"/>
      <c r="F15" s="382"/>
      <c r="G15" s="382"/>
      <c r="H15" s="382"/>
      <c r="I15" s="1">
        <v>119</v>
      </c>
      <c r="J15" s="7">
        <v>80169466</v>
      </c>
      <c r="K15" s="7">
        <v>80169466</v>
      </c>
      <c r="L15" s="7">
        <v>102443968</v>
      </c>
      <c r="M15" s="7">
        <v>102443968</v>
      </c>
    </row>
    <row r="16" spans="1:13" ht="12.75">
      <c r="A16" s="371" t="s">
        <v>256</v>
      </c>
      <c r="B16" s="372"/>
      <c r="C16" s="372"/>
      <c r="D16" s="372"/>
      <c r="E16" s="372"/>
      <c r="F16" s="372"/>
      <c r="G16" s="372"/>
      <c r="H16" s="373"/>
      <c r="I16" s="1">
        <v>120</v>
      </c>
      <c r="J16" s="45">
        <f>SUM(J17:J19)</f>
        <v>8982618</v>
      </c>
      <c r="K16" s="45">
        <f>SUM(K17:K19)</f>
        <v>8982618</v>
      </c>
      <c r="L16" s="45">
        <f>SUM(L17:L19)</f>
        <v>8971571</v>
      </c>
      <c r="M16" s="45">
        <f>SUM(M17:M19)</f>
        <v>8971571</v>
      </c>
    </row>
    <row r="17" spans="1:13" ht="12.75" customHeight="1">
      <c r="A17" s="382" t="s">
        <v>251</v>
      </c>
      <c r="B17" s="382"/>
      <c r="C17" s="382"/>
      <c r="D17" s="382"/>
      <c r="E17" s="382"/>
      <c r="F17" s="382"/>
      <c r="G17" s="382"/>
      <c r="H17" s="382"/>
      <c r="I17" s="1">
        <v>121</v>
      </c>
      <c r="J17" s="7">
        <v>4853338</v>
      </c>
      <c r="K17" s="7">
        <v>4853338</v>
      </c>
      <c r="L17" s="7">
        <v>4777299</v>
      </c>
      <c r="M17" s="7">
        <v>4777299</v>
      </c>
    </row>
    <row r="18" spans="1:13" ht="12.75" customHeight="1">
      <c r="A18" s="382" t="s">
        <v>252</v>
      </c>
      <c r="B18" s="382"/>
      <c r="C18" s="382"/>
      <c r="D18" s="382"/>
      <c r="E18" s="382"/>
      <c r="F18" s="382"/>
      <c r="G18" s="382"/>
      <c r="H18" s="382"/>
      <c r="I18" s="1">
        <v>122</v>
      </c>
      <c r="J18" s="7">
        <v>2824812</v>
      </c>
      <c r="K18" s="7">
        <v>2824812</v>
      </c>
      <c r="L18" s="7">
        <v>2877470</v>
      </c>
      <c r="M18" s="7">
        <v>2877470</v>
      </c>
    </row>
    <row r="19" spans="1:13" ht="12.75" customHeight="1">
      <c r="A19" s="382" t="s">
        <v>253</v>
      </c>
      <c r="B19" s="382"/>
      <c r="C19" s="382"/>
      <c r="D19" s="382"/>
      <c r="E19" s="382"/>
      <c r="F19" s="382"/>
      <c r="G19" s="382"/>
      <c r="H19" s="382"/>
      <c r="I19" s="1">
        <v>123</v>
      </c>
      <c r="J19" s="7">
        <v>1304468</v>
      </c>
      <c r="K19" s="7">
        <v>1304468</v>
      </c>
      <c r="L19" s="7">
        <v>1316802</v>
      </c>
      <c r="M19" s="7">
        <v>1316802</v>
      </c>
    </row>
    <row r="20" spans="1:13" ht="12.75">
      <c r="A20" s="371" t="s">
        <v>254</v>
      </c>
      <c r="B20" s="372"/>
      <c r="C20" s="372"/>
      <c r="D20" s="372"/>
      <c r="E20" s="372"/>
      <c r="F20" s="372"/>
      <c r="G20" s="372"/>
      <c r="H20" s="373"/>
      <c r="I20" s="1">
        <v>124</v>
      </c>
      <c r="J20" s="7">
        <v>13139376</v>
      </c>
      <c r="K20" s="7">
        <v>13139376</v>
      </c>
      <c r="L20" s="7">
        <v>13671313</v>
      </c>
      <c r="M20" s="7">
        <v>13671313</v>
      </c>
    </row>
    <row r="21" spans="1:13" ht="12.75">
      <c r="A21" s="371" t="s">
        <v>255</v>
      </c>
      <c r="B21" s="372"/>
      <c r="C21" s="372"/>
      <c r="D21" s="372"/>
      <c r="E21" s="372"/>
      <c r="F21" s="372"/>
      <c r="G21" s="372"/>
      <c r="H21" s="373"/>
      <c r="I21" s="1">
        <v>125</v>
      </c>
      <c r="J21" s="7">
        <v>2517814</v>
      </c>
      <c r="K21" s="7">
        <v>2517814</v>
      </c>
      <c r="L21" s="7">
        <v>2710112</v>
      </c>
      <c r="M21" s="7">
        <v>2710112</v>
      </c>
    </row>
    <row r="22" spans="1:13" ht="12.75">
      <c r="A22" s="371" t="s">
        <v>257</v>
      </c>
      <c r="B22" s="372"/>
      <c r="C22" s="372"/>
      <c r="D22" s="372"/>
      <c r="E22" s="372"/>
      <c r="F22" s="372"/>
      <c r="G22" s="372"/>
      <c r="H22" s="373"/>
      <c r="I22" s="1">
        <v>126</v>
      </c>
      <c r="J22" s="45">
        <f>SUM(J23:J24)</f>
        <v>3096343</v>
      </c>
      <c r="K22" s="45">
        <f>SUM(K23:K24)</f>
        <v>3096343</v>
      </c>
      <c r="L22" s="45">
        <f>SUM(L23:L24)</f>
        <v>1095487</v>
      </c>
      <c r="M22" s="45">
        <f>SUM(M23:M24)</f>
        <v>1095487</v>
      </c>
    </row>
    <row r="23" spans="1:13" ht="12.75" customHeight="1">
      <c r="A23" s="382" t="s">
        <v>258</v>
      </c>
      <c r="B23" s="382"/>
      <c r="C23" s="382"/>
      <c r="D23" s="382"/>
      <c r="E23" s="382"/>
      <c r="F23" s="382"/>
      <c r="G23" s="382"/>
      <c r="H23" s="382"/>
      <c r="I23" s="1">
        <v>127</v>
      </c>
      <c r="J23" s="7">
        <v>0</v>
      </c>
      <c r="K23" s="7">
        <v>0</v>
      </c>
      <c r="L23" s="7">
        <v>0</v>
      </c>
      <c r="M23" s="7">
        <v>0</v>
      </c>
    </row>
    <row r="24" spans="1:13" ht="12.75" customHeight="1">
      <c r="A24" s="382" t="s">
        <v>259</v>
      </c>
      <c r="B24" s="382"/>
      <c r="C24" s="382"/>
      <c r="D24" s="382"/>
      <c r="E24" s="382"/>
      <c r="F24" s="382"/>
      <c r="G24" s="382"/>
      <c r="H24" s="382"/>
      <c r="I24" s="1">
        <v>128</v>
      </c>
      <c r="J24" s="7">
        <v>3096343</v>
      </c>
      <c r="K24" s="7">
        <v>3096343</v>
      </c>
      <c r="L24" s="7">
        <v>1095487</v>
      </c>
      <c r="M24" s="7">
        <v>1095487</v>
      </c>
    </row>
    <row r="25" spans="1:13" ht="12.75">
      <c r="A25" s="371" t="s">
        <v>260</v>
      </c>
      <c r="B25" s="372"/>
      <c r="C25" s="372"/>
      <c r="D25" s="372"/>
      <c r="E25" s="372"/>
      <c r="F25" s="372"/>
      <c r="G25" s="372"/>
      <c r="H25" s="373"/>
      <c r="I25" s="1">
        <v>129</v>
      </c>
      <c r="J25" s="7">
        <v>0</v>
      </c>
      <c r="K25" s="7">
        <v>0</v>
      </c>
      <c r="L25" s="7"/>
      <c r="M25" s="7"/>
    </row>
    <row r="26" spans="1:13" ht="12.75">
      <c r="A26" s="371" t="s">
        <v>261</v>
      </c>
      <c r="B26" s="372"/>
      <c r="C26" s="372"/>
      <c r="D26" s="372"/>
      <c r="E26" s="372"/>
      <c r="F26" s="372"/>
      <c r="G26" s="372"/>
      <c r="H26" s="373"/>
      <c r="I26" s="1">
        <v>130</v>
      </c>
      <c r="J26" s="7">
        <v>0</v>
      </c>
      <c r="K26" s="7">
        <v>0</v>
      </c>
      <c r="L26" s="7">
        <v>0</v>
      </c>
      <c r="M26" s="7">
        <v>0</v>
      </c>
    </row>
    <row r="27" spans="1:13" ht="12.75">
      <c r="A27" s="371" t="s">
        <v>262</v>
      </c>
      <c r="B27" s="372"/>
      <c r="C27" s="372"/>
      <c r="D27" s="372"/>
      <c r="E27" s="372"/>
      <c r="F27" s="372"/>
      <c r="G27" s="372"/>
      <c r="H27" s="373"/>
      <c r="I27" s="1">
        <v>131</v>
      </c>
      <c r="J27" s="45">
        <f>SUM(J28:J32)</f>
        <v>1947333</v>
      </c>
      <c r="K27" s="45">
        <f>SUM(K28:K32)</f>
        <v>1947333</v>
      </c>
      <c r="L27" s="45">
        <f>SUM(L28:L32)</f>
        <v>3631598</v>
      </c>
      <c r="M27" s="45">
        <f>SUM(M28:M32)</f>
        <v>3631598</v>
      </c>
    </row>
    <row r="28" spans="1:13" ht="27.75" customHeight="1">
      <c r="A28" s="371" t="s">
        <v>263</v>
      </c>
      <c r="B28" s="372"/>
      <c r="C28" s="372"/>
      <c r="D28" s="372"/>
      <c r="E28" s="372"/>
      <c r="F28" s="372"/>
      <c r="G28" s="372"/>
      <c r="H28" s="373"/>
      <c r="I28" s="1">
        <v>132</v>
      </c>
      <c r="J28" s="7">
        <v>284383</v>
      </c>
      <c r="K28" s="7">
        <v>284383</v>
      </c>
      <c r="L28" s="7">
        <v>77057</v>
      </c>
      <c r="M28" s="7">
        <v>77057</v>
      </c>
    </row>
    <row r="29" spans="1:13" ht="26.25" customHeight="1">
      <c r="A29" s="371" t="s">
        <v>264</v>
      </c>
      <c r="B29" s="372"/>
      <c r="C29" s="372"/>
      <c r="D29" s="372"/>
      <c r="E29" s="372"/>
      <c r="F29" s="372"/>
      <c r="G29" s="372"/>
      <c r="H29" s="373"/>
      <c r="I29" s="1">
        <v>133</v>
      </c>
      <c r="J29" s="7">
        <v>1662950</v>
      </c>
      <c r="K29" s="7">
        <v>1662950</v>
      </c>
      <c r="L29" s="7">
        <v>3554541</v>
      </c>
      <c r="M29" s="7">
        <v>3554541</v>
      </c>
    </row>
    <row r="30" spans="1:13" ht="12.75">
      <c r="A30" s="371" t="s">
        <v>265</v>
      </c>
      <c r="B30" s="372"/>
      <c r="C30" s="372"/>
      <c r="D30" s="372"/>
      <c r="E30" s="372"/>
      <c r="F30" s="372"/>
      <c r="G30" s="372"/>
      <c r="H30" s="373"/>
      <c r="I30" s="1">
        <v>134</v>
      </c>
      <c r="J30" s="7">
        <v>0</v>
      </c>
      <c r="K30" s="7">
        <v>0</v>
      </c>
      <c r="L30" s="7">
        <v>0</v>
      </c>
      <c r="M30" s="7">
        <v>0</v>
      </c>
    </row>
    <row r="31" spans="1:13" ht="12.75">
      <c r="A31" s="371" t="s">
        <v>266</v>
      </c>
      <c r="B31" s="372"/>
      <c r="C31" s="372"/>
      <c r="D31" s="372"/>
      <c r="E31" s="372"/>
      <c r="F31" s="372"/>
      <c r="G31" s="372"/>
      <c r="H31" s="373"/>
      <c r="I31" s="1">
        <v>135</v>
      </c>
      <c r="J31" s="7">
        <v>0</v>
      </c>
      <c r="K31" s="7">
        <v>0</v>
      </c>
      <c r="L31" s="7">
        <v>0</v>
      </c>
      <c r="M31" s="7">
        <v>0</v>
      </c>
    </row>
    <row r="32" spans="1:13" ht="12.75">
      <c r="A32" s="371" t="s">
        <v>267</v>
      </c>
      <c r="B32" s="372"/>
      <c r="C32" s="372"/>
      <c r="D32" s="372"/>
      <c r="E32" s="372"/>
      <c r="F32" s="372"/>
      <c r="G32" s="372"/>
      <c r="H32" s="373"/>
      <c r="I32" s="1">
        <v>136</v>
      </c>
      <c r="J32" s="7">
        <v>0</v>
      </c>
      <c r="K32" s="7">
        <v>0</v>
      </c>
      <c r="L32" s="7">
        <v>0</v>
      </c>
      <c r="M32" s="7">
        <v>0</v>
      </c>
    </row>
    <row r="33" spans="1:13" ht="12.75">
      <c r="A33" s="371" t="s">
        <v>268</v>
      </c>
      <c r="B33" s="372"/>
      <c r="C33" s="372"/>
      <c r="D33" s="372"/>
      <c r="E33" s="372"/>
      <c r="F33" s="372"/>
      <c r="G33" s="372"/>
      <c r="H33" s="373"/>
      <c r="I33" s="1">
        <v>137</v>
      </c>
      <c r="J33" s="45">
        <f>SUM(J34:J37)</f>
        <v>18284075</v>
      </c>
      <c r="K33" s="45">
        <f>SUM(K34:K37)</f>
        <v>18284075</v>
      </c>
      <c r="L33" s="45">
        <f>SUM(L34:L37)</f>
        <v>19106553</v>
      </c>
      <c r="M33" s="45">
        <f>SUM(M34:M37)</f>
        <v>19106553</v>
      </c>
    </row>
    <row r="34" spans="1:13" ht="27.75" customHeight="1">
      <c r="A34" s="371" t="s">
        <v>269</v>
      </c>
      <c r="B34" s="372"/>
      <c r="C34" s="372"/>
      <c r="D34" s="372"/>
      <c r="E34" s="372"/>
      <c r="F34" s="372"/>
      <c r="G34" s="372"/>
      <c r="H34" s="373"/>
      <c r="I34" s="1">
        <v>138</v>
      </c>
      <c r="J34" s="7">
        <v>0</v>
      </c>
      <c r="K34" s="7">
        <v>0</v>
      </c>
      <c r="L34" s="7">
        <v>0</v>
      </c>
      <c r="M34" s="7">
        <v>0</v>
      </c>
    </row>
    <row r="35" spans="1:13" ht="25.5" customHeight="1">
      <c r="A35" s="371" t="s">
        <v>270</v>
      </c>
      <c r="B35" s="372"/>
      <c r="C35" s="372"/>
      <c r="D35" s="372"/>
      <c r="E35" s="372"/>
      <c r="F35" s="372"/>
      <c r="G35" s="372"/>
      <c r="H35" s="373"/>
      <c r="I35" s="1">
        <v>139</v>
      </c>
      <c r="J35" s="7">
        <v>18284075</v>
      </c>
      <c r="K35" s="7">
        <v>18284075</v>
      </c>
      <c r="L35" s="7">
        <v>19106553</v>
      </c>
      <c r="M35" s="7">
        <v>19106553</v>
      </c>
    </row>
    <row r="36" spans="1:13" ht="12.75">
      <c r="A36" s="371" t="s">
        <v>271</v>
      </c>
      <c r="B36" s="372"/>
      <c r="C36" s="372"/>
      <c r="D36" s="372"/>
      <c r="E36" s="372"/>
      <c r="F36" s="372"/>
      <c r="G36" s="372"/>
      <c r="H36" s="373"/>
      <c r="I36" s="1">
        <v>140</v>
      </c>
      <c r="J36" s="7">
        <v>0</v>
      </c>
      <c r="K36" s="7">
        <v>0</v>
      </c>
      <c r="L36" s="7">
        <v>0</v>
      </c>
      <c r="M36" s="7">
        <v>0</v>
      </c>
    </row>
    <row r="37" spans="1:13" ht="12.75">
      <c r="A37" s="371" t="s">
        <v>272</v>
      </c>
      <c r="B37" s="372"/>
      <c r="C37" s="372"/>
      <c r="D37" s="372"/>
      <c r="E37" s="372"/>
      <c r="F37" s="372"/>
      <c r="G37" s="372"/>
      <c r="H37" s="373"/>
      <c r="I37" s="1">
        <v>141</v>
      </c>
      <c r="J37" s="7">
        <v>0</v>
      </c>
      <c r="K37" s="7">
        <v>0</v>
      </c>
      <c r="L37" s="7">
        <v>0</v>
      </c>
      <c r="M37" s="7">
        <v>0</v>
      </c>
    </row>
    <row r="38" spans="1:13" ht="12.75">
      <c r="A38" s="371" t="s">
        <v>273</v>
      </c>
      <c r="B38" s="372"/>
      <c r="C38" s="372"/>
      <c r="D38" s="372"/>
      <c r="E38" s="372"/>
      <c r="F38" s="372"/>
      <c r="G38" s="372"/>
      <c r="H38" s="373"/>
      <c r="I38" s="1">
        <v>142</v>
      </c>
      <c r="J38" s="7">
        <v>0</v>
      </c>
      <c r="K38" s="7">
        <v>0</v>
      </c>
      <c r="L38" s="7">
        <v>0</v>
      </c>
      <c r="M38" s="7">
        <v>0</v>
      </c>
    </row>
    <row r="39" spans="1:13" ht="12.75">
      <c r="A39" s="371" t="s">
        <v>274</v>
      </c>
      <c r="B39" s="372"/>
      <c r="C39" s="372"/>
      <c r="D39" s="372"/>
      <c r="E39" s="372"/>
      <c r="F39" s="372"/>
      <c r="G39" s="372"/>
      <c r="H39" s="373"/>
      <c r="I39" s="1">
        <v>143</v>
      </c>
      <c r="J39" s="7">
        <v>0</v>
      </c>
      <c r="K39" s="7">
        <v>0</v>
      </c>
      <c r="L39" s="7">
        <v>0</v>
      </c>
      <c r="M39" s="7">
        <v>0</v>
      </c>
    </row>
    <row r="40" spans="1:13" ht="12.75">
      <c r="A40" s="371" t="s">
        <v>245</v>
      </c>
      <c r="B40" s="372"/>
      <c r="C40" s="372"/>
      <c r="D40" s="372"/>
      <c r="E40" s="372"/>
      <c r="F40" s="372"/>
      <c r="G40" s="372"/>
      <c r="H40" s="373"/>
      <c r="I40" s="1">
        <v>144</v>
      </c>
      <c r="J40" s="7">
        <v>0</v>
      </c>
      <c r="K40" s="7">
        <v>0</v>
      </c>
      <c r="L40" s="7">
        <v>0</v>
      </c>
      <c r="M40" s="7">
        <v>0</v>
      </c>
    </row>
    <row r="41" spans="1:13" ht="12.75">
      <c r="A41" s="371" t="s">
        <v>244</v>
      </c>
      <c r="B41" s="372"/>
      <c r="C41" s="372"/>
      <c r="D41" s="372"/>
      <c r="E41" s="372"/>
      <c r="F41" s="372"/>
      <c r="G41" s="372"/>
      <c r="H41" s="373"/>
      <c r="I41" s="1">
        <v>145</v>
      </c>
      <c r="J41" s="7">
        <v>0</v>
      </c>
      <c r="K41" s="7">
        <v>0</v>
      </c>
      <c r="L41" s="7">
        <v>0</v>
      </c>
      <c r="M41" s="7">
        <v>0</v>
      </c>
    </row>
    <row r="42" spans="1:13" ht="12.75">
      <c r="A42" s="371" t="s">
        <v>243</v>
      </c>
      <c r="B42" s="372"/>
      <c r="C42" s="372"/>
      <c r="D42" s="372"/>
      <c r="E42" s="372"/>
      <c r="F42" s="372"/>
      <c r="G42" s="372"/>
      <c r="H42" s="373"/>
      <c r="I42" s="1">
        <v>146</v>
      </c>
      <c r="J42" s="45">
        <f>J7+J27+J38+J40</f>
        <v>113243920</v>
      </c>
      <c r="K42" s="45">
        <f>K7+K27+K38+K40</f>
        <v>113243920</v>
      </c>
      <c r="L42" s="45">
        <f>L7+L27+L38+L40</f>
        <v>140456077</v>
      </c>
      <c r="M42" s="45">
        <f>M7+M27+M38+M40</f>
        <v>140456077</v>
      </c>
    </row>
    <row r="43" spans="1:13" ht="12.75">
      <c r="A43" s="371" t="s">
        <v>242</v>
      </c>
      <c r="B43" s="372"/>
      <c r="C43" s="372"/>
      <c r="D43" s="372"/>
      <c r="E43" s="372"/>
      <c r="F43" s="372"/>
      <c r="G43" s="372"/>
      <c r="H43" s="373"/>
      <c r="I43" s="1">
        <v>147</v>
      </c>
      <c r="J43" s="45">
        <f>J10+J33+J39+J41</f>
        <v>127798710</v>
      </c>
      <c r="K43" s="45">
        <f>K10+K33+K39+K41</f>
        <v>127798710</v>
      </c>
      <c r="L43" s="45">
        <f>L10+L33+L39+L41</f>
        <v>151260879</v>
      </c>
      <c r="M43" s="45">
        <f>M10+M33+M39+M41</f>
        <v>151260879</v>
      </c>
    </row>
    <row r="44" spans="1:13" ht="12.75">
      <c r="A44" s="371" t="s">
        <v>239</v>
      </c>
      <c r="B44" s="372"/>
      <c r="C44" s="372"/>
      <c r="D44" s="372"/>
      <c r="E44" s="372"/>
      <c r="F44" s="372"/>
      <c r="G44" s="372"/>
      <c r="H44" s="373"/>
      <c r="I44" s="1">
        <v>148</v>
      </c>
      <c r="J44" s="45">
        <f>J42-J43</f>
        <v>-14554790</v>
      </c>
      <c r="K44" s="45">
        <f>K42-K43</f>
        <v>-14554790</v>
      </c>
      <c r="L44" s="45">
        <f>L42-L43</f>
        <v>-10804802</v>
      </c>
      <c r="M44" s="45">
        <f>M42-M43</f>
        <v>-10804802</v>
      </c>
    </row>
    <row r="45" spans="1:13" ht="12.75">
      <c r="A45" s="393" t="s">
        <v>241</v>
      </c>
      <c r="B45" s="394"/>
      <c r="C45" s="394"/>
      <c r="D45" s="394"/>
      <c r="E45" s="394"/>
      <c r="F45" s="394"/>
      <c r="G45" s="394"/>
      <c r="H45" s="395"/>
      <c r="I45" s="1">
        <v>149</v>
      </c>
      <c r="J45" s="45">
        <f>IF(J42&gt;J43,J42-J43,0)</f>
        <v>0</v>
      </c>
      <c r="K45" s="45">
        <f>IF(K42&gt;K43,K42-K43,0)</f>
        <v>0</v>
      </c>
      <c r="L45" s="45">
        <f>IF(L42&gt;L43,L42-L43,0)</f>
        <v>0</v>
      </c>
      <c r="M45" s="45">
        <f>IF(M42&gt;M43,M42-M43,0)</f>
        <v>0</v>
      </c>
    </row>
    <row r="46" spans="1:13" ht="12.75">
      <c r="A46" s="393" t="s">
        <v>240</v>
      </c>
      <c r="B46" s="394"/>
      <c r="C46" s="394"/>
      <c r="D46" s="394"/>
      <c r="E46" s="394"/>
      <c r="F46" s="394"/>
      <c r="G46" s="394"/>
      <c r="H46" s="395"/>
      <c r="I46" s="1">
        <v>150</v>
      </c>
      <c r="J46" s="45">
        <f>IF(J43&gt;J42,J43-J42,0)</f>
        <v>14554790</v>
      </c>
      <c r="K46" s="45">
        <f>IF(K43&gt;K42,K43-K42,0)</f>
        <v>14554790</v>
      </c>
      <c r="L46" s="45">
        <f>IF(L43&gt;L42,L43-L42,0)</f>
        <v>10804802</v>
      </c>
      <c r="M46" s="45">
        <f>IF(M43&gt;M42,M43-M42,0)</f>
        <v>10804802</v>
      </c>
    </row>
    <row r="47" spans="1:13" ht="12.75">
      <c r="A47" s="371" t="s">
        <v>238</v>
      </c>
      <c r="B47" s="372"/>
      <c r="C47" s="372"/>
      <c r="D47" s="372"/>
      <c r="E47" s="372"/>
      <c r="F47" s="372"/>
      <c r="G47" s="372"/>
      <c r="H47" s="373"/>
      <c r="I47" s="1">
        <v>151</v>
      </c>
      <c r="J47" s="7">
        <v>0</v>
      </c>
      <c r="K47" s="7">
        <v>0</v>
      </c>
      <c r="L47" s="7">
        <v>0</v>
      </c>
      <c r="M47" s="7">
        <v>0</v>
      </c>
    </row>
    <row r="48" spans="1:13" ht="12.75">
      <c r="A48" s="371" t="s">
        <v>280</v>
      </c>
      <c r="B48" s="372"/>
      <c r="C48" s="372"/>
      <c r="D48" s="372"/>
      <c r="E48" s="372"/>
      <c r="F48" s="372"/>
      <c r="G48" s="372"/>
      <c r="H48" s="373"/>
      <c r="I48" s="1">
        <v>152</v>
      </c>
      <c r="J48" s="45">
        <f>J44-J47</f>
        <v>-14554790</v>
      </c>
      <c r="K48" s="45">
        <f>K44-K47</f>
        <v>-14554790</v>
      </c>
      <c r="L48" s="45">
        <f>L44-L47</f>
        <v>-10804802</v>
      </c>
      <c r="M48" s="45">
        <f>M44-M47</f>
        <v>-10804802</v>
      </c>
    </row>
    <row r="49" spans="1:13" ht="12.75">
      <c r="A49" s="393" t="s">
        <v>281</v>
      </c>
      <c r="B49" s="394"/>
      <c r="C49" s="394"/>
      <c r="D49" s="394"/>
      <c r="E49" s="394"/>
      <c r="F49" s="394"/>
      <c r="G49" s="394"/>
      <c r="H49" s="395"/>
      <c r="I49" s="1">
        <v>153</v>
      </c>
      <c r="J49" s="45">
        <f>IF(J48&gt;0,J48,0)</f>
        <v>0</v>
      </c>
      <c r="K49" s="45">
        <f>IF(K48&gt;0,K48,0)</f>
        <v>0</v>
      </c>
      <c r="L49" s="45">
        <f>IF(L48&gt;0,L48,0)</f>
        <v>0</v>
      </c>
      <c r="M49" s="45">
        <f>IF(M48&gt;0,M48,0)</f>
        <v>0</v>
      </c>
    </row>
    <row r="50" spans="1:13" ht="12.75">
      <c r="A50" s="418" t="s">
        <v>282</v>
      </c>
      <c r="B50" s="419"/>
      <c r="C50" s="419"/>
      <c r="D50" s="419"/>
      <c r="E50" s="419"/>
      <c r="F50" s="419"/>
      <c r="G50" s="419"/>
      <c r="H50" s="420"/>
      <c r="I50" s="2">
        <v>154</v>
      </c>
      <c r="J50" s="50">
        <f>IF(J48&lt;0,-J48,0)</f>
        <v>14554790</v>
      </c>
      <c r="K50" s="50">
        <f>IF(K48&lt;0,-K48,0)</f>
        <v>14554790</v>
      </c>
      <c r="L50" s="50">
        <f>IF(L48&lt;0,-L48,0)</f>
        <v>10804802</v>
      </c>
      <c r="M50" s="50">
        <f>IF(M48&lt;0,-M48,0)</f>
        <v>10804802</v>
      </c>
    </row>
    <row r="51" spans="1:13" ht="12.75" customHeight="1">
      <c r="A51" s="390" t="s">
        <v>237</v>
      </c>
      <c r="B51" s="399"/>
      <c r="C51" s="399"/>
      <c r="D51" s="399"/>
      <c r="E51" s="399"/>
      <c r="F51" s="399"/>
      <c r="G51" s="399"/>
      <c r="H51" s="399"/>
      <c r="I51" s="399"/>
      <c r="J51" s="399"/>
      <c r="K51" s="399"/>
      <c r="L51" s="399"/>
      <c r="M51" s="399"/>
    </row>
    <row r="52" spans="1:13" ht="12.75" customHeight="1">
      <c r="A52" s="368" t="s">
        <v>283</v>
      </c>
      <c r="B52" s="369"/>
      <c r="C52" s="369"/>
      <c r="D52" s="369"/>
      <c r="E52" s="369"/>
      <c r="F52" s="369"/>
      <c r="G52" s="369"/>
      <c r="H52" s="369"/>
      <c r="I52" s="1"/>
      <c r="J52" s="7"/>
      <c r="K52" s="7"/>
      <c r="L52" s="7"/>
      <c r="M52" s="7"/>
    </row>
    <row r="53" spans="1:13" ht="12.75" customHeight="1">
      <c r="A53" s="421" t="s">
        <v>226</v>
      </c>
      <c r="B53" s="422"/>
      <c r="C53" s="422"/>
      <c r="D53" s="422"/>
      <c r="E53" s="422"/>
      <c r="F53" s="422"/>
      <c r="G53" s="422"/>
      <c r="H53" s="423"/>
      <c r="I53" s="1">
        <v>155</v>
      </c>
      <c r="J53" s="7">
        <v>0</v>
      </c>
      <c r="K53" s="7">
        <v>0</v>
      </c>
      <c r="L53" s="7">
        <v>0</v>
      </c>
      <c r="M53" s="7">
        <v>0</v>
      </c>
    </row>
    <row r="54" spans="1:13" ht="12.75" customHeight="1">
      <c r="A54" s="415" t="s">
        <v>225</v>
      </c>
      <c r="B54" s="416"/>
      <c r="C54" s="416"/>
      <c r="D54" s="416"/>
      <c r="E54" s="416"/>
      <c r="F54" s="416"/>
      <c r="G54" s="416"/>
      <c r="H54" s="417"/>
      <c r="I54" s="1">
        <v>156</v>
      </c>
      <c r="J54" s="8">
        <v>0</v>
      </c>
      <c r="K54" s="8">
        <v>0</v>
      </c>
      <c r="L54" s="8">
        <v>0</v>
      </c>
      <c r="M54" s="8">
        <v>0</v>
      </c>
    </row>
    <row r="55" spans="1:13" ht="12.75" customHeight="1">
      <c r="A55" s="390" t="s">
        <v>275</v>
      </c>
      <c r="B55" s="399"/>
      <c r="C55" s="399"/>
      <c r="D55" s="399"/>
      <c r="E55" s="399"/>
      <c r="F55" s="399"/>
      <c r="G55" s="399"/>
      <c r="H55" s="399"/>
      <c r="I55" s="399"/>
      <c r="J55" s="399"/>
      <c r="K55" s="399"/>
      <c r="L55" s="399"/>
      <c r="M55" s="399"/>
    </row>
    <row r="56" spans="1:13" ht="12.75">
      <c r="A56" s="368" t="s">
        <v>284</v>
      </c>
      <c r="B56" s="369"/>
      <c r="C56" s="369"/>
      <c r="D56" s="369"/>
      <c r="E56" s="369"/>
      <c r="F56" s="369"/>
      <c r="G56" s="369"/>
      <c r="H56" s="370"/>
      <c r="I56" s="9">
        <v>157</v>
      </c>
      <c r="J56" s="6">
        <f>J48</f>
        <v>-14554790</v>
      </c>
      <c r="K56" s="6">
        <f>K48</f>
        <v>-14554790</v>
      </c>
      <c r="L56" s="6">
        <f>L48</f>
        <v>-10804802</v>
      </c>
      <c r="M56" s="6">
        <f>M48</f>
        <v>-10804802</v>
      </c>
    </row>
    <row r="57" spans="1:13" ht="12.75">
      <c r="A57" s="371" t="s">
        <v>276</v>
      </c>
      <c r="B57" s="372"/>
      <c r="C57" s="372"/>
      <c r="D57" s="372"/>
      <c r="E57" s="372"/>
      <c r="F57" s="372"/>
      <c r="G57" s="372"/>
      <c r="H57" s="373"/>
      <c r="I57" s="1">
        <v>158</v>
      </c>
      <c r="J57" s="45">
        <f>SUM(J58:J64)</f>
        <v>0</v>
      </c>
      <c r="K57" s="45">
        <f>SUM(K58:K64)</f>
        <v>0</v>
      </c>
      <c r="L57" s="45">
        <f>SUM(L58:L64)</f>
        <v>0</v>
      </c>
      <c r="M57" s="45">
        <f>SUM(M58:M64)</f>
        <v>0</v>
      </c>
    </row>
    <row r="58" spans="1:13" ht="12.75">
      <c r="A58" s="371" t="s">
        <v>278</v>
      </c>
      <c r="B58" s="372"/>
      <c r="C58" s="372"/>
      <c r="D58" s="372"/>
      <c r="E58" s="372"/>
      <c r="F58" s="372"/>
      <c r="G58" s="372"/>
      <c r="H58" s="373"/>
      <c r="I58" s="1">
        <v>159</v>
      </c>
      <c r="J58" s="7">
        <v>0</v>
      </c>
      <c r="K58" s="7">
        <v>0</v>
      </c>
      <c r="L58" s="7">
        <v>0</v>
      </c>
      <c r="M58" s="7">
        <v>0</v>
      </c>
    </row>
    <row r="59" spans="1:13" ht="12.75">
      <c r="A59" s="371" t="s">
        <v>285</v>
      </c>
      <c r="B59" s="372"/>
      <c r="C59" s="372"/>
      <c r="D59" s="372"/>
      <c r="E59" s="372"/>
      <c r="F59" s="372"/>
      <c r="G59" s="372"/>
      <c r="H59" s="373"/>
      <c r="I59" s="1">
        <v>160</v>
      </c>
      <c r="J59" s="7">
        <v>0</v>
      </c>
      <c r="K59" s="7">
        <v>0</v>
      </c>
      <c r="L59" s="7">
        <v>0</v>
      </c>
      <c r="M59" s="7">
        <v>0</v>
      </c>
    </row>
    <row r="60" spans="1:13" ht="12.75">
      <c r="A60" s="371" t="s">
        <v>286</v>
      </c>
      <c r="B60" s="372"/>
      <c r="C60" s="372"/>
      <c r="D60" s="372"/>
      <c r="E60" s="372"/>
      <c r="F60" s="372"/>
      <c r="G60" s="372"/>
      <c r="H60" s="373"/>
      <c r="I60" s="1">
        <v>161</v>
      </c>
      <c r="J60" s="7">
        <v>0</v>
      </c>
      <c r="K60" s="7">
        <v>0</v>
      </c>
      <c r="L60" s="7">
        <v>0</v>
      </c>
      <c r="M60" s="7">
        <v>0</v>
      </c>
    </row>
    <row r="61" spans="1:13" ht="12.75">
      <c r="A61" s="371" t="s">
        <v>287</v>
      </c>
      <c r="B61" s="372"/>
      <c r="C61" s="372"/>
      <c r="D61" s="372"/>
      <c r="E61" s="372"/>
      <c r="F61" s="372"/>
      <c r="G61" s="372"/>
      <c r="H61" s="373"/>
      <c r="I61" s="1">
        <v>162</v>
      </c>
      <c r="J61" s="7">
        <v>0</v>
      </c>
      <c r="K61" s="7">
        <v>0</v>
      </c>
      <c r="L61" s="7">
        <v>0</v>
      </c>
      <c r="M61" s="7">
        <v>0</v>
      </c>
    </row>
    <row r="62" spans="1:13" ht="12.75">
      <c r="A62" s="371" t="s">
        <v>288</v>
      </c>
      <c r="B62" s="372"/>
      <c r="C62" s="372"/>
      <c r="D62" s="372"/>
      <c r="E62" s="372"/>
      <c r="F62" s="372"/>
      <c r="G62" s="372"/>
      <c r="H62" s="373"/>
      <c r="I62" s="1">
        <v>163</v>
      </c>
      <c r="J62" s="7">
        <v>0</v>
      </c>
      <c r="K62" s="7">
        <v>0</v>
      </c>
      <c r="L62" s="7">
        <v>0</v>
      </c>
      <c r="M62" s="7">
        <v>0</v>
      </c>
    </row>
    <row r="63" spans="1:13" ht="12.75">
      <c r="A63" s="371" t="s">
        <v>289</v>
      </c>
      <c r="B63" s="372"/>
      <c r="C63" s="372"/>
      <c r="D63" s="372"/>
      <c r="E63" s="372"/>
      <c r="F63" s="372"/>
      <c r="G63" s="372"/>
      <c r="H63" s="373"/>
      <c r="I63" s="1">
        <v>164</v>
      </c>
      <c r="J63" s="7">
        <v>0</v>
      </c>
      <c r="K63" s="7">
        <v>0</v>
      </c>
      <c r="L63" s="7">
        <v>0</v>
      </c>
      <c r="M63" s="7">
        <v>0</v>
      </c>
    </row>
    <row r="64" spans="1:13" ht="12.75">
      <c r="A64" s="371" t="s">
        <v>290</v>
      </c>
      <c r="B64" s="372"/>
      <c r="C64" s="372"/>
      <c r="D64" s="372"/>
      <c r="E64" s="372"/>
      <c r="F64" s="372"/>
      <c r="G64" s="372"/>
      <c r="H64" s="373"/>
      <c r="I64" s="1">
        <v>165</v>
      </c>
      <c r="J64" s="7">
        <v>0</v>
      </c>
      <c r="K64" s="7">
        <v>0</v>
      </c>
      <c r="L64" s="7">
        <v>0</v>
      </c>
      <c r="M64" s="7">
        <v>0</v>
      </c>
    </row>
    <row r="65" spans="1:13" ht="12.75">
      <c r="A65" s="371" t="s">
        <v>277</v>
      </c>
      <c r="B65" s="372"/>
      <c r="C65" s="372"/>
      <c r="D65" s="372"/>
      <c r="E65" s="372"/>
      <c r="F65" s="372"/>
      <c r="G65" s="372"/>
      <c r="H65" s="373"/>
      <c r="I65" s="1">
        <v>166</v>
      </c>
      <c r="J65" s="7">
        <v>0</v>
      </c>
      <c r="K65" s="7">
        <v>0</v>
      </c>
      <c r="L65" s="7">
        <v>0</v>
      </c>
      <c r="M65" s="7">
        <v>0</v>
      </c>
    </row>
    <row r="66" spans="1:13" ht="12.75">
      <c r="A66" s="371" t="s">
        <v>291</v>
      </c>
      <c r="B66" s="372"/>
      <c r="C66" s="372"/>
      <c r="D66" s="372"/>
      <c r="E66" s="372"/>
      <c r="F66" s="372"/>
      <c r="G66" s="372"/>
      <c r="H66" s="373"/>
      <c r="I66" s="1">
        <v>167</v>
      </c>
      <c r="J66" s="45">
        <f>J57-J65</f>
        <v>0</v>
      </c>
      <c r="K66" s="45">
        <f>K57-K65</f>
        <v>0</v>
      </c>
      <c r="L66" s="45">
        <f>L57-L65</f>
        <v>0</v>
      </c>
      <c r="M66" s="45">
        <f>M57-M65</f>
        <v>0</v>
      </c>
    </row>
    <row r="67" spans="1:13" ht="12.75">
      <c r="A67" s="371" t="s">
        <v>292</v>
      </c>
      <c r="B67" s="372"/>
      <c r="C67" s="372"/>
      <c r="D67" s="372"/>
      <c r="E67" s="372"/>
      <c r="F67" s="372"/>
      <c r="G67" s="372"/>
      <c r="H67" s="373"/>
      <c r="I67" s="1">
        <v>168</v>
      </c>
      <c r="J67" s="50">
        <f>J56+J66</f>
        <v>-14554790</v>
      </c>
      <c r="K67" s="50">
        <f>K56+K66</f>
        <v>-14554790</v>
      </c>
      <c r="L67" s="50">
        <f>L56+L66</f>
        <v>-10804802</v>
      </c>
      <c r="M67" s="50">
        <f>M56+M66</f>
        <v>-10804802</v>
      </c>
    </row>
    <row r="68" spans="1:13" ht="12.75" customHeight="1">
      <c r="A68" s="425" t="s">
        <v>293</v>
      </c>
      <c r="B68" s="426"/>
      <c r="C68" s="426"/>
      <c r="D68" s="426"/>
      <c r="E68" s="426"/>
      <c r="F68" s="426"/>
      <c r="G68" s="426"/>
      <c r="H68" s="426"/>
      <c r="I68" s="426"/>
      <c r="J68" s="426"/>
      <c r="K68" s="426"/>
      <c r="L68" s="426"/>
      <c r="M68" s="426"/>
    </row>
    <row r="69" spans="1:13" ht="12.75" customHeight="1">
      <c r="A69" s="427" t="s">
        <v>279</v>
      </c>
      <c r="B69" s="428"/>
      <c r="C69" s="428"/>
      <c r="D69" s="428"/>
      <c r="E69" s="428"/>
      <c r="F69" s="428"/>
      <c r="G69" s="428"/>
      <c r="H69" s="428"/>
      <c r="I69" s="428"/>
      <c r="J69" s="428"/>
      <c r="K69" s="428"/>
      <c r="L69" s="428"/>
      <c r="M69" s="428"/>
    </row>
    <row r="70" spans="1:13" ht="12.75">
      <c r="A70" s="429" t="s">
        <v>226</v>
      </c>
      <c r="B70" s="430"/>
      <c r="C70" s="430"/>
      <c r="D70" s="430"/>
      <c r="E70" s="430"/>
      <c r="F70" s="430"/>
      <c r="G70" s="430"/>
      <c r="H70" s="431"/>
      <c r="I70" s="9">
        <v>169</v>
      </c>
      <c r="J70" s="6">
        <v>0</v>
      </c>
      <c r="K70" s="6">
        <v>0</v>
      </c>
      <c r="L70" s="6">
        <v>0</v>
      </c>
      <c r="M70" s="6">
        <v>0</v>
      </c>
    </row>
    <row r="71" spans="1:13" ht="12.75">
      <c r="A71" s="415" t="s">
        <v>225</v>
      </c>
      <c r="B71" s="416"/>
      <c r="C71" s="416"/>
      <c r="D71" s="416"/>
      <c r="E71" s="416"/>
      <c r="F71" s="416"/>
      <c r="G71" s="416"/>
      <c r="H71" s="417"/>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56:M67 J53:L54 J47:L47 J70:L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L41 K22:M22 J8:K9 K27:M27 L25:L26 K33:M33 L30:L32 J7:M7 J12:M12 K16:K21 L23 K23:K26 K28:K32 L34 J13:K15 L16:M1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9">
      <selection activeCell="J35" sqref="J35:K52"/>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75">
      <c r="A1" s="435" t="s">
        <v>294</v>
      </c>
      <c r="B1" s="435"/>
      <c r="C1" s="435"/>
      <c r="D1" s="435"/>
      <c r="E1" s="435"/>
      <c r="F1" s="435"/>
      <c r="G1" s="435"/>
      <c r="H1" s="435"/>
      <c r="I1" s="435"/>
      <c r="J1" s="435"/>
      <c r="K1" s="435"/>
    </row>
    <row r="2" spans="1:11" ht="12.75" customHeight="1">
      <c r="A2" s="436" t="s">
        <v>591</v>
      </c>
      <c r="B2" s="436"/>
      <c r="C2" s="436"/>
      <c r="D2" s="436"/>
      <c r="E2" s="436"/>
      <c r="F2" s="436"/>
      <c r="G2" s="436"/>
      <c r="H2" s="436"/>
      <c r="I2" s="436"/>
      <c r="J2" s="436"/>
      <c r="K2" s="436"/>
    </row>
    <row r="3" spans="1:11" ht="12.75">
      <c r="A3" s="432" t="s">
        <v>125</v>
      </c>
      <c r="B3" s="433"/>
      <c r="C3" s="433"/>
      <c r="D3" s="433"/>
      <c r="E3" s="433"/>
      <c r="F3" s="433"/>
      <c r="G3" s="433"/>
      <c r="H3" s="433"/>
      <c r="I3" s="433"/>
      <c r="J3" s="433"/>
      <c r="K3" s="434"/>
    </row>
    <row r="4" spans="1:11" ht="12.75">
      <c r="A4" s="437" t="s">
        <v>126</v>
      </c>
      <c r="B4" s="437"/>
      <c r="C4" s="437"/>
      <c r="D4" s="437"/>
      <c r="E4" s="437"/>
      <c r="F4" s="437"/>
      <c r="G4" s="437"/>
      <c r="H4" s="437"/>
      <c r="I4" s="143" t="s">
        <v>230</v>
      </c>
      <c r="J4" s="144" t="s">
        <v>127</v>
      </c>
      <c r="K4" s="144" t="s">
        <v>128</v>
      </c>
    </row>
    <row r="5" spans="1:11" ht="12.75">
      <c r="A5" s="439">
        <v>1</v>
      </c>
      <c r="B5" s="439"/>
      <c r="C5" s="439"/>
      <c r="D5" s="439"/>
      <c r="E5" s="439"/>
      <c r="F5" s="439"/>
      <c r="G5" s="439"/>
      <c r="H5" s="439"/>
      <c r="I5" s="56">
        <v>2</v>
      </c>
      <c r="J5" s="57" t="s">
        <v>57</v>
      </c>
      <c r="K5" s="57" t="s">
        <v>58</v>
      </c>
    </row>
    <row r="6" spans="1:11" ht="12.75">
      <c r="A6" s="390" t="s">
        <v>295</v>
      </c>
      <c r="B6" s="399"/>
      <c r="C6" s="399"/>
      <c r="D6" s="399"/>
      <c r="E6" s="399"/>
      <c r="F6" s="399"/>
      <c r="G6" s="399"/>
      <c r="H6" s="399"/>
      <c r="I6" s="440"/>
      <c r="J6" s="440"/>
      <c r="K6" s="441"/>
    </row>
    <row r="7" spans="1:11" ht="12.75" customHeight="1">
      <c r="A7" s="438" t="s">
        <v>296</v>
      </c>
      <c r="B7" s="438"/>
      <c r="C7" s="438"/>
      <c r="D7" s="438"/>
      <c r="E7" s="438"/>
      <c r="F7" s="438"/>
      <c r="G7" s="438"/>
      <c r="H7" s="438"/>
      <c r="I7" s="1">
        <v>1</v>
      </c>
      <c r="J7" s="7">
        <v>-14554790</v>
      </c>
      <c r="K7" s="7">
        <v>-10804802</v>
      </c>
    </row>
    <row r="8" spans="1:11" ht="12.75" customHeight="1">
      <c r="A8" s="438" t="s">
        <v>297</v>
      </c>
      <c r="B8" s="438"/>
      <c r="C8" s="438"/>
      <c r="D8" s="438"/>
      <c r="E8" s="438"/>
      <c r="F8" s="438"/>
      <c r="G8" s="438"/>
      <c r="H8" s="438"/>
      <c r="I8" s="1">
        <v>2</v>
      </c>
      <c r="J8" s="7">
        <v>13139376</v>
      </c>
      <c r="K8" s="7">
        <v>13671313</v>
      </c>
    </row>
    <row r="9" spans="1:11" ht="12.75" customHeight="1">
      <c r="A9" s="438" t="s">
        <v>298</v>
      </c>
      <c r="B9" s="438"/>
      <c r="C9" s="438"/>
      <c r="D9" s="438"/>
      <c r="E9" s="438"/>
      <c r="F9" s="438"/>
      <c r="G9" s="438"/>
      <c r="H9" s="438"/>
      <c r="I9" s="1">
        <v>3</v>
      </c>
      <c r="J9" s="7">
        <v>16494433</v>
      </c>
      <c r="K9" s="7">
        <v>45692665</v>
      </c>
    </row>
    <row r="10" spans="1:11" ht="12.75" customHeight="1">
      <c r="A10" s="438" t="s">
        <v>299</v>
      </c>
      <c r="B10" s="438"/>
      <c r="C10" s="438"/>
      <c r="D10" s="438"/>
      <c r="E10" s="438"/>
      <c r="F10" s="438"/>
      <c r="G10" s="438"/>
      <c r="H10" s="438"/>
      <c r="I10" s="1">
        <v>4</v>
      </c>
      <c r="J10" s="7">
        <v>708273</v>
      </c>
      <c r="K10" s="7">
        <v>0</v>
      </c>
    </row>
    <row r="11" spans="1:11" ht="12.75" customHeight="1">
      <c r="A11" s="438" t="s">
        <v>305</v>
      </c>
      <c r="B11" s="438"/>
      <c r="C11" s="438"/>
      <c r="D11" s="438"/>
      <c r="E11" s="438"/>
      <c r="F11" s="438"/>
      <c r="G11" s="438"/>
      <c r="H11" s="438"/>
      <c r="I11" s="1">
        <v>5</v>
      </c>
      <c r="J11" s="7">
        <v>633288</v>
      </c>
      <c r="K11" s="7">
        <v>12013</v>
      </c>
    </row>
    <row r="12" spans="1:11" ht="12.75" customHeight="1">
      <c r="A12" s="438" t="s">
        <v>300</v>
      </c>
      <c r="B12" s="438"/>
      <c r="C12" s="438"/>
      <c r="D12" s="438"/>
      <c r="E12" s="438"/>
      <c r="F12" s="438"/>
      <c r="G12" s="438"/>
      <c r="H12" s="438"/>
      <c r="I12" s="1">
        <v>6</v>
      </c>
      <c r="J12" s="7">
        <v>8044</v>
      </c>
      <c r="K12" s="7">
        <v>18000</v>
      </c>
    </row>
    <row r="13" spans="1:11" ht="12.75" customHeight="1">
      <c r="A13" s="442" t="s">
        <v>301</v>
      </c>
      <c r="B13" s="442"/>
      <c r="C13" s="442"/>
      <c r="D13" s="442"/>
      <c r="E13" s="442"/>
      <c r="F13" s="442"/>
      <c r="G13" s="442"/>
      <c r="H13" s="442"/>
      <c r="I13" s="1">
        <v>7</v>
      </c>
      <c r="J13" s="45">
        <f>SUM(J7:J12)</f>
        <v>16428624</v>
      </c>
      <c r="K13" s="45">
        <f>SUM(K7:K12)</f>
        <v>48589189</v>
      </c>
    </row>
    <row r="14" spans="1:11" ht="12.75" customHeight="1">
      <c r="A14" s="438" t="s">
        <v>302</v>
      </c>
      <c r="B14" s="438"/>
      <c r="C14" s="438"/>
      <c r="D14" s="438"/>
      <c r="E14" s="438"/>
      <c r="F14" s="438"/>
      <c r="G14" s="438"/>
      <c r="H14" s="438"/>
      <c r="I14" s="1">
        <v>8</v>
      </c>
      <c r="J14" s="7">
        <v>0</v>
      </c>
      <c r="K14" s="7"/>
    </row>
    <row r="15" spans="1:11" ht="12.75" customHeight="1">
      <c r="A15" s="438" t="s">
        <v>303</v>
      </c>
      <c r="B15" s="438"/>
      <c r="C15" s="438"/>
      <c r="D15" s="438"/>
      <c r="E15" s="438"/>
      <c r="F15" s="438"/>
      <c r="G15" s="438"/>
      <c r="H15" s="438"/>
      <c r="I15" s="1">
        <v>9</v>
      </c>
      <c r="J15" s="7">
        <v>0</v>
      </c>
      <c r="K15" s="7">
        <v>6667976</v>
      </c>
    </row>
    <row r="16" spans="1:11" ht="12.75" customHeight="1">
      <c r="A16" s="438" t="s">
        <v>306</v>
      </c>
      <c r="B16" s="438"/>
      <c r="C16" s="438"/>
      <c r="D16" s="438"/>
      <c r="E16" s="438"/>
      <c r="F16" s="438"/>
      <c r="G16" s="438"/>
      <c r="H16" s="438"/>
      <c r="I16" s="1">
        <v>10</v>
      </c>
      <c r="J16" s="7">
        <v>0</v>
      </c>
      <c r="K16" s="7">
        <v>0</v>
      </c>
    </row>
    <row r="17" spans="1:11" ht="12.75" customHeight="1">
      <c r="A17" s="438" t="s">
        <v>304</v>
      </c>
      <c r="B17" s="438"/>
      <c r="C17" s="438"/>
      <c r="D17" s="438"/>
      <c r="E17" s="438"/>
      <c r="F17" s="438"/>
      <c r="G17" s="438"/>
      <c r="H17" s="438"/>
      <c r="I17" s="1">
        <v>11</v>
      </c>
      <c r="J17" s="7">
        <v>7407458</v>
      </c>
      <c r="K17" s="7">
        <v>1917564</v>
      </c>
    </row>
    <row r="18" spans="1:11" ht="12.75" customHeight="1">
      <c r="A18" s="442" t="s">
        <v>307</v>
      </c>
      <c r="B18" s="442"/>
      <c r="C18" s="442"/>
      <c r="D18" s="442"/>
      <c r="E18" s="442"/>
      <c r="F18" s="442"/>
      <c r="G18" s="442"/>
      <c r="H18" s="442"/>
      <c r="I18" s="1">
        <v>12</v>
      </c>
      <c r="J18" s="45">
        <f>SUM(J14:J17)</f>
        <v>7407458</v>
      </c>
      <c r="K18" s="45">
        <f>SUM(K14:K17)</f>
        <v>8585540</v>
      </c>
    </row>
    <row r="19" spans="1:11" ht="12.75" customHeight="1">
      <c r="A19" s="442" t="s">
        <v>308</v>
      </c>
      <c r="B19" s="442"/>
      <c r="C19" s="442"/>
      <c r="D19" s="442"/>
      <c r="E19" s="442"/>
      <c r="F19" s="442"/>
      <c r="G19" s="442"/>
      <c r="H19" s="442"/>
      <c r="I19" s="1">
        <v>13</v>
      </c>
      <c r="J19" s="45">
        <f>IF(J13&gt;J18,J13-J18,0)</f>
        <v>9021166</v>
      </c>
      <c r="K19" s="45">
        <f>IF(K13&gt;K18,K13-K18,0)</f>
        <v>40003649</v>
      </c>
    </row>
    <row r="20" spans="1:11" ht="12.75" customHeight="1">
      <c r="A20" s="442" t="s">
        <v>309</v>
      </c>
      <c r="B20" s="442"/>
      <c r="C20" s="442"/>
      <c r="D20" s="442"/>
      <c r="E20" s="442"/>
      <c r="F20" s="442"/>
      <c r="G20" s="442"/>
      <c r="H20" s="442"/>
      <c r="I20" s="1">
        <v>14</v>
      </c>
      <c r="J20" s="45">
        <f>IF(J18&gt;J13,J18-J13,0)</f>
        <v>0</v>
      </c>
      <c r="K20" s="45">
        <f>IF(K18&gt;K13,K18-K13,0)</f>
        <v>0</v>
      </c>
    </row>
    <row r="21" spans="1:11" ht="12.75">
      <c r="A21" s="390" t="s">
        <v>310</v>
      </c>
      <c r="B21" s="399"/>
      <c r="C21" s="399"/>
      <c r="D21" s="399"/>
      <c r="E21" s="399"/>
      <c r="F21" s="399"/>
      <c r="G21" s="399"/>
      <c r="H21" s="399"/>
      <c r="I21" s="440"/>
      <c r="J21" s="440"/>
      <c r="K21" s="441"/>
    </row>
    <row r="22" spans="1:11" ht="12.75" customHeight="1">
      <c r="A22" s="438" t="s">
        <v>311</v>
      </c>
      <c r="B22" s="438"/>
      <c r="C22" s="438"/>
      <c r="D22" s="438"/>
      <c r="E22" s="438"/>
      <c r="F22" s="438"/>
      <c r="G22" s="438"/>
      <c r="H22" s="438"/>
      <c r="I22" s="1">
        <v>15</v>
      </c>
      <c r="J22" s="7">
        <v>0</v>
      </c>
      <c r="K22" s="7">
        <v>0</v>
      </c>
    </row>
    <row r="23" spans="1:11" ht="12.75" customHeight="1">
      <c r="A23" s="438" t="s">
        <v>312</v>
      </c>
      <c r="B23" s="438"/>
      <c r="C23" s="438"/>
      <c r="D23" s="438"/>
      <c r="E23" s="438"/>
      <c r="F23" s="438"/>
      <c r="G23" s="438"/>
      <c r="H23" s="438"/>
      <c r="I23" s="1">
        <v>16</v>
      </c>
      <c r="J23" s="7">
        <v>0</v>
      </c>
      <c r="K23" s="7">
        <v>0</v>
      </c>
    </row>
    <row r="24" spans="1:11" ht="12.75" customHeight="1">
      <c r="A24" s="438" t="s">
        <v>313</v>
      </c>
      <c r="B24" s="438"/>
      <c r="C24" s="438"/>
      <c r="D24" s="438"/>
      <c r="E24" s="438"/>
      <c r="F24" s="438"/>
      <c r="G24" s="438"/>
      <c r="H24" s="438"/>
      <c r="I24" s="1">
        <v>17</v>
      </c>
      <c r="J24" s="7">
        <v>0</v>
      </c>
      <c r="K24" s="7">
        <v>0</v>
      </c>
    </row>
    <row r="25" spans="1:11" ht="12.75" customHeight="1">
      <c r="A25" s="438" t="s">
        <v>314</v>
      </c>
      <c r="B25" s="438"/>
      <c r="C25" s="438"/>
      <c r="D25" s="438"/>
      <c r="E25" s="438"/>
      <c r="F25" s="438"/>
      <c r="G25" s="438"/>
      <c r="H25" s="438"/>
      <c r="I25" s="1">
        <v>18</v>
      </c>
      <c r="J25" s="7">
        <v>0</v>
      </c>
      <c r="K25" s="7">
        <v>0</v>
      </c>
    </row>
    <row r="26" spans="1:11" ht="12.75" customHeight="1">
      <c r="A26" s="438" t="s">
        <v>315</v>
      </c>
      <c r="B26" s="438"/>
      <c r="C26" s="438"/>
      <c r="D26" s="438"/>
      <c r="E26" s="438"/>
      <c r="F26" s="438"/>
      <c r="G26" s="438"/>
      <c r="H26" s="438"/>
      <c r="I26" s="1">
        <v>19</v>
      </c>
      <c r="J26" s="7">
        <v>0</v>
      </c>
      <c r="K26" s="7">
        <v>0</v>
      </c>
    </row>
    <row r="27" spans="1:11" ht="12.75" customHeight="1">
      <c r="A27" s="442" t="s">
        <v>316</v>
      </c>
      <c r="B27" s="442"/>
      <c r="C27" s="442"/>
      <c r="D27" s="442"/>
      <c r="E27" s="442"/>
      <c r="F27" s="442"/>
      <c r="G27" s="442"/>
      <c r="H27" s="442"/>
      <c r="I27" s="1">
        <v>20</v>
      </c>
      <c r="J27" s="45">
        <f>SUM(J22:J26)</f>
        <v>0</v>
      </c>
      <c r="K27" s="45">
        <f>SUM(K22:K26)</f>
        <v>0</v>
      </c>
    </row>
    <row r="28" spans="1:11" ht="12.75" customHeight="1">
      <c r="A28" s="438" t="s">
        <v>317</v>
      </c>
      <c r="B28" s="438"/>
      <c r="C28" s="438"/>
      <c r="D28" s="438"/>
      <c r="E28" s="438"/>
      <c r="F28" s="438"/>
      <c r="G28" s="438"/>
      <c r="H28" s="438"/>
      <c r="I28" s="1">
        <v>21</v>
      </c>
      <c r="J28" s="7">
        <v>4576146</v>
      </c>
      <c r="K28" s="7">
        <v>8638078</v>
      </c>
    </row>
    <row r="29" spans="1:11" ht="12.75" customHeight="1">
      <c r="A29" s="438" t="s">
        <v>318</v>
      </c>
      <c r="B29" s="438"/>
      <c r="C29" s="438"/>
      <c r="D29" s="438"/>
      <c r="E29" s="438"/>
      <c r="F29" s="438"/>
      <c r="G29" s="438"/>
      <c r="H29" s="438"/>
      <c r="I29" s="1">
        <v>22</v>
      </c>
      <c r="J29" s="7">
        <v>0</v>
      </c>
      <c r="K29" s="7">
        <v>0</v>
      </c>
    </row>
    <row r="30" spans="1:11" ht="12.75" customHeight="1">
      <c r="A30" s="438" t="s">
        <v>319</v>
      </c>
      <c r="B30" s="438"/>
      <c r="C30" s="438"/>
      <c r="D30" s="438"/>
      <c r="E30" s="438"/>
      <c r="F30" s="438"/>
      <c r="G30" s="438"/>
      <c r="H30" s="438"/>
      <c r="I30" s="1">
        <v>23</v>
      </c>
      <c r="J30" s="7">
        <v>0</v>
      </c>
      <c r="K30" s="7">
        <v>0</v>
      </c>
    </row>
    <row r="31" spans="1:11" ht="12.75" customHeight="1">
      <c r="A31" s="442" t="s">
        <v>320</v>
      </c>
      <c r="B31" s="442"/>
      <c r="C31" s="442"/>
      <c r="D31" s="442"/>
      <c r="E31" s="442"/>
      <c r="F31" s="442"/>
      <c r="G31" s="442"/>
      <c r="H31" s="442"/>
      <c r="I31" s="1">
        <v>24</v>
      </c>
      <c r="J31" s="45">
        <f>SUM(J28:J30)</f>
        <v>4576146</v>
      </c>
      <c r="K31" s="45">
        <f>SUM(K28:K30)</f>
        <v>8638078</v>
      </c>
    </row>
    <row r="32" spans="1:11" ht="12.75" customHeight="1">
      <c r="A32" s="442" t="s">
        <v>321</v>
      </c>
      <c r="B32" s="442"/>
      <c r="C32" s="442"/>
      <c r="D32" s="442"/>
      <c r="E32" s="442"/>
      <c r="F32" s="442"/>
      <c r="G32" s="442"/>
      <c r="H32" s="442"/>
      <c r="I32" s="1">
        <v>25</v>
      </c>
      <c r="J32" s="45">
        <f>IF(J27&gt;J31,J27-J31,0)</f>
        <v>0</v>
      </c>
      <c r="K32" s="45">
        <f>IF(K27&gt;K31,K27-K31,0)</f>
        <v>0</v>
      </c>
    </row>
    <row r="33" spans="1:11" ht="12.75" customHeight="1">
      <c r="A33" s="442" t="s">
        <v>322</v>
      </c>
      <c r="B33" s="442"/>
      <c r="C33" s="442"/>
      <c r="D33" s="442"/>
      <c r="E33" s="442"/>
      <c r="F33" s="442"/>
      <c r="G33" s="442"/>
      <c r="H33" s="442"/>
      <c r="I33" s="1">
        <v>26</v>
      </c>
      <c r="J33" s="45">
        <f>IF(J31&gt;J27,J31-J27,0)</f>
        <v>4576146</v>
      </c>
      <c r="K33" s="45">
        <f>IF(K31&gt;K27,K31-K27,0)</f>
        <v>8638078</v>
      </c>
    </row>
    <row r="34" spans="1:11" ht="12.75">
      <c r="A34" s="390" t="s">
        <v>323</v>
      </c>
      <c r="B34" s="399"/>
      <c r="C34" s="399"/>
      <c r="D34" s="399"/>
      <c r="E34" s="399"/>
      <c r="F34" s="399"/>
      <c r="G34" s="399"/>
      <c r="H34" s="399"/>
      <c r="I34" s="440"/>
      <c r="J34" s="440"/>
      <c r="K34" s="441"/>
    </row>
    <row r="35" spans="1:11" ht="12.75" customHeight="1">
      <c r="A35" s="438" t="s">
        <v>324</v>
      </c>
      <c r="B35" s="438"/>
      <c r="C35" s="438"/>
      <c r="D35" s="438"/>
      <c r="E35" s="438"/>
      <c r="F35" s="438"/>
      <c r="G35" s="438"/>
      <c r="H35" s="438"/>
      <c r="I35" s="1">
        <v>27</v>
      </c>
      <c r="J35" s="7">
        <v>0</v>
      </c>
      <c r="K35" s="7">
        <v>0</v>
      </c>
    </row>
    <row r="36" spans="1:11" ht="12.75" customHeight="1">
      <c r="A36" s="438" t="s">
        <v>325</v>
      </c>
      <c r="B36" s="438"/>
      <c r="C36" s="438"/>
      <c r="D36" s="438"/>
      <c r="E36" s="438"/>
      <c r="F36" s="438"/>
      <c r="G36" s="438"/>
      <c r="H36" s="438"/>
      <c r="I36" s="1">
        <v>28</v>
      </c>
      <c r="J36" s="7">
        <v>5746910</v>
      </c>
      <c r="K36" s="7">
        <v>0</v>
      </c>
    </row>
    <row r="37" spans="1:11" ht="12.75" customHeight="1">
      <c r="A37" s="438" t="s">
        <v>326</v>
      </c>
      <c r="B37" s="438"/>
      <c r="C37" s="438"/>
      <c r="D37" s="438"/>
      <c r="E37" s="438"/>
      <c r="F37" s="438"/>
      <c r="G37" s="438"/>
      <c r="H37" s="438"/>
      <c r="I37" s="1">
        <v>29</v>
      </c>
      <c r="J37" s="7">
        <v>158333</v>
      </c>
      <c r="K37" s="7">
        <v>0</v>
      </c>
    </row>
    <row r="38" spans="1:11" ht="12.75" customHeight="1">
      <c r="A38" s="442" t="s">
        <v>327</v>
      </c>
      <c r="B38" s="442"/>
      <c r="C38" s="442"/>
      <c r="D38" s="442"/>
      <c r="E38" s="442"/>
      <c r="F38" s="442"/>
      <c r="G38" s="442"/>
      <c r="H38" s="442"/>
      <c r="I38" s="1">
        <v>30</v>
      </c>
      <c r="J38" s="45">
        <f>SUM(J35:J37)</f>
        <v>5905243</v>
      </c>
      <c r="K38" s="45">
        <f>SUM(K35:K37)</f>
        <v>0</v>
      </c>
    </row>
    <row r="39" spans="1:11" ht="12.75" customHeight="1">
      <c r="A39" s="438" t="s">
        <v>328</v>
      </c>
      <c r="B39" s="438"/>
      <c r="C39" s="438"/>
      <c r="D39" s="438"/>
      <c r="E39" s="438"/>
      <c r="F39" s="438"/>
      <c r="G39" s="438"/>
      <c r="H39" s="438"/>
      <c r="I39" s="1">
        <v>31</v>
      </c>
      <c r="J39" s="7">
        <v>7524807</v>
      </c>
      <c r="K39" s="7">
        <v>31446441</v>
      </c>
    </row>
    <row r="40" spans="1:11" ht="12.75" customHeight="1">
      <c r="A40" s="438" t="s">
        <v>329</v>
      </c>
      <c r="B40" s="438"/>
      <c r="C40" s="438"/>
      <c r="D40" s="438"/>
      <c r="E40" s="438"/>
      <c r="F40" s="438"/>
      <c r="G40" s="438"/>
      <c r="H40" s="438"/>
      <c r="I40" s="1">
        <v>32</v>
      </c>
      <c r="J40" s="7">
        <v>0</v>
      </c>
      <c r="K40" s="7">
        <v>0</v>
      </c>
    </row>
    <row r="41" spans="1:11" ht="12.75" customHeight="1">
      <c r="A41" s="438" t="s">
        <v>330</v>
      </c>
      <c r="B41" s="438"/>
      <c r="C41" s="438"/>
      <c r="D41" s="438"/>
      <c r="E41" s="438"/>
      <c r="F41" s="438"/>
      <c r="G41" s="438"/>
      <c r="H41" s="438"/>
      <c r="I41" s="1">
        <v>33</v>
      </c>
      <c r="J41" s="7">
        <v>0</v>
      </c>
      <c r="K41" s="7">
        <v>0</v>
      </c>
    </row>
    <row r="42" spans="1:11" ht="12.75" customHeight="1">
      <c r="A42" s="438" t="s">
        <v>331</v>
      </c>
      <c r="B42" s="438"/>
      <c r="C42" s="438"/>
      <c r="D42" s="438"/>
      <c r="E42" s="438"/>
      <c r="F42" s="438"/>
      <c r="G42" s="438"/>
      <c r="H42" s="438"/>
      <c r="I42" s="1">
        <v>34</v>
      </c>
      <c r="J42" s="7">
        <v>0</v>
      </c>
      <c r="K42" s="7">
        <v>0</v>
      </c>
    </row>
    <row r="43" spans="1:11" ht="12.75" customHeight="1">
      <c r="A43" s="438" t="s">
        <v>332</v>
      </c>
      <c r="B43" s="438"/>
      <c r="C43" s="438"/>
      <c r="D43" s="438"/>
      <c r="E43" s="438"/>
      <c r="F43" s="438"/>
      <c r="G43" s="438"/>
      <c r="H43" s="438"/>
      <c r="I43" s="1">
        <v>35</v>
      </c>
      <c r="J43" s="7">
        <v>2081925</v>
      </c>
      <c r="K43" s="7">
        <v>0</v>
      </c>
    </row>
    <row r="44" spans="1:11" ht="12.75" customHeight="1">
      <c r="A44" s="442" t="s">
        <v>333</v>
      </c>
      <c r="B44" s="442"/>
      <c r="C44" s="442"/>
      <c r="D44" s="442"/>
      <c r="E44" s="442"/>
      <c r="F44" s="442"/>
      <c r="G44" s="442"/>
      <c r="H44" s="442"/>
      <c r="I44" s="1">
        <v>36</v>
      </c>
      <c r="J44" s="52">
        <f>SUM(J39:J43)</f>
        <v>9606732</v>
      </c>
      <c r="K44" s="45">
        <f>SUM(K39:K43)</f>
        <v>31446441</v>
      </c>
    </row>
    <row r="45" spans="1:11" ht="12.75" customHeight="1">
      <c r="A45" s="442" t="s">
        <v>334</v>
      </c>
      <c r="B45" s="442"/>
      <c r="C45" s="442"/>
      <c r="D45" s="442"/>
      <c r="E45" s="442"/>
      <c r="F45" s="442"/>
      <c r="G45" s="442"/>
      <c r="H45" s="442"/>
      <c r="I45" s="1">
        <v>37</v>
      </c>
      <c r="J45" s="52">
        <f>IF(J38&gt;J44,J38-J44,0)</f>
        <v>0</v>
      </c>
      <c r="K45" s="45">
        <f>IF(K38&gt;K44,K38-K44,0)</f>
        <v>0</v>
      </c>
    </row>
    <row r="46" spans="1:11" ht="12.75" customHeight="1">
      <c r="A46" s="442" t="s">
        <v>335</v>
      </c>
      <c r="B46" s="442"/>
      <c r="C46" s="442"/>
      <c r="D46" s="442"/>
      <c r="E46" s="442"/>
      <c r="F46" s="442"/>
      <c r="G46" s="442"/>
      <c r="H46" s="442"/>
      <c r="I46" s="1">
        <v>38</v>
      </c>
      <c r="J46" s="52">
        <f>IF(J44&gt;J38,J44-J38,0)</f>
        <v>3701489</v>
      </c>
      <c r="K46" s="45">
        <f>IF(K44&gt;K38,K44-K38,0)</f>
        <v>31446441</v>
      </c>
    </row>
    <row r="47" spans="1:11" ht="12.75" customHeight="1">
      <c r="A47" s="438" t="s">
        <v>336</v>
      </c>
      <c r="B47" s="443"/>
      <c r="C47" s="443"/>
      <c r="D47" s="443"/>
      <c r="E47" s="443"/>
      <c r="F47" s="443"/>
      <c r="G47" s="443"/>
      <c r="H47" s="444"/>
      <c r="I47" s="1">
        <v>39</v>
      </c>
      <c r="J47" s="52">
        <f>IF(J19-J20+J32-J33+J45-J46&gt;0,J19-J20+J32-J33+J45-J46,0)</f>
        <v>743531</v>
      </c>
      <c r="K47" s="45">
        <f>IF(K19-K20+K32-K33+K45-K46&gt;0,K19-K20+K32-K33+K45-K46,0)</f>
        <v>0</v>
      </c>
    </row>
    <row r="48" spans="1:11" ht="12.75" customHeight="1">
      <c r="A48" s="438" t="s">
        <v>337</v>
      </c>
      <c r="B48" s="443"/>
      <c r="C48" s="443"/>
      <c r="D48" s="443"/>
      <c r="E48" s="443"/>
      <c r="F48" s="443"/>
      <c r="G48" s="443"/>
      <c r="H48" s="444"/>
      <c r="I48" s="1">
        <v>40</v>
      </c>
      <c r="J48" s="52">
        <f>IF(J20-J19+J33-J32+J46-J45&gt;0,J20-J19+J33-J32+J46-J45,0)</f>
        <v>0</v>
      </c>
      <c r="K48" s="45">
        <f>IF(K20-K19+K33-K32+K46-K45&gt;0,K20-K19+K33-K32+K46-K45,0)</f>
        <v>80870</v>
      </c>
    </row>
    <row r="49" spans="1:11" ht="12.75" customHeight="1">
      <c r="A49" s="438" t="s">
        <v>338</v>
      </c>
      <c r="B49" s="443"/>
      <c r="C49" s="443"/>
      <c r="D49" s="443"/>
      <c r="E49" s="443"/>
      <c r="F49" s="443"/>
      <c r="G49" s="443"/>
      <c r="H49" s="444"/>
      <c r="I49" s="1">
        <v>41</v>
      </c>
      <c r="J49" s="7">
        <v>1148042</v>
      </c>
      <c r="K49" s="7">
        <v>1372426</v>
      </c>
    </row>
    <row r="50" spans="1:11" ht="12.75" customHeight="1">
      <c r="A50" s="438" t="s">
        <v>339</v>
      </c>
      <c r="B50" s="443"/>
      <c r="C50" s="443"/>
      <c r="D50" s="443"/>
      <c r="E50" s="443"/>
      <c r="F50" s="443"/>
      <c r="G50" s="443"/>
      <c r="H50" s="444"/>
      <c r="I50" s="1">
        <v>42</v>
      </c>
      <c r="J50" s="5">
        <f>IF(J47=0,0,J47)</f>
        <v>743531</v>
      </c>
      <c r="K50" s="45">
        <f>IF(K47=0,0,K47)</f>
        <v>0</v>
      </c>
    </row>
    <row r="51" spans="1:11" ht="12.75" customHeight="1">
      <c r="A51" s="438" t="s">
        <v>340</v>
      </c>
      <c r="B51" s="443"/>
      <c r="C51" s="443"/>
      <c r="D51" s="443"/>
      <c r="E51" s="443"/>
      <c r="F51" s="443"/>
      <c r="G51" s="443"/>
      <c r="H51" s="444"/>
      <c r="I51" s="1">
        <v>43</v>
      </c>
      <c r="J51" s="5">
        <f>IF(J48=0,0,J48)</f>
        <v>0</v>
      </c>
      <c r="K51" s="7">
        <f>IF(K48=0,0,K48)</f>
        <v>80870</v>
      </c>
    </row>
    <row r="52" spans="1:12" ht="12.75" customHeight="1">
      <c r="A52" s="407" t="s">
        <v>341</v>
      </c>
      <c r="B52" s="408"/>
      <c r="C52" s="408"/>
      <c r="D52" s="408"/>
      <c r="E52" s="408"/>
      <c r="F52" s="408"/>
      <c r="G52" s="408"/>
      <c r="H52" s="445"/>
      <c r="I52" s="4">
        <v>44</v>
      </c>
      <c r="J52" s="53">
        <f>J49+J50-J51</f>
        <v>1891573</v>
      </c>
      <c r="K52" s="50">
        <f>K49+K50-K51</f>
        <v>1291556</v>
      </c>
      <c r="L52" s="105">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3">
    <dataValidation type="whole" operator="notEqual" allowBlank="1" showInputMessage="1" showErrorMessage="1" errorTitle="Pogrešan unos" error="Mogu se unijeti samo cjelobrojne vrijednosti." sqref="J14:K17 J28:K30 J22:K26 J7:K12 J49:K51 J35:K37 J39:K43">
      <formula1>9999999998</formula1>
    </dataValidation>
    <dataValidation type="whole" operator="greaterThanOrEqual" allowBlank="1" showInputMessage="1" showErrorMessage="1" errorTitle="Pogrešan unos" error="Mogu se unijeti samo cjelobrojne pozitivne vrijednosti." sqref="J13:K13 J27:K27 J31:K33 J18:K20 J52:K52 J44:K48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435" t="s">
        <v>48</v>
      </c>
      <c r="B1" s="435"/>
      <c r="C1" s="435"/>
      <c r="D1" s="435"/>
      <c r="E1" s="435"/>
      <c r="F1" s="435"/>
      <c r="G1" s="435"/>
      <c r="H1" s="435"/>
      <c r="I1" s="435"/>
      <c r="J1" s="435"/>
      <c r="K1" s="435"/>
    </row>
    <row r="2" spans="1:11" ht="12.75" customHeight="1">
      <c r="A2" s="447" t="s">
        <v>3</v>
      </c>
      <c r="B2" s="447"/>
      <c r="C2" s="447"/>
      <c r="D2" s="447"/>
      <c r="E2" s="447"/>
      <c r="F2" s="447"/>
      <c r="G2" s="447"/>
      <c r="H2" s="447"/>
      <c r="I2" s="447"/>
      <c r="J2" s="447"/>
      <c r="K2" s="447"/>
    </row>
    <row r="3" spans="1:11" ht="12.75">
      <c r="A3" s="446" t="s">
        <v>4</v>
      </c>
      <c r="B3" s="446"/>
      <c r="C3" s="446"/>
      <c r="D3" s="446"/>
      <c r="E3" s="446"/>
      <c r="F3" s="446"/>
      <c r="G3" s="446"/>
      <c r="H3" s="446"/>
      <c r="I3" s="446"/>
      <c r="J3" s="446"/>
      <c r="K3" s="446"/>
    </row>
    <row r="4" spans="1:11" ht="33.75">
      <c r="A4" s="437" t="s">
        <v>16</v>
      </c>
      <c r="B4" s="437"/>
      <c r="C4" s="437"/>
      <c r="D4" s="437"/>
      <c r="E4" s="437"/>
      <c r="F4" s="437"/>
      <c r="G4" s="437"/>
      <c r="H4" s="437"/>
      <c r="I4" s="54" t="s">
        <v>56</v>
      </c>
      <c r="J4" s="55" t="s">
        <v>59</v>
      </c>
      <c r="K4" s="55" t="s">
        <v>60</v>
      </c>
    </row>
    <row r="5" spans="1:11" ht="12.75">
      <c r="A5" s="448">
        <v>1</v>
      </c>
      <c r="B5" s="448"/>
      <c r="C5" s="448"/>
      <c r="D5" s="448"/>
      <c r="E5" s="448"/>
      <c r="F5" s="448"/>
      <c r="G5" s="448"/>
      <c r="H5" s="448"/>
      <c r="I5" s="60">
        <v>2</v>
      </c>
      <c r="J5" s="61" t="s">
        <v>57</v>
      </c>
      <c r="K5" s="61" t="s">
        <v>58</v>
      </c>
    </row>
    <row r="6" spans="1:11" ht="12.75">
      <c r="A6" s="390" t="s">
        <v>35</v>
      </c>
      <c r="B6" s="399"/>
      <c r="C6" s="399"/>
      <c r="D6" s="399"/>
      <c r="E6" s="399"/>
      <c r="F6" s="399"/>
      <c r="G6" s="399"/>
      <c r="H6" s="399"/>
      <c r="I6" s="440"/>
      <c r="J6" s="440"/>
      <c r="K6" s="441"/>
    </row>
    <row r="7" spans="1:11" ht="12.75">
      <c r="A7" s="383" t="s">
        <v>50</v>
      </c>
      <c r="B7" s="384"/>
      <c r="C7" s="384"/>
      <c r="D7" s="384"/>
      <c r="E7" s="384"/>
      <c r="F7" s="384"/>
      <c r="G7" s="384"/>
      <c r="H7" s="384"/>
      <c r="I7" s="1">
        <v>1</v>
      </c>
      <c r="J7" s="5"/>
      <c r="K7" s="7"/>
    </row>
    <row r="8" spans="1:11" ht="12.75">
      <c r="A8" s="383" t="s">
        <v>23</v>
      </c>
      <c r="B8" s="384"/>
      <c r="C8" s="384"/>
      <c r="D8" s="384"/>
      <c r="E8" s="384"/>
      <c r="F8" s="384"/>
      <c r="G8" s="384"/>
      <c r="H8" s="384"/>
      <c r="I8" s="1">
        <v>2</v>
      </c>
      <c r="J8" s="5"/>
      <c r="K8" s="7"/>
    </row>
    <row r="9" spans="1:11" ht="12.75">
      <c r="A9" s="383" t="s">
        <v>24</v>
      </c>
      <c r="B9" s="384"/>
      <c r="C9" s="384"/>
      <c r="D9" s="384"/>
      <c r="E9" s="384"/>
      <c r="F9" s="384"/>
      <c r="G9" s="384"/>
      <c r="H9" s="384"/>
      <c r="I9" s="1">
        <v>3</v>
      </c>
      <c r="J9" s="5"/>
      <c r="K9" s="7"/>
    </row>
    <row r="10" spans="1:11" ht="12.75">
      <c r="A10" s="383" t="s">
        <v>25</v>
      </c>
      <c r="B10" s="384"/>
      <c r="C10" s="384"/>
      <c r="D10" s="384"/>
      <c r="E10" s="384"/>
      <c r="F10" s="384"/>
      <c r="G10" s="384"/>
      <c r="H10" s="384"/>
      <c r="I10" s="1">
        <v>4</v>
      </c>
      <c r="J10" s="5"/>
      <c r="K10" s="7"/>
    </row>
    <row r="11" spans="1:11" ht="12.75">
      <c r="A11" s="383" t="s">
        <v>26</v>
      </c>
      <c r="B11" s="384"/>
      <c r="C11" s="384"/>
      <c r="D11" s="384"/>
      <c r="E11" s="384"/>
      <c r="F11" s="384"/>
      <c r="G11" s="384"/>
      <c r="H11" s="384"/>
      <c r="I11" s="1">
        <v>5</v>
      </c>
      <c r="J11" s="5"/>
      <c r="K11" s="7"/>
    </row>
    <row r="12" spans="1:11" ht="12.75">
      <c r="A12" s="371" t="s">
        <v>49</v>
      </c>
      <c r="B12" s="372"/>
      <c r="C12" s="372"/>
      <c r="D12" s="372"/>
      <c r="E12" s="372"/>
      <c r="F12" s="372"/>
      <c r="G12" s="372"/>
      <c r="H12" s="372"/>
      <c r="I12" s="1">
        <v>6</v>
      </c>
      <c r="J12" s="52">
        <f>SUM(J7:J11)</f>
        <v>0</v>
      </c>
      <c r="K12" s="45">
        <f>SUM(K7:K11)</f>
        <v>0</v>
      </c>
    </row>
    <row r="13" spans="1:11" ht="12.75">
      <c r="A13" s="383" t="s">
        <v>27</v>
      </c>
      <c r="B13" s="384"/>
      <c r="C13" s="384"/>
      <c r="D13" s="384"/>
      <c r="E13" s="384"/>
      <c r="F13" s="384"/>
      <c r="G13" s="384"/>
      <c r="H13" s="384"/>
      <c r="I13" s="1">
        <v>7</v>
      </c>
      <c r="J13" s="5"/>
      <c r="K13" s="7"/>
    </row>
    <row r="14" spans="1:11" ht="12.75">
      <c r="A14" s="383" t="s">
        <v>28</v>
      </c>
      <c r="B14" s="384"/>
      <c r="C14" s="384"/>
      <c r="D14" s="384"/>
      <c r="E14" s="384"/>
      <c r="F14" s="384"/>
      <c r="G14" s="384"/>
      <c r="H14" s="384"/>
      <c r="I14" s="1">
        <v>8</v>
      </c>
      <c r="J14" s="5"/>
      <c r="K14" s="7"/>
    </row>
    <row r="15" spans="1:11" ht="12.75">
      <c r="A15" s="383" t="s">
        <v>29</v>
      </c>
      <c r="B15" s="384"/>
      <c r="C15" s="384"/>
      <c r="D15" s="384"/>
      <c r="E15" s="384"/>
      <c r="F15" s="384"/>
      <c r="G15" s="384"/>
      <c r="H15" s="384"/>
      <c r="I15" s="1">
        <v>9</v>
      </c>
      <c r="J15" s="5"/>
      <c r="K15" s="7"/>
    </row>
    <row r="16" spans="1:11" ht="12.75">
      <c r="A16" s="383" t="s">
        <v>30</v>
      </c>
      <c r="B16" s="384"/>
      <c r="C16" s="384"/>
      <c r="D16" s="384"/>
      <c r="E16" s="384"/>
      <c r="F16" s="384"/>
      <c r="G16" s="384"/>
      <c r="H16" s="384"/>
      <c r="I16" s="1">
        <v>10</v>
      </c>
      <c r="J16" s="5"/>
      <c r="K16" s="7"/>
    </row>
    <row r="17" spans="1:11" ht="12.75">
      <c r="A17" s="383" t="s">
        <v>31</v>
      </c>
      <c r="B17" s="384"/>
      <c r="C17" s="384"/>
      <c r="D17" s="384"/>
      <c r="E17" s="384"/>
      <c r="F17" s="384"/>
      <c r="G17" s="384"/>
      <c r="H17" s="384"/>
      <c r="I17" s="1">
        <v>11</v>
      </c>
      <c r="J17" s="5"/>
      <c r="K17" s="7"/>
    </row>
    <row r="18" spans="1:11" ht="12.75">
      <c r="A18" s="383" t="s">
        <v>32</v>
      </c>
      <c r="B18" s="384"/>
      <c r="C18" s="384"/>
      <c r="D18" s="384"/>
      <c r="E18" s="384"/>
      <c r="F18" s="384"/>
      <c r="G18" s="384"/>
      <c r="H18" s="384"/>
      <c r="I18" s="1">
        <v>12</v>
      </c>
      <c r="J18" s="5"/>
      <c r="K18" s="7"/>
    </row>
    <row r="19" spans="1:11" ht="12.75">
      <c r="A19" s="371" t="s">
        <v>13</v>
      </c>
      <c r="B19" s="372"/>
      <c r="C19" s="372"/>
      <c r="D19" s="372"/>
      <c r="E19" s="372"/>
      <c r="F19" s="372"/>
      <c r="G19" s="372"/>
      <c r="H19" s="372"/>
      <c r="I19" s="1">
        <v>13</v>
      </c>
      <c r="J19" s="52">
        <f>SUM(J13:J18)</f>
        <v>0</v>
      </c>
      <c r="K19" s="45">
        <f>SUM(K13:K18)</f>
        <v>0</v>
      </c>
    </row>
    <row r="20" spans="1:11" ht="12.75">
      <c r="A20" s="371" t="s">
        <v>17</v>
      </c>
      <c r="B20" s="449"/>
      <c r="C20" s="449"/>
      <c r="D20" s="449"/>
      <c r="E20" s="449"/>
      <c r="F20" s="449"/>
      <c r="G20" s="449"/>
      <c r="H20" s="450"/>
      <c r="I20" s="1">
        <v>14</v>
      </c>
      <c r="J20" s="52">
        <f>IF(J12&gt;J19,J12-J19,0)</f>
        <v>0</v>
      </c>
      <c r="K20" s="45">
        <f>IF(K12&gt;K19,K12-K19,0)</f>
        <v>0</v>
      </c>
    </row>
    <row r="21" spans="1:11" ht="12.75">
      <c r="A21" s="387" t="s">
        <v>18</v>
      </c>
      <c r="B21" s="451"/>
      <c r="C21" s="451"/>
      <c r="D21" s="451"/>
      <c r="E21" s="451"/>
      <c r="F21" s="451"/>
      <c r="G21" s="451"/>
      <c r="H21" s="452"/>
      <c r="I21" s="1">
        <v>15</v>
      </c>
      <c r="J21" s="52">
        <f>IF(J19&gt;J12,J19-J12,0)</f>
        <v>0</v>
      </c>
      <c r="K21" s="45">
        <f>IF(K19&gt;K12,K19-K12,0)</f>
        <v>0</v>
      </c>
    </row>
    <row r="22" spans="1:11" ht="12.75">
      <c r="A22" s="390" t="s">
        <v>36</v>
      </c>
      <c r="B22" s="399"/>
      <c r="C22" s="399"/>
      <c r="D22" s="399"/>
      <c r="E22" s="399"/>
      <c r="F22" s="399"/>
      <c r="G22" s="399"/>
      <c r="H22" s="399"/>
      <c r="I22" s="440"/>
      <c r="J22" s="440"/>
      <c r="K22" s="441"/>
    </row>
    <row r="23" spans="1:11" ht="12.75">
      <c r="A23" s="383" t="s">
        <v>41</v>
      </c>
      <c r="B23" s="384"/>
      <c r="C23" s="384"/>
      <c r="D23" s="384"/>
      <c r="E23" s="384"/>
      <c r="F23" s="384"/>
      <c r="G23" s="384"/>
      <c r="H23" s="384"/>
      <c r="I23" s="1">
        <v>16</v>
      </c>
      <c r="J23" s="5"/>
      <c r="K23" s="7"/>
    </row>
    <row r="24" spans="1:11" ht="12.75">
      <c r="A24" s="383" t="s">
        <v>42</v>
      </c>
      <c r="B24" s="384"/>
      <c r="C24" s="384"/>
      <c r="D24" s="384"/>
      <c r="E24" s="384"/>
      <c r="F24" s="384"/>
      <c r="G24" s="384"/>
      <c r="H24" s="384"/>
      <c r="I24" s="1">
        <v>17</v>
      </c>
      <c r="J24" s="5"/>
      <c r="K24" s="7"/>
    </row>
    <row r="25" spans="1:11" ht="12.75">
      <c r="A25" s="383" t="s">
        <v>61</v>
      </c>
      <c r="B25" s="384"/>
      <c r="C25" s="384"/>
      <c r="D25" s="384"/>
      <c r="E25" s="384"/>
      <c r="F25" s="384"/>
      <c r="G25" s="384"/>
      <c r="H25" s="384"/>
      <c r="I25" s="1">
        <v>18</v>
      </c>
      <c r="J25" s="5"/>
      <c r="K25" s="7"/>
    </row>
    <row r="26" spans="1:11" ht="12.75">
      <c r="A26" s="383" t="s">
        <v>62</v>
      </c>
      <c r="B26" s="384"/>
      <c r="C26" s="384"/>
      <c r="D26" s="384"/>
      <c r="E26" s="384"/>
      <c r="F26" s="384"/>
      <c r="G26" s="384"/>
      <c r="H26" s="384"/>
      <c r="I26" s="1">
        <v>19</v>
      </c>
      <c r="J26" s="5"/>
      <c r="K26" s="7"/>
    </row>
    <row r="27" spans="1:11" ht="12.75">
      <c r="A27" s="383" t="s">
        <v>43</v>
      </c>
      <c r="B27" s="384"/>
      <c r="C27" s="384"/>
      <c r="D27" s="384"/>
      <c r="E27" s="384"/>
      <c r="F27" s="384"/>
      <c r="G27" s="384"/>
      <c r="H27" s="384"/>
      <c r="I27" s="1">
        <v>20</v>
      </c>
      <c r="J27" s="5"/>
      <c r="K27" s="7"/>
    </row>
    <row r="28" spans="1:11" ht="12.75">
      <c r="A28" s="371" t="s">
        <v>22</v>
      </c>
      <c r="B28" s="372"/>
      <c r="C28" s="372"/>
      <c r="D28" s="372"/>
      <c r="E28" s="372"/>
      <c r="F28" s="372"/>
      <c r="G28" s="372"/>
      <c r="H28" s="372"/>
      <c r="I28" s="1">
        <v>21</v>
      </c>
      <c r="J28" s="52">
        <f>SUM(J23:J27)</f>
        <v>0</v>
      </c>
      <c r="K28" s="45">
        <f>SUM(K23:K27)</f>
        <v>0</v>
      </c>
    </row>
    <row r="29" spans="1:11" ht="12.75">
      <c r="A29" s="383" t="s">
        <v>0</v>
      </c>
      <c r="B29" s="384"/>
      <c r="C29" s="384"/>
      <c r="D29" s="384"/>
      <c r="E29" s="384"/>
      <c r="F29" s="384"/>
      <c r="G29" s="384"/>
      <c r="H29" s="384"/>
      <c r="I29" s="1">
        <v>22</v>
      </c>
      <c r="J29" s="5"/>
      <c r="K29" s="7"/>
    </row>
    <row r="30" spans="1:11" ht="12.75">
      <c r="A30" s="383" t="s">
        <v>1</v>
      </c>
      <c r="B30" s="384"/>
      <c r="C30" s="384"/>
      <c r="D30" s="384"/>
      <c r="E30" s="384"/>
      <c r="F30" s="384"/>
      <c r="G30" s="384"/>
      <c r="H30" s="384"/>
      <c r="I30" s="1">
        <v>23</v>
      </c>
      <c r="J30" s="5"/>
      <c r="K30" s="7"/>
    </row>
    <row r="31" spans="1:11" ht="12.75">
      <c r="A31" s="383" t="s">
        <v>2</v>
      </c>
      <c r="B31" s="384"/>
      <c r="C31" s="384"/>
      <c r="D31" s="384"/>
      <c r="E31" s="384"/>
      <c r="F31" s="384"/>
      <c r="G31" s="384"/>
      <c r="H31" s="384"/>
      <c r="I31" s="1">
        <v>24</v>
      </c>
      <c r="J31" s="5"/>
      <c r="K31" s="7"/>
    </row>
    <row r="32" spans="1:11" ht="12.75">
      <c r="A32" s="371" t="s">
        <v>14</v>
      </c>
      <c r="B32" s="372"/>
      <c r="C32" s="372"/>
      <c r="D32" s="372"/>
      <c r="E32" s="372"/>
      <c r="F32" s="372"/>
      <c r="G32" s="372"/>
      <c r="H32" s="372"/>
      <c r="I32" s="1">
        <v>25</v>
      </c>
      <c r="J32" s="52">
        <f>SUM(J29:J31)</f>
        <v>0</v>
      </c>
      <c r="K32" s="45">
        <f>SUM(K29:K31)</f>
        <v>0</v>
      </c>
    </row>
    <row r="33" spans="1:11" ht="12.75">
      <c r="A33" s="371" t="s">
        <v>19</v>
      </c>
      <c r="B33" s="372"/>
      <c r="C33" s="372"/>
      <c r="D33" s="372"/>
      <c r="E33" s="372"/>
      <c r="F33" s="372"/>
      <c r="G33" s="372"/>
      <c r="H33" s="372"/>
      <c r="I33" s="1">
        <v>26</v>
      </c>
      <c r="J33" s="52">
        <f>IF(J28&gt;J32,J28-J32,0)</f>
        <v>0</v>
      </c>
      <c r="K33" s="45">
        <f>IF(K28&gt;K32,K28-K32,0)</f>
        <v>0</v>
      </c>
    </row>
    <row r="34" spans="1:11" ht="12.75">
      <c r="A34" s="371" t="s">
        <v>20</v>
      </c>
      <c r="B34" s="372"/>
      <c r="C34" s="372"/>
      <c r="D34" s="372"/>
      <c r="E34" s="372"/>
      <c r="F34" s="372"/>
      <c r="G34" s="372"/>
      <c r="H34" s="372"/>
      <c r="I34" s="1">
        <v>27</v>
      </c>
      <c r="J34" s="52">
        <f>IF(J32&gt;J28,J32-J28,0)</f>
        <v>0</v>
      </c>
      <c r="K34" s="45">
        <f>IF(K32&gt;K28,K32-K28,0)</f>
        <v>0</v>
      </c>
    </row>
    <row r="35" spans="1:11" ht="12.75">
      <c r="A35" s="390" t="s">
        <v>37</v>
      </c>
      <c r="B35" s="399"/>
      <c r="C35" s="399"/>
      <c r="D35" s="399"/>
      <c r="E35" s="399"/>
      <c r="F35" s="399"/>
      <c r="G35" s="399"/>
      <c r="H35" s="399"/>
      <c r="I35" s="440">
        <v>0</v>
      </c>
      <c r="J35" s="440"/>
      <c r="K35" s="441"/>
    </row>
    <row r="36" spans="1:11" ht="12.75">
      <c r="A36" s="383" t="s">
        <v>44</v>
      </c>
      <c r="B36" s="384"/>
      <c r="C36" s="384"/>
      <c r="D36" s="384"/>
      <c r="E36" s="384"/>
      <c r="F36" s="384"/>
      <c r="G36" s="384"/>
      <c r="H36" s="384"/>
      <c r="I36" s="1">
        <v>28</v>
      </c>
      <c r="J36" s="5"/>
      <c r="K36" s="7"/>
    </row>
    <row r="37" spans="1:11" ht="12.75">
      <c r="A37" s="383" t="s">
        <v>6</v>
      </c>
      <c r="B37" s="384"/>
      <c r="C37" s="384"/>
      <c r="D37" s="384"/>
      <c r="E37" s="384"/>
      <c r="F37" s="384"/>
      <c r="G37" s="384"/>
      <c r="H37" s="384"/>
      <c r="I37" s="1">
        <v>29</v>
      </c>
      <c r="J37" s="5"/>
      <c r="K37" s="7"/>
    </row>
    <row r="38" spans="1:11" ht="12.75">
      <c r="A38" s="383" t="s">
        <v>7</v>
      </c>
      <c r="B38" s="384"/>
      <c r="C38" s="384"/>
      <c r="D38" s="384"/>
      <c r="E38" s="384"/>
      <c r="F38" s="384"/>
      <c r="G38" s="384"/>
      <c r="H38" s="384"/>
      <c r="I38" s="1">
        <v>30</v>
      </c>
      <c r="J38" s="5"/>
      <c r="K38" s="7"/>
    </row>
    <row r="39" spans="1:11" ht="12.75">
      <c r="A39" s="371" t="s">
        <v>15</v>
      </c>
      <c r="B39" s="372"/>
      <c r="C39" s="372"/>
      <c r="D39" s="372"/>
      <c r="E39" s="372"/>
      <c r="F39" s="372"/>
      <c r="G39" s="372"/>
      <c r="H39" s="372"/>
      <c r="I39" s="1">
        <v>31</v>
      </c>
      <c r="J39" s="52">
        <f>SUM(J36:J38)</f>
        <v>0</v>
      </c>
      <c r="K39" s="45">
        <f>SUM(K36:K38)</f>
        <v>0</v>
      </c>
    </row>
    <row r="40" spans="1:11" ht="12.75">
      <c r="A40" s="383" t="s">
        <v>8</v>
      </c>
      <c r="B40" s="384"/>
      <c r="C40" s="384"/>
      <c r="D40" s="384"/>
      <c r="E40" s="384"/>
      <c r="F40" s="384"/>
      <c r="G40" s="384"/>
      <c r="H40" s="384"/>
      <c r="I40" s="1">
        <v>32</v>
      </c>
      <c r="J40" s="5"/>
      <c r="K40" s="7"/>
    </row>
    <row r="41" spans="1:11" ht="12.75">
      <c r="A41" s="383" t="s">
        <v>9</v>
      </c>
      <c r="B41" s="384"/>
      <c r="C41" s="384"/>
      <c r="D41" s="384"/>
      <c r="E41" s="384"/>
      <c r="F41" s="384"/>
      <c r="G41" s="384"/>
      <c r="H41" s="384"/>
      <c r="I41" s="1">
        <v>33</v>
      </c>
      <c r="J41" s="5"/>
      <c r="K41" s="7"/>
    </row>
    <row r="42" spans="1:11" ht="12.75">
      <c r="A42" s="383" t="s">
        <v>10</v>
      </c>
      <c r="B42" s="384"/>
      <c r="C42" s="384"/>
      <c r="D42" s="384"/>
      <c r="E42" s="384"/>
      <c r="F42" s="384"/>
      <c r="G42" s="384"/>
      <c r="H42" s="384"/>
      <c r="I42" s="1">
        <v>34</v>
      </c>
      <c r="J42" s="5"/>
      <c r="K42" s="7"/>
    </row>
    <row r="43" spans="1:11" ht="12.75">
      <c r="A43" s="383" t="s">
        <v>11</v>
      </c>
      <c r="B43" s="384"/>
      <c r="C43" s="384"/>
      <c r="D43" s="384"/>
      <c r="E43" s="384"/>
      <c r="F43" s="384"/>
      <c r="G43" s="384"/>
      <c r="H43" s="384"/>
      <c r="I43" s="1">
        <v>35</v>
      </c>
      <c r="J43" s="5"/>
      <c r="K43" s="7"/>
    </row>
    <row r="44" spans="1:11" ht="12.75">
      <c r="A44" s="383" t="s">
        <v>12</v>
      </c>
      <c r="B44" s="384"/>
      <c r="C44" s="384"/>
      <c r="D44" s="384"/>
      <c r="E44" s="384"/>
      <c r="F44" s="384"/>
      <c r="G44" s="384"/>
      <c r="H44" s="384"/>
      <c r="I44" s="1">
        <v>36</v>
      </c>
      <c r="J44" s="5"/>
      <c r="K44" s="7"/>
    </row>
    <row r="45" spans="1:11" ht="12.75">
      <c r="A45" s="371" t="s">
        <v>33</v>
      </c>
      <c r="B45" s="372"/>
      <c r="C45" s="372"/>
      <c r="D45" s="372"/>
      <c r="E45" s="372"/>
      <c r="F45" s="372"/>
      <c r="G45" s="372"/>
      <c r="H45" s="372"/>
      <c r="I45" s="1">
        <v>37</v>
      </c>
      <c r="J45" s="52">
        <f>SUM(J40:J44)</f>
        <v>0</v>
      </c>
      <c r="K45" s="45">
        <f>SUM(K40:K44)</f>
        <v>0</v>
      </c>
    </row>
    <row r="46" spans="1:11" ht="12.75">
      <c r="A46" s="371" t="s">
        <v>39</v>
      </c>
      <c r="B46" s="372"/>
      <c r="C46" s="372"/>
      <c r="D46" s="372"/>
      <c r="E46" s="372"/>
      <c r="F46" s="372"/>
      <c r="G46" s="372"/>
      <c r="H46" s="372"/>
      <c r="I46" s="1">
        <v>38</v>
      </c>
      <c r="J46" s="52">
        <f>IF(J39&gt;J45,J39-J45,0)</f>
        <v>0</v>
      </c>
      <c r="K46" s="45">
        <f>IF(K39&gt;K45,K39-K45,0)</f>
        <v>0</v>
      </c>
    </row>
    <row r="47" spans="1:11" ht="12.75">
      <c r="A47" s="371" t="s">
        <v>40</v>
      </c>
      <c r="B47" s="372"/>
      <c r="C47" s="372"/>
      <c r="D47" s="372"/>
      <c r="E47" s="372"/>
      <c r="F47" s="372"/>
      <c r="G47" s="372"/>
      <c r="H47" s="372"/>
      <c r="I47" s="1">
        <v>39</v>
      </c>
      <c r="J47" s="52">
        <f>IF(J45&gt;J39,J45-J39,0)</f>
        <v>0</v>
      </c>
      <c r="K47" s="45">
        <f>IF(K45&gt;K39,K45-K39,0)</f>
        <v>0</v>
      </c>
    </row>
    <row r="48" spans="1:11" ht="12.75">
      <c r="A48" s="371" t="s">
        <v>34</v>
      </c>
      <c r="B48" s="372"/>
      <c r="C48" s="372"/>
      <c r="D48" s="372"/>
      <c r="E48" s="372"/>
      <c r="F48" s="372"/>
      <c r="G48" s="372"/>
      <c r="H48" s="372"/>
      <c r="I48" s="1">
        <v>40</v>
      </c>
      <c r="J48" s="52">
        <f>IF(J20-J21+J33-J34+J46-J47&gt;0,J20-J21+J33-J34+J46-J47,0)</f>
        <v>0</v>
      </c>
      <c r="K48" s="45">
        <f>IF(K20-K21+K33-K34+K46-K47&gt;0,K20-K21+K33-K34+K46-K47,0)</f>
        <v>0</v>
      </c>
    </row>
    <row r="49" spans="1:11" ht="12.75">
      <c r="A49" s="371" t="s">
        <v>5</v>
      </c>
      <c r="B49" s="372"/>
      <c r="C49" s="372"/>
      <c r="D49" s="372"/>
      <c r="E49" s="372"/>
      <c r="F49" s="372"/>
      <c r="G49" s="372"/>
      <c r="H49" s="372"/>
      <c r="I49" s="1">
        <v>41</v>
      </c>
      <c r="J49" s="52">
        <f>IF(J21-J20+J34-J33+J47-J46&gt;0,J21-J20+J34-J33+J47-J46,0)</f>
        <v>0</v>
      </c>
      <c r="K49" s="45">
        <f>IF(K21-K20+K34-K33+K47-K46&gt;0,K21-K20+K34-K33+K47-K46,0)</f>
        <v>0</v>
      </c>
    </row>
    <row r="50" spans="1:11" ht="12.75">
      <c r="A50" s="371" t="s">
        <v>38</v>
      </c>
      <c r="B50" s="372"/>
      <c r="C50" s="372"/>
      <c r="D50" s="372"/>
      <c r="E50" s="372"/>
      <c r="F50" s="372"/>
      <c r="G50" s="372"/>
      <c r="H50" s="372"/>
      <c r="I50" s="1">
        <v>42</v>
      </c>
      <c r="J50" s="5"/>
      <c r="K50" s="7"/>
    </row>
    <row r="51" spans="1:11" ht="12.75">
      <c r="A51" s="371" t="s">
        <v>45</v>
      </c>
      <c r="B51" s="372"/>
      <c r="C51" s="372"/>
      <c r="D51" s="372"/>
      <c r="E51" s="372"/>
      <c r="F51" s="372"/>
      <c r="G51" s="372"/>
      <c r="H51" s="372"/>
      <c r="I51" s="1">
        <v>43</v>
      </c>
      <c r="J51" s="5"/>
      <c r="K51" s="7"/>
    </row>
    <row r="52" spans="1:11" ht="12.75">
      <c r="A52" s="371" t="s">
        <v>46</v>
      </c>
      <c r="B52" s="372"/>
      <c r="C52" s="372"/>
      <c r="D52" s="372"/>
      <c r="E52" s="372"/>
      <c r="F52" s="372"/>
      <c r="G52" s="372"/>
      <c r="H52" s="372"/>
      <c r="I52" s="1">
        <v>44</v>
      </c>
      <c r="J52" s="5"/>
      <c r="K52" s="7"/>
    </row>
    <row r="53" spans="1:11" ht="12.75">
      <c r="A53" s="387" t="s">
        <v>47</v>
      </c>
      <c r="B53" s="388"/>
      <c r="C53" s="388"/>
      <c r="D53" s="388"/>
      <c r="E53" s="388"/>
      <c r="F53" s="388"/>
      <c r="G53" s="388"/>
      <c r="H53" s="388"/>
      <c r="I53" s="4">
        <v>45</v>
      </c>
      <c r="J53" s="53">
        <f>J50+J51-J52</f>
        <v>0</v>
      </c>
      <c r="K53" s="50">
        <f>K50+K51-K52</f>
        <v>0</v>
      </c>
    </row>
    <row r="54" spans="1:11" ht="12.75">
      <c r="A54" s="58"/>
      <c r="B54" s="59"/>
      <c r="C54" s="59"/>
      <c r="D54" s="59"/>
      <c r="E54" s="59"/>
      <c r="F54" s="59"/>
      <c r="G54" s="59"/>
      <c r="H54" s="59"/>
      <c r="I54" s="59"/>
      <c r="J54" s="59"/>
      <c r="K54" s="59"/>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J23" sqref="J23:K24"/>
    </sheetView>
  </sheetViews>
  <sheetFormatPr defaultColWidth="9.140625" defaultRowHeight="12.75"/>
  <cols>
    <col min="1" max="4" width="9.140625" style="64" customWidth="1"/>
    <col min="5" max="5" width="10.140625" style="64" bestFit="1" customWidth="1"/>
    <col min="6" max="9" width="9.140625" style="64" customWidth="1"/>
    <col min="10" max="10" width="15.7109375" style="64" customWidth="1"/>
    <col min="11" max="11" width="17.57421875" style="64" customWidth="1"/>
    <col min="12" max="16384" width="9.140625" style="64" customWidth="1"/>
  </cols>
  <sheetData>
    <row r="1" spans="1:12" ht="16.5" customHeight="1">
      <c r="A1" s="459" t="s">
        <v>342</v>
      </c>
      <c r="B1" s="460"/>
      <c r="C1" s="460"/>
      <c r="D1" s="460"/>
      <c r="E1" s="460"/>
      <c r="F1" s="460"/>
      <c r="G1" s="460"/>
      <c r="H1" s="460"/>
      <c r="I1" s="460"/>
      <c r="J1" s="460"/>
      <c r="K1" s="460"/>
      <c r="L1" s="63"/>
    </row>
    <row r="2" spans="1:12" ht="15.75">
      <c r="A2" s="38"/>
      <c r="B2" s="62"/>
      <c r="C2" s="471" t="s">
        <v>343</v>
      </c>
      <c r="D2" s="472"/>
      <c r="E2" s="65">
        <v>40909</v>
      </c>
      <c r="F2" s="145" t="s">
        <v>93</v>
      </c>
      <c r="G2" s="473">
        <v>40999</v>
      </c>
      <c r="H2" s="474"/>
      <c r="I2" s="62"/>
      <c r="J2" s="62"/>
      <c r="K2" s="62"/>
      <c r="L2" s="66"/>
    </row>
    <row r="3" spans="1:11" ht="12.75">
      <c r="A3" s="437" t="s">
        <v>126</v>
      </c>
      <c r="B3" s="475"/>
      <c r="C3" s="475"/>
      <c r="D3" s="475"/>
      <c r="E3" s="475"/>
      <c r="F3" s="475"/>
      <c r="G3" s="475"/>
      <c r="H3" s="475"/>
      <c r="I3" s="143" t="s">
        <v>230</v>
      </c>
      <c r="J3" s="144" t="s">
        <v>127</v>
      </c>
      <c r="K3" s="144" t="s">
        <v>128</v>
      </c>
    </row>
    <row r="4" spans="1:11" ht="12.75">
      <c r="A4" s="476">
        <v>1</v>
      </c>
      <c r="B4" s="476"/>
      <c r="C4" s="476"/>
      <c r="D4" s="476"/>
      <c r="E4" s="476"/>
      <c r="F4" s="476"/>
      <c r="G4" s="476"/>
      <c r="H4" s="476"/>
      <c r="I4" s="68">
        <v>2</v>
      </c>
      <c r="J4" s="67" t="s">
        <v>57</v>
      </c>
      <c r="K4" s="67" t="s">
        <v>58</v>
      </c>
    </row>
    <row r="5" spans="1:11" ht="12.75" customHeight="1">
      <c r="A5" s="438" t="s">
        <v>344</v>
      </c>
      <c r="B5" s="438"/>
      <c r="C5" s="438"/>
      <c r="D5" s="438"/>
      <c r="E5" s="438"/>
      <c r="F5" s="438"/>
      <c r="G5" s="438"/>
      <c r="H5" s="438"/>
      <c r="I5" s="39">
        <v>1</v>
      </c>
      <c r="J5" s="6">
        <v>28200700</v>
      </c>
      <c r="K5" s="6">
        <v>28200700</v>
      </c>
    </row>
    <row r="6" spans="1:11" ht="12.75" customHeight="1">
      <c r="A6" s="438" t="s">
        <v>345</v>
      </c>
      <c r="B6" s="438"/>
      <c r="C6" s="438"/>
      <c r="D6" s="438"/>
      <c r="E6" s="438"/>
      <c r="F6" s="438"/>
      <c r="G6" s="438"/>
      <c r="H6" s="438"/>
      <c r="I6" s="39">
        <v>2</v>
      </c>
      <c r="J6" s="7">
        <v>194354000</v>
      </c>
      <c r="K6" s="7">
        <v>194354000</v>
      </c>
    </row>
    <row r="7" spans="1:11" ht="12.75" customHeight="1">
      <c r="A7" s="438" t="s">
        <v>346</v>
      </c>
      <c r="B7" s="438"/>
      <c r="C7" s="438"/>
      <c r="D7" s="438"/>
      <c r="E7" s="438"/>
      <c r="F7" s="438"/>
      <c r="G7" s="438"/>
      <c r="H7" s="438"/>
      <c r="I7" s="39">
        <v>3</v>
      </c>
      <c r="J7" s="7">
        <v>0</v>
      </c>
      <c r="K7" s="7">
        <v>0</v>
      </c>
    </row>
    <row r="8" spans="1:11" ht="12.75" customHeight="1">
      <c r="A8" s="438" t="s">
        <v>347</v>
      </c>
      <c r="B8" s="438"/>
      <c r="C8" s="438"/>
      <c r="D8" s="438"/>
      <c r="E8" s="438"/>
      <c r="F8" s="438"/>
      <c r="G8" s="438"/>
      <c r="H8" s="438"/>
      <c r="I8" s="39">
        <v>4</v>
      </c>
      <c r="J8" s="7">
        <v>-619250046</v>
      </c>
      <c r="K8" s="7">
        <v>-688761522</v>
      </c>
    </row>
    <row r="9" spans="1:11" ht="12.75" customHeight="1">
      <c r="A9" s="438" t="s">
        <v>348</v>
      </c>
      <c r="B9" s="438"/>
      <c r="C9" s="438"/>
      <c r="D9" s="438"/>
      <c r="E9" s="438"/>
      <c r="F9" s="438"/>
      <c r="G9" s="438"/>
      <c r="H9" s="438"/>
      <c r="I9" s="39">
        <v>5</v>
      </c>
      <c r="J9" s="7">
        <v>-69511475</v>
      </c>
      <c r="K9" s="7">
        <v>-10804802</v>
      </c>
    </row>
    <row r="10" spans="1:11" ht="12.75" customHeight="1">
      <c r="A10" s="438" t="s">
        <v>349</v>
      </c>
      <c r="B10" s="438"/>
      <c r="C10" s="438"/>
      <c r="D10" s="438"/>
      <c r="E10" s="438"/>
      <c r="F10" s="438"/>
      <c r="G10" s="438"/>
      <c r="H10" s="438"/>
      <c r="I10" s="39">
        <v>6</v>
      </c>
      <c r="J10" s="7">
        <v>0</v>
      </c>
      <c r="K10" s="7">
        <v>0</v>
      </c>
    </row>
    <row r="11" spans="1:11" ht="12.75" customHeight="1">
      <c r="A11" s="438" t="s">
        <v>350</v>
      </c>
      <c r="B11" s="438"/>
      <c r="C11" s="438"/>
      <c r="D11" s="438"/>
      <c r="E11" s="438"/>
      <c r="F11" s="438"/>
      <c r="G11" s="438"/>
      <c r="H11" s="438"/>
      <c r="I11" s="39">
        <v>7</v>
      </c>
      <c r="J11" s="7">
        <v>0</v>
      </c>
      <c r="K11" s="7">
        <v>0</v>
      </c>
    </row>
    <row r="12" spans="1:11" ht="12.75" customHeight="1">
      <c r="A12" s="438" t="s">
        <v>351</v>
      </c>
      <c r="B12" s="438"/>
      <c r="C12" s="438"/>
      <c r="D12" s="438"/>
      <c r="E12" s="438"/>
      <c r="F12" s="438"/>
      <c r="G12" s="438"/>
      <c r="H12" s="438"/>
      <c r="I12" s="39">
        <v>8</v>
      </c>
      <c r="J12" s="7">
        <v>0</v>
      </c>
      <c r="K12" s="7">
        <v>0</v>
      </c>
    </row>
    <row r="13" spans="1:11" ht="12.75" customHeight="1">
      <c r="A13" s="438" t="s">
        <v>352</v>
      </c>
      <c r="B13" s="438"/>
      <c r="C13" s="438"/>
      <c r="D13" s="438"/>
      <c r="E13" s="438"/>
      <c r="F13" s="438"/>
      <c r="G13" s="438"/>
      <c r="H13" s="438"/>
      <c r="I13" s="39">
        <v>9</v>
      </c>
      <c r="J13" s="7">
        <v>0</v>
      </c>
      <c r="K13" s="7">
        <v>0</v>
      </c>
    </row>
    <row r="14" spans="1:11" ht="12.75" customHeight="1">
      <c r="A14" s="442" t="s">
        <v>353</v>
      </c>
      <c r="B14" s="469"/>
      <c r="C14" s="469"/>
      <c r="D14" s="469"/>
      <c r="E14" s="469"/>
      <c r="F14" s="469"/>
      <c r="G14" s="469"/>
      <c r="H14" s="470"/>
      <c r="I14" s="39">
        <v>10</v>
      </c>
      <c r="J14" s="45">
        <f>SUM(J5:J13)</f>
        <v>-466206821</v>
      </c>
      <c r="K14" s="45">
        <f>SUM(K5:K13)</f>
        <v>-477011624</v>
      </c>
    </row>
    <row r="15" spans="1:11" ht="12.75" customHeight="1">
      <c r="A15" s="438" t="s">
        <v>354</v>
      </c>
      <c r="B15" s="443"/>
      <c r="C15" s="443"/>
      <c r="D15" s="443"/>
      <c r="E15" s="443"/>
      <c r="F15" s="443"/>
      <c r="G15" s="443"/>
      <c r="H15" s="461"/>
      <c r="I15" s="39">
        <v>11</v>
      </c>
      <c r="J15" s="7">
        <v>0</v>
      </c>
      <c r="K15" s="7">
        <v>0</v>
      </c>
    </row>
    <row r="16" spans="1:11" ht="12.75" customHeight="1">
      <c r="A16" s="438" t="s">
        <v>355</v>
      </c>
      <c r="B16" s="443"/>
      <c r="C16" s="443"/>
      <c r="D16" s="443"/>
      <c r="E16" s="443"/>
      <c r="F16" s="443"/>
      <c r="G16" s="443"/>
      <c r="H16" s="461"/>
      <c r="I16" s="39">
        <v>12</v>
      </c>
      <c r="J16" s="7">
        <v>0</v>
      </c>
      <c r="K16" s="7">
        <v>0</v>
      </c>
    </row>
    <row r="17" spans="1:11" ht="12.75" customHeight="1">
      <c r="A17" s="438" t="s">
        <v>356</v>
      </c>
      <c r="B17" s="443"/>
      <c r="C17" s="443"/>
      <c r="D17" s="443"/>
      <c r="E17" s="443"/>
      <c r="F17" s="443"/>
      <c r="G17" s="443"/>
      <c r="H17" s="461"/>
      <c r="I17" s="39">
        <v>13</v>
      </c>
      <c r="J17" s="7">
        <v>0</v>
      </c>
      <c r="K17" s="7">
        <v>0</v>
      </c>
    </row>
    <row r="18" spans="1:11" ht="12.75" customHeight="1">
      <c r="A18" s="438" t="s">
        <v>357</v>
      </c>
      <c r="B18" s="443"/>
      <c r="C18" s="443"/>
      <c r="D18" s="443"/>
      <c r="E18" s="443"/>
      <c r="F18" s="443"/>
      <c r="G18" s="443"/>
      <c r="H18" s="461"/>
      <c r="I18" s="39">
        <v>14</v>
      </c>
      <c r="J18" s="7">
        <v>0</v>
      </c>
      <c r="K18" s="7">
        <v>0</v>
      </c>
    </row>
    <row r="19" spans="1:11" ht="12.75" customHeight="1">
      <c r="A19" s="438" t="s">
        <v>358</v>
      </c>
      <c r="B19" s="443"/>
      <c r="C19" s="443"/>
      <c r="D19" s="443"/>
      <c r="E19" s="443"/>
      <c r="F19" s="443"/>
      <c r="G19" s="443"/>
      <c r="H19" s="461"/>
      <c r="I19" s="39">
        <v>15</v>
      </c>
      <c r="J19" s="7">
        <v>0</v>
      </c>
      <c r="K19" s="7">
        <v>0</v>
      </c>
    </row>
    <row r="20" spans="1:11" ht="12.75" customHeight="1">
      <c r="A20" s="438" t="s">
        <v>359</v>
      </c>
      <c r="B20" s="443"/>
      <c r="C20" s="443"/>
      <c r="D20" s="443"/>
      <c r="E20" s="443"/>
      <c r="F20" s="443"/>
      <c r="G20" s="443"/>
      <c r="H20" s="461"/>
      <c r="I20" s="39">
        <v>16</v>
      </c>
      <c r="J20" s="7">
        <v>0</v>
      </c>
      <c r="K20" s="7">
        <v>0</v>
      </c>
    </row>
    <row r="21" spans="1:11" ht="12.75" customHeight="1">
      <c r="A21" s="462" t="s">
        <v>360</v>
      </c>
      <c r="B21" s="463"/>
      <c r="C21" s="463"/>
      <c r="D21" s="463"/>
      <c r="E21" s="463"/>
      <c r="F21" s="463"/>
      <c r="G21" s="463"/>
      <c r="H21" s="464"/>
      <c r="I21" s="39">
        <v>17</v>
      </c>
      <c r="J21" s="50">
        <f>SUM(J15:J20)</f>
        <v>0</v>
      </c>
      <c r="K21" s="50">
        <f>SUM(K15:K20)</f>
        <v>0</v>
      </c>
    </row>
    <row r="22" spans="1:11" ht="12.75">
      <c r="A22" s="465"/>
      <c r="B22" s="466"/>
      <c r="C22" s="466"/>
      <c r="D22" s="466"/>
      <c r="E22" s="466"/>
      <c r="F22" s="466"/>
      <c r="G22" s="466"/>
      <c r="H22" s="466"/>
      <c r="I22" s="467"/>
      <c r="J22" s="467"/>
      <c r="K22" s="468"/>
    </row>
    <row r="23" spans="1:11" ht="12.75">
      <c r="A23" s="453" t="s">
        <v>361</v>
      </c>
      <c r="B23" s="454"/>
      <c r="C23" s="454"/>
      <c r="D23" s="454"/>
      <c r="E23" s="454"/>
      <c r="F23" s="454"/>
      <c r="G23" s="454"/>
      <c r="H23" s="454"/>
      <c r="I23" s="40">
        <v>18</v>
      </c>
      <c r="J23" s="6">
        <v>0</v>
      </c>
      <c r="K23" s="6">
        <v>0</v>
      </c>
    </row>
    <row r="24" spans="1:11" ht="17.25" customHeight="1">
      <c r="A24" s="455" t="s">
        <v>362</v>
      </c>
      <c r="B24" s="456"/>
      <c r="C24" s="456"/>
      <c r="D24" s="456"/>
      <c r="E24" s="456"/>
      <c r="F24" s="456"/>
      <c r="G24" s="456"/>
      <c r="H24" s="456"/>
      <c r="I24" s="41">
        <v>19</v>
      </c>
      <c r="J24" s="50">
        <v>0</v>
      </c>
      <c r="K24" s="50">
        <v>0</v>
      </c>
    </row>
    <row r="25" spans="1:11" ht="30" customHeight="1">
      <c r="A25" s="457" t="s">
        <v>363</v>
      </c>
      <c r="B25" s="458"/>
      <c r="C25" s="458"/>
      <c r="D25" s="458"/>
      <c r="E25" s="458"/>
      <c r="F25" s="458"/>
      <c r="G25" s="458"/>
      <c r="H25" s="458"/>
      <c r="I25" s="458"/>
      <c r="J25" s="458"/>
      <c r="K25" s="458"/>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72"/>
  <sheetViews>
    <sheetView view="pageBreakPreview" zoomScaleSheetLayoutView="100" zoomScalePageLayoutView="0" workbookViewId="0" topLeftCell="A409">
      <selection activeCell="A432" sqref="A432:IV432"/>
    </sheetView>
  </sheetViews>
  <sheetFormatPr defaultColWidth="9.140625" defaultRowHeight="12.75"/>
  <cols>
    <col min="1" max="1" width="30.28125" style="181" customWidth="1"/>
    <col min="2" max="2" width="13.421875" style="181" bestFit="1" customWidth="1"/>
    <col min="3" max="3" width="11.421875" style="181" bestFit="1" customWidth="1"/>
    <col min="4" max="4" width="12.28125" style="181" bestFit="1" customWidth="1"/>
    <col min="5" max="5" width="11.421875" style="181" bestFit="1" customWidth="1"/>
    <col min="6" max="6" width="11.140625" style="181" customWidth="1"/>
    <col min="7" max="7" width="9.140625" style="181" bestFit="1" customWidth="1"/>
    <col min="8" max="8" width="13.421875" style="181" bestFit="1" customWidth="1"/>
    <col min="9" max="9" width="10.57421875" style="181" customWidth="1"/>
    <col min="10" max="11" width="9.140625" style="136" customWidth="1"/>
    <col min="12" max="16384" width="9.140625" style="138" customWidth="1"/>
  </cols>
  <sheetData>
    <row r="1" ht="12.75">
      <c r="A1" s="116"/>
    </row>
    <row r="2" spans="1:9" ht="20.25">
      <c r="A2" s="525" t="s">
        <v>364</v>
      </c>
      <c r="B2" s="525"/>
      <c r="C2" s="525"/>
      <c r="D2" s="525"/>
      <c r="E2" s="525"/>
      <c r="F2" s="525"/>
      <c r="G2" s="525"/>
      <c r="H2" s="525"/>
      <c r="I2" s="525"/>
    </row>
    <row r="3" ht="12.75">
      <c r="A3" s="130"/>
    </row>
    <row r="4" spans="1:11" s="270" customFormat="1" ht="12.75">
      <c r="A4" s="501" t="s">
        <v>616</v>
      </c>
      <c r="B4" s="501"/>
      <c r="C4" s="501"/>
      <c r="D4" s="501"/>
      <c r="E4" s="501"/>
      <c r="F4" s="501"/>
      <c r="G4" s="501"/>
      <c r="H4" s="501"/>
      <c r="I4" s="501"/>
      <c r="J4" s="267"/>
      <c r="K4" s="267"/>
    </row>
    <row r="5" ht="12.75" customHeight="1">
      <c r="A5" s="116"/>
    </row>
    <row r="6" spans="1:10" ht="12.75" customHeight="1">
      <c r="A6" s="502" t="s">
        <v>365</v>
      </c>
      <c r="B6" s="502"/>
      <c r="C6" s="502"/>
      <c r="D6" s="502"/>
      <c r="E6" s="502"/>
      <c r="F6" s="502"/>
      <c r="G6" s="502"/>
      <c r="H6" s="502"/>
      <c r="I6" s="502"/>
      <c r="J6" s="186"/>
    </row>
    <row r="7" spans="1:10" ht="12.75" customHeight="1">
      <c r="A7" s="179"/>
      <c r="B7" s="179"/>
      <c r="C7" s="179"/>
      <c r="D7" s="179"/>
      <c r="E7" s="179"/>
      <c r="F7" s="179"/>
      <c r="G7" s="179"/>
      <c r="H7" s="179"/>
      <c r="I7" s="179"/>
      <c r="J7" s="217"/>
    </row>
    <row r="8" spans="1:10" ht="12.75" customHeight="1">
      <c r="A8" s="526" t="s">
        <v>366</v>
      </c>
      <c r="B8" s="526"/>
      <c r="C8" s="526"/>
      <c r="D8" s="526"/>
      <c r="E8" s="526"/>
      <c r="F8" s="526"/>
      <c r="G8" s="526"/>
      <c r="H8" s="526"/>
      <c r="I8" s="526"/>
      <c r="J8" s="526"/>
    </row>
    <row r="9" spans="1:10" ht="29.25" customHeight="1">
      <c r="A9" s="501" t="s">
        <v>367</v>
      </c>
      <c r="B9" s="501"/>
      <c r="C9" s="501"/>
      <c r="D9" s="501"/>
      <c r="E9" s="501"/>
      <c r="F9" s="501"/>
      <c r="G9" s="501"/>
      <c r="H9" s="501"/>
      <c r="I9" s="501"/>
      <c r="J9" s="187"/>
    </row>
    <row r="10" spans="1:10" ht="39.75" customHeight="1">
      <c r="A10" s="501" t="s">
        <v>592</v>
      </c>
      <c r="B10" s="501"/>
      <c r="C10" s="501"/>
      <c r="D10" s="501"/>
      <c r="E10" s="501"/>
      <c r="F10" s="501"/>
      <c r="G10" s="501"/>
      <c r="H10" s="501"/>
      <c r="I10" s="501"/>
      <c r="J10" s="218"/>
    </row>
    <row r="11" ht="12.75" customHeight="1">
      <c r="A11" s="183"/>
    </row>
    <row r="12" spans="1:10" ht="12.75" customHeight="1">
      <c r="A12" s="502" t="s">
        <v>368</v>
      </c>
      <c r="B12" s="502"/>
      <c r="C12" s="502"/>
      <c r="D12" s="502"/>
      <c r="E12" s="502"/>
      <c r="F12" s="502"/>
      <c r="G12" s="502"/>
      <c r="H12" s="502"/>
      <c r="I12" s="502"/>
      <c r="J12" s="186"/>
    </row>
    <row r="13" spans="1:10" ht="24.75" customHeight="1">
      <c r="A13" s="501" t="s">
        <v>369</v>
      </c>
      <c r="B13" s="501"/>
      <c r="C13" s="501"/>
      <c r="D13" s="501"/>
      <c r="E13" s="501"/>
      <c r="F13" s="501"/>
      <c r="G13" s="501"/>
      <c r="H13" s="501"/>
      <c r="I13" s="501"/>
      <c r="J13" s="218"/>
    </row>
    <row r="14" spans="1:11" ht="27.75" customHeight="1">
      <c r="A14" s="501" t="s">
        <v>370</v>
      </c>
      <c r="B14" s="501"/>
      <c r="C14" s="501"/>
      <c r="D14" s="501"/>
      <c r="E14" s="501"/>
      <c r="F14" s="501"/>
      <c r="G14" s="501"/>
      <c r="H14" s="501"/>
      <c r="I14" s="501"/>
      <c r="J14" s="218"/>
      <c r="K14" s="185"/>
    </row>
    <row r="15" spans="1:10" ht="68.25" customHeight="1">
      <c r="A15" s="501" t="s">
        <v>371</v>
      </c>
      <c r="B15" s="501"/>
      <c r="C15" s="501"/>
      <c r="D15" s="501"/>
      <c r="E15" s="501"/>
      <c r="F15" s="501"/>
      <c r="G15" s="501"/>
      <c r="H15" s="501"/>
      <c r="I15" s="501"/>
      <c r="J15" s="218"/>
    </row>
    <row r="16" spans="1:10" ht="12.75" customHeight="1">
      <c r="A16" s="180"/>
      <c r="B16" s="180"/>
      <c r="C16" s="180"/>
      <c r="D16" s="180"/>
      <c r="E16" s="180"/>
      <c r="F16" s="180"/>
      <c r="G16" s="180"/>
      <c r="H16" s="180"/>
      <c r="I16" s="180"/>
      <c r="J16" s="185"/>
    </row>
    <row r="17" spans="1:10" ht="12.75">
      <c r="A17" s="180"/>
      <c r="B17" s="180"/>
      <c r="C17" s="180"/>
      <c r="D17" s="180"/>
      <c r="E17" s="180"/>
      <c r="F17" s="180"/>
      <c r="G17" s="180"/>
      <c r="H17" s="180"/>
      <c r="I17" s="180"/>
      <c r="J17" s="185"/>
    </row>
    <row r="18" spans="1:9" ht="12.75">
      <c r="A18" s="246"/>
      <c r="B18" s="248"/>
      <c r="C18" s="248"/>
      <c r="D18" s="248"/>
      <c r="E18" s="248"/>
      <c r="F18" s="248"/>
      <c r="G18" s="248"/>
      <c r="H18" s="248"/>
      <c r="I18" s="248"/>
    </row>
    <row r="19" spans="1:10" ht="12.75">
      <c r="A19" s="526" t="s">
        <v>380</v>
      </c>
      <c r="B19" s="526"/>
      <c r="C19" s="526"/>
      <c r="D19" s="526"/>
      <c r="E19" s="526"/>
      <c r="F19" s="526"/>
      <c r="G19" s="526"/>
      <c r="H19" s="526"/>
      <c r="I19" s="526"/>
      <c r="J19" s="186"/>
    </row>
    <row r="20" spans="1:10" ht="12.75" customHeight="1">
      <c r="A20" s="528" t="s">
        <v>610</v>
      </c>
      <c r="B20" s="528"/>
      <c r="C20" s="528"/>
      <c r="D20" s="528"/>
      <c r="E20" s="528"/>
      <c r="F20" s="528"/>
      <c r="G20" s="528"/>
      <c r="H20" s="528"/>
      <c r="I20" s="528"/>
      <c r="J20" s="187"/>
    </row>
    <row r="21" spans="1:9" ht="12.75">
      <c r="A21" s="247"/>
      <c r="B21" s="248"/>
      <c r="C21" s="248"/>
      <c r="D21" s="248"/>
      <c r="E21" s="248"/>
      <c r="F21" s="248"/>
      <c r="G21" s="248"/>
      <c r="H21" s="248"/>
      <c r="I21" s="248"/>
    </row>
    <row r="22" spans="1:9" ht="12.75">
      <c r="A22" s="247"/>
      <c r="B22" s="248"/>
      <c r="C22" s="248"/>
      <c r="D22" s="248"/>
      <c r="E22" s="248"/>
      <c r="F22" s="248"/>
      <c r="G22" s="248"/>
      <c r="H22" s="248"/>
      <c r="I22" s="248"/>
    </row>
    <row r="23" spans="1:10" ht="12.75">
      <c r="A23" s="527" t="s">
        <v>381</v>
      </c>
      <c r="B23" s="527"/>
      <c r="C23" s="527"/>
      <c r="D23" s="527"/>
      <c r="E23" s="527"/>
      <c r="F23" s="527"/>
      <c r="G23" s="527"/>
      <c r="H23" s="527"/>
      <c r="I23" s="527"/>
      <c r="J23" s="188"/>
    </row>
    <row r="24" spans="1:9" ht="12.75">
      <c r="A24" s="246"/>
      <c r="B24" s="248"/>
      <c r="C24" s="248"/>
      <c r="D24" s="248"/>
      <c r="E24" s="248"/>
      <c r="F24" s="248"/>
      <c r="G24" s="248"/>
      <c r="H24" s="248"/>
      <c r="I24" s="248"/>
    </row>
    <row r="25" spans="1:10" ht="12.75">
      <c r="A25" s="527" t="s">
        <v>599</v>
      </c>
      <c r="B25" s="527"/>
      <c r="C25" s="527"/>
      <c r="D25" s="527"/>
      <c r="E25" s="527"/>
      <c r="F25" s="527"/>
      <c r="G25" s="527"/>
      <c r="H25" s="527"/>
      <c r="I25" s="527"/>
      <c r="J25" s="188"/>
    </row>
    <row r="26" spans="1:9" ht="12.75" customHeight="1">
      <c r="A26" s="287" t="s">
        <v>78</v>
      </c>
      <c r="B26" s="529" t="s">
        <v>382</v>
      </c>
      <c r="C26" s="529"/>
      <c r="D26" s="529"/>
      <c r="E26" s="529"/>
      <c r="F26" s="529"/>
      <c r="G26" s="529"/>
      <c r="H26" s="529"/>
      <c r="I26" s="529"/>
    </row>
    <row r="27" spans="1:10" ht="12.75" customHeight="1">
      <c r="A27" s="287" t="s">
        <v>76</v>
      </c>
      <c r="B27" s="529" t="s">
        <v>383</v>
      </c>
      <c r="C27" s="529"/>
      <c r="D27" s="529"/>
      <c r="E27" s="529"/>
      <c r="F27" s="529"/>
      <c r="G27" s="529"/>
      <c r="H27" s="529"/>
      <c r="I27" s="529"/>
      <c r="J27" s="219"/>
    </row>
    <row r="28" spans="1:10" ht="12.75">
      <c r="A28" s="287" t="s">
        <v>77</v>
      </c>
      <c r="B28" s="529" t="s">
        <v>383</v>
      </c>
      <c r="C28" s="529"/>
      <c r="D28" s="529"/>
      <c r="E28" s="529"/>
      <c r="F28" s="529"/>
      <c r="G28" s="529"/>
      <c r="H28" s="529"/>
      <c r="I28" s="529"/>
      <c r="J28" s="219"/>
    </row>
    <row r="29" spans="1:9" ht="12.75">
      <c r="A29" s="288"/>
      <c r="B29" s="288"/>
      <c r="C29" s="288"/>
      <c r="D29" s="288"/>
      <c r="E29" s="288"/>
      <c r="F29" s="288"/>
      <c r="G29" s="288"/>
      <c r="H29" s="288"/>
      <c r="I29" s="288"/>
    </row>
    <row r="30" spans="1:9" ht="12.75">
      <c r="A30" s="288"/>
      <c r="B30" s="288"/>
      <c r="C30" s="288"/>
      <c r="D30" s="288"/>
      <c r="E30" s="288"/>
      <c r="F30" s="288"/>
      <c r="G30" s="288"/>
      <c r="H30" s="288"/>
      <c r="I30" s="288"/>
    </row>
    <row r="31" spans="1:10" ht="12.75">
      <c r="A31" s="527" t="s">
        <v>384</v>
      </c>
      <c r="B31" s="527"/>
      <c r="C31" s="527"/>
      <c r="D31" s="527"/>
      <c r="E31" s="527"/>
      <c r="F31" s="527"/>
      <c r="G31" s="527"/>
      <c r="H31" s="527"/>
      <c r="I31" s="527"/>
      <c r="J31" s="188"/>
    </row>
    <row r="32" spans="1:10" ht="12.75">
      <c r="A32" s="287" t="s">
        <v>79</v>
      </c>
      <c r="B32" s="529" t="s">
        <v>385</v>
      </c>
      <c r="C32" s="529"/>
      <c r="D32" s="529"/>
      <c r="E32" s="529"/>
      <c r="F32" s="529"/>
      <c r="G32" s="529"/>
      <c r="H32" s="529"/>
      <c r="I32" s="529"/>
      <c r="J32" s="219"/>
    </row>
    <row r="33" spans="1:10" ht="12.75">
      <c r="A33" s="287" t="s">
        <v>89</v>
      </c>
      <c r="B33" s="529" t="s">
        <v>611</v>
      </c>
      <c r="C33" s="529"/>
      <c r="D33" s="529"/>
      <c r="E33" s="529"/>
      <c r="F33" s="529"/>
      <c r="G33" s="529"/>
      <c r="H33" s="529"/>
      <c r="I33" s="529"/>
      <c r="J33" s="219"/>
    </row>
    <row r="34" spans="1:10" ht="12.75">
      <c r="A34" s="287" t="s">
        <v>567</v>
      </c>
      <c r="B34" s="529" t="s">
        <v>612</v>
      </c>
      <c r="C34" s="529"/>
      <c r="D34" s="529"/>
      <c r="E34" s="529"/>
      <c r="F34" s="529"/>
      <c r="G34" s="529"/>
      <c r="H34" s="529"/>
      <c r="I34" s="529"/>
      <c r="J34" s="219"/>
    </row>
    <row r="35" spans="1:10" ht="12.75">
      <c r="A35" s="287" t="s">
        <v>568</v>
      </c>
      <c r="B35" s="529" t="s">
        <v>612</v>
      </c>
      <c r="C35" s="529"/>
      <c r="D35" s="529"/>
      <c r="E35" s="529"/>
      <c r="F35" s="529"/>
      <c r="G35" s="529"/>
      <c r="H35" s="529"/>
      <c r="I35" s="529"/>
      <c r="J35" s="219"/>
    </row>
    <row r="36" ht="12.75">
      <c r="A36" s="183"/>
    </row>
    <row r="37" spans="1:9" ht="12.75">
      <c r="A37" s="246"/>
      <c r="B37" s="248"/>
      <c r="C37" s="248"/>
      <c r="D37" s="248"/>
      <c r="E37" s="248"/>
      <c r="F37" s="248"/>
      <c r="G37" s="248"/>
      <c r="H37" s="248"/>
      <c r="I37" s="248"/>
    </row>
    <row r="38" spans="1:9" ht="12.75">
      <c r="A38" s="527" t="s">
        <v>386</v>
      </c>
      <c r="B38" s="527"/>
      <c r="C38" s="527"/>
      <c r="D38" s="527"/>
      <c r="E38" s="527"/>
      <c r="F38" s="527"/>
      <c r="G38" s="527"/>
      <c r="H38" s="527"/>
      <c r="I38" s="527"/>
    </row>
    <row r="39" spans="1:11" s="270" customFormat="1" ht="12.75">
      <c r="A39" s="280"/>
      <c r="B39" s="280"/>
      <c r="C39" s="280"/>
      <c r="D39" s="280"/>
      <c r="E39" s="280"/>
      <c r="F39" s="280"/>
      <c r="G39" s="280"/>
      <c r="H39" s="280"/>
      <c r="I39" s="280"/>
      <c r="J39" s="267"/>
      <c r="K39" s="267"/>
    </row>
    <row r="40" spans="1:9" ht="12.75">
      <c r="A40" s="527" t="s">
        <v>387</v>
      </c>
      <c r="B40" s="527"/>
      <c r="C40" s="527"/>
      <c r="D40" s="527"/>
      <c r="E40" s="527"/>
      <c r="F40" s="527"/>
      <c r="G40" s="527"/>
      <c r="H40" s="527"/>
      <c r="I40" s="527"/>
    </row>
    <row r="41" spans="1:11" ht="42.75" customHeight="1">
      <c r="A41" s="501" t="s">
        <v>388</v>
      </c>
      <c r="B41" s="501"/>
      <c r="C41" s="501"/>
      <c r="D41" s="501"/>
      <c r="E41" s="501"/>
      <c r="F41" s="501"/>
      <c r="G41" s="501"/>
      <c r="H41" s="501"/>
      <c r="I41" s="501"/>
      <c r="J41" s="218"/>
      <c r="K41" s="187"/>
    </row>
    <row r="42" spans="1:11" ht="28.5" customHeight="1">
      <c r="A42" s="501" t="s">
        <v>600</v>
      </c>
      <c r="B42" s="501"/>
      <c r="C42" s="501"/>
      <c r="D42" s="501"/>
      <c r="E42" s="501"/>
      <c r="F42" s="501"/>
      <c r="G42" s="501"/>
      <c r="H42" s="501"/>
      <c r="I42" s="501"/>
      <c r="J42" s="218"/>
      <c r="K42" s="187"/>
    </row>
    <row r="43" spans="1:11" ht="27.75" customHeight="1">
      <c r="A43" s="501" t="s">
        <v>602</v>
      </c>
      <c r="B43" s="501"/>
      <c r="C43" s="501"/>
      <c r="D43" s="501"/>
      <c r="E43" s="501"/>
      <c r="F43" s="501"/>
      <c r="G43" s="501"/>
      <c r="H43" s="501"/>
      <c r="I43" s="501"/>
      <c r="J43" s="218"/>
      <c r="K43" s="187"/>
    </row>
    <row r="44" spans="1:9" ht="12.75">
      <c r="A44" s="184"/>
      <c r="B44" s="184"/>
      <c r="C44" s="184"/>
      <c r="D44" s="184"/>
      <c r="E44" s="184"/>
      <c r="F44" s="184"/>
      <c r="G44" s="184"/>
      <c r="H44" s="184"/>
      <c r="I44" s="184"/>
    </row>
    <row r="45" spans="1:9" ht="12.75">
      <c r="A45" s="527" t="s">
        <v>389</v>
      </c>
      <c r="B45" s="527"/>
      <c r="C45" s="527"/>
      <c r="D45" s="527"/>
      <c r="E45" s="527"/>
      <c r="F45" s="527"/>
      <c r="G45" s="527"/>
      <c r="H45" s="527"/>
      <c r="I45" s="527"/>
    </row>
    <row r="46" spans="1:9" ht="27.75" customHeight="1">
      <c r="A46" s="518" t="s">
        <v>603</v>
      </c>
      <c r="B46" s="518"/>
      <c r="C46" s="518"/>
      <c r="D46" s="518"/>
      <c r="E46" s="518"/>
      <c r="F46" s="518"/>
      <c r="G46" s="518"/>
      <c r="H46" s="518"/>
      <c r="I46" s="518"/>
    </row>
    <row r="47" spans="1:9" ht="12.75">
      <c r="A47" s="180"/>
      <c r="B47" s="180"/>
      <c r="C47" s="180"/>
      <c r="D47" s="180"/>
      <c r="E47" s="180"/>
      <c r="F47" s="180"/>
      <c r="G47" s="180"/>
      <c r="H47" s="180"/>
      <c r="I47" s="180"/>
    </row>
    <row r="48" spans="1:9" ht="12.75">
      <c r="A48" s="180"/>
      <c r="B48" s="180"/>
      <c r="C48" s="180"/>
      <c r="D48" s="180"/>
      <c r="E48" s="180"/>
      <c r="F48" s="180"/>
      <c r="G48" s="180"/>
      <c r="H48" s="180"/>
      <c r="I48" s="180"/>
    </row>
    <row r="49" ht="12.75">
      <c r="A49" s="175" t="s">
        <v>390</v>
      </c>
    </row>
    <row r="50" spans="1:11" ht="12.75">
      <c r="A50" s="106"/>
      <c r="B50" s="107" t="s">
        <v>588</v>
      </c>
      <c r="C50" s="306" t="s">
        <v>598</v>
      </c>
      <c r="D50" s="175"/>
      <c r="E50" s="175"/>
      <c r="K50" s="189"/>
    </row>
    <row r="51" spans="1:5" ht="12.75">
      <c r="A51" s="174" t="s">
        <v>391</v>
      </c>
      <c r="B51" s="251">
        <v>75485618</v>
      </c>
      <c r="C51" s="251">
        <v>64738940</v>
      </c>
      <c r="D51" s="175"/>
      <c r="E51" s="175"/>
    </row>
    <row r="52" spans="1:11" ht="12.75">
      <c r="A52" s="174" t="s">
        <v>392</v>
      </c>
      <c r="B52" s="251">
        <v>28838746</v>
      </c>
      <c r="C52" s="251">
        <v>19948236</v>
      </c>
      <c r="D52" s="175"/>
      <c r="E52" s="175"/>
      <c r="K52" s="189"/>
    </row>
    <row r="53" spans="1:11" ht="12.75">
      <c r="A53" s="174" t="s">
        <v>393</v>
      </c>
      <c r="B53" s="251">
        <v>19108373</v>
      </c>
      <c r="C53" s="251">
        <v>16236880</v>
      </c>
      <c r="D53" s="175"/>
      <c r="E53" s="175"/>
      <c r="K53" s="189"/>
    </row>
    <row r="54" spans="1:5" ht="12.75">
      <c r="A54" s="174" t="s">
        <v>394</v>
      </c>
      <c r="B54" s="251">
        <v>5497846</v>
      </c>
      <c r="C54" s="251">
        <v>5080930</v>
      </c>
      <c r="D54" s="175"/>
      <c r="E54" s="175"/>
    </row>
    <row r="55" spans="1:5" ht="12.75">
      <c r="A55" s="174" t="s">
        <v>395</v>
      </c>
      <c r="B55" s="251">
        <v>3413491</v>
      </c>
      <c r="C55" s="251">
        <v>2071164</v>
      </c>
      <c r="D55" s="175"/>
      <c r="E55" s="175"/>
    </row>
    <row r="56" spans="1:5" ht="12.75">
      <c r="A56" s="174" t="s">
        <v>396</v>
      </c>
      <c r="B56" s="251">
        <v>1095971</v>
      </c>
      <c r="C56" s="251">
        <v>561400</v>
      </c>
      <c r="D56" s="175"/>
      <c r="E56" s="175"/>
    </row>
    <row r="57" spans="1:5" ht="13.5" thickBot="1">
      <c r="A57" s="174" t="s">
        <v>397</v>
      </c>
      <c r="B57" s="252">
        <v>1356798</v>
      </c>
      <c r="C57" s="252">
        <v>1174099</v>
      </c>
      <c r="D57" s="175"/>
      <c r="E57" s="175"/>
    </row>
    <row r="58" spans="1:5" ht="13.5" thickBot="1">
      <c r="A58" s="176"/>
      <c r="B58" s="111">
        <f>SUM(B51:B57)</f>
        <v>134796843</v>
      </c>
      <c r="C58" s="111">
        <f>SUM(C51:C57)</f>
        <v>109811649</v>
      </c>
      <c r="D58" s="175"/>
      <c r="E58" s="175"/>
    </row>
    <row r="59" ht="12.75">
      <c r="C59" s="193"/>
    </row>
    <row r="60" ht="12.75">
      <c r="C60" s="193"/>
    </row>
    <row r="61" ht="12.75">
      <c r="A61" s="175" t="s">
        <v>398</v>
      </c>
    </row>
    <row r="62" spans="1:5" ht="12.75">
      <c r="A62" s="176"/>
      <c r="B62" s="107" t="s">
        <v>588</v>
      </c>
      <c r="C62" s="306" t="s">
        <v>598</v>
      </c>
      <c r="D62" s="112"/>
      <c r="E62" s="112"/>
    </row>
    <row r="63" spans="1:5" ht="25.5">
      <c r="A63" s="174" t="s">
        <v>585</v>
      </c>
      <c r="B63" s="272">
        <v>1170420</v>
      </c>
      <c r="C63" s="272">
        <v>810294</v>
      </c>
      <c r="D63" s="112"/>
      <c r="E63" s="112"/>
    </row>
    <row r="64" spans="1:5" ht="12.75">
      <c r="A64" s="174" t="s">
        <v>399</v>
      </c>
      <c r="B64" s="272">
        <v>389531</v>
      </c>
      <c r="C64" s="272">
        <v>444661</v>
      </c>
      <c r="D64" s="112"/>
      <c r="E64" s="112"/>
    </row>
    <row r="65" spans="1:5" ht="25.5">
      <c r="A65" s="174" t="s">
        <v>400</v>
      </c>
      <c r="B65" s="272">
        <v>0</v>
      </c>
      <c r="C65" s="272">
        <v>0</v>
      </c>
      <c r="D65" s="112"/>
      <c r="E65" s="112"/>
    </row>
    <row r="66" spans="1:5" ht="12.75">
      <c r="A66" s="174" t="s">
        <v>401</v>
      </c>
      <c r="B66" s="272">
        <v>98439</v>
      </c>
      <c r="C66" s="272">
        <v>65346</v>
      </c>
      <c r="D66" s="112"/>
      <c r="E66" s="112"/>
    </row>
    <row r="67" spans="1:5" ht="13.5" thickBot="1">
      <c r="A67" s="174" t="s">
        <v>402</v>
      </c>
      <c r="B67" s="273">
        <v>369246</v>
      </c>
      <c r="C67" s="273">
        <v>164637</v>
      </c>
      <c r="D67" s="112"/>
      <c r="E67" s="112"/>
    </row>
    <row r="68" spans="1:5" ht="13.5" thickBot="1">
      <c r="A68" s="176"/>
      <c r="B68" s="111">
        <f>SUM(B63:B67)</f>
        <v>2027636</v>
      </c>
      <c r="C68" s="111">
        <f>SUM(C63:C67)</f>
        <v>1484938</v>
      </c>
      <c r="D68" s="112"/>
      <c r="E68" s="112"/>
    </row>
    <row r="69" spans="1:5" ht="12.75">
      <c r="A69" s="519"/>
      <c r="B69" s="519"/>
      <c r="C69" s="519"/>
      <c r="D69" s="177"/>
      <c r="E69" s="177"/>
    </row>
    <row r="70" spans="1:5" ht="12.75">
      <c r="A70" s="519"/>
      <c r="B70" s="519"/>
      <c r="C70" s="519"/>
      <c r="D70" s="177"/>
      <c r="E70" s="177"/>
    </row>
    <row r="71" spans="1:5" ht="12.75">
      <c r="A71" s="519" t="s">
        <v>613</v>
      </c>
      <c r="B71" s="519"/>
      <c r="C71" s="519"/>
      <c r="D71" s="177"/>
      <c r="E71" s="177"/>
    </row>
    <row r="72" spans="2:5" ht="12.75">
      <c r="B72" s="107" t="s">
        <v>588</v>
      </c>
      <c r="C72" s="306" t="s">
        <v>598</v>
      </c>
      <c r="D72" s="177"/>
      <c r="E72" s="177"/>
    </row>
    <row r="73" spans="1:5" ht="12.75">
      <c r="A73" s="174" t="s">
        <v>403</v>
      </c>
      <c r="B73" s="127">
        <v>4343784</v>
      </c>
      <c r="C73" s="127">
        <v>3427562</v>
      </c>
      <c r="D73" s="177"/>
      <c r="E73" s="177"/>
    </row>
    <row r="74" spans="1:5" ht="12.75">
      <c r="A74" s="174" t="s">
        <v>404</v>
      </c>
      <c r="B74" s="127">
        <v>1288556</v>
      </c>
      <c r="C74" s="127">
        <v>2071351</v>
      </c>
      <c r="D74" s="177"/>
      <c r="E74" s="177"/>
    </row>
    <row r="75" spans="1:8" ht="12.75">
      <c r="A75" s="174" t="s">
        <v>405</v>
      </c>
      <c r="B75" s="127">
        <v>1976853</v>
      </c>
      <c r="C75" s="127">
        <v>1729018</v>
      </c>
      <c r="D75" s="177"/>
      <c r="E75" s="177"/>
      <c r="H75" s="114"/>
    </row>
    <row r="76" spans="1:5" ht="12.75">
      <c r="A76" s="174" t="s">
        <v>406</v>
      </c>
      <c r="B76" s="127">
        <v>11443901</v>
      </c>
      <c r="C76" s="127">
        <v>10747272</v>
      </c>
      <c r="D76" s="177"/>
      <c r="E76" s="177"/>
    </row>
    <row r="77" spans="1:5" ht="12.75">
      <c r="A77" s="174" t="s">
        <v>407</v>
      </c>
      <c r="B77" s="127">
        <v>878500</v>
      </c>
      <c r="C77" s="127">
        <v>519470</v>
      </c>
      <c r="D77" s="177"/>
      <c r="E77" s="177"/>
    </row>
    <row r="78" spans="1:5" ht="12.75">
      <c r="A78" s="174" t="s">
        <v>408</v>
      </c>
      <c r="B78" s="127">
        <v>2255488</v>
      </c>
      <c r="C78" s="127">
        <v>2211047</v>
      </c>
      <c r="D78" s="177"/>
      <c r="E78" s="177"/>
    </row>
    <row r="79" spans="1:5" ht="12.75">
      <c r="A79" s="174" t="s">
        <v>409</v>
      </c>
      <c r="B79" s="127">
        <v>5461855</v>
      </c>
      <c r="C79" s="127">
        <v>3702042</v>
      </c>
      <c r="D79" s="177"/>
      <c r="E79" s="177"/>
    </row>
    <row r="80" spans="1:5" ht="12.75">
      <c r="A80" s="174" t="s">
        <v>410</v>
      </c>
      <c r="B80" s="127">
        <v>14905477</v>
      </c>
      <c r="C80" s="127">
        <v>16436211</v>
      </c>
      <c r="D80" s="177"/>
      <c r="E80" s="177"/>
    </row>
    <row r="81" spans="1:5" ht="12.75">
      <c r="A81" s="174" t="s">
        <v>411</v>
      </c>
      <c r="B81" s="127">
        <v>54063488</v>
      </c>
      <c r="C81" s="127">
        <v>33095941</v>
      </c>
      <c r="D81" s="177"/>
      <c r="E81" s="177"/>
    </row>
    <row r="82" spans="1:5" ht="12.75">
      <c r="A82" s="174" t="s">
        <v>412</v>
      </c>
      <c r="B82" s="127">
        <v>5320050</v>
      </c>
      <c r="C82" s="127">
        <v>5904465</v>
      </c>
      <c r="D82" s="177"/>
      <c r="E82" s="177"/>
    </row>
    <row r="83" spans="1:5" ht="13.5" thickBot="1">
      <c r="A83" s="174" t="s">
        <v>413</v>
      </c>
      <c r="B83" s="129">
        <v>506016</v>
      </c>
      <c r="C83" s="129">
        <v>325087</v>
      </c>
      <c r="D83" s="177"/>
      <c r="E83" s="177"/>
    </row>
    <row r="84" spans="2:5" ht="13.5" thickBot="1">
      <c r="B84" s="265">
        <f>SUM(B73:B83)</f>
        <v>102443968</v>
      </c>
      <c r="C84" s="265">
        <f>SUM(C73:C83)</f>
        <v>80169466</v>
      </c>
      <c r="D84" s="177"/>
      <c r="E84" s="177"/>
    </row>
    <row r="85" spans="1:5" ht="12.75">
      <c r="A85" s="520"/>
      <c r="B85" s="520"/>
      <c r="C85" s="520"/>
      <c r="D85" s="177"/>
      <c r="E85" s="177"/>
    </row>
    <row r="86" spans="1:5" ht="12.75">
      <c r="A86" s="520"/>
      <c r="B86" s="520"/>
      <c r="C86" s="520"/>
      <c r="D86" s="177"/>
      <c r="E86" s="177"/>
    </row>
    <row r="87" spans="1:6" ht="12.75">
      <c r="A87" s="521" t="s">
        <v>414</v>
      </c>
      <c r="B87" s="521"/>
      <c r="C87" s="521"/>
      <c r="D87" s="521"/>
      <c r="E87" s="521"/>
      <c r="F87" s="521"/>
    </row>
    <row r="88" spans="1:4" ht="12.75">
      <c r="A88" s="106"/>
      <c r="B88" s="107" t="s">
        <v>588</v>
      </c>
      <c r="C88" s="306" t="s">
        <v>598</v>
      </c>
      <c r="D88" s="193"/>
    </row>
    <row r="89" spans="1:4" ht="12.75">
      <c r="A89" s="174" t="s">
        <v>415</v>
      </c>
      <c r="B89" s="133">
        <v>4777299</v>
      </c>
      <c r="C89" s="133">
        <v>4853338</v>
      </c>
      <c r="D89" s="193"/>
    </row>
    <row r="90" spans="1:4" ht="25.5">
      <c r="A90" s="174" t="s">
        <v>416</v>
      </c>
      <c r="B90" s="133">
        <v>2877470</v>
      </c>
      <c r="C90" s="133">
        <v>2824812</v>
      </c>
      <c r="D90" s="193"/>
    </row>
    <row r="91" spans="1:4" ht="26.25" thickBot="1">
      <c r="A91" s="174" t="s">
        <v>417</v>
      </c>
      <c r="B91" s="134">
        <v>1316802</v>
      </c>
      <c r="C91" s="134">
        <v>1304468</v>
      </c>
      <c r="D91" s="193"/>
    </row>
    <row r="92" spans="1:8" ht="13.5" thickBot="1">
      <c r="A92" s="176"/>
      <c r="B92" s="111">
        <f>SUM(B89:B91)</f>
        <v>8971571</v>
      </c>
      <c r="C92" s="111">
        <f>SUM(C89:C91)</f>
        <v>8982618</v>
      </c>
      <c r="D92" s="193"/>
      <c r="H92" s="190"/>
    </row>
    <row r="93" spans="1:6" ht="12.75">
      <c r="A93" s="522"/>
      <c r="B93" s="522"/>
      <c r="C93" s="522"/>
      <c r="D93" s="522"/>
      <c r="E93" s="522"/>
      <c r="F93" s="522"/>
    </row>
    <row r="94" spans="1:3" ht="25.5">
      <c r="A94" s="128" t="s">
        <v>604</v>
      </c>
      <c r="B94" s="307">
        <v>177</v>
      </c>
      <c r="C94" s="191">
        <v>193</v>
      </c>
    </row>
    <row r="95" spans="1:6" ht="12.75">
      <c r="A95" s="517"/>
      <c r="B95" s="517"/>
      <c r="C95" s="517"/>
      <c r="D95" s="517"/>
      <c r="E95" s="517"/>
      <c r="F95" s="517"/>
    </row>
    <row r="96" spans="1:6" ht="12.75">
      <c r="A96" s="517"/>
      <c r="B96" s="517"/>
      <c r="C96" s="517"/>
      <c r="D96" s="517"/>
      <c r="E96" s="517"/>
      <c r="F96" s="517"/>
    </row>
    <row r="97" spans="1:6" ht="12.75">
      <c r="A97" s="505" t="s">
        <v>418</v>
      </c>
      <c r="B97" s="505"/>
      <c r="C97" s="505"/>
      <c r="D97" s="505"/>
      <c r="E97" s="505"/>
      <c r="F97" s="505"/>
    </row>
    <row r="98" spans="1:4" ht="12.75">
      <c r="A98" s="116" t="s">
        <v>75</v>
      </c>
      <c r="B98" s="107" t="s">
        <v>588</v>
      </c>
      <c r="C98" s="306" t="s">
        <v>598</v>
      </c>
      <c r="D98" s="193"/>
    </row>
    <row r="99" spans="1:4" ht="12.75">
      <c r="A99" s="174" t="s">
        <v>420</v>
      </c>
      <c r="B99" s="272">
        <v>1999313</v>
      </c>
      <c r="C99" s="291">
        <v>2429463</v>
      </c>
      <c r="D99" s="193"/>
    </row>
    <row r="100" spans="1:5" ht="26.25" thickBot="1">
      <c r="A100" s="174" t="s">
        <v>419</v>
      </c>
      <c r="B100" s="273">
        <v>11672000</v>
      </c>
      <c r="C100" s="291">
        <v>10709913</v>
      </c>
      <c r="D100" s="193"/>
      <c r="E100" s="190"/>
    </row>
    <row r="101" spans="1:4" ht="13.5" thickBot="1">
      <c r="A101" s="176"/>
      <c r="B101" s="111">
        <f>SUM(B99:B100)</f>
        <v>13671313</v>
      </c>
      <c r="C101" s="111">
        <f>SUM(C99:C100)</f>
        <v>13139376</v>
      </c>
      <c r="D101" s="193"/>
    </row>
    <row r="102" spans="1:6" ht="12.75">
      <c r="A102" s="522"/>
      <c r="B102" s="522"/>
      <c r="C102" s="522"/>
      <c r="D102" s="522"/>
      <c r="E102" s="522"/>
      <c r="F102" s="522"/>
    </row>
    <row r="103" ht="12.75">
      <c r="A103" s="116"/>
    </row>
    <row r="104" ht="12.75">
      <c r="A104" s="175" t="s">
        <v>421</v>
      </c>
    </row>
    <row r="105" spans="1:3" ht="12.75">
      <c r="A105" s="175"/>
      <c r="B105" s="107" t="s">
        <v>588</v>
      </c>
      <c r="C105" s="306" t="s">
        <v>598</v>
      </c>
    </row>
    <row r="106" spans="1:3" ht="12.75">
      <c r="A106" s="128" t="s">
        <v>422</v>
      </c>
      <c r="B106" s="272">
        <v>316231</v>
      </c>
      <c r="C106" s="272">
        <v>306076</v>
      </c>
    </row>
    <row r="107" spans="1:3" ht="12.75">
      <c r="A107" s="128" t="s">
        <v>423</v>
      </c>
      <c r="B107" s="266">
        <v>267712</v>
      </c>
      <c r="C107" s="266">
        <v>138552</v>
      </c>
    </row>
    <row r="108" spans="1:3" ht="12.75">
      <c r="A108" s="128" t="s">
        <v>424</v>
      </c>
      <c r="B108" s="266">
        <v>416046</v>
      </c>
      <c r="C108" s="266">
        <v>428434</v>
      </c>
    </row>
    <row r="109" spans="1:3" ht="12.75">
      <c r="A109" s="128" t="s">
        <v>425</v>
      </c>
      <c r="B109" s="266">
        <v>749794</v>
      </c>
      <c r="C109" s="266">
        <v>931822</v>
      </c>
    </row>
    <row r="110" spans="1:3" ht="25.5">
      <c r="A110" s="128" t="s">
        <v>426</v>
      </c>
      <c r="B110" s="266">
        <v>215855</v>
      </c>
      <c r="C110" s="266">
        <v>264296</v>
      </c>
    </row>
    <row r="111" spans="1:3" ht="15" customHeight="1">
      <c r="A111" s="128" t="s">
        <v>427</v>
      </c>
      <c r="B111" s="266">
        <v>55356</v>
      </c>
      <c r="C111" s="266">
        <v>0</v>
      </c>
    </row>
    <row r="112" spans="1:3" ht="12.75">
      <c r="A112" s="128" t="s">
        <v>428</v>
      </c>
      <c r="B112" s="266">
        <v>244320</v>
      </c>
      <c r="C112" s="266">
        <v>73280</v>
      </c>
    </row>
    <row r="113" spans="1:3" ht="13.5" thickBot="1">
      <c r="A113" s="128" t="s">
        <v>429</v>
      </c>
      <c r="B113" s="271">
        <v>444798</v>
      </c>
      <c r="C113" s="271">
        <v>375354</v>
      </c>
    </row>
    <row r="114" spans="2:3" ht="13.5" thickBot="1">
      <c r="B114" s="115">
        <f>SUM(B106:B113)</f>
        <v>2710112</v>
      </c>
      <c r="C114" s="265">
        <f>SUM(C106:C113)</f>
        <v>2517814</v>
      </c>
    </row>
    <row r="115" spans="1:3" ht="12.75">
      <c r="A115" s="116"/>
      <c r="C115" s="193"/>
    </row>
    <row r="116" spans="1:10" ht="29.25" customHeight="1">
      <c r="A116" s="501" t="s">
        <v>431</v>
      </c>
      <c r="B116" s="501"/>
      <c r="C116" s="501"/>
      <c r="D116" s="501"/>
      <c r="E116" s="501"/>
      <c r="F116" s="501"/>
      <c r="G116" s="501"/>
      <c r="H116" s="501"/>
      <c r="I116" s="501"/>
      <c r="J116" s="218"/>
    </row>
    <row r="117" ht="12.75">
      <c r="A117" s="175"/>
    </row>
    <row r="118" ht="12.75">
      <c r="A118" s="175"/>
    </row>
    <row r="119" spans="1:10" ht="12.75">
      <c r="A119" s="527" t="s">
        <v>432</v>
      </c>
      <c r="B119" s="527"/>
      <c r="C119" s="527"/>
      <c r="D119" s="527"/>
      <c r="E119" s="527"/>
      <c r="F119" s="527"/>
      <c r="G119" s="527"/>
      <c r="H119" s="527"/>
      <c r="I119" s="527"/>
      <c r="J119" s="188"/>
    </row>
    <row r="120" spans="1:10" ht="28.5" customHeight="1">
      <c r="A120" s="501" t="s">
        <v>430</v>
      </c>
      <c r="B120" s="501"/>
      <c r="C120" s="501"/>
      <c r="D120" s="501"/>
      <c r="E120" s="501"/>
      <c r="F120" s="501"/>
      <c r="G120" s="501"/>
      <c r="H120" s="501"/>
      <c r="I120" s="501"/>
      <c r="J120" s="218"/>
    </row>
    <row r="121" ht="12.75">
      <c r="A121" s="116"/>
    </row>
    <row r="122" ht="12.75">
      <c r="A122" s="175" t="s">
        <v>433</v>
      </c>
    </row>
    <row r="123" spans="1:3" ht="12.75">
      <c r="A123" s="177"/>
      <c r="B123" s="107" t="s">
        <v>588</v>
      </c>
      <c r="C123" s="306" t="s">
        <v>598</v>
      </c>
    </row>
    <row r="124" spans="1:3" ht="25.5">
      <c r="A124" s="174" t="s">
        <v>572</v>
      </c>
      <c r="B124" s="272">
        <v>77057</v>
      </c>
      <c r="C124" s="272">
        <v>284383</v>
      </c>
    </row>
    <row r="125" spans="1:7" ht="12.75">
      <c r="A125" s="174" t="s">
        <v>434</v>
      </c>
      <c r="B125" s="272">
        <v>1262002</v>
      </c>
      <c r="C125" s="272">
        <v>1377910</v>
      </c>
      <c r="G125" s="190"/>
    </row>
    <row r="126" spans="1:3" ht="13.5" thickBot="1">
      <c r="A126" s="174" t="s">
        <v>435</v>
      </c>
      <c r="B126" s="273">
        <v>2292539</v>
      </c>
      <c r="C126" s="273">
        <v>285040</v>
      </c>
    </row>
    <row r="127" spans="1:3" ht="13.5" thickBot="1">
      <c r="A127" s="176"/>
      <c r="B127" s="111">
        <f>SUM(B124:B126)</f>
        <v>3631598</v>
      </c>
      <c r="C127" s="111">
        <f>SUM(C124:C126)</f>
        <v>1947333</v>
      </c>
    </row>
    <row r="128" spans="1:3" ht="12.75">
      <c r="A128" s="175"/>
      <c r="C128" s="193"/>
    </row>
    <row r="129" ht="12.75">
      <c r="A129" s="175"/>
    </row>
    <row r="130" ht="12.75">
      <c r="A130" s="175" t="s">
        <v>436</v>
      </c>
    </row>
    <row r="131" spans="1:3" ht="12.75">
      <c r="A131" s="177"/>
      <c r="B131" s="107" t="s">
        <v>588</v>
      </c>
      <c r="C131" s="306" t="s">
        <v>598</v>
      </c>
    </row>
    <row r="132" spans="1:3" ht="12.75">
      <c r="A132" s="174" t="s">
        <v>437</v>
      </c>
      <c r="B132" s="272">
        <v>18895948</v>
      </c>
      <c r="C132" s="272">
        <v>17912880</v>
      </c>
    </row>
    <row r="133" spans="1:3" ht="12.75">
      <c r="A133" s="174" t="s">
        <v>438</v>
      </c>
      <c r="B133" s="272">
        <v>210605</v>
      </c>
      <c r="C133" s="272">
        <v>172063</v>
      </c>
    </row>
    <row r="134" spans="1:3" ht="13.5" thickBot="1">
      <c r="A134" s="174" t="s">
        <v>439</v>
      </c>
      <c r="B134" s="273">
        <v>0</v>
      </c>
      <c r="C134" s="273">
        <v>199132</v>
      </c>
    </row>
    <row r="135" spans="1:3" ht="13.5" thickBot="1">
      <c r="A135" s="176"/>
      <c r="B135" s="111">
        <f>SUM(B132:B134)</f>
        <v>19106553</v>
      </c>
      <c r="C135" s="111">
        <f>SUM(C132:C134)</f>
        <v>18284075</v>
      </c>
    </row>
    <row r="136" spans="1:3" ht="12.75">
      <c r="A136" s="116"/>
      <c r="C136" s="193"/>
    </row>
    <row r="137" spans="1:10" ht="27" customHeight="1">
      <c r="A137" s="501" t="s">
        <v>440</v>
      </c>
      <c r="B137" s="501"/>
      <c r="C137" s="501"/>
      <c r="D137" s="501"/>
      <c r="E137" s="501"/>
      <c r="F137" s="501"/>
      <c r="G137" s="501"/>
      <c r="H137" s="501"/>
      <c r="I137" s="501"/>
      <c r="J137" s="218"/>
    </row>
    <row r="138" ht="12.75">
      <c r="A138" s="175"/>
    </row>
    <row r="139" ht="12.75">
      <c r="A139" s="175" t="s">
        <v>441</v>
      </c>
    </row>
    <row r="140" spans="1:11" ht="22.5">
      <c r="A140" s="117"/>
      <c r="B140" s="221" t="s">
        <v>442</v>
      </c>
      <c r="C140" s="222" t="s">
        <v>443</v>
      </c>
      <c r="D140" s="221" t="s">
        <v>444</v>
      </c>
      <c r="E140" s="222" t="s">
        <v>445</v>
      </c>
      <c r="K140" s="138"/>
    </row>
    <row r="141" spans="1:11" ht="13.5" thickBot="1">
      <c r="A141" s="284" t="s">
        <v>446</v>
      </c>
      <c r="B141" s="223"/>
      <c r="C141" s="223"/>
      <c r="D141" s="223"/>
      <c r="E141" s="223"/>
      <c r="K141" s="138"/>
    </row>
    <row r="142" spans="1:11" ht="13.5" thickBot="1">
      <c r="A142" s="284" t="s">
        <v>605</v>
      </c>
      <c r="B142" s="224">
        <v>8187690</v>
      </c>
      <c r="C142" s="224">
        <v>78602707</v>
      </c>
      <c r="D142" s="225">
        <v>0</v>
      </c>
      <c r="E142" s="224">
        <f>SUM(B142:D142)</f>
        <v>86790397</v>
      </c>
      <c r="K142" s="138"/>
    </row>
    <row r="143" spans="1:11" ht="12.75">
      <c r="A143" s="285" t="s">
        <v>447</v>
      </c>
      <c r="B143" s="226"/>
      <c r="C143" s="227"/>
      <c r="D143" s="308">
        <v>273075</v>
      </c>
      <c r="E143" s="227">
        <f>SUM(B143:D143)</f>
        <v>273075</v>
      </c>
      <c r="K143" s="138"/>
    </row>
    <row r="144" spans="1:11" ht="12.75">
      <c r="A144" s="285" t="s">
        <v>448</v>
      </c>
      <c r="B144" s="226"/>
      <c r="C144" s="308">
        <v>273075</v>
      </c>
      <c r="D144" s="309">
        <v>-273075</v>
      </c>
      <c r="E144" s="226">
        <f>SUM(B144:D144)</f>
        <v>0</v>
      </c>
      <c r="K144" s="138"/>
    </row>
    <row r="145" spans="1:11" ht="13.5" thickBot="1">
      <c r="A145" s="285" t="s">
        <v>449</v>
      </c>
      <c r="B145" s="226"/>
      <c r="C145" s="227"/>
      <c r="D145" s="228"/>
      <c r="E145" s="226">
        <f>SUM(B145:D145)</f>
        <v>0</v>
      </c>
      <c r="K145" s="138"/>
    </row>
    <row r="146" spans="1:11" ht="13.5" thickBot="1">
      <c r="A146" s="284" t="s">
        <v>593</v>
      </c>
      <c r="B146" s="224">
        <f>SUM(B142:B145)</f>
        <v>8187690</v>
      </c>
      <c r="C146" s="224">
        <f>SUM(C142:C145)</f>
        <v>78875782</v>
      </c>
      <c r="D146" s="224">
        <f>SUM(D142:D145)</f>
        <v>0</v>
      </c>
      <c r="E146" s="224">
        <f>SUM(B146:D146)</f>
        <v>87063472</v>
      </c>
      <c r="I146" s="190"/>
      <c r="K146" s="138"/>
    </row>
    <row r="147" spans="1:11" ht="12.75">
      <c r="A147" s="286"/>
      <c r="B147" s="223"/>
      <c r="C147" s="223"/>
      <c r="D147" s="223"/>
      <c r="E147" s="226"/>
      <c r="K147" s="138"/>
    </row>
    <row r="148" spans="1:11" ht="13.5" thickBot="1">
      <c r="A148" s="284" t="s">
        <v>450</v>
      </c>
      <c r="B148" s="223"/>
      <c r="C148" s="223"/>
      <c r="D148" s="223"/>
      <c r="E148" s="223"/>
      <c r="K148" s="138"/>
    </row>
    <row r="149" spans="1:11" ht="13.5" thickBot="1">
      <c r="A149" s="284" t="s">
        <v>605</v>
      </c>
      <c r="B149" s="224">
        <v>1657824</v>
      </c>
      <c r="C149" s="224">
        <v>60395917</v>
      </c>
      <c r="D149" s="225">
        <v>0</v>
      </c>
      <c r="E149" s="224">
        <f>SUM(B149:D149)</f>
        <v>62053741</v>
      </c>
      <c r="K149" s="138"/>
    </row>
    <row r="150" spans="1:11" ht="12.75">
      <c r="A150" s="285" t="s">
        <v>451</v>
      </c>
      <c r="B150" s="227">
        <v>68162</v>
      </c>
      <c r="C150" s="227">
        <v>1931151</v>
      </c>
      <c r="D150" s="226"/>
      <c r="E150" s="240">
        <f>SUM(B150:D150)</f>
        <v>1999313</v>
      </c>
      <c r="K150" s="138"/>
    </row>
    <row r="151" spans="1:11" ht="13.5" thickBot="1">
      <c r="A151" s="285" t="s">
        <v>449</v>
      </c>
      <c r="B151" s="229"/>
      <c r="C151" s="227"/>
      <c r="D151" s="229"/>
      <c r="E151" s="227">
        <f>SUM(B151:D151)</f>
        <v>0</v>
      </c>
      <c r="K151" s="138"/>
    </row>
    <row r="152" spans="1:11" ht="13.5" thickBot="1">
      <c r="A152" s="284" t="s">
        <v>594</v>
      </c>
      <c r="B152" s="224">
        <f>SUM(B149:B151)</f>
        <v>1725986</v>
      </c>
      <c r="C152" s="224">
        <f>SUM(C149:C151)</f>
        <v>62327068</v>
      </c>
      <c r="D152" s="230">
        <f>SUM(D149:D151)</f>
        <v>0</v>
      </c>
      <c r="E152" s="241">
        <f>SUM(B152:D152)</f>
        <v>64053054</v>
      </c>
      <c r="K152" s="138"/>
    </row>
    <row r="153" spans="1:11" ht="12.75">
      <c r="A153" s="285"/>
      <c r="B153" s="226"/>
      <c r="C153" s="226"/>
      <c r="D153" s="226"/>
      <c r="E153" s="226"/>
      <c r="K153" s="138"/>
    </row>
    <row r="154" spans="1:11" ht="13.5" thickBot="1">
      <c r="A154" s="284" t="s">
        <v>452</v>
      </c>
      <c r="B154" s="226"/>
      <c r="C154" s="226"/>
      <c r="D154" s="226"/>
      <c r="E154" s="226"/>
      <c r="K154" s="138"/>
    </row>
    <row r="155" spans="1:11" ht="13.5" thickBot="1">
      <c r="A155" s="284" t="s">
        <v>593</v>
      </c>
      <c r="B155" s="231">
        <f>B146-B152</f>
        <v>6461704</v>
      </c>
      <c r="C155" s="231">
        <f>C146-C152</f>
        <v>16548714</v>
      </c>
      <c r="D155" s="230">
        <f>D146-D152</f>
        <v>0</v>
      </c>
      <c r="E155" s="241">
        <f>SUM(B155:D155)</f>
        <v>23010418</v>
      </c>
      <c r="K155" s="138"/>
    </row>
    <row r="156" ht="12.75">
      <c r="A156" s="284"/>
    </row>
    <row r="157" ht="12.75">
      <c r="A157" s="175"/>
    </row>
    <row r="158" ht="12.75">
      <c r="A158" s="175" t="s">
        <v>453</v>
      </c>
    </row>
    <row r="159" spans="1:12" ht="56.25">
      <c r="A159" s="192"/>
      <c r="B159" s="221" t="s">
        <v>454</v>
      </c>
      <c r="C159" s="221" t="s">
        <v>455</v>
      </c>
      <c r="D159" s="221" t="s">
        <v>456</v>
      </c>
      <c r="E159" s="221" t="s">
        <v>457</v>
      </c>
      <c r="F159" s="221" t="s">
        <v>458</v>
      </c>
      <c r="G159" s="221" t="s">
        <v>444</v>
      </c>
      <c r="H159" s="221" t="s">
        <v>459</v>
      </c>
      <c r="I159" s="221" t="s">
        <v>445</v>
      </c>
      <c r="J159" s="194"/>
      <c r="K159" s="194"/>
      <c r="L159" s="195"/>
    </row>
    <row r="160" spans="1:12" ht="12.75">
      <c r="A160" s="284" t="s">
        <v>446</v>
      </c>
      <c r="B160" s="232"/>
      <c r="C160" s="232"/>
      <c r="D160" s="232"/>
      <c r="E160" s="232"/>
      <c r="F160" s="232"/>
      <c r="G160" s="232"/>
      <c r="H160" s="232"/>
      <c r="I160" s="232"/>
      <c r="J160" s="194"/>
      <c r="K160" s="194"/>
      <c r="L160" s="195"/>
    </row>
    <row r="161" spans="1:12" ht="13.5" thickBot="1">
      <c r="A161" s="284" t="s">
        <v>605</v>
      </c>
      <c r="B161" s="233">
        <v>23269</v>
      </c>
      <c r="C161" s="233">
        <v>16839796</v>
      </c>
      <c r="D161" s="233">
        <v>536741703</v>
      </c>
      <c r="E161" s="233">
        <v>4119372.65</v>
      </c>
      <c r="F161" s="233">
        <v>46822</v>
      </c>
      <c r="G161" s="233">
        <v>5228626</v>
      </c>
      <c r="H161" s="233">
        <v>3983228</v>
      </c>
      <c r="I161" s="233">
        <f>SUM(B161:H161)</f>
        <v>566982816.65</v>
      </c>
      <c r="J161" s="194"/>
      <c r="K161" s="194"/>
      <c r="L161" s="195"/>
    </row>
    <row r="162" spans="1:12" ht="12.75">
      <c r="A162" s="285" t="s">
        <v>447</v>
      </c>
      <c r="B162" s="234"/>
      <c r="C162" s="234"/>
      <c r="D162" s="234">
        <v>33014</v>
      </c>
      <c r="E162" s="234">
        <v>564455</v>
      </c>
      <c r="F162" s="234"/>
      <c r="G162" s="234">
        <v>7819373</v>
      </c>
      <c r="H162" s="234">
        <v>3515</v>
      </c>
      <c r="I162" s="234">
        <f>SUM(B162:H162)</f>
        <v>8420357</v>
      </c>
      <c r="J162" s="194"/>
      <c r="K162" s="194"/>
      <c r="L162" s="195"/>
    </row>
    <row r="163" spans="1:12" ht="12.75">
      <c r="A163" s="285" t="s">
        <v>448</v>
      </c>
      <c r="B163" s="234"/>
      <c r="C163" s="234">
        <v>50961</v>
      </c>
      <c r="D163" s="234">
        <v>8211649</v>
      </c>
      <c r="E163" s="234"/>
      <c r="F163" s="234"/>
      <c r="G163" s="234">
        <v>-8262610</v>
      </c>
      <c r="H163" s="234"/>
      <c r="I163" s="234">
        <f>SUM(B163:H163)</f>
        <v>0</v>
      </c>
      <c r="J163" s="194"/>
      <c r="K163" s="194"/>
      <c r="L163" s="195"/>
    </row>
    <row r="164" spans="1:12" ht="13.5" thickBot="1">
      <c r="A164" s="285" t="s">
        <v>449</v>
      </c>
      <c r="B164" s="235"/>
      <c r="C164" s="235"/>
      <c r="D164" s="235">
        <v>-150276</v>
      </c>
      <c r="E164" s="235">
        <v>-15000</v>
      </c>
      <c r="F164" s="235"/>
      <c r="G164" s="235"/>
      <c r="H164" s="235"/>
      <c r="I164" s="235">
        <f>SUM(B164:H164)</f>
        <v>-165276</v>
      </c>
      <c r="J164" s="194"/>
      <c r="K164" s="194"/>
      <c r="L164" s="195"/>
    </row>
    <row r="165" spans="1:12" ht="13.5" thickBot="1">
      <c r="A165" s="284" t="s">
        <v>593</v>
      </c>
      <c r="B165" s="236">
        <f aca="true" t="shared" si="0" ref="B165:H165">SUM(B161:B164)</f>
        <v>23269</v>
      </c>
      <c r="C165" s="236">
        <f t="shared" si="0"/>
        <v>16890757</v>
      </c>
      <c r="D165" s="236">
        <f t="shared" si="0"/>
        <v>544836090</v>
      </c>
      <c r="E165" s="236">
        <f t="shared" si="0"/>
        <v>4668827.65</v>
      </c>
      <c r="F165" s="236">
        <f t="shared" si="0"/>
        <v>46822</v>
      </c>
      <c r="G165" s="236">
        <f t="shared" si="0"/>
        <v>4785389</v>
      </c>
      <c r="H165" s="236">
        <f t="shared" si="0"/>
        <v>3986743</v>
      </c>
      <c r="I165" s="236">
        <f>SUM(B165:H165)</f>
        <v>575237897.65</v>
      </c>
      <c r="J165" s="194"/>
      <c r="K165" s="194"/>
      <c r="L165" s="195"/>
    </row>
    <row r="166" spans="1:12" ht="12.75">
      <c r="A166" s="286"/>
      <c r="B166" s="237"/>
      <c r="C166" s="237"/>
      <c r="D166" s="237"/>
      <c r="E166" s="237"/>
      <c r="F166" s="237"/>
      <c r="G166" s="237"/>
      <c r="H166" s="237"/>
      <c r="I166" s="237"/>
      <c r="J166" s="194"/>
      <c r="K166" s="194"/>
      <c r="L166" s="195"/>
    </row>
    <row r="167" spans="1:12" ht="12.75">
      <c r="A167" s="284" t="s">
        <v>450</v>
      </c>
      <c r="B167" s="234"/>
      <c r="C167" s="234"/>
      <c r="D167" s="234"/>
      <c r="E167" s="234"/>
      <c r="F167" s="234"/>
      <c r="G167" s="234"/>
      <c r="H167" s="234"/>
      <c r="I167" s="234"/>
      <c r="J167" s="194"/>
      <c r="K167" s="194"/>
      <c r="L167" s="195"/>
    </row>
    <row r="168" spans="1:12" ht="13.5" thickBot="1">
      <c r="A168" s="284" t="s">
        <v>605</v>
      </c>
      <c r="B168" s="233">
        <v>0</v>
      </c>
      <c r="C168" s="233">
        <v>2629496</v>
      </c>
      <c r="D168" s="233">
        <v>195103631</v>
      </c>
      <c r="E168" s="233">
        <v>3805343</v>
      </c>
      <c r="F168" s="233">
        <v>0</v>
      </c>
      <c r="G168" s="233">
        <v>0</v>
      </c>
      <c r="H168" s="233">
        <v>3520508</v>
      </c>
      <c r="I168" s="233">
        <f>SUM(B168:H168)</f>
        <v>205058978</v>
      </c>
      <c r="J168" s="194"/>
      <c r="K168" s="194"/>
      <c r="L168" s="195"/>
    </row>
    <row r="169" spans="1:12" ht="12.75">
      <c r="A169" s="285" t="s">
        <v>451</v>
      </c>
      <c r="B169" s="234"/>
      <c r="C169" s="234">
        <v>105308</v>
      </c>
      <c r="D169" s="234">
        <v>11441358</v>
      </c>
      <c r="E169" s="234">
        <v>72379</v>
      </c>
      <c r="F169" s="234"/>
      <c r="G169" s="234"/>
      <c r="H169" s="234">
        <v>52955</v>
      </c>
      <c r="I169" s="242">
        <f>SUM(B169:H169)</f>
        <v>11672000</v>
      </c>
      <c r="J169" s="220"/>
      <c r="K169" s="194"/>
      <c r="L169" s="195"/>
    </row>
    <row r="170" spans="1:12" ht="12.75">
      <c r="A170" s="285" t="s">
        <v>449</v>
      </c>
      <c r="B170" s="234"/>
      <c r="C170" s="234"/>
      <c r="D170" s="234">
        <v>-94922</v>
      </c>
      <c r="E170" s="234">
        <v>-15000</v>
      </c>
      <c r="F170" s="234"/>
      <c r="G170" s="234"/>
      <c r="H170" s="234"/>
      <c r="I170" s="234">
        <f>SUM(B170:H170)</f>
        <v>-109922</v>
      </c>
      <c r="J170" s="194"/>
      <c r="K170" s="194"/>
      <c r="L170" s="195"/>
    </row>
    <row r="171" spans="1:12" ht="13.5" thickBot="1">
      <c r="A171" s="284" t="s">
        <v>594</v>
      </c>
      <c r="B171" s="233">
        <f>SUM(B168:B170)</f>
        <v>0</v>
      </c>
      <c r="C171" s="233">
        <f aca="true" t="shared" si="1" ref="C171:H171">SUM(C168:C170)</f>
        <v>2734804</v>
      </c>
      <c r="D171" s="233">
        <f t="shared" si="1"/>
        <v>206450067</v>
      </c>
      <c r="E171" s="233">
        <f t="shared" si="1"/>
        <v>3862722</v>
      </c>
      <c r="F171" s="233">
        <f t="shared" si="1"/>
        <v>0</v>
      </c>
      <c r="G171" s="233">
        <f t="shared" si="1"/>
        <v>0</v>
      </c>
      <c r="H171" s="233">
        <f t="shared" si="1"/>
        <v>3573463</v>
      </c>
      <c r="I171" s="233">
        <f>SUM(B171:H171)</f>
        <v>216621056</v>
      </c>
      <c r="J171" s="194"/>
      <c r="K171" s="194"/>
      <c r="L171" s="195"/>
    </row>
    <row r="172" spans="1:12" ht="12.75">
      <c r="A172" s="285"/>
      <c r="B172" s="234"/>
      <c r="C172" s="234"/>
      <c r="D172" s="234"/>
      <c r="E172" s="234"/>
      <c r="F172" s="234"/>
      <c r="G172" s="234"/>
      <c r="H172" s="234"/>
      <c r="I172" s="234"/>
      <c r="J172" s="194"/>
      <c r="K172" s="194"/>
      <c r="L172" s="196"/>
    </row>
    <row r="173" spans="1:12" ht="12.75">
      <c r="A173" s="284" t="s">
        <v>452</v>
      </c>
      <c r="B173" s="234"/>
      <c r="C173" s="234"/>
      <c r="D173" s="234"/>
      <c r="E173" s="234"/>
      <c r="F173" s="234"/>
      <c r="G173" s="234"/>
      <c r="H173" s="234"/>
      <c r="I173" s="234"/>
      <c r="J173" s="194"/>
      <c r="K173" s="194"/>
      <c r="L173" s="195"/>
    </row>
    <row r="174" spans="1:12" ht="13.5" thickBot="1">
      <c r="A174" s="284" t="s">
        <v>593</v>
      </c>
      <c r="B174" s="233">
        <f>B165-B171</f>
        <v>23269</v>
      </c>
      <c r="C174" s="243">
        <f aca="true" t="shared" si="2" ref="C174:H174">C165-C171</f>
        <v>14155953</v>
      </c>
      <c r="D174" s="233">
        <f t="shared" si="2"/>
        <v>338386023</v>
      </c>
      <c r="E174" s="233">
        <f t="shared" si="2"/>
        <v>806105.6500000004</v>
      </c>
      <c r="F174" s="233">
        <f t="shared" si="2"/>
        <v>46822</v>
      </c>
      <c r="G174" s="233">
        <f t="shared" si="2"/>
        <v>4785389</v>
      </c>
      <c r="H174" s="233">
        <f t="shared" si="2"/>
        <v>413280</v>
      </c>
      <c r="I174" s="243">
        <f>SUM(B174:H174)</f>
        <v>358616841.65</v>
      </c>
      <c r="J174" s="194"/>
      <c r="K174" s="194"/>
      <c r="L174" s="195"/>
    </row>
    <row r="175" spans="1:11" ht="12.75">
      <c r="A175" s="119"/>
      <c r="B175" s="120"/>
      <c r="C175" s="121"/>
      <c r="D175" s="121"/>
      <c r="E175" s="121"/>
      <c r="F175" s="121"/>
      <c r="G175" s="121"/>
      <c r="H175" s="197"/>
      <c r="I175" s="193"/>
      <c r="J175" s="194"/>
      <c r="K175" s="194"/>
    </row>
    <row r="176" spans="1:10" ht="12.75">
      <c r="A176" s="119"/>
      <c r="B176" s="120"/>
      <c r="C176" s="121"/>
      <c r="D176" s="121"/>
      <c r="E176" s="121"/>
      <c r="F176" s="121"/>
      <c r="G176" s="121"/>
      <c r="H176" s="197"/>
      <c r="I176" s="193"/>
      <c r="J176" s="194"/>
    </row>
    <row r="178" spans="1:7" ht="12.75">
      <c r="A178" s="175" t="s">
        <v>460</v>
      </c>
      <c r="C178" s="190"/>
      <c r="D178" s="190"/>
      <c r="G178" s="190"/>
    </row>
    <row r="179" spans="1:3" ht="12.75">
      <c r="A179" s="177"/>
      <c r="B179" s="107" t="s">
        <v>588</v>
      </c>
      <c r="C179" s="290"/>
    </row>
    <row r="180" spans="1:3" ht="12.75">
      <c r="A180" s="174" t="s">
        <v>461</v>
      </c>
      <c r="B180" s="201">
        <v>4971578</v>
      </c>
      <c r="C180" s="292"/>
    </row>
    <row r="181" spans="1:3" ht="12.75">
      <c r="A181" s="174" t="s">
        <v>462</v>
      </c>
      <c r="B181" s="201">
        <v>34007804</v>
      </c>
      <c r="C181" s="292"/>
    </row>
    <row r="182" spans="1:3" ht="13.5" thickBot="1">
      <c r="A182" s="174" t="s">
        <v>463</v>
      </c>
      <c r="B182" s="202">
        <v>3475590</v>
      </c>
      <c r="C182" s="292"/>
    </row>
    <row r="183" spans="1:3" ht="12.75">
      <c r="A183" s="182"/>
      <c r="B183" s="203">
        <f>SUM(B180:B182)</f>
        <v>42454972</v>
      </c>
      <c r="C183" s="293"/>
    </row>
    <row r="184" spans="1:3" ht="13.5" thickBot="1">
      <c r="A184" s="174" t="s">
        <v>464</v>
      </c>
      <c r="B184" s="204">
        <v>-1568139</v>
      </c>
      <c r="C184" s="294"/>
    </row>
    <row r="185" spans="1:3" ht="12.75">
      <c r="A185" s="182"/>
      <c r="B185" s="206">
        <f>B183+B184</f>
        <v>40886833</v>
      </c>
      <c r="C185" s="295"/>
    </row>
    <row r="186" spans="1:3" ht="13.5" thickBot="1">
      <c r="A186" s="174" t="s">
        <v>573</v>
      </c>
      <c r="B186" s="207">
        <v>6187534</v>
      </c>
      <c r="C186" s="296"/>
    </row>
    <row r="187" spans="1:3" ht="12.75">
      <c r="A187" s="182" t="s">
        <v>561</v>
      </c>
      <c r="B187" s="206">
        <f>SUM(B185:B186)</f>
        <v>47074367</v>
      </c>
      <c r="C187" s="295"/>
    </row>
    <row r="188" spans="1:3" ht="13.5" thickBot="1">
      <c r="A188" s="174" t="s">
        <v>574</v>
      </c>
      <c r="B188" s="202">
        <v>19302060</v>
      </c>
      <c r="C188" s="292"/>
    </row>
    <row r="189" spans="1:3" ht="13.5" thickBot="1">
      <c r="A189" s="122"/>
      <c r="B189" s="261">
        <f>SUM(B187:B188)</f>
        <v>66376427</v>
      </c>
      <c r="C189" s="297"/>
    </row>
    <row r="190" spans="1:3" ht="12.75">
      <c r="A190" s="123"/>
      <c r="B190" s="124"/>
      <c r="C190" s="124"/>
    </row>
    <row r="191" spans="1:10" ht="27" customHeight="1">
      <c r="A191" s="501" t="s">
        <v>614</v>
      </c>
      <c r="B191" s="501"/>
      <c r="C191" s="501"/>
      <c r="D191" s="501"/>
      <c r="E191" s="501"/>
      <c r="F191" s="501"/>
      <c r="G191" s="501"/>
      <c r="H191" s="501"/>
      <c r="I191" s="501"/>
      <c r="J191" s="218"/>
    </row>
    <row r="192" spans="1:10" ht="42" customHeight="1">
      <c r="A192" s="501" t="s">
        <v>615</v>
      </c>
      <c r="B192" s="501"/>
      <c r="C192" s="501"/>
      <c r="D192" s="501"/>
      <c r="E192" s="501"/>
      <c r="F192" s="501"/>
      <c r="G192" s="501"/>
      <c r="H192" s="501"/>
      <c r="I192" s="501"/>
      <c r="J192" s="218"/>
    </row>
    <row r="193" spans="1:8" ht="12.75">
      <c r="A193" s="183"/>
      <c r="H193" s="190"/>
    </row>
    <row r="194" spans="1:8" ht="12.75">
      <c r="A194" s="183"/>
      <c r="H194" s="190"/>
    </row>
    <row r="195" spans="1:8" ht="12.75" customHeight="1">
      <c r="A195" s="175" t="s">
        <v>575</v>
      </c>
      <c r="H195" s="190"/>
    </row>
    <row r="196" spans="1:10" ht="12.75" customHeight="1">
      <c r="A196" s="501" t="s">
        <v>372</v>
      </c>
      <c r="B196" s="501"/>
      <c r="C196" s="501"/>
      <c r="D196" s="501"/>
      <c r="E196" s="501"/>
      <c r="F196" s="501"/>
      <c r="G196" s="501"/>
      <c r="H196" s="501"/>
      <c r="I196" s="501"/>
      <c r="J196" s="218"/>
    </row>
    <row r="197" spans="1:10" ht="15" customHeight="1">
      <c r="A197" s="501" t="s">
        <v>373</v>
      </c>
      <c r="B197" s="501"/>
      <c r="C197" s="501"/>
      <c r="D197" s="501"/>
      <c r="E197" s="501"/>
      <c r="F197" s="501"/>
      <c r="G197" s="501"/>
      <c r="H197" s="501"/>
      <c r="I197" s="501"/>
      <c r="J197" s="218"/>
    </row>
    <row r="198" spans="1:10" ht="26.25" customHeight="1">
      <c r="A198" s="501" t="s">
        <v>563</v>
      </c>
      <c r="B198" s="501"/>
      <c r="C198" s="501"/>
      <c r="D198" s="501"/>
      <c r="E198" s="501"/>
      <c r="F198" s="501"/>
      <c r="G198" s="501"/>
      <c r="H198" s="501"/>
      <c r="I198" s="501"/>
      <c r="J198" s="218"/>
    </row>
    <row r="199" spans="1:10" ht="12.75" customHeight="1">
      <c r="A199" s="501"/>
      <c r="B199" s="501"/>
      <c r="C199" s="501"/>
      <c r="D199" s="501"/>
      <c r="E199" s="501"/>
      <c r="F199" s="501"/>
      <c r="G199" s="501"/>
      <c r="H199" s="501"/>
      <c r="I199" s="501"/>
      <c r="J199" s="218"/>
    </row>
    <row r="200" spans="1:10" ht="12.75">
      <c r="A200" s="501" t="s">
        <v>374</v>
      </c>
      <c r="B200" s="501"/>
      <c r="C200" s="501"/>
      <c r="D200" s="501"/>
      <c r="E200" s="501"/>
      <c r="F200" s="501"/>
      <c r="G200" s="501"/>
      <c r="H200" s="501"/>
      <c r="I200" s="501"/>
      <c r="J200" s="218"/>
    </row>
    <row r="201" spans="1:10" ht="27.75" customHeight="1">
      <c r="A201" s="501" t="s">
        <v>582</v>
      </c>
      <c r="B201" s="501"/>
      <c r="C201" s="501"/>
      <c r="D201" s="501"/>
      <c r="E201" s="501"/>
      <c r="F201" s="501"/>
      <c r="G201" s="501"/>
      <c r="H201" s="501"/>
      <c r="I201" s="501"/>
      <c r="J201" s="259"/>
    </row>
    <row r="202" spans="1:10" ht="12.75">
      <c r="A202" s="258"/>
      <c r="B202" s="258"/>
      <c r="C202" s="258"/>
      <c r="D202" s="258"/>
      <c r="E202" s="258"/>
      <c r="F202" s="258"/>
      <c r="G202" s="258"/>
      <c r="H202" s="258"/>
      <c r="I202" s="258"/>
      <c r="J202" s="259"/>
    </row>
    <row r="203" spans="1:10" ht="12.75">
      <c r="A203" s="501" t="s">
        <v>595</v>
      </c>
      <c r="B203" s="501"/>
      <c r="C203" s="501"/>
      <c r="D203" s="501"/>
      <c r="E203" s="501"/>
      <c r="F203" s="501"/>
      <c r="G203" s="501"/>
      <c r="H203" s="501"/>
      <c r="I203" s="501"/>
      <c r="J203" s="218"/>
    </row>
    <row r="204" spans="1:9" ht="12.75">
      <c r="A204" s="178" t="s">
        <v>375</v>
      </c>
      <c r="B204" s="178" t="s">
        <v>376</v>
      </c>
      <c r="D204" s="531"/>
      <c r="E204" s="531"/>
      <c r="F204" s="531"/>
      <c r="G204" s="531"/>
      <c r="H204" s="531"/>
      <c r="I204" s="531"/>
    </row>
    <row r="205" spans="1:2" ht="12.75">
      <c r="A205" s="208" t="s">
        <v>377</v>
      </c>
      <c r="B205" s="260">
        <v>1</v>
      </c>
    </row>
    <row r="206" spans="1:2" ht="12.75">
      <c r="A206" s="208" t="s">
        <v>378</v>
      </c>
      <c r="B206" s="260">
        <v>1</v>
      </c>
    </row>
    <row r="207" spans="1:11" s="255" customFormat="1" ht="25.5">
      <c r="A207" s="253" t="s">
        <v>577</v>
      </c>
      <c r="B207" s="257">
        <v>1</v>
      </c>
      <c r="C207" s="530"/>
      <c r="D207" s="530"/>
      <c r="E207" s="530"/>
      <c r="F207" s="530"/>
      <c r="G207" s="530"/>
      <c r="H207" s="530"/>
      <c r="I207" s="530"/>
      <c r="J207" s="136"/>
      <c r="K207" s="136"/>
    </row>
    <row r="208" ht="12.75">
      <c r="A208" s="183"/>
    </row>
    <row r="209" spans="1:9" ht="12.75">
      <c r="A209" s="517" t="s">
        <v>379</v>
      </c>
      <c r="B209" s="517"/>
      <c r="C209" s="517"/>
      <c r="D209" s="517"/>
      <c r="E209" s="517"/>
      <c r="F209" s="517"/>
      <c r="G209" s="517"/>
      <c r="H209" s="517"/>
      <c r="I209" s="517"/>
    </row>
    <row r="210" spans="1:10" ht="12.75">
      <c r="A210" s="184"/>
      <c r="B210" s="184"/>
      <c r="C210" s="184"/>
      <c r="D210" s="184"/>
      <c r="E210" s="184"/>
      <c r="F210" s="184"/>
      <c r="G210" s="184"/>
      <c r="H210" s="184"/>
      <c r="I210" s="184"/>
      <c r="J210" s="219"/>
    </row>
    <row r="211" spans="1:7" ht="12.75">
      <c r="A211" s="116"/>
      <c r="G211" s="190"/>
    </row>
    <row r="212" ht="12.75">
      <c r="A212" s="175" t="s">
        <v>465</v>
      </c>
    </row>
    <row r="213" spans="2:3" ht="12.75">
      <c r="B213" s="107" t="s">
        <v>588</v>
      </c>
      <c r="C213" s="290"/>
    </row>
    <row r="214" spans="1:3" ht="12.75">
      <c r="A214" s="128" t="s">
        <v>466</v>
      </c>
      <c r="B214" s="266">
        <v>88080857</v>
      </c>
      <c r="C214" s="212"/>
    </row>
    <row r="215" spans="1:8" ht="12.75">
      <c r="A215" s="174" t="s">
        <v>467</v>
      </c>
      <c r="B215" s="266">
        <v>48216</v>
      </c>
      <c r="C215" s="212"/>
      <c r="H215" s="114"/>
    </row>
    <row r="216" spans="1:3" ht="25.5">
      <c r="A216" s="174" t="s">
        <v>468</v>
      </c>
      <c r="B216" s="266">
        <v>375722</v>
      </c>
      <c r="C216" s="291"/>
    </row>
    <row r="217" spans="1:3" ht="13.5" thickBot="1">
      <c r="A217" s="174" t="s">
        <v>471</v>
      </c>
      <c r="B217" s="273">
        <v>1854232</v>
      </c>
      <c r="C217" s="291"/>
    </row>
    <row r="218" spans="2:3" ht="13.5" thickBot="1">
      <c r="B218" s="115">
        <f>SUM(B214:B217)</f>
        <v>90359027</v>
      </c>
      <c r="C218" s="124"/>
    </row>
    <row r="219" spans="1:3" ht="12.75">
      <c r="A219" s="116"/>
      <c r="C219" s="193"/>
    </row>
    <row r="220" spans="1:11" s="270" customFormat="1" ht="12.75">
      <c r="A220" s="281"/>
      <c r="B220" s="282"/>
      <c r="C220" s="282"/>
      <c r="D220" s="282"/>
      <c r="E220" s="282"/>
      <c r="F220" s="282"/>
      <c r="G220" s="282"/>
      <c r="H220" s="282"/>
      <c r="I220" s="282"/>
      <c r="J220" s="267"/>
      <c r="K220" s="267"/>
    </row>
    <row r="221" ht="12.75">
      <c r="A221" s="175" t="s">
        <v>472</v>
      </c>
    </row>
    <row r="222" spans="2:3" ht="12.75">
      <c r="B222" s="107" t="s">
        <v>588</v>
      </c>
      <c r="C222" s="290"/>
    </row>
    <row r="223" spans="1:3" ht="25.5">
      <c r="A223" s="128" t="s">
        <v>576</v>
      </c>
      <c r="B223" s="266">
        <v>101827091</v>
      </c>
      <c r="C223" s="212"/>
    </row>
    <row r="224" spans="1:3" ht="12.75">
      <c r="A224" s="128" t="s">
        <v>473</v>
      </c>
      <c r="B224" s="266">
        <v>454022</v>
      </c>
      <c r="C224" s="212"/>
    </row>
    <row r="225" spans="1:3" ht="12.75">
      <c r="A225" s="128" t="s">
        <v>474</v>
      </c>
      <c r="B225" s="266">
        <v>12642195</v>
      </c>
      <c r="C225" s="212"/>
    </row>
    <row r="226" spans="1:11" s="270" customFormat="1" ht="13.5" thickBot="1">
      <c r="A226" s="128" t="s">
        <v>617</v>
      </c>
      <c r="B226" s="271">
        <v>3332</v>
      </c>
      <c r="C226" s="212"/>
      <c r="D226" s="305"/>
      <c r="E226" s="305"/>
      <c r="F226" s="305"/>
      <c r="G226" s="305"/>
      <c r="H226" s="305"/>
      <c r="I226" s="305"/>
      <c r="J226" s="267"/>
      <c r="K226" s="267"/>
    </row>
    <row r="227" spans="1:5" ht="12.75">
      <c r="A227" s="128"/>
      <c r="B227" s="205">
        <f>SUM(B223:B226)</f>
        <v>114926640</v>
      </c>
      <c r="C227" s="298"/>
      <c r="E227" s="190"/>
    </row>
    <row r="228" spans="1:7" ht="13.5" thickBot="1">
      <c r="A228" s="128" t="s">
        <v>475</v>
      </c>
      <c r="B228" s="274">
        <v>-26845783</v>
      </c>
      <c r="C228" s="299"/>
      <c r="G228" s="190"/>
    </row>
    <row r="229" spans="2:5" ht="13.5" thickBot="1">
      <c r="B229" s="115">
        <f>SUM(B227:B228)</f>
        <v>88080857</v>
      </c>
      <c r="C229" s="297"/>
      <c r="E229" s="190"/>
    </row>
    <row r="230" ht="12.75">
      <c r="C230" s="193"/>
    </row>
    <row r="231" spans="1:9" ht="12.75">
      <c r="A231" s="181" t="s">
        <v>75</v>
      </c>
      <c r="I231" s="190"/>
    </row>
    <row r="232" spans="1:10" ht="12.75">
      <c r="A232" s="501" t="s">
        <v>476</v>
      </c>
      <c r="B232" s="501"/>
      <c r="C232" s="501"/>
      <c r="D232" s="501"/>
      <c r="E232" s="501"/>
      <c r="F232" s="501"/>
      <c r="G232" s="501"/>
      <c r="H232" s="501"/>
      <c r="I232" s="501"/>
      <c r="J232" s="185"/>
    </row>
    <row r="233" spans="1:3" ht="12.75">
      <c r="A233" s="106"/>
      <c r="B233" s="107" t="s">
        <v>588</v>
      </c>
      <c r="C233" s="107"/>
    </row>
    <row r="234" spans="1:9" ht="12.75">
      <c r="A234" s="174" t="s">
        <v>618</v>
      </c>
      <c r="B234" s="244">
        <v>26465854</v>
      </c>
      <c r="I234" s="190"/>
    </row>
    <row r="235" spans="1:2" ht="12.75">
      <c r="A235" s="174" t="s">
        <v>477</v>
      </c>
      <c r="B235" s="244">
        <v>-93588</v>
      </c>
    </row>
    <row r="236" spans="1:2" ht="12.75">
      <c r="A236" s="174" t="s">
        <v>478</v>
      </c>
      <c r="B236" s="244">
        <v>-621970</v>
      </c>
    </row>
    <row r="237" spans="1:2" ht="13.5" thickBot="1">
      <c r="A237" s="174" t="s">
        <v>479</v>
      </c>
      <c r="B237" s="110">
        <v>1095487</v>
      </c>
    </row>
    <row r="238" spans="1:3" ht="13.5" thickBot="1">
      <c r="A238" s="182" t="s">
        <v>480</v>
      </c>
      <c r="B238" s="209">
        <f>SUM(B234:B237)</f>
        <v>26845783</v>
      </c>
      <c r="C238" s="190"/>
    </row>
    <row r="239" ht="12.75">
      <c r="B239" s="238"/>
    </row>
    <row r="240" spans="2:7" ht="12.75">
      <c r="B240" s="238"/>
      <c r="G240" s="190"/>
    </row>
    <row r="241" spans="1:2" ht="12.75">
      <c r="A241" s="181" t="s">
        <v>481</v>
      </c>
      <c r="B241" s="238"/>
    </row>
    <row r="242" spans="1:2" ht="12.75">
      <c r="A242" s="106"/>
      <c r="B242" s="239" t="s">
        <v>588</v>
      </c>
    </row>
    <row r="243" spans="1:8" ht="12.75">
      <c r="A243" s="174" t="s">
        <v>482</v>
      </c>
      <c r="B243" s="133">
        <v>63318610</v>
      </c>
      <c r="H243" s="190"/>
    </row>
    <row r="244" spans="1:2" ht="12.75">
      <c r="A244" s="174" t="s">
        <v>483</v>
      </c>
      <c r="B244" s="133">
        <v>19711237</v>
      </c>
    </row>
    <row r="245" spans="1:2" ht="12.75">
      <c r="A245" s="174" t="s">
        <v>484</v>
      </c>
      <c r="B245" s="133">
        <v>7215098</v>
      </c>
    </row>
    <row r="246" spans="1:11" ht="13.5" thickBot="1">
      <c r="A246" s="174" t="s">
        <v>485</v>
      </c>
      <c r="B246" s="134">
        <v>24678363</v>
      </c>
      <c r="K246" s="189"/>
    </row>
    <row r="247" spans="1:2" ht="13.5" thickBot="1">
      <c r="A247" s="176"/>
      <c r="B247" s="111">
        <f>SUM(B243:B246)</f>
        <v>114923308</v>
      </c>
    </row>
    <row r="249" spans="1:11" s="270" customFormat="1" ht="12.75">
      <c r="A249" s="282"/>
      <c r="B249" s="282"/>
      <c r="C249" s="282"/>
      <c r="D249" s="282"/>
      <c r="E249" s="282"/>
      <c r="F249" s="282"/>
      <c r="G249" s="282"/>
      <c r="H249" s="282"/>
      <c r="I249" s="282"/>
      <c r="J249" s="267"/>
      <c r="K249" s="267"/>
    </row>
    <row r="250" spans="1:11" s="270" customFormat="1" ht="12.75">
      <c r="A250" s="268" t="s">
        <v>584</v>
      </c>
      <c r="B250" s="269"/>
      <c r="C250" s="269"/>
      <c r="D250" s="269"/>
      <c r="E250" s="269"/>
      <c r="F250" s="269"/>
      <c r="G250" s="269"/>
      <c r="H250" s="269"/>
      <c r="I250" s="269"/>
      <c r="J250" s="267"/>
      <c r="K250" s="267"/>
    </row>
    <row r="251" spans="1:11" s="270" customFormat="1" ht="12.75">
      <c r="A251" s="277"/>
      <c r="B251" s="264" t="s">
        <v>588</v>
      </c>
      <c r="C251" s="290"/>
      <c r="D251" s="269"/>
      <c r="E251" s="269"/>
      <c r="F251" s="269"/>
      <c r="G251" s="269"/>
      <c r="H251" s="269"/>
      <c r="I251" s="269"/>
      <c r="J251" s="267"/>
      <c r="K251" s="267"/>
    </row>
    <row r="252" spans="1:11" s="270" customFormat="1" ht="12.75">
      <c r="A252" s="174" t="s">
        <v>469</v>
      </c>
      <c r="B252" s="272">
        <v>396304</v>
      </c>
      <c r="C252" s="291"/>
      <c r="D252" s="269"/>
      <c r="E252" s="269"/>
      <c r="F252" s="269"/>
      <c r="G252" s="269"/>
      <c r="H252" s="269"/>
      <c r="I252" s="269"/>
      <c r="J252" s="267"/>
      <c r="K252" s="267"/>
    </row>
    <row r="253" spans="1:11" s="270" customFormat="1" ht="12.75">
      <c r="A253" s="174" t="s">
        <v>470</v>
      </c>
      <c r="B253" s="266">
        <v>1455257</v>
      </c>
      <c r="C253" s="291"/>
      <c r="D253" s="269"/>
      <c r="E253" s="269"/>
      <c r="F253" s="269"/>
      <c r="G253" s="269"/>
      <c r="H253" s="269"/>
      <c r="I253" s="269"/>
      <c r="J253" s="267"/>
      <c r="K253" s="267"/>
    </row>
    <row r="254" spans="1:11" s="270" customFormat="1" ht="13.5" thickBot="1">
      <c r="A254" s="174" t="s">
        <v>471</v>
      </c>
      <c r="B254" s="273">
        <v>2671</v>
      </c>
      <c r="C254" s="291"/>
      <c r="D254" s="269"/>
      <c r="E254" s="269"/>
      <c r="F254" s="269"/>
      <c r="G254" s="269"/>
      <c r="H254" s="269"/>
      <c r="I254" s="269"/>
      <c r="J254" s="267"/>
      <c r="K254" s="267"/>
    </row>
    <row r="255" spans="1:11" s="270" customFormat="1" ht="13.5" thickBot="1">
      <c r="A255" s="269"/>
      <c r="B255" s="265">
        <f>SUM(B252:B254)</f>
        <v>1854232</v>
      </c>
      <c r="C255" s="124"/>
      <c r="D255" s="269"/>
      <c r="E255" s="269"/>
      <c r="F255" s="269"/>
      <c r="G255" s="269"/>
      <c r="H255" s="269"/>
      <c r="I255" s="269"/>
      <c r="J255" s="267"/>
      <c r="K255" s="267"/>
    </row>
    <row r="256" spans="1:3" ht="12.75">
      <c r="A256" s="175"/>
      <c r="C256" s="193"/>
    </row>
    <row r="257" spans="1:11" s="270" customFormat="1" ht="12.75">
      <c r="A257" s="283"/>
      <c r="B257" s="282"/>
      <c r="C257" s="282"/>
      <c r="D257" s="282"/>
      <c r="E257" s="282"/>
      <c r="F257" s="282"/>
      <c r="G257" s="282"/>
      <c r="H257" s="282"/>
      <c r="I257" s="282"/>
      <c r="J257" s="267"/>
      <c r="K257" s="267"/>
    </row>
    <row r="258" ht="12.75">
      <c r="A258" s="175" t="s">
        <v>486</v>
      </c>
    </row>
    <row r="259" spans="1:3" ht="12.75">
      <c r="A259" s="177"/>
      <c r="B259" s="107" t="s">
        <v>588</v>
      </c>
      <c r="C259" s="290"/>
    </row>
    <row r="260" spans="1:3" ht="12.75">
      <c r="A260" s="174" t="s">
        <v>487</v>
      </c>
      <c r="B260" s="272">
        <v>30000</v>
      </c>
      <c r="C260" s="291"/>
    </row>
    <row r="261" spans="1:3" ht="13.5" thickBot="1">
      <c r="A261" s="174" t="s">
        <v>488</v>
      </c>
      <c r="B261" s="273">
        <v>642961</v>
      </c>
      <c r="C261" s="291"/>
    </row>
    <row r="262" spans="1:3" ht="12.75">
      <c r="A262" s="182"/>
      <c r="B262" s="210">
        <f>SUM(B260:B261)</f>
        <v>672961</v>
      </c>
      <c r="C262" s="210"/>
    </row>
    <row r="263" spans="1:3" ht="13.5" thickBot="1">
      <c r="A263" s="128" t="s">
        <v>464</v>
      </c>
      <c r="B263" s="274">
        <v>-30000</v>
      </c>
      <c r="C263" s="299"/>
    </row>
    <row r="264" spans="1:3" ht="13.5" thickBot="1">
      <c r="A264" s="128"/>
      <c r="B264" s="211">
        <f>SUM(B262:B263)</f>
        <v>642961</v>
      </c>
      <c r="C264" s="300"/>
    </row>
    <row r="265" spans="1:3" ht="12.75">
      <c r="A265" s="183"/>
      <c r="C265" s="193"/>
    </row>
    <row r="267" ht="12.75">
      <c r="A267" s="175" t="s">
        <v>489</v>
      </c>
    </row>
    <row r="268" spans="1:3" ht="12.75">
      <c r="A268" s="177"/>
      <c r="B268" s="107" t="s">
        <v>588</v>
      </c>
      <c r="C268" s="290"/>
    </row>
    <row r="269" spans="1:3" ht="13.5" customHeight="1">
      <c r="A269" s="174" t="s">
        <v>490</v>
      </c>
      <c r="B269" s="272">
        <v>903739</v>
      </c>
      <c r="C269" s="291"/>
    </row>
    <row r="270" spans="1:3" ht="13.5" customHeight="1">
      <c r="A270" s="174" t="s">
        <v>491</v>
      </c>
      <c r="B270" s="272">
        <v>18718</v>
      </c>
      <c r="C270" s="291"/>
    </row>
    <row r="271" spans="1:3" ht="13.5" customHeight="1" thickBot="1">
      <c r="A271" s="174" t="s">
        <v>492</v>
      </c>
      <c r="B271" s="273">
        <v>369099</v>
      </c>
      <c r="C271" s="291"/>
    </row>
    <row r="272" spans="1:3" ht="13.5" thickBot="1">
      <c r="A272" s="176"/>
      <c r="B272" s="118">
        <f>SUM(B269:B271)</f>
        <v>1291556</v>
      </c>
      <c r="C272" s="125"/>
    </row>
    <row r="273" ht="12.75">
      <c r="C273" s="193"/>
    </row>
    <row r="274" ht="12.75">
      <c r="A274" s="175"/>
    </row>
    <row r="275" ht="12.75">
      <c r="A275" s="175" t="s">
        <v>493</v>
      </c>
    </row>
    <row r="276" spans="1:3" ht="12.75">
      <c r="A276" s="109"/>
      <c r="B276" s="107" t="s">
        <v>588</v>
      </c>
      <c r="C276" s="290"/>
    </row>
    <row r="277" spans="1:3" ht="13.5" customHeight="1">
      <c r="A277" s="174" t="s">
        <v>494</v>
      </c>
      <c r="B277" s="272">
        <v>41621238</v>
      </c>
      <c r="C277" s="291"/>
    </row>
    <row r="278" spans="1:3" ht="12.75">
      <c r="A278" s="174" t="s">
        <v>495</v>
      </c>
      <c r="B278" s="272">
        <v>1048840</v>
      </c>
      <c r="C278" s="291"/>
    </row>
    <row r="279" spans="1:3" ht="13.5" thickBot="1">
      <c r="A279" s="174" t="s">
        <v>496</v>
      </c>
      <c r="B279" s="272">
        <v>18877835</v>
      </c>
      <c r="C279" s="291"/>
    </row>
    <row r="280" spans="1:3" ht="13.5" thickBot="1">
      <c r="A280" s="198"/>
      <c r="B280" s="118">
        <f>SUM(B277:B279)</f>
        <v>61547913</v>
      </c>
      <c r="C280" s="125"/>
    </row>
    <row r="281" spans="1:3" ht="12.75">
      <c r="A281" s="199"/>
      <c r="C281" s="193"/>
    </row>
    <row r="282" ht="12.75">
      <c r="A282" s="175"/>
    </row>
    <row r="283" ht="12.75">
      <c r="A283" s="175" t="s">
        <v>497</v>
      </c>
    </row>
    <row r="284" spans="1:10" ht="51" customHeight="1">
      <c r="A284" s="501" t="s">
        <v>498</v>
      </c>
      <c r="B284" s="501"/>
      <c r="C284" s="501"/>
      <c r="D284" s="501"/>
      <c r="E284" s="501"/>
      <c r="F284" s="501"/>
      <c r="G284" s="501"/>
      <c r="H284" s="501"/>
      <c r="I284" s="501"/>
      <c r="J284" s="218"/>
    </row>
    <row r="285" spans="1:10" ht="12.75">
      <c r="A285" s="501"/>
      <c r="B285" s="501"/>
      <c r="C285" s="501"/>
      <c r="D285" s="501"/>
      <c r="E285" s="501"/>
      <c r="F285" s="501"/>
      <c r="G285" s="501"/>
      <c r="H285" s="501"/>
      <c r="I285" s="501"/>
      <c r="J285" s="218"/>
    </row>
    <row r="286" spans="1:10" ht="38.25" customHeight="1">
      <c r="A286" s="501" t="s">
        <v>499</v>
      </c>
      <c r="B286" s="501"/>
      <c r="C286" s="501"/>
      <c r="D286" s="501"/>
      <c r="E286" s="501"/>
      <c r="F286" s="501"/>
      <c r="G286" s="501"/>
      <c r="H286" s="501"/>
      <c r="I286" s="501"/>
      <c r="J286" s="218"/>
    </row>
    <row r="287" spans="1:10" ht="12.75">
      <c r="A287" s="501"/>
      <c r="B287" s="501"/>
      <c r="C287" s="501"/>
      <c r="D287" s="501"/>
      <c r="E287" s="501"/>
      <c r="F287" s="501"/>
      <c r="G287" s="501"/>
      <c r="H287" s="501"/>
      <c r="I287" s="501"/>
      <c r="J287" s="218"/>
    </row>
    <row r="288" spans="1:10" ht="12.75" customHeight="1">
      <c r="A288" s="501" t="s">
        <v>596</v>
      </c>
      <c r="B288" s="501"/>
      <c r="C288" s="501"/>
      <c r="D288" s="501"/>
      <c r="E288" s="501"/>
      <c r="F288" s="501"/>
      <c r="G288" s="501"/>
      <c r="H288" s="501"/>
      <c r="I288" s="501"/>
      <c r="J288" s="187"/>
    </row>
    <row r="289" spans="1:10" ht="12.75">
      <c r="A289" s="180"/>
      <c r="B289" s="180"/>
      <c r="C289" s="180"/>
      <c r="D289" s="180"/>
      <c r="E289" s="180"/>
      <c r="F289" s="180"/>
      <c r="G289" s="180"/>
      <c r="H289" s="180"/>
      <c r="I289" s="180"/>
      <c r="J289" s="185"/>
    </row>
    <row r="290" spans="1:10" ht="12.75">
      <c r="A290" s="123" t="s">
        <v>500</v>
      </c>
      <c r="B290" s="278">
        <v>10804802</v>
      </c>
      <c r="C290" s="180"/>
      <c r="D290" s="180"/>
      <c r="E290" s="180"/>
      <c r="F290" s="180"/>
      <c r="G290" s="180"/>
      <c r="H290" s="180"/>
      <c r="I290" s="180"/>
      <c r="J290" s="185"/>
    </row>
    <row r="291" spans="1:10" ht="12.75">
      <c r="A291" s="123" t="s">
        <v>501</v>
      </c>
      <c r="B291" s="278">
        <v>2820070</v>
      </c>
      <c r="C291" s="180"/>
      <c r="D291" s="180"/>
      <c r="E291" s="180"/>
      <c r="F291" s="180"/>
      <c r="G291" s="180"/>
      <c r="H291" s="180"/>
      <c r="I291" s="180"/>
      <c r="J291" s="185"/>
    </row>
    <row r="292" spans="1:10" ht="12.75">
      <c r="A292" s="123" t="s">
        <v>502</v>
      </c>
      <c r="B292" s="279">
        <f>B290/B291</f>
        <v>3.8313949653732</v>
      </c>
      <c r="C292" s="180"/>
      <c r="D292" s="180"/>
      <c r="E292" s="180"/>
      <c r="F292" s="180"/>
      <c r="G292" s="180"/>
      <c r="H292" s="180"/>
      <c r="I292" s="180"/>
      <c r="J292" s="185"/>
    </row>
    <row r="293" spans="1:10" ht="12.75">
      <c r="A293" s="123"/>
      <c r="B293" s="180"/>
      <c r="C293" s="180"/>
      <c r="D293" s="180"/>
      <c r="E293" s="180"/>
      <c r="F293" s="180"/>
      <c r="G293" s="180"/>
      <c r="H293" s="180"/>
      <c r="I293" s="180"/>
      <c r="J293" s="185"/>
    </row>
    <row r="294" spans="1:10" ht="12.75" customHeight="1">
      <c r="A294" s="501" t="s">
        <v>609</v>
      </c>
      <c r="B294" s="501"/>
      <c r="C294" s="501"/>
      <c r="D294" s="501"/>
      <c r="E294" s="501"/>
      <c r="F294" s="501"/>
      <c r="G294" s="501"/>
      <c r="H294" s="501"/>
      <c r="I294" s="501"/>
      <c r="J294" s="187"/>
    </row>
    <row r="295" spans="1:6" ht="12.75">
      <c r="A295" s="504"/>
      <c r="B295" s="504"/>
      <c r="C295" s="504"/>
      <c r="D295" s="504"/>
      <c r="E295" s="504"/>
      <c r="F295" s="130"/>
    </row>
    <row r="296" spans="1:10" ht="27" customHeight="1">
      <c r="A296" s="501" t="s">
        <v>608</v>
      </c>
      <c r="B296" s="501"/>
      <c r="C296" s="501"/>
      <c r="D296" s="501"/>
      <c r="E296" s="501"/>
      <c r="F296" s="501"/>
      <c r="G296" s="501"/>
      <c r="H296" s="501"/>
      <c r="I296" s="501"/>
      <c r="J296" s="218"/>
    </row>
    <row r="297" spans="1:10" ht="12.75">
      <c r="A297" s="501" t="s">
        <v>601</v>
      </c>
      <c r="B297" s="501"/>
      <c r="C297" s="501"/>
      <c r="D297" s="501"/>
      <c r="E297" s="501"/>
      <c r="F297" s="501"/>
      <c r="G297" s="501"/>
      <c r="H297" s="501"/>
      <c r="I297" s="501"/>
      <c r="J297" s="218"/>
    </row>
    <row r="298" spans="1:6" ht="12.75">
      <c r="A298" s="504"/>
      <c r="B298" s="504"/>
      <c r="C298" s="504"/>
      <c r="D298" s="504"/>
      <c r="E298" s="504"/>
      <c r="F298" s="130"/>
    </row>
    <row r="299" spans="1:9" ht="12.75">
      <c r="A299" s="524" t="s">
        <v>597</v>
      </c>
      <c r="B299" s="524"/>
      <c r="C299" s="524"/>
      <c r="D299" s="524"/>
      <c r="E299" s="524"/>
      <c r="F299" s="524"/>
      <c r="G299" s="524"/>
      <c r="H299" s="524"/>
      <c r="I299" s="524"/>
    </row>
    <row r="300" spans="1:9" ht="13.5" thickBot="1">
      <c r="A300" s="263"/>
      <c r="B300" s="263"/>
      <c r="C300" s="263"/>
      <c r="D300" s="263"/>
      <c r="E300" s="263"/>
      <c r="F300" s="263"/>
      <c r="G300" s="263"/>
      <c r="H300" s="263"/>
      <c r="I300" s="263"/>
    </row>
    <row r="301" spans="1:9" s="262" customFormat="1" ht="15" customHeight="1">
      <c r="A301" s="509" t="s">
        <v>503</v>
      </c>
      <c r="B301" s="510"/>
      <c r="C301" s="510"/>
      <c r="D301" s="510"/>
      <c r="E301" s="506" t="s">
        <v>504</v>
      </c>
      <c r="F301" s="507"/>
      <c r="G301" s="508" t="s">
        <v>505</v>
      </c>
      <c r="H301" s="507"/>
      <c r="I301" s="310"/>
    </row>
    <row r="302" spans="1:9" s="262" customFormat="1" ht="12.75">
      <c r="A302" s="483" t="s">
        <v>583</v>
      </c>
      <c r="B302" s="484"/>
      <c r="C302" s="484"/>
      <c r="D302" s="484"/>
      <c r="E302" s="491">
        <v>18595.69</v>
      </c>
      <c r="F302" s="492"/>
      <c r="G302" s="479">
        <v>65.9405</v>
      </c>
      <c r="H302" s="480"/>
      <c r="I302" s="310"/>
    </row>
    <row r="303" spans="1:9" s="262" customFormat="1" ht="12.75">
      <c r="A303" s="515"/>
      <c r="B303" s="516"/>
      <c r="C303" s="516"/>
      <c r="D303" s="516"/>
      <c r="E303" s="497">
        <v>18595.69</v>
      </c>
      <c r="F303" s="498"/>
      <c r="G303" s="511">
        <v>65.9405</v>
      </c>
      <c r="H303" s="512"/>
      <c r="I303" s="310"/>
    </row>
    <row r="304" spans="1:9" s="262" customFormat="1" ht="25.5" customHeight="1">
      <c r="A304" s="495" t="s">
        <v>90</v>
      </c>
      <c r="B304" s="496"/>
      <c r="C304" s="496"/>
      <c r="D304" s="496"/>
      <c r="E304" s="499">
        <v>1605</v>
      </c>
      <c r="F304" s="500"/>
      <c r="G304" s="513">
        <v>5.69</v>
      </c>
      <c r="H304" s="514"/>
      <c r="I304" s="310"/>
    </row>
    <row r="305" spans="1:9" s="262" customFormat="1" ht="25.5" customHeight="1">
      <c r="A305" s="487" t="s">
        <v>571</v>
      </c>
      <c r="B305" s="488"/>
      <c r="C305" s="488"/>
      <c r="D305" s="488"/>
      <c r="E305" s="489">
        <v>1385</v>
      </c>
      <c r="F305" s="490"/>
      <c r="G305" s="477">
        <v>4.91</v>
      </c>
      <c r="H305" s="478"/>
      <c r="I305" s="310"/>
    </row>
    <row r="306" spans="1:9" s="262" customFormat="1" ht="25.5" customHeight="1">
      <c r="A306" s="487" t="s">
        <v>80</v>
      </c>
      <c r="B306" s="488"/>
      <c r="C306" s="488"/>
      <c r="D306" s="488"/>
      <c r="E306" s="489">
        <v>1345</v>
      </c>
      <c r="F306" s="490"/>
      <c r="G306" s="477">
        <v>4.77</v>
      </c>
      <c r="H306" s="478"/>
      <c r="I306" s="310"/>
    </row>
    <row r="307" spans="1:9" s="262" customFormat="1" ht="12.75" customHeight="1">
      <c r="A307" s="487" t="s">
        <v>81</v>
      </c>
      <c r="B307" s="488"/>
      <c r="C307" s="488"/>
      <c r="D307" s="488"/>
      <c r="E307" s="489">
        <v>979</v>
      </c>
      <c r="F307" s="490"/>
      <c r="G307" s="477">
        <v>3.47</v>
      </c>
      <c r="H307" s="478"/>
      <c r="I307" s="310"/>
    </row>
    <row r="308" spans="1:9" s="262" customFormat="1" ht="25.5" customHeight="1">
      <c r="A308" s="487" t="s">
        <v>82</v>
      </c>
      <c r="B308" s="488"/>
      <c r="C308" s="488"/>
      <c r="D308" s="488"/>
      <c r="E308" s="489">
        <v>766</v>
      </c>
      <c r="F308" s="490"/>
      <c r="G308" s="477">
        <v>2.72</v>
      </c>
      <c r="H308" s="478"/>
      <c r="I308" s="310"/>
    </row>
    <row r="309" spans="1:9" s="262" customFormat="1" ht="12.75" customHeight="1">
      <c r="A309" s="487" t="s">
        <v>83</v>
      </c>
      <c r="B309" s="488"/>
      <c r="C309" s="488"/>
      <c r="D309" s="488"/>
      <c r="E309" s="489">
        <v>428</v>
      </c>
      <c r="F309" s="490"/>
      <c r="G309" s="477">
        <v>1.52</v>
      </c>
      <c r="H309" s="478"/>
      <c r="I309" s="310"/>
    </row>
    <row r="310" spans="1:9" s="262" customFormat="1" ht="12.75" customHeight="1">
      <c r="A310" s="487" t="s">
        <v>84</v>
      </c>
      <c r="B310" s="488"/>
      <c r="C310" s="488"/>
      <c r="D310" s="488"/>
      <c r="E310" s="489">
        <v>303</v>
      </c>
      <c r="F310" s="490"/>
      <c r="G310" s="477">
        <v>1.07</v>
      </c>
      <c r="H310" s="478"/>
      <c r="I310" s="310"/>
    </row>
    <row r="311" spans="1:9" s="262" customFormat="1" ht="12.75">
      <c r="A311" s="487" t="s">
        <v>569</v>
      </c>
      <c r="B311" s="488"/>
      <c r="C311" s="488"/>
      <c r="D311" s="488"/>
      <c r="E311" s="489">
        <v>202</v>
      </c>
      <c r="F311" s="490"/>
      <c r="G311" s="477">
        <v>0.72</v>
      </c>
      <c r="H311" s="478"/>
      <c r="I311" s="310"/>
    </row>
    <row r="312" spans="1:9" s="262" customFormat="1" ht="12.75">
      <c r="A312" s="483"/>
      <c r="B312" s="484"/>
      <c r="C312" s="484"/>
      <c r="D312" s="484"/>
      <c r="E312" s="491">
        <v>7013</v>
      </c>
      <c r="F312" s="492"/>
      <c r="G312" s="479">
        <v>24.869999999999997</v>
      </c>
      <c r="H312" s="480"/>
      <c r="I312" s="310"/>
    </row>
    <row r="313" spans="1:9" s="262" customFormat="1" ht="12.75">
      <c r="A313" s="483" t="s">
        <v>622</v>
      </c>
      <c r="B313" s="484"/>
      <c r="C313" s="484"/>
      <c r="D313" s="484"/>
      <c r="E313" s="491">
        <v>2592</v>
      </c>
      <c r="F313" s="492"/>
      <c r="G313" s="479">
        <v>9.19</v>
      </c>
      <c r="H313" s="480"/>
      <c r="I313" s="310"/>
    </row>
    <row r="314" spans="1:9" s="262" customFormat="1" ht="13.5" thickBot="1">
      <c r="A314" s="485"/>
      <c r="B314" s="486"/>
      <c r="C314" s="486"/>
      <c r="D314" s="486"/>
      <c r="E314" s="493">
        <v>28200.69</v>
      </c>
      <c r="F314" s="494"/>
      <c r="G314" s="481">
        <v>100.00049999999999</v>
      </c>
      <c r="H314" s="482"/>
      <c r="I314" s="310"/>
    </row>
    <row r="315" spans="1:9" ht="12.75">
      <c r="A315" s="249"/>
      <c r="B315" s="249"/>
      <c r="C315" s="249"/>
      <c r="D315" s="249"/>
      <c r="E315" s="249"/>
      <c r="F315" s="130"/>
      <c r="G315" s="250"/>
      <c r="H315" s="250"/>
      <c r="I315" s="190"/>
    </row>
    <row r="316" spans="1:7" ht="12.75">
      <c r="A316" s="533"/>
      <c r="B316" s="533"/>
      <c r="C316" s="533"/>
      <c r="D316" s="533"/>
      <c r="E316" s="533"/>
      <c r="F316" s="130"/>
      <c r="G316" s="190"/>
    </row>
    <row r="317" spans="1:7" ht="12.75">
      <c r="A317" s="505" t="s">
        <v>506</v>
      </c>
      <c r="B317" s="505"/>
      <c r="C317" s="505"/>
      <c r="D317" s="505"/>
      <c r="E317" s="505"/>
      <c r="F317" s="130"/>
      <c r="G317" s="190"/>
    </row>
    <row r="318" spans="2:6" ht="12.75">
      <c r="B318" s="107" t="s">
        <v>588</v>
      </c>
      <c r="C318" s="290"/>
      <c r="F318" s="130"/>
    </row>
    <row r="319" spans="1:6" ht="15.75" customHeight="1">
      <c r="A319" s="128" t="s">
        <v>507</v>
      </c>
      <c r="B319" s="266">
        <v>33756337</v>
      </c>
      <c r="C319" s="212"/>
      <c r="F319" s="130"/>
    </row>
    <row r="320" spans="1:6" ht="15.75" customHeight="1" thickBot="1">
      <c r="A320" s="128" t="s">
        <v>508</v>
      </c>
      <c r="B320" s="271">
        <v>523377493</v>
      </c>
      <c r="C320" s="212"/>
      <c r="F320" s="130"/>
    </row>
    <row r="321" spans="2:6" ht="13.5" thickBot="1">
      <c r="B321" s="115">
        <f>SUM(B319:B320)</f>
        <v>557133830</v>
      </c>
      <c r="C321" s="124"/>
      <c r="F321" s="130"/>
    </row>
    <row r="322" spans="1:6" ht="12.75">
      <c r="A322" s="505"/>
      <c r="B322" s="505"/>
      <c r="C322" s="505"/>
      <c r="D322" s="505"/>
      <c r="E322" s="505"/>
      <c r="F322" s="130"/>
    </row>
    <row r="323" ht="12.75">
      <c r="A323" s="130"/>
    </row>
    <row r="324" ht="12.75">
      <c r="A324" s="175" t="s">
        <v>509</v>
      </c>
    </row>
    <row r="325" spans="2:6" ht="12.75">
      <c r="B325" s="107" t="s">
        <v>588</v>
      </c>
      <c r="C325" s="290"/>
      <c r="F325" s="190"/>
    </row>
    <row r="326" spans="1:6" ht="12.75">
      <c r="A326" s="128" t="s">
        <v>507</v>
      </c>
      <c r="B326" s="266">
        <v>38947057</v>
      </c>
      <c r="C326" s="212"/>
      <c r="F326" s="190"/>
    </row>
    <row r="327" spans="1:11" ht="13.5" customHeight="1">
      <c r="A327" s="128" t="s">
        <v>508</v>
      </c>
      <c r="B327" s="266">
        <v>8241972</v>
      </c>
      <c r="C327" s="212"/>
      <c r="K327" s="189"/>
    </row>
    <row r="328" spans="1:3" ht="12.75">
      <c r="A328" s="128" t="s">
        <v>510</v>
      </c>
      <c r="B328" s="266">
        <v>5953467</v>
      </c>
      <c r="C328" s="212"/>
    </row>
    <row r="329" spans="1:3" ht="12.75">
      <c r="A329" s="128" t="s">
        <v>511</v>
      </c>
      <c r="B329" s="245">
        <v>251208438</v>
      </c>
      <c r="C329" s="212"/>
    </row>
    <row r="330" spans="1:3" ht="25.5">
      <c r="A330" s="128" t="s">
        <v>581</v>
      </c>
      <c r="B330" s="212">
        <v>9630696</v>
      </c>
      <c r="C330" s="212"/>
    </row>
    <row r="331" spans="1:9" ht="12.75">
      <c r="A331" s="128" t="s">
        <v>578</v>
      </c>
      <c r="B331" s="212">
        <v>8130081</v>
      </c>
      <c r="C331" s="212"/>
      <c r="D331" s="254"/>
      <c r="E331" s="254"/>
      <c r="F331" s="254"/>
      <c r="G331" s="254"/>
      <c r="H331" s="254"/>
      <c r="I331" s="254"/>
    </row>
    <row r="332" spans="1:3" ht="12.75">
      <c r="A332" s="128" t="s">
        <v>512</v>
      </c>
      <c r="B332" s="266">
        <v>147104872</v>
      </c>
      <c r="C332" s="212"/>
    </row>
    <row r="333" spans="1:3" ht="12.75">
      <c r="A333" s="174" t="s">
        <v>513</v>
      </c>
      <c r="B333" s="266">
        <v>1656389</v>
      </c>
      <c r="C333" s="291"/>
    </row>
    <row r="334" spans="1:3" ht="25.5">
      <c r="A334" s="174" t="s">
        <v>514</v>
      </c>
      <c r="B334" s="266">
        <v>5503480</v>
      </c>
      <c r="C334" s="291"/>
    </row>
    <row r="335" spans="1:3" ht="13.5" thickBot="1">
      <c r="A335" s="174" t="s">
        <v>515</v>
      </c>
      <c r="B335" s="271">
        <v>58002</v>
      </c>
      <c r="C335" s="212"/>
    </row>
    <row r="336" spans="2:3" ht="13.5" thickBot="1">
      <c r="B336" s="115">
        <f>SUM(B326:B335)</f>
        <v>476434454</v>
      </c>
      <c r="C336" s="124"/>
    </row>
    <row r="337" ht="12.75">
      <c r="A337" s="130"/>
    </row>
    <row r="338" ht="12.75">
      <c r="A338" s="130"/>
    </row>
    <row r="339" ht="12.75">
      <c r="A339" s="175" t="s">
        <v>519</v>
      </c>
    </row>
    <row r="340" spans="1:3" ht="12.75">
      <c r="A340" s="177"/>
      <c r="B340" s="107" t="s">
        <v>588</v>
      </c>
      <c r="C340" s="290"/>
    </row>
    <row r="341" spans="1:3" ht="12.75">
      <c r="A341" s="174" t="s">
        <v>520</v>
      </c>
      <c r="B341" s="272">
        <v>133263939</v>
      </c>
      <c r="C341" s="291"/>
    </row>
    <row r="342" spans="1:3" ht="12.75">
      <c r="A342" s="174" t="s">
        <v>521</v>
      </c>
      <c r="B342" s="272">
        <v>7573974</v>
      </c>
      <c r="C342" s="291"/>
    </row>
    <row r="343" spans="1:3" ht="13.5" thickBot="1">
      <c r="A343" s="174" t="s">
        <v>522</v>
      </c>
      <c r="B343" s="273">
        <v>6266959</v>
      </c>
      <c r="C343" s="291"/>
    </row>
    <row r="344" spans="1:3" ht="13.5" thickBot="1">
      <c r="A344" s="112"/>
      <c r="B344" s="111">
        <f>SUM(B341:B343)</f>
        <v>147104872</v>
      </c>
      <c r="C344" s="125"/>
    </row>
    <row r="345" spans="1:3" ht="12.75">
      <c r="A345" s="116"/>
      <c r="C345" s="193"/>
    </row>
    <row r="346" ht="12.75">
      <c r="A346" s="116"/>
    </row>
    <row r="347" spans="1:5" ht="12.75">
      <c r="A347" s="505" t="s">
        <v>516</v>
      </c>
      <c r="B347" s="505"/>
      <c r="C347" s="505"/>
      <c r="D347" s="505"/>
      <c r="E347" s="505"/>
    </row>
    <row r="348" spans="1:10" ht="40.5" customHeight="1">
      <c r="A348" s="501" t="s">
        <v>606</v>
      </c>
      <c r="B348" s="501"/>
      <c r="C348" s="501"/>
      <c r="D348" s="501"/>
      <c r="E348" s="501"/>
      <c r="F348" s="501"/>
      <c r="G348" s="501"/>
      <c r="H348" s="501"/>
      <c r="I348" s="501"/>
      <c r="J348" s="218"/>
    </row>
    <row r="349" spans="1:11" ht="12.75">
      <c r="A349" s="130"/>
      <c r="K349" s="137"/>
    </row>
    <row r="350" spans="1:11" ht="12.75">
      <c r="A350" s="130"/>
      <c r="B350" s="107" t="s">
        <v>588</v>
      </c>
      <c r="C350" s="290"/>
      <c r="K350" s="137"/>
    </row>
    <row r="351" spans="1:11" ht="12.75">
      <c r="A351" s="215" t="s">
        <v>517</v>
      </c>
      <c r="B351" s="213">
        <v>250000000</v>
      </c>
      <c r="C351" s="301"/>
      <c r="D351" s="131"/>
      <c r="E351" s="131"/>
      <c r="F351" s="131"/>
      <c r="G351" s="131"/>
      <c r="H351" s="131"/>
      <c r="I351" s="131"/>
      <c r="J351" s="137"/>
      <c r="K351" s="137"/>
    </row>
    <row r="352" spans="1:11" ht="25.5">
      <c r="A352" s="215" t="s">
        <v>518</v>
      </c>
      <c r="B352" s="213">
        <v>-2557187</v>
      </c>
      <c r="C352" s="301"/>
      <c r="D352" s="131"/>
      <c r="E352" s="131"/>
      <c r="F352" s="131"/>
      <c r="G352" s="131"/>
      <c r="H352" s="131"/>
      <c r="I352" s="131"/>
      <c r="J352" s="137"/>
      <c r="K352" s="137"/>
    </row>
    <row r="353" spans="1:11" ht="26.25" thickBot="1">
      <c r="A353" s="215" t="s">
        <v>562</v>
      </c>
      <c r="B353" s="214">
        <v>3765625</v>
      </c>
      <c r="C353" s="301"/>
      <c r="D353" s="131"/>
      <c r="E353" s="131"/>
      <c r="F353" s="131"/>
      <c r="G353" s="131"/>
      <c r="H353" s="131"/>
      <c r="I353" s="131"/>
      <c r="J353" s="137"/>
      <c r="K353" s="137"/>
    </row>
    <row r="354" spans="1:10" ht="13.5" thickBot="1">
      <c r="A354" s="116"/>
      <c r="B354" s="126">
        <f>SUM(B351:B353)</f>
        <v>251208438</v>
      </c>
      <c r="C354" s="302"/>
      <c r="D354" s="131"/>
      <c r="E354" s="131"/>
      <c r="F354" s="131"/>
      <c r="G354" s="131"/>
      <c r="H354" s="131"/>
      <c r="I354" s="131"/>
      <c r="J354" s="137"/>
    </row>
    <row r="355" spans="1:10" ht="12.75">
      <c r="A355" s="116"/>
      <c r="B355" s="132"/>
      <c r="C355" s="132"/>
      <c r="D355" s="131"/>
      <c r="E355" s="131"/>
      <c r="F355" s="131"/>
      <c r="G355" s="131"/>
      <c r="H355" s="131"/>
      <c r="I355" s="131"/>
      <c r="J355" s="137"/>
    </row>
    <row r="356" ht="12.75">
      <c r="A356" s="116"/>
    </row>
    <row r="357" ht="12.75">
      <c r="A357" s="175" t="s">
        <v>523</v>
      </c>
    </row>
    <row r="358" spans="1:3" ht="12.75">
      <c r="A358" s="177"/>
      <c r="B358" s="107" t="s">
        <v>588</v>
      </c>
      <c r="C358" s="290"/>
    </row>
    <row r="359" spans="1:3" ht="12.75">
      <c r="A359" s="174" t="s">
        <v>524</v>
      </c>
      <c r="B359" s="272">
        <v>3328113</v>
      </c>
      <c r="C359" s="291"/>
    </row>
    <row r="360" spans="1:3" ht="25.5">
      <c r="A360" s="174" t="s">
        <v>525</v>
      </c>
      <c r="B360" s="272">
        <v>1398449</v>
      </c>
      <c r="C360" s="291"/>
    </row>
    <row r="361" spans="1:11" ht="13.5" thickBot="1">
      <c r="A361" s="174" t="s">
        <v>526</v>
      </c>
      <c r="B361" s="273">
        <v>776918</v>
      </c>
      <c r="C361" s="291"/>
      <c r="K361" s="189"/>
    </row>
    <row r="362" spans="1:3" ht="13.5" thickBot="1">
      <c r="A362" s="176"/>
      <c r="B362" s="111">
        <f>SUM(B359:B361)</f>
        <v>5503480</v>
      </c>
      <c r="C362" s="125"/>
    </row>
    <row r="363" spans="1:3" ht="12.75">
      <c r="A363" s="175"/>
      <c r="C363" s="193"/>
    </row>
    <row r="364" ht="12.75">
      <c r="A364" s="175"/>
    </row>
    <row r="365" ht="12.75">
      <c r="A365" s="175" t="s">
        <v>527</v>
      </c>
    </row>
    <row r="366" spans="2:3" ht="12.75">
      <c r="B366" s="107" t="s">
        <v>588</v>
      </c>
      <c r="C366" s="290"/>
    </row>
    <row r="367" spans="1:3" ht="25.5">
      <c r="A367" s="128" t="s">
        <v>528</v>
      </c>
      <c r="B367" s="266">
        <v>4024813</v>
      </c>
      <c r="C367" s="212"/>
    </row>
    <row r="368" spans="1:3" ht="25.5">
      <c r="A368" s="128" t="s">
        <v>529</v>
      </c>
      <c r="B368" s="266">
        <v>5084136</v>
      </c>
      <c r="C368" s="212"/>
    </row>
    <row r="369" spans="1:11" s="270" customFormat="1" ht="12.75">
      <c r="A369" s="275" t="s">
        <v>586</v>
      </c>
      <c r="B369" s="266">
        <v>19100103</v>
      </c>
      <c r="C369" s="212"/>
      <c r="D369" s="276"/>
      <c r="E369" s="276"/>
      <c r="F369" s="276"/>
      <c r="G369" s="276"/>
      <c r="H369" s="276"/>
      <c r="I369" s="276"/>
      <c r="J369" s="267"/>
      <c r="K369" s="267"/>
    </row>
    <row r="370" spans="1:9" ht="12.75">
      <c r="A370" s="128" t="s">
        <v>579</v>
      </c>
      <c r="B370" s="266">
        <v>14250000</v>
      </c>
      <c r="C370" s="212"/>
      <c r="D370" s="256"/>
      <c r="E370" s="256"/>
      <c r="F370" s="256"/>
      <c r="G370" s="256"/>
      <c r="H370" s="256"/>
      <c r="I370" s="256"/>
    </row>
    <row r="371" spans="1:3" ht="12.75" customHeight="1" thickBot="1">
      <c r="A371" s="128" t="s">
        <v>580</v>
      </c>
      <c r="B371" s="271">
        <v>3304373</v>
      </c>
      <c r="C371" s="212"/>
    </row>
    <row r="372" spans="2:3" ht="13.5" thickBot="1">
      <c r="B372" s="115">
        <f>SUM(B367:B371)</f>
        <v>45763425</v>
      </c>
      <c r="C372" s="124"/>
    </row>
    <row r="373" spans="1:3" ht="12.75">
      <c r="A373" s="175"/>
      <c r="C373" s="193"/>
    </row>
    <row r="374" spans="1:11" s="255" customFormat="1" ht="12.75">
      <c r="A374" s="501" t="s">
        <v>619</v>
      </c>
      <c r="B374" s="501"/>
      <c r="C374" s="501"/>
      <c r="D374" s="501"/>
      <c r="E374" s="501"/>
      <c r="F374" s="501"/>
      <c r="G374" s="501"/>
      <c r="H374" s="501"/>
      <c r="I374" s="501"/>
      <c r="J374" s="267"/>
      <c r="K374" s="267"/>
    </row>
    <row r="375" ht="27.75" customHeight="1">
      <c r="A375" s="116"/>
    </row>
    <row r="376" ht="12.75">
      <c r="A376" s="175" t="s">
        <v>530</v>
      </c>
    </row>
    <row r="377" spans="1:10" ht="42" customHeight="1">
      <c r="A377" s="501" t="s">
        <v>531</v>
      </c>
      <c r="B377" s="501"/>
      <c r="C377" s="501"/>
      <c r="D377" s="501"/>
      <c r="E377" s="501"/>
      <c r="F377" s="501"/>
      <c r="G377" s="501"/>
      <c r="H377" s="501"/>
      <c r="I377" s="501"/>
      <c r="J377" s="218"/>
    </row>
    <row r="378" ht="12.75">
      <c r="A378" s="178"/>
    </row>
    <row r="379" ht="12.75">
      <c r="A379" s="178"/>
    </row>
    <row r="380" spans="1:10" ht="12.75">
      <c r="A380" s="534" t="s">
        <v>532</v>
      </c>
      <c r="B380" s="534"/>
      <c r="C380" s="534"/>
      <c r="D380" s="534"/>
      <c r="E380" s="534"/>
      <c r="F380" s="534"/>
      <c r="G380" s="534"/>
      <c r="H380" s="534"/>
      <c r="I380" s="534"/>
      <c r="J380" s="534"/>
    </row>
    <row r="381" spans="1:10" ht="40.5" customHeight="1">
      <c r="A381" s="501" t="s">
        <v>533</v>
      </c>
      <c r="B381" s="501"/>
      <c r="C381" s="501"/>
      <c r="D381" s="501"/>
      <c r="E381" s="501"/>
      <c r="F381" s="501"/>
      <c r="G381" s="501"/>
      <c r="H381" s="501"/>
      <c r="I381" s="501"/>
      <c r="J381" s="218"/>
    </row>
    <row r="382" spans="1:10" ht="27.75" customHeight="1">
      <c r="A382" s="501" t="s">
        <v>534</v>
      </c>
      <c r="B382" s="501"/>
      <c r="C382" s="501"/>
      <c r="D382" s="501"/>
      <c r="E382" s="501"/>
      <c r="F382" s="501"/>
      <c r="G382" s="501"/>
      <c r="H382" s="501"/>
      <c r="I382" s="501"/>
      <c r="J382" s="218"/>
    </row>
    <row r="383" ht="12.75">
      <c r="A383" s="183"/>
    </row>
    <row r="384" spans="1:5" ht="12.75">
      <c r="A384" s="106"/>
      <c r="B384" s="535" t="s">
        <v>535</v>
      </c>
      <c r="C384" s="535"/>
      <c r="D384" s="535" t="s">
        <v>536</v>
      </c>
      <c r="E384" s="535"/>
    </row>
    <row r="385" spans="1:5" ht="12.75">
      <c r="A385" s="106"/>
      <c r="B385" s="289" t="s">
        <v>588</v>
      </c>
      <c r="C385" s="289" t="s">
        <v>598</v>
      </c>
      <c r="D385" s="289" t="s">
        <v>588</v>
      </c>
      <c r="E385" s="289" t="s">
        <v>598</v>
      </c>
    </row>
    <row r="386" spans="1:5" ht="12.75">
      <c r="A386" s="106"/>
      <c r="B386" s="200" t="s">
        <v>504</v>
      </c>
      <c r="C386" s="200" t="s">
        <v>504</v>
      </c>
      <c r="D386" s="200" t="s">
        <v>504</v>
      </c>
      <c r="E386" s="200" t="s">
        <v>504</v>
      </c>
    </row>
    <row r="387" spans="1:5" ht="12.75">
      <c r="A387" s="106"/>
      <c r="B387" s="109"/>
      <c r="C387" s="109"/>
      <c r="D387" s="109"/>
      <c r="E387" s="109"/>
    </row>
    <row r="388" spans="1:5" ht="12.75">
      <c r="A388" s="109" t="s">
        <v>85</v>
      </c>
      <c r="B388" s="108">
        <v>577747</v>
      </c>
      <c r="C388" s="169">
        <v>578765</v>
      </c>
      <c r="D388" s="108">
        <v>-23022</v>
      </c>
      <c r="E388" s="169">
        <v>-23000</v>
      </c>
    </row>
    <row r="389" spans="1:5" ht="12.75">
      <c r="A389" s="109" t="s">
        <v>86</v>
      </c>
      <c r="B389" s="108">
        <v>2641</v>
      </c>
      <c r="C389" s="171">
        <v>264</v>
      </c>
      <c r="D389" s="108">
        <v>0</v>
      </c>
      <c r="E389" s="171">
        <v>-109</v>
      </c>
    </row>
    <row r="390" spans="1:5" ht="12.75">
      <c r="A390" s="109" t="s">
        <v>87</v>
      </c>
      <c r="B390" s="109"/>
      <c r="C390" s="109"/>
      <c r="D390" s="109"/>
      <c r="E390" s="109"/>
    </row>
    <row r="391" spans="1:5" ht="13.5" thickBot="1">
      <c r="A391" s="109" t="s">
        <v>88</v>
      </c>
      <c r="B391" s="109"/>
      <c r="C391" s="109"/>
      <c r="D391" s="108"/>
      <c r="E391" s="109"/>
    </row>
    <row r="392" spans="1:5" ht="13.5" thickBot="1">
      <c r="A392" s="177"/>
      <c r="B392" s="118">
        <f>SUM(B388:B391)</f>
        <v>580388</v>
      </c>
      <c r="C392" s="118">
        <f>SUM(C388:C391)</f>
        <v>579029</v>
      </c>
      <c r="D392" s="118">
        <f>SUM(D388:D391)</f>
        <v>-23022</v>
      </c>
      <c r="E392" s="118">
        <f>SUM(E388:E391)</f>
        <v>-23109</v>
      </c>
    </row>
    <row r="393" spans="1:5" ht="12.75">
      <c r="A393" s="178"/>
      <c r="C393" s="193"/>
      <c r="E393" s="193"/>
    </row>
    <row r="394" spans="1:3" ht="12.75">
      <c r="A394" s="178"/>
      <c r="C394" s="193"/>
    </row>
    <row r="395" ht="12.75">
      <c r="A395" s="178"/>
    </row>
    <row r="396" spans="1:10" ht="12.75" customHeight="1">
      <c r="A396" s="523" t="s">
        <v>537</v>
      </c>
      <c r="B396" s="523"/>
      <c r="C396" s="523"/>
      <c r="D396" s="523"/>
      <c r="E396" s="523"/>
      <c r="F396" s="523"/>
      <c r="G396" s="523"/>
      <c r="H396" s="523"/>
      <c r="I396" s="523"/>
      <c r="J396" s="187"/>
    </row>
    <row r="397" spans="1:10" ht="12.75">
      <c r="A397" s="501" t="s">
        <v>538</v>
      </c>
      <c r="B397" s="501"/>
      <c r="C397" s="501"/>
      <c r="D397" s="501"/>
      <c r="E397" s="501"/>
      <c r="F397" s="501"/>
      <c r="G397" s="501"/>
      <c r="H397" s="501"/>
      <c r="I397" s="501"/>
      <c r="J397" s="218"/>
    </row>
    <row r="398" spans="1:10" ht="80.25" customHeight="1">
      <c r="A398" s="501" t="s">
        <v>607</v>
      </c>
      <c r="B398" s="501"/>
      <c r="C398" s="501"/>
      <c r="D398" s="501"/>
      <c r="E398" s="501"/>
      <c r="F398" s="501"/>
      <c r="G398" s="501"/>
      <c r="H398" s="501"/>
      <c r="I398" s="501"/>
      <c r="J398" s="218"/>
    </row>
    <row r="399" ht="12.75">
      <c r="A399" s="183"/>
    </row>
    <row r="400" spans="1:5" ht="12.75">
      <c r="A400" s="177"/>
      <c r="B400" s="535" t="s">
        <v>535</v>
      </c>
      <c r="C400" s="535"/>
      <c r="D400" s="535" t="s">
        <v>536</v>
      </c>
      <c r="E400" s="535"/>
    </row>
    <row r="401" spans="1:5" ht="12.75">
      <c r="A401" s="177"/>
      <c r="B401" s="107" t="s">
        <v>588</v>
      </c>
      <c r="C401" s="107" t="s">
        <v>598</v>
      </c>
      <c r="D401" s="107" t="s">
        <v>588</v>
      </c>
      <c r="E401" s="107" t="s">
        <v>598</v>
      </c>
    </row>
    <row r="402" spans="1:5" ht="12.75">
      <c r="A402" s="177"/>
      <c r="B402" s="200" t="s">
        <v>504</v>
      </c>
      <c r="C402" s="200" t="s">
        <v>504</v>
      </c>
      <c r="D402" s="200" t="s">
        <v>504</v>
      </c>
      <c r="E402" s="200" t="s">
        <v>504</v>
      </c>
    </row>
    <row r="403" spans="1:5" ht="12.75">
      <c r="A403" s="177"/>
      <c r="B403" s="109"/>
      <c r="C403" s="109"/>
      <c r="D403" s="109"/>
      <c r="E403" s="109"/>
    </row>
    <row r="404" spans="1:5" ht="12.75">
      <c r="A404" s="109" t="s">
        <v>85</v>
      </c>
      <c r="B404" s="108">
        <v>57775</v>
      </c>
      <c r="C404" s="169">
        <v>57877</v>
      </c>
      <c r="D404" s="108">
        <v>-2302</v>
      </c>
      <c r="E404" s="169">
        <v>-2300</v>
      </c>
    </row>
    <row r="405" spans="1:5" ht="12.75">
      <c r="A405" s="109" t="s">
        <v>86</v>
      </c>
      <c r="B405" s="108">
        <v>264</v>
      </c>
      <c r="C405" s="171">
        <v>26</v>
      </c>
      <c r="D405" s="108">
        <v>0</v>
      </c>
      <c r="E405" s="171">
        <v>-11</v>
      </c>
    </row>
    <row r="406" spans="1:5" ht="12.75">
      <c r="A406" s="109" t="s">
        <v>87</v>
      </c>
      <c r="B406" s="109"/>
      <c r="C406" s="109"/>
      <c r="D406" s="109"/>
      <c r="E406" s="109"/>
    </row>
    <row r="407" spans="1:5" ht="13.5" thickBot="1">
      <c r="A407" s="109" t="s">
        <v>88</v>
      </c>
      <c r="B407" s="109"/>
      <c r="C407" s="109"/>
      <c r="D407" s="108"/>
      <c r="E407" s="109"/>
    </row>
    <row r="408" spans="1:5" ht="13.5" thickBot="1">
      <c r="A408" s="177"/>
      <c r="B408" s="118">
        <f>SUM(B404:B407)</f>
        <v>58039</v>
      </c>
      <c r="C408" s="118">
        <f>SUM(C404:C407)</f>
        <v>57903</v>
      </c>
      <c r="D408" s="118">
        <f>SUM(D404:D407)</f>
        <v>-2302</v>
      </c>
      <c r="E408" s="118">
        <f>SUM(E404:E407)</f>
        <v>-2311</v>
      </c>
    </row>
    <row r="409" spans="1:5" ht="12.75" customHeight="1">
      <c r="A409" s="177"/>
      <c r="B409" s="125"/>
      <c r="C409" s="125"/>
      <c r="D409" s="125"/>
      <c r="E409" s="125"/>
    </row>
    <row r="410" spans="1:10" ht="26.25" customHeight="1">
      <c r="A410" s="501" t="s">
        <v>539</v>
      </c>
      <c r="B410" s="501"/>
      <c r="C410" s="501"/>
      <c r="D410" s="501"/>
      <c r="E410" s="501"/>
      <c r="F410" s="501"/>
      <c r="G410" s="501"/>
      <c r="H410" s="501"/>
      <c r="I410" s="501"/>
      <c r="J410" s="218"/>
    </row>
    <row r="411" ht="12.75">
      <c r="A411" s="183"/>
    </row>
    <row r="412" ht="12.75">
      <c r="A412" s="183"/>
    </row>
    <row r="413" spans="1:10" ht="12.75" customHeight="1">
      <c r="A413" s="502" t="s">
        <v>540</v>
      </c>
      <c r="B413" s="502"/>
      <c r="C413" s="502"/>
      <c r="D413" s="502"/>
      <c r="E413" s="502"/>
      <c r="F413" s="502"/>
      <c r="G413" s="502"/>
      <c r="H413" s="502"/>
      <c r="I413" s="502"/>
      <c r="J413" s="187"/>
    </row>
    <row r="414" spans="1:10" ht="27" customHeight="1">
      <c r="A414" s="501" t="s">
        <v>620</v>
      </c>
      <c r="B414" s="501"/>
      <c r="C414" s="501"/>
      <c r="D414" s="501"/>
      <c r="E414" s="501"/>
      <c r="F414" s="501"/>
      <c r="G414" s="501"/>
      <c r="H414" s="501"/>
      <c r="I414" s="501"/>
      <c r="J414" s="218"/>
    </row>
    <row r="415" spans="1:10" ht="12.75">
      <c r="A415" s="501" t="s">
        <v>541</v>
      </c>
      <c r="B415" s="501"/>
      <c r="C415" s="501"/>
      <c r="D415" s="501"/>
      <c r="E415" s="501"/>
      <c r="F415" s="501"/>
      <c r="G415" s="501"/>
      <c r="H415" s="501"/>
      <c r="I415" s="501"/>
      <c r="J415" s="218"/>
    </row>
    <row r="416" ht="12.75">
      <c r="A416" s="178"/>
    </row>
    <row r="417" ht="12.75">
      <c r="A417" s="178"/>
    </row>
    <row r="418" spans="1:10" ht="12.75">
      <c r="A418" s="502" t="s">
        <v>542</v>
      </c>
      <c r="B418" s="502"/>
      <c r="C418" s="502"/>
      <c r="D418" s="502"/>
      <c r="E418" s="502"/>
      <c r="F418" s="502"/>
      <c r="G418" s="502"/>
      <c r="H418" s="502"/>
      <c r="I418" s="502"/>
      <c r="J418" s="187"/>
    </row>
    <row r="419" spans="1:10" ht="42" customHeight="1">
      <c r="A419" s="501" t="s">
        <v>543</v>
      </c>
      <c r="B419" s="501"/>
      <c r="C419" s="501"/>
      <c r="D419" s="501"/>
      <c r="E419" s="501"/>
      <c r="F419" s="501"/>
      <c r="G419" s="501"/>
      <c r="H419" s="501"/>
      <c r="I419" s="501"/>
      <c r="J419" s="218"/>
    </row>
    <row r="420" spans="1:10" ht="25.5" customHeight="1">
      <c r="A420" s="501" t="s">
        <v>544</v>
      </c>
      <c r="B420" s="501"/>
      <c r="C420" s="501"/>
      <c r="D420" s="501"/>
      <c r="E420" s="501"/>
      <c r="F420" s="501"/>
      <c r="G420" s="501"/>
      <c r="H420" s="501"/>
      <c r="I420" s="501"/>
      <c r="J420" s="218"/>
    </row>
    <row r="421" spans="1:10" ht="41.25" customHeight="1">
      <c r="A421" s="501" t="s">
        <v>545</v>
      </c>
      <c r="B421" s="501"/>
      <c r="C421" s="501"/>
      <c r="D421" s="501"/>
      <c r="E421" s="501"/>
      <c r="F421" s="501"/>
      <c r="G421" s="501"/>
      <c r="H421" s="501"/>
      <c r="I421" s="501"/>
      <c r="J421" s="218"/>
    </row>
    <row r="422" spans="1:10" ht="12.75">
      <c r="A422" s="180"/>
      <c r="B422" s="180"/>
      <c r="C422" s="180"/>
      <c r="D422" s="180"/>
      <c r="E422" s="180"/>
      <c r="F422" s="180"/>
      <c r="G422" s="180"/>
      <c r="H422" s="180"/>
      <c r="I422" s="180"/>
      <c r="J422" s="185"/>
    </row>
    <row r="423" ht="12.75">
      <c r="A423" s="178"/>
    </row>
    <row r="424" spans="1:10" ht="12.75">
      <c r="A424" s="502" t="s">
        <v>546</v>
      </c>
      <c r="B424" s="503"/>
      <c r="C424" s="503"/>
      <c r="D424" s="503"/>
      <c r="E424" s="503"/>
      <c r="F424" s="503"/>
      <c r="G424" s="503"/>
      <c r="H424" s="503"/>
      <c r="I424" s="503"/>
      <c r="J424" s="187"/>
    </row>
    <row r="425" spans="1:10" ht="55.5" customHeight="1">
      <c r="A425" s="501" t="s">
        <v>547</v>
      </c>
      <c r="B425" s="501"/>
      <c r="C425" s="501"/>
      <c r="D425" s="501"/>
      <c r="E425" s="501"/>
      <c r="F425" s="501"/>
      <c r="G425" s="501"/>
      <c r="H425" s="501"/>
      <c r="I425" s="501"/>
      <c r="J425" s="218"/>
    </row>
    <row r="426" ht="12.75">
      <c r="A426" s="183"/>
    </row>
    <row r="427" spans="1:10" ht="12.75" customHeight="1">
      <c r="A427" s="523" t="s">
        <v>548</v>
      </c>
      <c r="B427" s="503"/>
      <c r="C427" s="503"/>
      <c r="D427" s="503"/>
      <c r="E427" s="503"/>
      <c r="F427" s="503"/>
      <c r="G427" s="503"/>
      <c r="H427" s="503"/>
      <c r="I427" s="503"/>
      <c r="J427" s="187"/>
    </row>
    <row r="428" spans="1:10" ht="12.75" customHeight="1">
      <c r="A428" s="501" t="s">
        <v>549</v>
      </c>
      <c r="B428" s="501"/>
      <c r="C428" s="501"/>
      <c r="D428" s="501"/>
      <c r="E428" s="501"/>
      <c r="F428" s="501"/>
      <c r="G428" s="501"/>
      <c r="H428" s="501"/>
      <c r="I428" s="501"/>
      <c r="J428" s="218"/>
    </row>
    <row r="429" spans="1:10" ht="30" customHeight="1">
      <c r="A429" s="501" t="s">
        <v>550</v>
      </c>
      <c r="B429" s="501"/>
      <c r="C429" s="501"/>
      <c r="D429" s="501"/>
      <c r="E429" s="501"/>
      <c r="F429" s="501"/>
      <c r="G429" s="501"/>
      <c r="H429" s="501"/>
      <c r="I429" s="501"/>
      <c r="J429" s="218"/>
    </row>
    <row r="430" spans="1:11" ht="12.75">
      <c r="A430" s="183"/>
      <c r="K430" s="189"/>
    </row>
    <row r="431" ht="12.75">
      <c r="A431" s="116"/>
    </row>
    <row r="432" spans="1:5" ht="25.5">
      <c r="A432" s="177" t="s">
        <v>504</v>
      </c>
      <c r="B432" s="135" t="s">
        <v>553</v>
      </c>
      <c r="C432" s="135" t="s">
        <v>554</v>
      </c>
      <c r="D432" s="135" t="s">
        <v>555</v>
      </c>
      <c r="E432" s="135" t="s">
        <v>556</v>
      </c>
    </row>
    <row r="433" spans="1:5" ht="12.75">
      <c r="A433" s="177"/>
      <c r="B433" s="109"/>
      <c r="C433" s="177"/>
      <c r="D433" s="177"/>
      <c r="E433" s="177"/>
    </row>
    <row r="434" spans="1:5" ht="12.75">
      <c r="A434" s="112" t="s">
        <v>588</v>
      </c>
      <c r="B434" s="306"/>
      <c r="C434" s="304"/>
      <c r="D434" s="304"/>
      <c r="E434" s="177"/>
    </row>
    <row r="435" spans="1:5" ht="12.75">
      <c r="A435" s="177" t="s">
        <v>551</v>
      </c>
      <c r="B435" s="113">
        <v>166580</v>
      </c>
      <c r="C435" s="304"/>
      <c r="D435" s="304"/>
      <c r="E435" s="108">
        <f>SUM(B435:D435)</f>
        <v>166580</v>
      </c>
    </row>
    <row r="436" spans="1:5" ht="13.5" thickBot="1">
      <c r="A436" s="177" t="s">
        <v>552</v>
      </c>
      <c r="B436" s="110">
        <v>102920</v>
      </c>
      <c r="C436" s="110">
        <v>756413</v>
      </c>
      <c r="D436" s="110">
        <v>2152</v>
      </c>
      <c r="E436" s="110">
        <f>SUM(B436:D436)</f>
        <v>861485</v>
      </c>
    </row>
    <row r="437" spans="1:5" ht="13.5" thickBot="1">
      <c r="A437" s="177"/>
      <c r="B437" s="111">
        <f>SUM(B435:B436)</f>
        <v>269500</v>
      </c>
      <c r="C437" s="111">
        <f>SUM(C435:C436)</f>
        <v>756413</v>
      </c>
      <c r="D437" s="111">
        <f>SUM(D435:D436)</f>
        <v>2152</v>
      </c>
      <c r="E437" s="111">
        <f>SUM(B437:D437)</f>
        <v>1028065</v>
      </c>
    </row>
    <row r="438" spans="1:5" ht="12.75">
      <c r="A438" s="177"/>
      <c r="B438" s="109"/>
      <c r="C438" s="177"/>
      <c r="D438" s="177"/>
      <c r="E438" s="177"/>
    </row>
    <row r="439" spans="1:5" ht="12.75">
      <c r="A439" s="112" t="s">
        <v>598</v>
      </c>
      <c r="B439" s="109"/>
      <c r="C439" s="177"/>
      <c r="D439" s="177"/>
      <c r="E439" s="177"/>
    </row>
    <row r="440" spans="1:5" ht="12.75">
      <c r="A440" s="177" t="s">
        <v>551</v>
      </c>
      <c r="B440" s="172">
        <v>171392</v>
      </c>
      <c r="C440" s="173"/>
      <c r="D440" s="173"/>
      <c r="E440" s="108">
        <f>SUM(B440:D440)</f>
        <v>171392</v>
      </c>
    </row>
    <row r="441" spans="1:5" ht="13.5" thickBot="1">
      <c r="A441" s="177" t="s">
        <v>552</v>
      </c>
      <c r="B441" s="170">
        <v>51172</v>
      </c>
      <c r="C441" s="170">
        <v>777865</v>
      </c>
      <c r="D441" s="170">
        <v>2436</v>
      </c>
      <c r="E441" s="110">
        <f>SUM(B441:D441)</f>
        <v>831473</v>
      </c>
    </row>
    <row r="442" spans="1:5" ht="13.5" thickBot="1">
      <c r="A442" s="177"/>
      <c r="B442" s="111">
        <f>SUM(B440:B441)</f>
        <v>222564</v>
      </c>
      <c r="C442" s="111">
        <f>SUM(C440:C441)</f>
        <v>777865</v>
      </c>
      <c r="D442" s="111">
        <f>SUM(D440:D441)</f>
        <v>2436</v>
      </c>
      <c r="E442" s="111">
        <f>SUM(B442:D442)</f>
        <v>1002865</v>
      </c>
    </row>
    <row r="443" ht="27" customHeight="1">
      <c r="A443" s="183"/>
    </row>
    <row r="444" spans="1:10" ht="26.25" customHeight="1">
      <c r="A444" s="501" t="s">
        <v>621</v>
      </c>
      <c r="B444" s="501"/>
      <c r="C444" s="501"/>
      <c r="D444" s="501"/>
      <c r="E444" s="501"/>
      <c r="F444" s="501"/>
      <c r="G444" s="501"/>
      <c r="H444" s="501"/>
      <c r="I444" s="501"/>
      <c r="J444" s="218"/>
    </row>
    <row r="445" spans="1:10" ht="12.75" customHeight="1">
      <c r="A445" s="501" t="s">
        <v>557</v>
      </c>
      <c r="B445" s="501"/>
      <c r="C445" s="501"/>
      <c r="D445" s="501"/>
      <c r="E445" s="501"/>
      <c r="F445" s="501"/>
      <c r="G445" s="501"/>
      <c r="H445" s="501"/>
      <c r="I445" s="501"/>
      <c r="J445" s="218"/>
    </row>
    <row r="446" spans="1:10" ht="12.75" customHeight="1">
      <c r="A446" s="501" t="s">
        <v>558</v>
      </c>
      <c r="B446" s="501"/>
      <c r="C446" s="501"/>
      <c r="D446" s="501"/>
      <c r="E446" s="501"/>
      <c r="F446" s="501"/>
      <c r="G446" s="501"/>
      <c r="H446" s="501"/>
      <c r="I446" s="501"/>
      <c r="J446" s="218"/>
    </row>
    <row r="447" spans="1:10" ht="27" customHeight="1">
      <c r="A447" s="501" t="s">
        <v>559</v>
      </c>
      <c r="B447" s="501"/>
      <c r="C447" s="501"/>
      <c r="D447" s="501"/>
      <c r="E447" s="501"/>
      <c r="F447" s="501"/>
      <c r="G447" s="501"/>
      <c r="H447" s="501"/>
      <c r="I447" s="501"/>
      <c r="J447" s="218"/>
    </row>
    <row r="448" ht="12.75">
      <c r="A448" s="183"/>
    </row>
    <row r="449" ht="12.75">
      <c r="A449" s="183"/>
    </row>
    <row r="450" ht="12.75">
      <c r="A450" s="183"/>
    </row>
    <row r="451" spans="1:5" ht="25.5">
      <c r="A451" s="177" t="s">
        <v>504</v>
      </c>
      <c r="B451" s="135" t="s">
        <v>553</v>
      </c>
      <c r="C451" s="135" t="s">
        <v>554</v>
      </c>
      <c r="D451" s="135" t="s">
        <v>555</v>
      </c>
      <c r="E451" s="135" t="s">
        <v>556</v>
      </c>
    </row>
    <row r="452" spans="1:5" ht="12.75">
      <c r="A452" s="177"/>
      <c r="B452" s="109"/>
      <c r="C452" s="177"/>
      <c r="D452" s="177"/>
      <c r="E452" s="177"/>
    </row>
    <row r="453" spans="1:5" ht="12.75">
      <c r="A453" s="112" t="s">
        <v>588</v>
      </c>
      <c r="B453" s="109"/>
      <c r="C453" s="177"/>
      <c r="D453" s="177"/>
      <c r="E453" s="177"/>
    </row>
    <row r="454" spans="1:5" ht="12.75">
      <c r="A454" s="177" t="s">
        <v>551</v>
      </c>
      <c r="B454" s="113">
        <v>91275</v>
      </c>
      <c r="C454" s="304"/>
      <c r="D454" s="304"/>
      <c r="E454" s="108">
        <f>SUM(B454:D454)</f>
        <v>91275</v>
      </c>
    </row>
    <row r="455" spans="1:5" ht="13.5" thickBot="1">
      <c r="A455" s="177" t="s">
        <v>552</v>
      </c>
      <c r="B455" s="110">
        <v>5702</v>
      </c>
      <c r="C455" s="110">
        <v>37044</v>
      </c>
      <c r="D455" s="110">
        <v>4972</v>
      </c>
      <c r="E455" s="110">
        <f>SUM(B455:D455)</f>
        <v>47718</v>
      </c>
    </row>
    <row r="456" spans="1:5" ht="13.5" thickBot="1">
      <c r="A456" s="177"/>
      <c r="B456" s="111">
        <f>SUM(B454:B455)</f>
        <v>96977</v>
      </c>
      <c r="C456" s="111">
        <f>SUM(C454:C455)</f>
        <v>37044</v>
      </c>
      <c r="D456" s="111">
        <f>SUM(D454:D455)</f>
        <v>4972</v>
      </c>
      <c r="E456" s="111">
        <f>SUM(B456:D456)</f>
        <v>138993</v>
      </c>
    </row>
    <row r="457" spans="1:5" ht="12.75">
      <c r="A457" s="177"/>
      <c r="B457" s="109"/>
      <c r="C457" s="177"/>
      <c r="D457" s="177"/>
      <c r="E457" s="177"/>
    </row>
    <row r="458" spans="1:5" ht="12.75">
      <c r="A458" s="112" t="s">
        <v>598</v>
      </c>
      <c r="B458" s="109"/>
      <c r="C458" s="177"/>
      <c r="D458" s="177"/>
      <c r="E458" s="177"/>
    </row>
    <row r="459" spans="1:5" ht="12.75">
      <c r="A459" s="177" t="s">
        <v>551</v>
      </c>
      <c r="B459" s="169">
        <v>78653</v>
      </c>
      <c r="C459" s="173"/>
      <c r="D459" s="173"/>
      <c r="E459" s="108">
        <f>SUM(B459:D459)</f>
        <v>78653</v>
      </c>
    </row>
    <row r="460" spans="1:5" ht="13.5" thickBot="1">
      <c r="A460" s="177" t="s">
        <v>552</v>
      </c>
      <c r="B460" s="170">
        <v>24909</v>
      </c>
      <c r="C460" s="170">
        <v>5849</v>
      </c>
      <c r="D460" s="170">
        <v>4238</v>
      </c>
      <c r="E460" s="110">
        <f>SUM(B460:D460)</f>
        <v>34996</v>
      </c>
    </row>
    <row r="461" spans="1:5" ht="13.5" thickBot="1">
      <c r="A461" s="177"/>
      <c r="B461" s="111">
        <f>SUM(B459:B460)</f>
        <v>103562</v>
      </c>
      <c r="C461" s="111">
        <f>SUM(C459:C460)</f>
        <v>5849</v>
      </c>
      <c r="D461" s="111">
        <f>SUM(D459:D460)</f>
        <v>4238</v>
      </c>
      <c r="E461" s="111">
        <f>SUM(B461:D461)</f>
        <v>113649</v>
      </c>
    </row>
    <row r="462" ht="12.75">
      <c r="A462" s="183"/>
    </row>
    <row r="463" ht="12.75">
      <c r="A463" s="116"/>
    </row>
    <row r="464" spans="1:10" ht="12.75" customHeight="1">
      <c r="A464" s="501" t="s">
        <v>560</v>
      </c>
      <c r="B464" s="503"/>
      <c r="C464" s="503"/>
      <c r="D464" s="503"/>
      <c r="E464" s="503"/>
      <c r="F464" s="503"/>
      <c r="G464" s="503"/>
      <c r="H464" s="503"/>
      <c r="I464" s="503"/>
      <c r="J464" s="187"/>
    </row>
    <row r="465" spans="1:10" ht="12.75">
      <c r="A465" s="180"/>
      <c r="B465" s="180"/>
      <c r="C465" s="180"/>
      <c r="D465" s="180"/>
      <c r="E465" s="180"/>
      <c r="F465" s="180"/>
      <c r="G465" s="180"/>
      <c r="H465" s="180"/>
      <c r="I465" s="180"/>
      <c r="J465" s="185"/>
    </row>
    <row r="466" ht="12.75">
      <c r="A466" s="183"/>
    </row>
    <row r="467" spans="1:9" ht="12.75">
      <c r="A467" s="532" t="s">
        <v>566</v>
      </c>
      <c r="B467" s="532"/>
      <c r="C467" s="532"/>
      <c r="D467" s="532"/>
      <c r="E467" s="532"/>
      <c r="F467" s="532"/>
      <c r="G467" s="532"/>
      <c r="H467" s="532"/>
      <c r="I467" s="532"/>
    </row>
    <row r="471" ht="12.75">
      <c r="A471" s="116"/>
    </row>
    <row r="472" ht="12.75">
      <c r="A472" s="116"/>
    </row>
  </sheetData>
  <sheetProtection/>
  <mergeCells count="146">
    <mergeCell ref="A467:I467"/>
    <mergeCell ref="A316:E316"/>
    <mergeCell ref="A317:E317"/>
    <mergeCell ref="A348:I348"/>
    <mergeCell ref="A377:I377"/>
    <mergeCell ref="A447:I447"/>
    <mergeCell ref="A428:I428"/>
    <mergeCell ref="A429:I429"/>
    <mergeCell ref="A444:I444"/>
    <mergeCell ref="A445:I445"/>
    <mergeCell ref="A446:I446"/>
    <mergeCell ref="A410:I410"/>
    <mergeCell ref="A414:I414"/>
    <mergeCell ref="A415:I415"/>
    <mergeCell ref="A419:I419"/>
    <mergeCell ref="A420:I420"/>
    <mergeCell ref="A427:I427"/>
    <mergeCell ref="A380:J380"/>
    <mergeCell ref="B384:C384"/>
    <mergeCell ref="D384:E384"/>
    <mergeCell ref="B400:C400"/>
    <mergeCell ref="D400:E400"/>
    <mergeCell ref="A397:I397"/>
    <mergeCell ref="A464:I464"/>
    <mergeCell ref="A191:I191"/>
    <mergeCell ref="A40:I40"/>
    <mergeCell ref="A42:I42"/>
    <mergeCell ref="A43:I43"/>
    <mergeCell ref="A45:I45"/>
    <mergeCell ref="A41:I41"/>
    <mergeCell ref="A95:F95"/>
    <mergeCell ref="C207:I207"/>
    <mergeCell ref="D204:I204"/>
    <mergeCell ref="A201:I201"/>
    <mergeCell ref="A97:F97"/>
    <mergeCell ref="A102:F102"/>
    <mergeCell ref="A192:I192"/>
    <mergeCell ref="A196:I196"/>
    <mergeCell ref="A197:I197"/>
    <mergeCell ref="A199:I199"/>
    <mergeCell ref="A200:I200"/>
    <mergeCell ref="A203:I203"/>
    <mergeCell ref="A120:I120"/>
    <mergeCell ref="A137:I137"/>
    <mergeCell ref="A198:I198"/>
    <mergeCell ref="A119:I119"/>
    <mergeCell ref="A2:I2"/>
    <mergeCell ref="A8:J8"/>
    <mergeCell ref="A9:I9"/>
    <mergeCell ref="A10:I10"/>
    <mergeCell ref="A13:I13"/>
    <mergeCell ref="A14:I14"/>
    <mergeCell ref="A15:I15"/>
    <mergeCell ref="A38:I38"/>
    <mergeCell ref="A20:I20"/>
    <mergeCell ref="A23:I23"/>
    <mergeCell ref="A25:I25"/>
    <mergeCell ref="B26:I26"/>
    <mergeCell ref="B27:I27"/>
    <mergeCell ref="B28:I28"/>
    <mergeCell ref="B32:I32"/>
    <mergeCell ref="B33:I33"/>
    <mergeCell ref="A19:I19"/>
    <mergeCell ref="A6:I6"/>
    <mergeCell ref="A12:I12"/>
    <mergeCell ref="B35:I35"/>
    <mergeCell ref="A4:I4"/>
    <mergeCell ref="B34:I34"/>
    <mergeCell ref="A31:I31"/>
    <mergeCell ref="A209:I209"/>
    <mergeCell ref="A232:I232"/>
    <mergeCell ref="A288:I288"/>
    <mergeCell ref="A294:I294"/>
    <mergeCell ref="A421:I421"/>
    <mergeCell ref="A46:I46"/>
    <mergeCell ref="A69:C69"/>
    <mergeCell ref="A70:C70"/>
    <mergeCell ref="A71:C71"/>
    <mergeCell ref="A96:F96"/>
    <mergeCell ref="A85:C85"/>
    <mergeCell ref="A86:C86"/>
    <mergeCell ref="A87:F87"/>
    <mergeCell ref="A93:F93"/>
    <mergeCell ref="A116:I116"/>
    <mergeCell ref="A285:I285"/>
    <mergeCell ref="A286:I286"/>
    <mergeCell ref="A287:I287"/>
    <mergeCell ref="A296:I296"/>
    <mergeCell ref="A297:I297"/>
    <mergeCell ref="A398:I398"/>
    <mergeCell ref="A396:I396"/>
    <mergeCell ref="A299:I299"/>
    <mergeCell ref="A381:I381"/>
    <mergeCell ref="A382:I382"/>
    <mergeCell ref="A374:I374"/>
    <mergeCell ref="A425:I425"/>
    <mergeCell ref="A284:I284"/>
    <mergeCell ref="A413:I413"/>
    <mergeCell ref="A418:I418"/>
    <mergeCell ref="A424:I424"/>
    <mergeCell ref="A295:E295"/>
    <mergeCell ref="A322:E322"/>
    <mergeCell ref="A347:E347"/>
    <mergeCell ref="A298:E298"/>
    <mergeCell ref="E301:F301"/>
    <mergeCell ref="G301:H301"/>
    <mergeCell ref="A301:D301"/>
    <mergeCell ref="G307:H307"/>
    <mergeCell ref="G308:H308"/>
    <mergeCell ref="G309:H309"/>
    <mergeCell ref="G310:H310"/>
    <mergeCell ref="G302:H302"/>
    <mergeCell ref="G303:H303"/>
    <mergeCell ref="G304:H304"/>
    <mergeCell ref="G305:H305"/>
    <mergeCell ref="G306:H306"/>
    <mergeCell ref="A303:D303"/>
    <mergeCell ref="A302:D302"/>
    <mergeCell ref="A304:D304"/>
    <mergeCell ref="A305:D305"/>
    <mergeCell ref="A306:D306"/>
    <mergeCell ref="A307:D307"/>
    <mergeCell ref="A308:D308"/>
    <mergeCell ref="A309:D309"/>
    <mergeCell ref="E309:F309"/>
    <mergeCell ref="E302:F302"/>
    <mergeCell ref="E303:F303"/>
    <mergeCell ref="E304:F304"/>
    <mergeCell ref="E305:F305"/>
    <mergeCell ref="E306:F306"/>
    <mergeCell ref="E307:F307"/>
    <mergeCell ref="E308:F308"/>
    <mergeCell ref="G311:H311"/>
    <mergeCell ref="G312:H312"/>
    <mergeCell ref="G313:H313"/>
    <mergeCell ref="G314:H314"/>
    <mergeCell ref="A312:D312"/>
    <mergeCell ref="A313:D313"/>
    <mergeCell ref="A314:D314"/>
    <mergeCell ref="A310:D310"/>
    <mergeCell ref="A311:D311"/>
    <mergeCell ref="E311:F311"/>
    <mergeCell ref="E312:F312"/>
    <mergeCell ref="E313:F313"/>
    <mergeCell ref="E314:F314"/>
    <mergeCell ref="E310:F310"/>
  </mergeCells>
  <printOptions horizontalCentered="1"/>
  <pageMargins left="0.3937007874015748" right="0.3937007874015748" top="0.984251968503937" bottom="0.984251968503937" header="0.5118110236220472" footer="0.5118110236220472"/>
  <pageSetup horizontalDpi="600" verticalDpi="600" orientation="portrait" paperSize="9" scale="74" r:id="rId1"/>
  <rowBreaks count="4" manualBreakCount="4">
    <brk id="121" max="255" man="1"/>
    <brk id="189" max="8" man="1"/>
    <brk id="379" max="255" man="1"/>
    <brk id="4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2011-06-29T12:30:58Z</cp:lastPrinted>
  <dcterms:created xsi:type="dcterms:W3CDTF">2008-10-17T11:51:54Z</dcterms:created>
  <dcterms:modified xsi:type="dcterms:W3CDTF">2012-04-27T09:40:42Z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