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21060" windowHeight="12345" activeTab="1"/>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'Bilanca'!$A$1:$K$120</definedName>
    <definedName name="_xlnm.Print_Area" localSheetId="6">'Bilješke'!$A$1:$I$468</definedName>
    <definedName name="_xlnm.Print_Area" localSheetId="3">'NT_I'!$A$1:$K$52</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<sst xmlns="http://schemas.openxmlformats.org/spreadsheetml/2006/main" count="757" uniqueCount="621">
  <si>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</si>
  <si>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</si>
  <si>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</si>
  <si>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</si>
  <si>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</si>
  <si>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</si>
  <si>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</si>
  <si>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</si>
  <si>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</si>
  <si>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</si>
  <si>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</si>
  <si>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</si>
  <si>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</si>
  <si>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</si>
  <si>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</si>
  <si>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</si>
  <si>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</si>
  <si>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</si>
  <si>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</si>
  <si>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</si>
  <si>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</si>
  <si>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</si>
  <si>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</si>
  <si>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</si>
  <si>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</si>
  <si>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</si>
  <si>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</si>
  <si>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</si>
  <si>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</si>
  <si>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</si>
  <si>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</si>
  <si>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</si>
  <si>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</si>
  <si>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</si>
  <si>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</si>
  <si>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</si>
  <si>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</si>
  <si>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</si>
  <si>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</si>
  <si>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</si>
  <si>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</si>
  <si>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</si>
  <si>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</si>
  <si>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</si>
  <si>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</si>
  <si>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</si>
  <si>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</si>
  <si>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</si>
  <si>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</si>
  <si>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</si>
  <si>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</si>
  <si>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</si>
  <si>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</si>
  <si>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</si>
  <si>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</si>
  <si>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</si>
  <si>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</si>
  <si>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</si>
  <si>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</si>
  <si>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</si>
  <si>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</si>
  <si>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</si>
  <si>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</si>
  <si>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</si>
  <si>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</si>
  <si>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</si>
  <si>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</si>
  <si>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</si>
  <si>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</si>
  <si>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</si>
  <si>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</si>
  <si>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</si>
  <si>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</si>
  <si>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</si>
  <si>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</si>
  <si>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</si>
  <si>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</si>
  <si>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</si>
  <si>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</si>
  <si>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</si>
  <si>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</si>
  <si>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</si>
  <si>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</si>
  <si>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</si>
  <si>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</si>
  <si>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</si>
  <si>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</si>
  <si>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</si>
  <si>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</si>
  <si>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</si>
  <si>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</si>
  <si>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</si>
  <si>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</si>
  <si>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</si>
  <si>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</si>
  <si>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</si>
  <si>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</si>
  <si>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</si>
  <si>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</si>
  <si>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</si>
  <si>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</si>
  <si>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</si>
  <si>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</si>
  <si>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</si>
  <si>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</si>
  <si>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</si>
  <si>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</si>
  <si>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</si>
  <si>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</si>
  <si>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</si>
  <si>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</si>
  <si>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</si>
  <si>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</si>
  <si>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</si>
  <si>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</si>
  <si>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</si>
  <si>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</si>
  <si>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</si>
  <si>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</si>
  <si>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</si>
  <si>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</si>
  <si>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</si>
  <si>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</si>
  <si>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</si>
  <si>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</si>
  <si>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</si>
  <si>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</si>
  <si>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</si>
  <si>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</si>
  <si>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</si>
  <si>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</si>
  <si>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</si>
  <si>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</si>
  <si>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</si>
  <si>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</si>
  <si>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</si>
  <si>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</si>
  <si>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</si>
  <si>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</si>
  <si>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</si>
  <si>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</si>
  <si>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</si>
  <si>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</si>
  <si>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</si>
  <si>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</si>
  <si>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</si>
  <si>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</si>
  <si>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</si>
  <si>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</si>
  <si>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</si>
  <si>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</si>
  <si>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</si>
  <si>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</si>
  <si>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</si>
  <si>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</si>
  <si>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</si>
  <si>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</si>
  <si>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</si>
  <si>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</si>
  <si>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</si>
  <si>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</si>
  <si>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</si>
  <si>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</si>
  <si>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</si>
  <si>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</si>
  <si>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</si>
  <si>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</si>
  <si>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</si>
  <si>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</si>
  <si>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</si>
  <si>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</si>
  <si>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</si>
  <si>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</si>
  <si>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</si>
  <si>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</si>
  <si>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</si>
  <si>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</si>
  <si>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</si>
  <si>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</si>
  <si>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</si>
  <si>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</si>
  <si>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</si>
  <si>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</si>
  <si>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</si>
  <si>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</si>
  <si>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</si>
  <si>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</si>
  <si>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</si>
  <si>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</si>
  <si>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</si>
  <si>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</si>
  <si>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</si>
  <si>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</si>
  <si>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</si>
  <si>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</si>
  <si>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</si>
  <si>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</si>
  <si>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</si>
  <si>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</si>
  <si>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</si>
  <si>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</si>
  <si>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</si>
  <si>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</si>
  <si>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</si>
  <si>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</si>
  <si>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</si>
  <si>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</si>
  <si>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</si>
  <si>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</si>
  <si>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</si>
  <si>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</si>
  <si>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</si>
  <si>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</si>
  <si>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</si>
  <si>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</si>
  <si>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</si>
  <si>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</si>
  <si>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</si>
  <si>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</si>
  <si>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</si>
  <si>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</si>
  <si>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</si>
  <si>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</si>
  <si>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</si>
  <si>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</si>
  <si>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</si>
  <si>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</si>
  <si>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</si>
  <si>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</si>
  <si>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</si>
  <si>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</si>
  <si>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</si>
  <si>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</si>
  <si>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</si>
  <si>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</si>
  <si>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</si>
  <si>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</si>
  <si>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</si>
  <si>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</si>
  <si>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</si>
  <si>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</si>
  <si>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</si>
  <si>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</si>
  <si>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</si>
  <si>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</si>
  <si>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</si>
  <si>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</si>
  <si>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</si>
  <si>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</si>
  <si>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</si>
  <si>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</si>
  <si>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</si>
  <si>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</si>
  <si>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</si>
  <si>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</si>
  <si>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</si>
  <si>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</si>
  <si>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</si>
  <si>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</si>
  <si>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</si>
  <si>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</si>
  <si>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</si>
  <si>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</si>
  <si>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</si>
  <si>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</si>
  <si>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</si>
  <si>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</si>
  <si>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</si>
  <si>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</si>
  <si>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</si>
  <si>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</si>
  <si>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</si>
  <si>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</si>
  <si>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</si>
  <si>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</si>
  <si>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</si>
  <si>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</si>
  <si>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</si>
  <si>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</si>
  <si>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</si>
  <si>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</si>
  <si>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</si>
  <si>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</si>
  <si>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</si>
  <si>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</si>
  <si>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</si>
  <si>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</si>
  <si>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</si>
  <si>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</si>
  <si>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</si>
  <si>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</si>
  <si>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</si>
  <si>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</si>
  <si>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</si>
  <si>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</si>
  <si>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</si>
  <si>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</si>
  <si>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</si>
  <si>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</si>
  <si>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</si>
  <si>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</si>
  <si>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</si>
  <si>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</si>
  <si>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</si>
  <si>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</si>
  <si>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</si>
  <si>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</si>
  <si>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</si>
  <si>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</si>
  <si>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</si>
  <si>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</si>
  <si>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</si>
  <si>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</si>
  <si>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</si>
  <si>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</si>
  <si>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</si>
  <si>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</si>
  <si>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</si>
  <si>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</si>
  <si>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</si>
  <si>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</si>
  <si>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</si>
  <si>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</si>
  <si>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</si>
  <si>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</si>
  <si>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</si>
  <si>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</si>
  <si>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</si>
  <si>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</si>
  <si>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</si>
  <si>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</si>
  <si>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</si>
  <si>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</si>
  <si>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</si>
  <si>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DA</t>
  </si>
  <si>
    <t>OPTIMA DIRECT d.o.o.</t>
  </si>
  <si>
    <t>Buje</t>
  </si>
  <si>
    <t>03806014</t>
  </si>
  <si>
    <t>02236133</t>
  </si>
  <si>
    <t>Koper, Republika Slovenija</t>
  </si>
  <si>
    <t>OPTIMA TELEKOM d.o.o.</t>
  </si>
  <si>
    <t>01/5492 019</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</si>
  <si>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</si>
  <si>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</si>
  <si>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</si>
  <si>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</si>
  <si>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</si>
  <si>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</si>
  <si>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</si>
  <si>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</si>
  <si>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</si>
  <si>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</si>
  <si>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</si>
  <si>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</si>
  <si>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</si>
  <si>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</si>
  <si>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</si>
  <si>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</si>
  <si>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</si>
  <si>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</si>
  <si>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</si>
  <si>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</si>
  <si>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</si>
  <si>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</si>
  <si>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</si>
  <si>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</si>
  <si>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</si>
  <si>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</si>
  <si>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</si>
  <si>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</si>
  <si>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</si>
  <si>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</si>
  <si>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</si>
  <si>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</si>
  <si>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Ostale usluge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</si>
  <si>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</si>
  <si>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</si>
  <si>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</si>
  <si>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</si>
  <si>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</si>
  <si>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</si>
  <si>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</si>
  <si>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</si>
  <si>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</si>
  <si>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</si>
  <si>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</si>
  <si>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</si>
  <si>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</si>
  <si>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</si>
  <si>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</si>
  <si>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</si>
  <si>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</si>
  <si>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nematerijalne imovine</t>
  </si>
  <si>
    <t>Amortizacija dugotrajne 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</si>
  <si>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</si>
  <si>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</si>
  <si>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</si>
  <si>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</si>
  <si>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</si>
  <si>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</si>
  <si>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</si>
  <si>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</si>
  <si>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</si>
  <si>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</si>
  <si>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</si>
  <si>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</si>
  <si>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</si>
  <si>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</si>
  <si>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</si>
  <si>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</si>
  <si>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</si>
  <si>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</si>
  <si>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</si>
  <si>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</si>
  <si>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</si>
  <si>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</si>
  <si>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</si>
  <si>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</si>
  <si>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</si>
  <si>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</si>
  <si>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</si>
  <si>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</si>
  <si>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</si>
  <si>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</si>
  <si>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</si>
  <si>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NETO KNJIGOVODSTVENA VRIJEDNOST</t>
  </si>
  <si>
    <t>Krediti odobreni vlasniku društva</t>
  </si>
  <si>
    <t>Krediti odobreni trgovačkim društvima</t>
  </si>
  <si>
    <t>Dugoročni depoziti</t>
  </si>
  <si>
    <t>Vrijednosno usklađenje</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</si>
  <si>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</si>
  <si>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</si>
  <si>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</si>
  <si>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</si>
  <si>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</si>
  <si>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</si>
  <si>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</si>
  <si>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</si>
  <si>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</si>
  <si>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</si>
  <si>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</si>
  <si>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</si>
  <si>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</si>
  <si>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</si>
  <si>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</si>
  <si>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</si>
  <si>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</si>
  <si>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</si>
  <si>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</si>
  <si>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Krediti</t>
  </si>
  <si>
    <t>Depoziti</t>
  </si>
  <si>
    <t xml:space="preserve">Stanje na kunskim računima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</si>
  <si>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</si>
  <si>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</si>
  <si>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</si>
  <si>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</si>
  <si>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</si>
  <si>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</si>
  <si>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</si>
  <si>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</si>
  <si>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</si>
  <si>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</si>
  <si>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ŽUVANIĆ ROLAND (1/1)</t>
  </si>
  <si>
    <t>Obveze s osnova zajmova</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</si>
  <si>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</si>
  <si>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</si>
  <si>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</si>
  <si>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</si>
  <si>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</si>
  <si>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</si>
  <si>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</si>
  <si>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</si>
  <si>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</si>
  <si>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</si>
  <si>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</si>
  <si>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</si>
  <si>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</si>
  <si>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</si>
  <si>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</si>
  <si>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</si>
  <si>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</si>
  <si>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</si>
  <si>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</si>
  <si>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</si>
  <si>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</si>
  <si>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</si>
  <si>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</si>
  <si>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</si>
  <si>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</si>
  <si>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</si>
  <si>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</si>
  <si>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</si>
  <si>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</si>
  <si>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</si>
  <si>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</si>
  <si>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</si>
  <si>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</si>
  <si>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</si>
  <si>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</si>
  <si>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</si>
  <si>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</si>
  <si>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</si>
  <si>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</si>
  <si>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</si>
  <si>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</si>
  <si>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</si>
  <si>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</si>
  <si>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</si>
  <si>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</si>
  <si>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</si>
  <si>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</si>
  <si>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</si>
  <si>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</si>
  <si>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</si>
  <si>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</si>
  <si>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</si>
  <si>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</si>
  <si>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</si>
  <si>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Prihodi od trgovinskog zastupanja</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</si>
  <si>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</si>
  <si>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</si>
  <si>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</si>
  <si>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</si>
  <si>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</si>
  <si>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</si>
  <si>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</si>
  <si>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</si>
  <si>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</si>
  <si>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</si>
  <si>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</si>
  <si>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</si>
  <si>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</si>
  <si>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</si>
  <si>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</si>
  <si>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</si>
  <si>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</si>
  <si>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</si>
  <si>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</si>
  <si>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</si>
  <si>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</si>
  <si>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</si>
  <si>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</si>
  <si>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</si>
  <si>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</si>
  <si>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Prihodi od prodaje roba i usluga</t>
  </si>
  <si>
    <t>Prihodi od naplate starih potraživanja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</si>
  <si>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</si>
  <si>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</si>
  <si>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</si>
  <si>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</si>
  <si>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</si>
  <si>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POSTROJENJA, OPREMA, ALATI I POGONSKI INVENTAR</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</si>
  <si>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</si>
  <si>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</si>
  <si>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</si>
  <si>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</si>
  <si>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</si>
  <si>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</si>
  <si>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</si>
  <si>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</si>
  <si>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</si>
  <si>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</si>
  <si>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t>Matija Martić                                   Jadranka Suručić</t>
  </si>
  <si>
    <t>MATIJA MARTIĆ, JADRANKA SURUČIĆ</t>
  </si>
  <si>
    <r>
      <t>Članovi Nadzornog odbora Društva</t>
    </r>
    <r>
      <rPr>
        <sz val="10"/>
        <rFont val="Arial"/>
        <family val="2"/>
      </rPr>
      <t xml:space="preserve">: </t>
    </r>
  </si>
  <si>
    <t>Zrinka Vuković Berić</t>
  </si>
  <si>
    <t>Duško Grabovac</t>
  </si>
  <si>
    <t>JOVIČIĆ GORAN (1/1)</t>
  </si>
  <si>
    <t>6110</t>
  </si>
  <si>
    <t>ZAGREBAČKA BANKA D.D./ZBIRNI SKRBNIČKI RAČUN ZAGREBAČKA BANKA D.D./DF</t>
  </si>
  <si>
    <t>Optima telekom za upravljanje nekretninama i savjetovanje d.o.o.</t>
  </si>
  <si>
    <t>Prodaja i rashodi (tečajne razlike)</t>
  </si>
  <si>
    <t>Obveze za predujmove</t>
  </si>
  <si>
    <t>Odgođeni prihodi</t>
  </si>
  <si>
    <t>Društvo je kao jedini vlasnik dana 16. kolovoza 2011. godine osnovalo društvo Optima telekom za upravljanje nekretninama i savjetovanje d.o.o., koje u izvještajnom periodu nije poslovalo, odnosno trenutno je u mirovanju</t>
  </si>
  <si>
    <t>OPTIMA TELEKOM za upravljanje nekretninama i savjetovanje d.o.o.</t>
  </si>
  <si>
    <t>Kuzminečka 8, Zagreb</t>
  </si>
  <si>
    <t>21017859228</t>
  </si>
  <si>
    <t>u 000 HRK</t>
  </si>
  <si>
    <t>%</t>
  </si>
  <si>
    <t xml:space="preserve">MARTIĆ MATIJA </t>
  </si>
  <si>
    <t>MALI DIONIČARI</t>
  </si>
  <si>
    <t>049. OSTALA POTRAŽIVANJA</t>
  </si>
  <si>
    <t xml:space="preserve">Ispravak vrijednosti ostalih potraživanja </t>
  </si>
  <si>
    <t>Obračunate kamate</t>
  </si>
  <si>
    <t>Obračunate kamate odnose se na nedospjele kamate po kreditima koji se u najvećem dijelu odnose na reprogram Zagrebačke banke d.d. iz prosinca 2010. po kojem se kamate pripisuju glavnici.</t>
  </si>
  <si>
    <t xml:space="preserve">Članovi Uprave Društva u 2012. godini: </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</si>
  <si>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dana 27. siječnja 2012. godine.</t>
  </si>
  <si>
    <t>Stanje na dan 01.01. 2012.</t>
  </si>
  <si>
    <t>Član i Zamjenik Predsjednice</t>
  </si>
  <si>
    <t>Članica</t>
  </si>
  <si>
    <t>U idućoj tablici analizirana je osjetljivost Društva na smanjenje tečaja kune od 10 %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</si>
  <si>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Potraživanja za kamate</t>
  </si>
  <si>
    <t>119. MATERIJALNI TROŠKOVI</t>
  </si>
  <si>
    <t>Sukladno uputama HANFA-e iznosi u bilanci pod pozicijama prethodnog razdoblja predstavljaju stanje na dan 31.12.2011. godine</t>
  </si>
  <si>
    <t>stanje na dan 30.06.2012.</t>
  </si>
  <si>
    <t>u razdoblju 01.01.2012. do 30.06.2012.</t>
  </si>
  <si>
    <t>Ulaganja u pridružena društva na 30.06.2012. godine:</t>
  </si>
  <si>
    <t>Financijski izvještaji na dan 30. lipnja 2012. god. sastavljeni su temeljem računovodstvenih politika prezentiranih i objavljenih u  revidiranim  konsolidiranim financijskim izvještajima Grupe na dan 31.prosinca 2011. god. na Zagrebačkoj burzi d.d. dana 04.04. 2012. god.</t>
  </si>
  <si>
    <t xml:space="preserve">U razdoblju siječanj – lipanj 2012.god. nije bilo promjena u računovodstvenim politikama i  računovodstvenim procjenama  na osnovu kojih su sastavljeni revidirani konsolidirani financijski izvještaji na dan 31. prosinca 2011.god. </t>
  </si>
  <si>
    <t>30.06.2012.</t>
  </si>
  <si>
    <t>30.06.2011.</t>
  </si>
  <si>
    <t xml:space="preserve">Broj zaposlenih na dan 30. lipanj 2012.              </t>
  </si>
  <si>
    <t>Stanje na dan 30.06.2012</t>
  </si>
  <si>
    <t>Amortizacija na dan 30.06.2012</t>
  </si>
  <si>
    <t>Na dan 30.06.2012.</t>
  </si>
  <si>
    <t>Na dan 30.06.2012</t>
  </si>
  <si>
    <t xml:space="preserve"> 01. siječanj 2012. godine</t>
  </si>
  <si>
    <t xml:space="preserve">Stanje na deviznim računima          </t>
  </si>
  <si>
    <t xml:space="preserve">Zarada po dionici na 30. lipnja 2012. godine iznosila je: </t>
  </si>
  <si>
    <t>U razdoblju siječanj-lipanj 2012.god. Društvo nije otkupljivalo izdane dionice, odnosno ne posjeduje trezorske dionice.</t>
  </si>
  <si>
    <t>Gubitak po dionici u istom razdoblju prethodne godine iznosio je 8,15 kuna.</t>
  </si>
  <si>
    <t xml:space="preserve">Društvo  je na dan 30. lipnja 2012. godine imala 374 zaposlenika.  </t>
  </si>
  <si>
    <t>Financijski izvještaji Društva  pripremljeni su u kunama. Važeći tečaj hrvatske valute na dan 30. lipnja 2012. godine bio je 7,510100 kuna za 1 EUR i 5,972247 kuna za 1 USD.</t>
  </si>
  <si>
    <t>Krediti odobreni trgovačkim društvima odnose se na kredite odobrene tvrtki OSN INŽENJERING d.o.o. uz kamatnu stopu od 11,5% i s dospijećem 13.08.2012. god. (kredit u iznosu od 3,17 mio kn) i 30.04.2013. god.( krediti u iznosu od 30,21 mio kuna)</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</si>
  <si>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</si>
  <si>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Cijena dionica  kojima se trguje na burzi  u tekućem tromjesečju kretala se od 21,50 kune  (najniža cijena) do 27,99 kuna  (najviša cijena). Tržišna kapitalizacija u tisućama kuna na dan 30. lipanj  2012. god. iznosi  60.970  tisuće kuna.</t>
  </si>
  <si>
    <t xml:space="preserve">Dugoročne obveza po kreditima i zajmovima sa varijabilnim kamatnim stopama iznose 356,65 mio kn, te je izloženost Društvo kamatnom riziku značajna. </t>
  </si>
  <si>
    <t>Beskamatne obveze Društva do godine dana najvećim dijelom sastoje se od obveza prema dobavljačima u iznosu od 209.388 tisuća kuna za razdoblje siječanj – lipanj 2012. godine (161.791 tisuće kuna za isto razdoblje u  2011. godini).</t>
  </si>
  <si>
    <t>Struktura dioničara na dan 30. lipanj 2012. godine:</t>
  </si>
  <si>
    <t>HRVATSKA POŠTANSKA BANKA D.D./ZBIRNI RAČUN ZA KLIJENTE BANKE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</si>
</sst>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8"/>
      <name val="Verdana"/>
      <family val="2"/>
    </font>
    <font>
      <b/>
      <sz val="10"/>
      <color indexed="10"/>
      <name val="Arial"/>
      <family val="2"/>
    </font>
    <font>
      <i/>
      <sz val="10"/>
      <name val="Arial"/>
      <family val="2"/>
    </font>
    <font>
      <sz val="8"/>
      <color indexed="12"/>
      <name val="Arial"/>
      <family val="2"/>
    </font>
    <font>
      <b/>
      <sz val="18"/>
      <color indexed="62"/>
      <name val="Cambria"/>
      <family val="2"/>
    </font>
    <font>
      <b/>
      <sz val="10"/>
      <name val="Times New Roman"/>
      <family val="1"/>
    </font>
    <font>
      <b/>
      <sz val="10"/>
      <name val="Verdana"/>
      <family val="2"/>
    </font>
    <font>
      <sz val="10"/>
      <color indexed="8"/>
      <name val="Verdana"/>
      <family val="2"/>
    </font>
    <font>
      <sz val="10"/>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style="medium"/>
    </border>
    <border>
      <left/>
      <right/>
      <top style="medium"/>
      <bottom/>
    </border>
    <border>
      <left style="medium"/>
      <right/>
      <top/>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right style="medium"/>
      <top/>
      <bottom/>
    </border>
    <border>
      <left/>
      <right style="medium"/>
      <top style="thin"/>
      <bottom style="thin"/>
    </border>
    <border>
      <left style="medium"/>
      <right/>
      <top/>
      <bottom style="medium"/>
    </border>
    <border>
      <left/>
      <right style="medium"/>
      <top/>
      <bottom style="medium"/>
    </border>
    <border>
      <left style="medium"/>
      <right/>
      <top style="thin"/>
      <bottom style="thin"/>
    </border>
    <border>
      <left/>
      <right style="medium"/>
      <top style="thin"/>
      <bottom/>
    </border>
    <border>
      <left style="medium"/>
      <right/>
      <top style="thin"/>
      <bottom/>
    </border>
    <border>
      <left style="medium"/>
      <right/>
      <top style="medium"/>
      <bottom/>
    </border>
    <border>
      <left/>
      <right style="medium"/>
      <top style="medium"/>
      <bottom/>
    </border>
  </borders>
  <cellStyleXfs count="2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33" borderId="3" applyNumberFormat="0" applyAlignment="0" applyProtection="0"/>
    <xf numFmtId="0" fontId="32" fillId="34" borderId="8" applyNumberFormat="0" applyAlignment="0" applyProtection="0"/>
    <xf numFmtId="0" fontId="58" fillId="0" borderId="9" applyNumberFormat="0" applyFill="0" applyAlignment="0" applyProtection="0"/>
    <xf numFmtId="0" fontId="41" fillId="0" borderId="0" applyNumberFormat="0" applyFill="0" applyBorder="0" applyAlignment="0" applyProtection="0"/>
    <xf numFmtId="0" fontId="59" fillId="35" borderId="0" applyNumberFormat="0" applyBorder="0" applyAlignment="0" applyProtection="0"/>
    <xf numFmtId="0" fontId="47" fillId="0" borderId="0">
      <alignment/>
      <protection/>
    </xf>
    <xf numFmtId="0" fontId="37"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60"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3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cellStyleXfs>
  <cellXfs count="602">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205" applyFont="1" applyAlignment="1">
      <alignment/>
      <protection/>
    </xf>
    <xf numFmtId="0" fontId="0" fillId="0" borderId="0" xfId="205" applyFont="1" applyAlignment="1">
      <alignment/>
      <protection/>
    </xf>
    <xf numFmtId="0" fontId="4" fillId="0" borderId="18" xfId="205" applyFont="1" applyFill="1" applyBorder="1" applyAlignment="1" applyProtection="1">
      <alignment horizontal="center" vertical="center"/>
      <protection hidden="1" locked="0"/>
    </xf>
    <xf numFmtId="0" fontId="3" fillId="0" borderId="0" xfId="205" applyFont="1" applyFill="1" applyBorder="1" applyAlignment="1" applyProtection="1">
      <alignment horizontal="left" vertical="center"/>
      <protection hidden="1"/>
    </xf>
    <xf numFmtId="0" fontId="4" fillId="0" borderId="0" xfId="205" applyFont="1" applyFill="1" applyBorder="1" applyAlignment="1" applyProtection="1">
      <alignment vertical="center"/>
      <protection hidden="1"/>
    </xf>
    <xf numFmtId="0" fontId="4" fillId="0" borderId="0" xfId="205" applyFont="1" applyFill="1" applyBorder="1" applyAlignment="1" applyProtection="1">
      <alignment horizontal="center" vertical="center" wrapText="1"/>
      <protection hidden="1"/>
    </xf>
    <xf numFmtId="0" fontId="4" fillId="0" borderId="0" xfId="205" applyFont="1" applyBorder="1" applyAlignment="1" applyProtection="1">
      <alignment/>
      <protection hidden="1"/>
    </xf>
    <xf numFmtId="0" fontId="12" fillId="0" borderId="0" xfId="205" applyFont="1" applyBorder="1" applyAlignment="1" applyProtection="1">
      <alignment horizontal="right" vertical="center" wrapText="1"/>
      <protection hidden="1"/>
    </xf>
    <xf numFmtId="0" fontId="12" fillId="0" borderId="0" xfId="205" applyNumberFormat="1" applyFont="1" applyFill="1" applyBorder="1" applyAlignment="1" applyProtection="1">
      <alignment horizontal="right" vertical="center" shrinkToFit="1"/>
      <protection hidden="1" locked="0"/>
    </xf>
    <xf numFmtId="0" fontId="12" fillId="0" borderId="0" xfId="205" applyFont="1" applyFill="1" applyBorder="1" applyAlignment="1" applyProtection="1">
      <alignment horizontal="left" vertical="center"/>
      <protection hidden="1"/>
    </xf>
    <xf numFmtId="0" fontId="4" fillId="0" borderId="0" xfId="205" applyFont="1" applyBorder="1" applyAlignment="1" applyProtection="1">
      <alignment horizontal="left"/>
      <protection hidden="1"/>
    </xf>
    <xf numFmtId="0" fontId="4" fillId="0" borderId="0" xfId="205" applyFont="1" applyBorder="1" applyAlignment="1" applyProtection="1">
      <alignment vertical="top"/>
      <protection hidden="1"/>
    </xf>
    <xf numFmtId="0" fontId="4" fillId="0" borderId="0" xfId="205" applyFont="1" applyBorder="1" applyAlignment="1" applyProtection="1">
      <alignment horizontal="right"/>
      <protection hidden="1"/>
    </xf>
    <xf numFmtId="0" fontId="3" fillId="0" borderId="0" xfId="205" applyFont="1" applyFill="1" applyBorder="1" applyAlignment="1" applyProtection="1">
      <alignment horizontal="right" vertical="center"/>
      <protection hidden="1" locked="0"/>
    </xf>
    <xf numFmtId="0" fontId="4" fillId="0" borderId="0" xfId="205" applyFont="1" applyBorder="1" applyAlignment="1" applyProtection="1">
      <alignment/>
      <protection hidden="1"/>
    </xf>
    <xf numFmtId="0" fontId="3" fillId="0" borderId="0" xfId="205" applyFont="1" applyBorder="1" applyAlignment="1" applyProtection="1">
      <alignment vertical="top"/>
      <protection hidden="1"/>
    </xf>
    <xf numFmtId="0" fontId="4" fillId="0" borderId="0" xfId="205" applyFont="1" applyFill="1" applyBorder="1" applyAlignment="1" applyProtection="1">
      <alignment/>
      <protection hidden="1"/>
    </xf>
    <xf numFmtId="0" fontId="4" fillId="0" borderId="0" xfId="205" applyFont="1" applyBorder="1" applyAlignment="1" applyProtection="1">
      <alignment horizontal="center" vertical="center"/>
      <protection hidden="1" locked="0"/>
    </xf>
    <xf numFmtId="0" fontId="4" fillId="0" borderId="0" xfId="205" applyFont="1" applyBorder="1" applyAlignment="1" applyProtection="1">
      <alignment vertical="top" wrapText="1"/>
      <protection hidden="1"/>
    </xf>
    <xf numFmtId="0" fontId="4" fillId="0" borderId="0" xfId="205" applyFont="1" applyBorder="1" applyAlignment="1" applyProtection="1">
      <alignment wrapText="1"/>
      <protection hidden="1"/>
    </xf>
    <xf numFmtId="0" fontId="4" fillId="0" borderId="0" xfId="205" applyFont="1" applyBorder="1" applyAlignment="1" applyProtection="1">
      <alignment horizontal="right" vertical="top"/>
      <protection hidden="1"/>
    </xf>
    <xf numFmtId="0" fontId="4" fillId="0" borderId="0" xfId="205" applyFont="1" applyBorder="1" applyAlignment="1" applyProtection="1">
      <alignment horizontal="center" vertical="top"/>
      <protection hidden="1"/>
    </xf>
    <xf numFmtId="0" fontId="4" fillId="0" borderId="0" xfId="205" applyFont="1" applyBorder="1" applyAlignment="1" applyProtection="1">
      <alignment horizontal="center"/>
      <protection hidden="1"/>
    </xf>
    <xf numFmtId="0" fontId="4" fillId="0" borderId="0" xfId="205" applyFont="1" applyBorder="1" applyAlignment="1">
      <alignment/>
      <protection/>
    </xf>
    <xf numFmtId="0" fontId="4" fillId="0" borderId="0" xfId="205" applyFont="1" applyBorder="1" applyAlignment="1" applyProtection="1">
      <alignment horizontal="left" vertical="top"/>
      <protection hidden="1"/>
    </xf>
    <xf numFmtId="0" fontId="4" fillId="0" borderId="19" xfId="205" applyFont="1" applyBorder="1" applyAlignment="1" applyProtection="1">
      <alignment/>
      <protection hidden="1"/>
    </xf>
    <xf numFmtId="0" fontId="4" fillId="0" borderId="0" xfId="205" applyFont="1" applyBorder="1" applyAlignment="1" applyProtection="1">
      <alignment vertical="center"/>
      <protection hidden="1"/>
    </xf>
    <xf numFmtId="0" fontId="4" fillId="0" borderId="20" xfId="205" applyFont="1" applyBorder="1" applyAlignment="1" applyProtection="1">
      <alignment/>
      <protection hidden="1"/>
    </xf>
    <xf numFmtId="0" fontId="4" fillId="0" borderId="20" xfId="205" applyFont="1" applyBorder="1" applyAlignment="1">
      <alignment/>
      <protection/>
    </xf>
    <xf numFmtId="0" fontId="10" fillId="0" borderId="0" xfId="231" applyFont="1" applyFill="1" applyBorder="1" applyAlignment="1">
      <alignment horizontal="center" vertical="center" wrapText="1"/>
      <protection/>
    </xf>
    <xf numFmtId="0" fontId="7" fillId="0" borderId="0" xfId="231" applyFont="1" applyFill="1" applyBorder="1" applyAlignment="1" applyProtection="1">
      <alignment horizontal="center" vertical="center"/>
      <protection hidden="1"/>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231" applyFont="1" applyBorder="1" applyAlignment="1" applyProtection="1">
      <alignment vertical="center"/>
      <protection hidden="1"/>
    </xf>
    <xf numFmtId="0" fontId="4" fillId="0" borderId="0" xfId="205" applyFont="1" applyBorder="1" applyAlignment="1" applyProtection="1">
      <alignment horizontal="right" wrapText="1"/>
      <protection hidden="1"/>
    </xf>
    <xf numFmtId="0" fontId="4" fillId="0" borderId="0" xfId="205"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31" applyFont="1" applyFill="1" applyAlignment="1">
      <alignment wrapText="1"/>
      <protection/>
    </xf>
    <xf numFmtId="0" fontId="0" fillId="0" borderId="0" xfId="0" applyFont="1" applyFill="1" applyAlignment="1">
      <alignment/>
    </xf>
    <xf numFmtId="14" fontId="7" fillId="0" borderId="0" xfId="231" applyNumberFormat="1" applyFont="1" applyFill="1" applyBorder="1" applyAlignment="1" applyProtection="1">
      <alignment horizontal="center" vertical="center"/>
      <protection hidden="1" locked="0"/>
    </xf>
    <xf numFmtId="0" fontId="0" fillId="0" borderId="0" xfId="231"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205" applyFont="1" applyBorder="1" applyAlignment="1">
      <alignment/>
      <protection/>
    </xf>
    <xf numFmtId="0" fontId="4" fillId="0" borderId="25" xfId="205" applyFont="1" applyBorder="1" applyAlignment="1">
      <alignment/>
      <protection/>
    </xf>
    <xf numFmtId="0" fontId="4" fillId="0" borderId="26" xfId="205" applyFont="1" applyFill="1" applyBorder="1" applyAlignment="1" applyProtection="1">
      <alignment horizontal="left" vertical="center" wrapText="1"/>
      <protection hidden="1"/>
    </xf>
    <xf numFmtId="0" fontId="4" fillId="0" borderId="18" xfId="205" applyFont="1" applyFill="1" applyBorder="1" applyAlignment="1" applyProtection="1">
      <alignment vertical="center"/>
      <protection hidden="1"/>
    </xf>
    <xf numFmtId="0" fontId="4" fillId="0" borderId="26" xfId="205" applyFont="1" applyBorder="1" applyAlignment="1" applyProtection="1">
      <alignment horizontal="left" vertical="center" wrapText="1"/>
      <protection hidden="1"/>
    </xf>
    <xf numFmtId="0" fontId="4" fillId="0" borderId="18" xfId="205" applyFont="1" applyBorder="1" applyAlignment="1" applyProtection="1">
      <alignment/>
      <protection hidden="1"/>
    </xf>
    <xf numFmtId="0" fontId="12" fillId="0" borderId="0" xfId="205" applyFont="1" applyBorder="1" applyAlignment="1" applyProtection="1">
      <alignment horizontal="right"/>
      <protection hidden="1"/>
    </xf>
    <xf numFmtId="0" fontId="4" fillId="0" borderId="26" xfId="205" applyFont="1" applyFill="1" applyBorder="1" applyAlignment="1" applyProtection="1">
      <alignment/>
      <protection hidden="1"/>
    </xf>
    <xf numFmtId="0" fontId="4" fillId="0" borderId="26" xfId="205" applyFont="1" applyBorder="1" applyAlignment="1" applyProtection="1">
      <alignment wrapText="1"/>
      <protection hidden="1"/>
    </xf>
    <xf numFmtId="0" fontId="4" fillId="0" borderId="18" xfId="205" applyFont="1" applyBorder="1" applyAlignment="1" applyProtection="1">
      <alignment horizontal="right"/>
      <protection hidden="1"/>
    </xf>
    <xf numFmtId="0" fontId="4" fillId="0" borderId="26" xfId="205" applyFont="1" applyBorder="1" applyAlignment="1" applyProtection="1">
      <alignment/>
      <protection hidden="1"/>
    </xf>
    <xf numFmtId="0" fontId="4" fillId="0" borderId="18" xfId="205" applyFont="1" applyBorder="1" applyAlignment="1" applyProtection="1">
      <alignment horizontal="right" wrapText="1"/>
      <protection hidden="1"/>
    </xf>
    <xf numFmtId="0" fontId="3" fillId="0" borderId="26" xfId="205" applyFont="1" applyFill="1" applyBorder="1" applyAlignment="1" applyProtection="1">
      <alignment horizontal="right" vertical="center"/>
      <protection hidden="1" locked="0"/>
    </xf>
    <xf numFmtId="0" fontId="4" fillId="0" borderId="26" xfId="205" applyFont="1" applyBorder="1" applyAlignment="1" applyProtection="1">
      <alignment vertical="top"/>
      <protection hidden="1"/>
    </xf>
    <xf numFmtId="0" fontId="4" fillId="0" borderId="26" xfId="205" applyFont="1" applyBorder="1" applyAlignment="1" applyProtection="1">
      <alignment horizontal="left" vertical="top" wrapText="1"/>
      <protection hidden="1"/>
    </xf>
    <xf numFmtId="0" fontId="4" fillId="0" borderId="18" xfId="205" applyFont="1" applyBorder="1" applyAlignment="1">
      <alignment/>
      <protection/>
    </xf>
    <xf numFmtId="0" fontId="4" fillId="0" borderId="26" xfId="205" applyFont="1" applyBorder="1" applyAlignment="1" applyProtection="1">
      <alignment horizontal="left" vertical="top" indent="2"/>
      <protection hidden="1"/>
    </xf>
    <xf numFmtId="0" fontId="4" fillId="0" borderId="26" xfId="205" applyFont="1" applyBorder="1" applyAlignment="1" applyProtection="1">
      <alignment horizontal="left" vertical="top" wrapText="1" indent="2"/>
      <protection hidden="1"/>
    </xf>
    <xf numFmtId="0" fontId="4" fillId="0" borderId="18" xfId="205" applyFont="1" applyBorder="1" applyAlignment="1" applyProtection="1">
      <alignment horizontal="right" vertical="top"/>
      <protection hidden="1"/>
    </xf>
    <xf numFmtId="49" fontId="3" fillId="0" borderId="26" xfId="205" applyNumberFormat="1" applyFont="1" applyBorder="1" applyAlignment="1" applyProtection="1">
      <alignment horizontal="center" vertical="center"/>
      <protection hidden="1" locked="0"/>
    </xf>
    <xf numFmtId="0" fontId="4" fillId="0" borderId="18" xfId="205" applyFont="1" applyBorder="1" applyAlignment="1" applyProtection="1">
      <alignment horizontal="left" vertical="top"/>
      <protection hidden="1"/>
    </xf>
    <xf numFmtId="0" fontId="4" fillId="0" borderId="26" xfId="205" applyFont="1" applyBorder="1" applyAlignment="1" applyProtection="1">
      <alignment horizontal="left"/>
      <protection hidden="1"/>
    </xf>
    <xf numFmtId="0" fontId="4" fillId="0" borderId="25" xfId="205" applyFont="1" applyBorder="1" applyAlignment="1" applyProtection="1">
      <alignment/>
      <protection hidden="1"/>
    </xf>
    <xf numFmtId="0" fontId="4" fillId="0" borderId="18" xfId="205" applyFont="1" applyBorder="1" applyAlignment="1" applyProtection="1">
      <alignment horizontal="left"/>
      <protection hidden="1"/>
    </xf>
    <xf numFmtId="0" fontId="4" fillId="0" borderId="26" xfId="205" applyFont="1" applyFill="1" applyBorder="1" applyAlignment="1" applyProtection="1">
      <alignment vertical="center"/>
      <protection hidden="1"/>
    </xf>
    <xf numFmtId="0" fontId="13" fillId="0" borderId="26" xfId="231" applyFont="1" applyFill="1" applyBorder="1" applyAlignment="1" applyProtection="1">
      <alignment vertical="center"/>
      <protection hidden="1"/>
    </xf>
    <xf numFmtId="0" fontId="13" fillId="0" borderId="0" xfId="231" applyFont="1" applyBorder="1" applyAlignment="1" applyProtection="1">
      <alignment horizontal="left"/>
      <protection hidden="1"/>
    </xf>
    <xf numFmtId="0" fontId="9" fillId="0" borderId="0" xfId="231" applyBorder="1" applyAlignment="1">
      <alignment/>
      <protection/>
    </xf>
    <xf numFmtId="0" fontId="9" fillId="0" borderId="26" xfId="231" applyBorder="1" applyAlignment="1">
      <alignment/>
      <protection/>
    </xf>
    <xf numFmtId="0" fontId="3" fillId="0" borderId="18" xfId="205" applyFont="1" applyBorder="1" applyAlignment="1" applyProtection="1">
      <alignment vertical="center"/>
      <protection hidden="1"/>
    </xf>
    <xf numFmtId="0" fontId="4" fillId="0" borderId="27" xfId="205" applyFont="1" applyBorder="1" applyAlignment="1" applyProtection="1">
      <alignment/>
      <protection hidden="1"/>
    </xf>
    <xf numFmtId="0" fontId="4" fillId="0" borderId="28" xfId="205" applyFont="1" applyFill="1" applyBorder="1" applyAlignment="1" applyProtection="1">
      <alignment horizontal="right" vertical="top" wrapText="1"/>
      <protection hidden="1"/>
    </xf>
    <xf numFmtId="0" fontId="4" fillId="0" borderId="29" xfId="205" applyFont="1" applyFill="1" applyBorder="1" applyAlignment="1" applyProtection="1">
      <alignment horizontal="right" vertical="top" wrapText="1"/>
      <protection hidden="1"/>
    </xf>
    <xf numFmtId="0" fontId="4" fillId="0" borderId="29" xfId="205" applyFont="1" applyFill="1" applyBorder="1" applyAlignment="1" applyProtection="1">
      <alignment/>
      <protection hidden="1"/>
    </xf>
    <xf numFmtId="0" fontId="4" fillId="0" borderId="30" xfId="205" applyFont="1" applyFill="1" applyBorder="1" applyAlignment="1" applyProtection="1">
      <alignment/>
      <protection hidden="1"/>
    </xf>
    <xf numFmtId="14" fontId="3" fillId="0" borderId="22" xfId="205" applyNumberFormat="1" applyFont="1" applyFill="1" applyBorder="1" applyAlignment="1" applyProtection="1">
      <alignment horizontal="center" vertical="center"/>
      <protection hidden="1" locked="0"/>
    </xf>
    <xf numFmtId="1" fontId="3" fillId="0" borderId="21" xfId="205" applyNumberFormat="1" applyFont="1" applyFill="1" applyBorder="1" applyAlignment="1" applyProtection="1">
      <alignment horizontal="center" vertical="center"/>
      <protection hidden="1" locked="0"/>
    </xf>
    <xf numFmtId="0" fontId="3" fillId="0" borderId="21" xfId="205" applyFont="1" applyFill="1" applyBorder="1" applyAlignment="1" applyProtection="1">
      <alignment horizontal="center" vertical="center"/>
      <protection hidden="1" locked="0"/>
    </xf>
    <xf numFmtId="49" fontId="3" fillId="0" borderId="21" xfId="205" applyNumberFormat="1" applyFont="1" applyFill="1" applyBorder="1" applyAlignment="1" applyProtection="1">
      <alignment horizontal="right" vertical="center"/>
      <protection hidden="1" locked="0"/>
    </xf>
    <xf numFmtId="0" fontId="3" fillId="0" borderId="18" xfId="205" applyFont="1" applyFill="1" applyBorder="1" applyAlignment="1" applyProtection="1">
      <alignment horizontal="right" vertical="center"/>
      <protection hidden="1" locked="0"/>
    </xf>
    <xf numFmtId="0" fontId="4" fillId="0" borderId="0" xfId="205" applyFont="1" applyFill="1" applyBorder="1" applyAlignment="1">
      <alignment/>
      <protection/>
    </xf>
    <xf numFmtId="49" fontId="3" fillId="0" borderId="0" xfId="205" applyNumberFormat="1" applyFont="1" applyFill="1" applyBorder="1" applyAlignment="1" applyProtection="1">
      <alignment horizontal="center" vertical="center"/>
      <protection hidden="1" locked="0"/>
    </xf>
    <xf numFmtId="0" fontId="64" fillId="0" borderId="0" xfId="0" applyFont="1" applyFill="1" applyAlignment="1">
      <alignment/>
    </xf>
    <xf numFmtId="3" fontId="64" fillId="0" borderId="0" xfId="0" applyNumberFormat="1" applyFont="1" applyFill="1" applyAlignment="1">
      <alignment/>
    </xf>
    <xf numFmtId="0" fontId="9" fillId="36" borderId="0" xfId="0" applyFont="1" applyFill="1" applyAlignment="1">
      <alignment horizontal="justify" vertical="top"/>
    </xf>
    <xf numFmtId="0" fontId="16" fillId="36" borderId="0" xfId="0" applyFont="1" applyFill="1" applyAlignment="1">
      <alignment horizontal="center" vertical="top"/>
    </xf>
    <xf numFmtId="0" fontId="9" fillId="36" borderId="0" xfId="0" applyFont="1" applyFill="1" applyAlignment="1">
      <alignment horizontal="right" vertical="top"/>
    </xf>
    <xf numFmtId="0" fontId="16" fillId="36" borderId="0" xfId="0" applyFont="1" applyFill="1" applyAlignment="1">
      <alignment vertical="top"/>
    </xf>
    <xf numFmtId="0" fontId="35" fillId="36" borderId="0" xfId="0" applyFont="1" applyFill="1" applyAlignment="1">
      <alignment vertical="top"/>
    </xf>
    <xf numFmtId="3" fontId="7" fillId="36" borderId="31" xfId="0" applyNumberFormat="1" applyFont="1" applyFill="1" applyBorder="1" applyAlignment="1">
      <alignment horizontal="right" vertical="center" wrapText="1"/>
    </xf>
    <xf numFmtId="3" fontId="7" fillId="36" borderId="0" xfId="0" applyNumberFormat="1" applyFont="1" applyFill="1" applyBorder="1" applyAlignment="1">
      <alignment/>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vertical="center"/>
    </xf>
    <xf numFmtId="3" fontId="0" fillId="36" borderId="0" xfId="0" applyNumberFormat="1" applyFont="1" applyFill="1" applyAlignment="1">
      <alignment horizontal="right" vertical="center"/>
    </xf>
    <xf numFmtId="0" fontId="0" fillId="36" borderId="0" xfId="0" applyFont="1" applyFill="1" applyAlignment="1">
      <alignment vertical="center" wrapText="1"/>
    </xf>
    <xf numFmtId="3" fontId="0" fillId="36" borderId="20" xfId="0" applyNumberFormat="1" applyFont="1" applyFill="1" applyBorder="1" applyAlignment="1">
      <alignment horizontal="right" vertical="center"/>
    </xf>
    <xf numFmtId="0" fontId="0" fillId="36" borderId="0" xfId="0" applyFont="1" applyFill="1" applyAlignment="1">
      <alignment vertical="top" wrapText="1"/>
    </xf>
    <xf numFmtId="3" fontId="9" fillId="36" borderId="0" xfId="0" applyNumberFormat="1" applyFont="1" applyFill="1" applyAlignment="1">
      <alignment horizontal="right" vertical="center"/>
    </xf>
    <xf numFmtId="0" fontId="9" fillId="36" borderId="0" xfId="0" applyFont="1" applyFill="1" applyAlignment="1">
      <alignment vertical="center"/>
    </xf>
    <xf numFmtId="3" fontId="0" fillId="36" borderId="0" xfId="0" applyNumberFormat="1" applyFont="1" applyFill="1" applyAlignment="1">
      <alignment horizontal="right" vertical="center" wrapText="1"/>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3" fontId="0" fillId="0" borderId="0" xfId="0" applyNumberFormat="1" applyFont="1" applyFill="1" applyAlignment="1">
      <alignment/>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16" fillId="36" borderId="0" xfId="0" applyFont="1" applyFill="1" applyAlignment="1">
      <alignment horizontal="justify" vertical="top"/>
    </xf>
    <xf numFmtId="0" fontId="0" fillId="36" borderId="0" xfId="0" applyFont="1" applyFill="1" applyAlignment="1">
      <alignment horizontal="left" vertical="top" wrapText="1"/>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vertical="top"/>
    </xf>
    <xf numFmtId="0" fontId="0" fillId="36" borderId="0" xfId="0" applyFont="1" applyFill="1" applyAlignment="1">
      <alignment vertical="top"/>
    </xf>
    <xf numFmtId="0" fontId="7" fillId="36" borderId="0" xfId="0" applyFont="1" applyFill="1" applyBorder="1" applyAlignment="1">
      <alignmen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36" borderId="0" xfId="0" applyFont="1" applyFill="1" applyAlignment="1">
      <alignment horizontal="lef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0" borderId="0" xfId="0" applyFont="1" applyFill="1" applyBorder="1" applyAlignment="1">
      <alignment vertical="top"/>
    </xf>
    <xf numFmtId="3" fontId="0" fillId="36" borderId="2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7" fillId="0" borderId="0" xfId="0" applyFont="1" applyFill="1" applyAlignment="1">
      <alignment horizontal="justify" vertical="top" wrapText="1"/>
    </xf>
    <xf numFmtId="0" fontId="65" fillId="0" borderId="0" xfId="0" applyFont="1" applyFill="1" applyAlignment="1">
      <alignment horizontal="justify" vertical="top" wrapText="1"/>
    </xf>
    <xf numFmtId="0" fontId="9" fillId="36" borderId="0" xfId="0" applyFont="1" applyFill="1" applyAlignment="1">
      <alignment horizontal="justify" vertical="center"/>
    </xf>
    <xf numFmtId="0" fontId="16" fillId="36" borderId="0" xfId="0" applyFont="1" applyFill="1" applyAlignment="1">
      <alignment horizontal="justify" vertical="center"/>
    </xf>
    <xf numFmtId="3" fontId="16" fillId="36" borderId="20" xfId="0" applyNumberFormat="1" applyFont="1" applyFill="1" applyBorder="1" applyAlignment="1">
      <alignment horizontal="right" vertical="center"/>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0" fontId="16" fillId="36" borderId="0" xfId="0" applyFont="1" applyFill="1" applyAlignment="1">
      <alignment vertical="center"/>
    </xf>
    <xf numFmtId="3" fontId="16" fillId="36" borderId="20" xfId="0" applyNumberFormat="1" applyFont="1" applyFill="1" applyBorder="1" applyAlignment="1">
      <alignment vertical="center"/>
    </xf>
    <xf numFmtId="0" fontId="9" fillId="36" borderId="0" xfId="0" applyFont="1" applyFill="1" applyAlignment="1">
      <alignmen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16" fillId="36" borderId="0" xfId="0" applyFont="1" applyFill="1" applyAlignment="1">
      <alignment horizontal="justify" vertical="center" wrapText="1"/>
    </xf>
    <xf numFmtId="3" fontId="16" fillId="36" borderId="20" xfId="0" applyNumberFormat="1" applyFont="1" applyFill="1" applyBorder="1" applyAlignment="1">
      <alignment horizontal="right" vertical="center" wrapText="1"/>
    </xf>
    <xf numFmtId="3" fontId="7" fillId="36" borderId="20" xfId="0" applyNumberFormat="1" applyFont="1" applyFill="1" applyBorder="1" applyAlignment="1">
      <alignment horizontal="right" vertical="center"/>
    </xf>
    <xf numFmtId="3" fontId="7" fillId="36" borderId="20" xfId="0" applyNumberFormat="1" applyFont="1" applyFill="1" applyBorder="1" applyAlignment="1">
      <alignment horizontal="right" vertical="center" wrapText="1"/>
    </xf>
    <xf numFmtId="0" fontId="9" fillId="36" borderId="0" xfId="0" applyFont="1" applyFill="1" applyAlignment="1">
      <alignment horizontal="justify" vertical="center" wrapText="1"/>
    </xf>
    <xf numFmtId="0" fontId="7" fillId="0" borderId="0" xfId="0" applyFont="1" applyFill="1" applyAlignment="1">
      <alignment vertical="top"/>
    </xf>
    <xf numFmtId="0" fontId="0" fillId="0" borderId="0" xfId="0" applyFont="1" applyFill="1" applyAlignment="1">
      <alignment/>
    </xf>
    <xf numFmtId="3" fontId="16" fillId="36" borderId="0" xfId="0" applyNumberFormat="1" applyFont="1" applyFill="1" applyAlignment="1">
      <alignment horizontal="right" vertical="center" wrapText="1"/>
    </xf>
    <xf numFmtId="3" fontId="65"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16" fillId="36" borderId="0" xfId="0" applyNumberFormat="1" applyFont="1" applyFill="1" applyBorder="1" applyAlignment="1">
      <alignment horizontal="right" vertical="center" wrapText="1"/>
    </xf>
    <xf numFmtId="0" fontId="0" fillId="36" borderId="0" xfId="0" applyFont="1" applyFill="1" applyAlignment="1">
      <alignment horizontal="justify" vertical="center" wrapText="1"/>
    </xf>
    <xf numFmtId="3" fontId="7" fillId="36" borderId="32" xfId="0" applyNumberFormat="1" applyFont="1" applyFill="1" applyBorder="1" applyAlignment="1">
      <alignment vertical="center" wrapText="1"/>
    </xf>
    <xf numFmtId="3" fontId="16" fillId="36" borderId="32" xfId="0" applyNumberFormat="1" applyFont="1" applyFill="1" applyBorder="1" applyAlignment="1">
      <alignment horizontal="right" vertical="center" wrapText="1"/>
    </xf>
    <xf numFmtId="0" fontId="0" fillId="36" borderId="0" xfId="0" applyFont="1" applyFill="1" applyAlignment="1">
      <alignment wrapText="1"/>
    </xf>
    <xf numFmtId="3" fontId="0" fillId="36" borderId="0" xfId="0" applyNumberFormat="1" applyFont="1" applyFill="1" applyAlignment="1">
      <alignment horizontal="right" wrapText="1"/>
    </xf>
    <xf numFmtId="3" fontId="7" fillId="36" borderId="20" xfId="0" applyNumberFormat="1" applyFont="1" applyFill="1" applyBorder="1" applyAlignment="1">
      <alignment horizontal="right" wrapText="1"/>
    </xf>
    <xf numFmtId="3" fontId="0" fillId="36" borderId="0" xfId="0" applyNumberFormat="1" applyFont="1" applyFill="1" applyBorder="1" applyAlignment="1">
      <alignment horizontal="right" vertical="center" wrapText="1"/>
    </xf>
    <xf numFmtId="0" fontId="65" fillId="36" borderId="0" xfId="0" applyFont="1" applyFill="1" applyAlignment="1">
      <alignment horizontal="justify" vertical="top"/>
    </xf>
    <xf numFmtId="0" fontId="65" fillId="36" borderId="0" xfId="0" applyFont="1" applyFill="1" applyAlignment="1">
      <alignment vertical="top"/>
    </xf>
    <xf numFmtId="0" fontId="65" fillId="0" borderId="0" xfId="0" applyFont="1" applyFill="1" applyAlignment="1">
      <alignment vertical="top"/>
    </xf>
    <xf numFmtId="0" fontId="65" fillId="0" borderId="0" xfId="0" applyFont="1" applyFill="1" applyAlignment="1">
      <alignment/>
    </xf>
    <xf numFmtId="0" fontId="65" fillId="0" borderId="0" xfId="0" applyFont="1" applyAlignment="1">
      <alignment/>
    </xf>
    <xf numFmtId="0" fontId="6" fillId="0" borderId="22" xfId="0" applyFont="1" applyFill="1" applyBorder="1" applyAlignment="1" applyProtection="1">
      <alignment horizontal="center" vertical="center" wrapText="1"/>
      <protection hidden="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66" fillId="36" borderId="0" xfId="0" applyFont="1" applyFill="1" applyAlignment="1">
      <alignment horizontal="justify" vertical="top"/>
    </xf>
    <xf numFmtId="3" fontId="66" fillId="36" borderId="0" xfId="0" applyNumberFormat="1" applyFont="1" applyFill="1" applyBorder="1" applyAlignment="1">
      <alignment horizontal="right" vertical="top"/>
    </xf>
    <xf numFmtId="3" fontId="0" fillId="0" borderId="0" xfId="0" applyNumberFormat="1" applyFont="1" applyFill="1" applyBorder="1" applyAlignment="1">
      <alignment vertical="top"/>
    </xf>
    <xf numFmtId="14" fontId="0" fillId="36" borderId="0" xfId="0" applyNumberFormat="1" applyFont="1" applyFill="1" applyBorder="1" applyAlignment="1">
      <alignment/>
    </xf>
    <xf numFmtId="0" fontId="0" fillId="36" borderId="0" xfId="0" applyFont="1" applyFill="1" applyAlignment="1">
      <alignment horizontal="justify" vertical="center"/>
    </xf>
    <xf numFmtId="3" fontId="0" fillId="36" borderId="0" xfId="0" applyNumberFormat="1" applyFont="1" applyFill="1" applyBorder="1" applyAlignment="1">
      <alignment horizontal="right" vertical="center"/>
    </xf>
    <xf numFmtId="0" fontId="7" fillId="36" borderId="0" xfId="0" applyFont="1" applyFill="1" applyAlignment="1">
      <alignment horizontal="justify" vertical="center"/>
    </xf>
    <xf numFmtId="0" fontId="7" fillId="36" borderId="0" xfId="0" applyFont="1" applyFill="1" applyAlignment="1">
      <alignment horizontal="center" vertical="center" wrapText="1"/>
    </xf>
    <xf numFmtId="0" fontId="7" fillId="36" borderId="0" xfId="0" applyFont="1" applyFill="1" applyAlignment="1">
      <alignment horizontal="justify" vertical="center" wrapText="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horizontal="left" vertical="top" wrapText="1"/>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0" fillId="36" borderId="20" xfId="0" applyNumberFormat="1" applyFont="1" applyFill="1" applyBorder="1" applyAlignment="1">
      <alignment horizontal="right" vertical="top"/>
    </xf>
    <xf numFmtId="3" fontId="7" fillId="36" borderId="20" xfId="0" applyNumberFormat="1" applyFont="1" applyFill="1" applyBorder="1" applyAlignment="1">
      <alignment horizontal="right" vertical="top"/>
    </xf>
    <xf numFmtId="0" fontId="7" fillId="36" borderId="0" xfId="0" applyFont="1" applyFill="1" applyAlignment="1">
      <alignment horizontal="right" vertical="top"/>
    </xf>
    <xf numFmtId="0" fontId="0" fillId="36" borderId="0" xfId="0" applyFont="1" applyFill="1" applyAlignment="1">
      <alignment horizontal="center" vertical="top"/>
    </xf>
    <xf numFmtId="0" fontId="0" fillId="36" borderId="20" xfId="0" applyFont="1" applyFill="1" applyBorder="1" applyAlignment="1">
      <alignment horizontal="right" vertical="top"/>
    </xf>
    <xf numFmtId="0" fontId="0" fillId="36" borderId="20" xfId="0" applyFont="1" applyFill="1" applyBorder="1" applyAlignment="1">
      <alignment vertical="top"/>
    </xf>
    <xf numFmtId="3" fontId="7" fillId="36" borderId="32" xfId="0" applyNumberFormat="1" applyFont="1" applyFill="1" applyBorder="1" applyAlignment="1">
      <alignment horizontal="righ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center" vertical="top" wrapText="1"/>
    </xf>
    <xf numFmtId="9" fontId="0" fillId="36" borderId="0" xfId="0" applyNumberFormat="1" applyFont="1" applyFill="1" applyAlignment="1">
      <alignment horizontal="center" vertical="center"/>
    </xf>
    <xf numFmtId="0" fontId="0" fillId="36" borderId="0" xfId="0" applyFont="1" applyFill="1" applyAlignment="1">
      <alignment vertical="top"/>
    </xf>
    <xf numFmtId="0" fontId="0" fillId="36" borderId="0" xfId="0" applyFont="1" applyFill="1" applyAlignment="1">
      <alignment horizontal="justify" vertical="top"/>
    </xf>
    <xf numFmtId="3" fontId="2" fillId="0" borderId="16" xfId="0" applyNumberFormat="1" applyFont="1" applyFill="1" applyBorder="1" applyAlignment="1" applyProtection="1">
      <alignment vertical="center"/>
      <protection locked="0"/>
    </xf>
    <xf numFmtId="0" fontId="0" fillId="36" borderId="0" xfId="0" applyFont="1" applyFill="1" applyAlignment="1">
      <alignment vertical="top"/>
    </xf>
    <xf numFmtId="3" fontId="16" fillId="0" borderId="20" xfId="0" applyNumberFormat="1" applyFont="1" applyFill="1" applyBorder="1" applyAlignment="1">
      <alignment vertical="center"/>
    </xf>
    <xf numFmtId="3" fontId="7" fillId="0" borderId="20" xfId="0" applyNumberFormat="1" applyFont="1" applyFill="1" applyBorder="1" applyAlignment="1">
      <alignment horizontal="right" vertical="center"/>
    </xf>
    <xf numFmtId="0" fontId="67" fillId="36" borderId="0" xfId="0" applyFont="1" applyFill="1" applyAlignment="1">
      <alignment/>
    </xf>
    <xf numFmtId="0" fontId="67" fillId="0" borderId="0" xfId="0" applyFont="1" applyAlignment="1">
      <alignment/>
    </xf>
    <xf numFmtId="0" fontId="0" fillId="36" borderId="0" xfId="0" applyFont="1" applyFill="1" applyAlignment="1">
      <alignment horizontal="left" vertical="top"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9" fontId="0" fillId="0" borderId="0" xfId="229" applyFont="1" applyFill="1" applyAlignment="1">
      <alignment/>
    </xf>
    <xf numFmtId="165" fontId="0" fillId="0" borderId="0" xfId="229" applyNumberFormat="1" applyFont="1" applyFill="1" applyAlignment="1">
      <alignment/>
    </xf>
    <xf numFmtId="3" fontId="7" fillId="0" borderId="0" xfId="0" applyNumberFormat="1" applyFont="1" applyFill="1" applyAlignment="1">
      <alignment/>
    </xf>
    <xf numFmtId="165" fontId="7" fillId="36" borderId="0" xfId="229" applyNumberFormat="1"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0" fontId="0" fillId="36" borderId="0" xfId="0" applyFont="1" applyFill="1" applyAlignment="1">
      <alignment vertical="top"/>
    </xf>
    <xf numFmtId="3" fontId="9" fillId="0" borderId="0" xfId="0" applyNumberFormat="1" applyFont="1" applyFill="1" applyBorder="1" applyAlignment="1">
      <alignment horizontal="right" vertical="center" wrapText="1"/>
    </xf>
    <xf numFmtId="3" fontId="9" fillId="36" borderId="0"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xf>
    <xf numFmtId="0" fontId="16" fillId="36" borderId="0" xfId="0" applyFont="1" applyFill="1" applyBorder="1" applyAlignment="1">
      <alignment horizontal="center" vertical="top"/>
    </xf>
    <xf numFmtId="3" fontId="7" fillId="36" borderId="0" xfId="0" applyNumberFormat="1" applyFont="1" applyFill="1" applyBorder="1" applyAlignment="1">
      <alignment horizontal="right" vertical="center" wrapText="1"/>
    </xf>
    <xf numFmtId="3" fontId="65"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65" fillId="36" borderId="0" xfId="0" applyNumberFormat="1" applyFont="1" applyFill="1" applyBorder="1" applyAlignment="1" quotePrefix="1">
      <alignment horizontal="right" vertical="center" wrapText="1"/>
    </xf>
    <xf numFmtId="3" fontId="7" fillId="36" borderId="0" xfId="0" applyNumberFormat="1" applyFont="1" applyFill="1" applyBorder="1" applyAlignment="1">
      <alignment vertical="center" wrapText="1"/>
    </xf>
    <xf numFmtId="3" fontId="0" fillId="36" borderId="0" xfId="0" applyNumberFormat="1" applyFont="1" applyFill="1" applyBorder="1" applyAlignment="1">
      <alignment horizontal="right" wrapText="1"/>
    </xf>
    <xf numFmtId="3" fontId="7" fillId="36" borderId="0" xfId="0" applyNumberFormat="1" applyFont="1" applyFill="1" applyBorder="1" applyAlignment="1">
      <alignment horizontal="right" wrapText="1"/>
    </xf>
    <xf numFmtId="3" fontId="0" fillId="0" borderId="0" xfId="0" applyNumberFormat="1" applyFont="1" applyFill="1" applyBorder="1" applyAlignment="1">
      <alignment horizontal="right" vertical="center" wrapText="1"/>
    </xf>
    <xf numFmtId="3" fontId="0" fillId="36" borderId="0" xfId="0" applyNumberFormat="1" applyFont="1" applyFill="1" applyBorder="1" applyAlignment="1">
      <alignment vertical="center" wrapText="1"/>
    </xf>
    <xf numFmtId="3" fontId="16" fillId="0" borderId="0" xfId="0" applyNumberFormat="1" applyFont="1" applyFill="1" applyBorder="1" applyAlignment="1">
      <alignment horizontal="right" vertical="center" wrapText="1"/>
    </xf>
    <xf numFmtId="0" fontId="0" fillId="36" borderId="0" xfId="0" applyFont="1" applyFill="1" applyAlignment="1">
      <alignment vertical="top"/>
    </xf>
    <xf numFmtId="0" fontId="0" fillId="36" borderId="0" xfId="0" applyFont="1" applyFill="1" applyAlignment="1">
      <alignment horizontal="justify" vertical="top" wrapText="1"/>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vertical="top"/>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2" xfId="0" applyNumberFormat="1" applyFont="1" applyFill="1" applyBorder="1" applyAlignment="1">
      <alignment horizontal="right" vertical="center"/>
    </xf>
    <xf numFmtId="0" fontId="6" fillId="36" borderId="32"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40" fillId="36" borderId="0" xfId="0" applyFont="1" applyFill="1" applyAlignment="1">
      <alignment vertical="center" wrapText="1"/>
    </xf>
    <xf numFmtId="0" fontId="6" fillId="36" borderId="0" xfId="0" applyFont="1" applyFill="1" applyAlignment="1">
      <alignment vertical="center"/>
    </xf>
    <xf numFmtId="0" fontId="2" fillId="36" borderId="20" xfId="0" applyFont="1" applyFill="1" applyBorder="1" applyAlignment="1">
      <alignment vertical="center"/>
    </xf>
    <xf numFmtId="3" fontId="2" fillId="36" borderId="20" xfId="0" applyNumberFormat="1" applyFont="1" applyFill="1" applyBorder="1" applyAlignment="1">
      <alignment vertical="center"/>
    </xf>
    <xf numFmtId="0" fontId="6" fillId="36" borderId="32"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0" xfId="0" applyNumberFormat="1" applyFont="1" applyFill="1" applyBorder="1" applyAlignment="1">
      <alignment horizontal="right" vertical="center" wrapText="1"/>
    </xf>
    <xf numFmtId="3" fontId="6" fillId="36" borderId="32"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0" fillId="36" borderId="0" xfId="0" applyNumberFormat="1" applyFont="1" applyFill="1" applyBorder="1" applyAlignment="1">
      <alignment/>
    </xf>
    <xf numFmtId="0" fontId="0" fillId="36" borderId="0" xfId="0" applyFont="1" applyFill="1" applyBorder="1" applyAlignment="1">
      <alignment vertical="top"/>
    </xf>
    <xf numFmtId="0" fontId="7" fillId="36" borderId="0" xfId="0" applyFont="1" applyFill="1" applyAlignment="1">
      <alignment horizontal="center" vertical="top"/>
    </xf>
    <xf numFmtId="0" fontId="7" fillId="36" borderId="0" xfId="0" applyFont="1" applyFill="1" applyAlignment="1">
      <alignment vertical="top"/>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0" borderId="0" xfId="0" applyFont="1" applyFill="1" applyAlignment="1">
      <alignment horizontal="right" vertical="center" wrapText="1"/>
    </xf>
    <xf numFmtId="3" fontId="0" fillId="36" borderId="0" xfId="0" applyNumberFormat="1" applyFont="1" applyFill="1" applyAlignment="1">
      <alignment horizontal="right" vertical="center"/>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0" fillId="36" borderId="0" xfId="0" applyNumberFormat="1" applyFont="1" applyFill="1" applyAlignment="1">
      <alignment horizontal="right" vertical="top"/>
    </xf>
    <xf numFmtId="3" fontId="0" fillId="36" borderId="0" xfId="0" applyNumberFormat="1" applyFont="1" applyFill="1" applyAlignment="1">
      <alignment horizontal="right" vertical="top"/>
    </xf>
    <xf numFmtId="0" fontId="0" fillId="36" borderId="0" xfId="0" applyFont="1" applyFill="1" applyAlignment="1">
      <alignment vertical="top"/>
    </xf>
    <xf numFmtId="3" fontId="0" fillId="36" borderId="0" xfId="0" applyNumberFormat="1" applyFont="1" applyFill="1" applyAlignment="1">
      <alignment horizontal="right" vertical="top"/>
    </xf>
    <xf numFmtId="3" fontId="0" fillId="36" borderId="20" xfId="0" applyNumberFormat="1" applyFont="1" applyFill="1" applyBorder="1" applyAlignment="1">
      <alignment horizontal="right" vertical="top"/>
    </xf>
    <xf numFmtId="0" fontId="0" fillId="36" borderId="0" xfId="0" applyFont="1" applyFill="1" applyAlignment="1">
      <alignment vertical="top"/>
    </xf>
    <xf numFmtId="3" fontId="0" fillId="36" borderId="0" xfId="0" applyNumberFormat="1" applyFont="1" applyFill="1" applyAlignment="1">
      <alignment horizontal="right" vertical="top"/>
    </xf>
    <xf numFmtId="3" fontId="0" fillId="36" borderId="20" xfId="0" applyNumberFormat="1" applyFont="1" applyFill="1" applyBorder="1" applyAlignment="1">
      <alignment horizontal="right" vertical="top"/>
    </xf>
    <xf numFmtId="3" fontId="3" fillId="0" borderId="21" xfId="205" applyNumberFormat="1" applyFont="1" applyFill="1" applyBorder="1" applyAlignment="1" applyProtection="1">
      <alignment horizontal="right" vertical="center"/>
      <protection hidden="1" locked="0"/>
    </xf>
    <xf numFmtId="0" fontId="0" fillId="0" borderId="0" xfId="0" applyFont="1" applyFill="1" applyAlignment="1">
      <alignment vertical="center" wrapText="1"/>
    </xf>
    <xf numFmtId="0" fontId="0" fillId="36" borderId="0" xfId="0" applyFont="1" applyFill="1" applyAlignment="1">
      <alignment vertical="top"/>
    </xf>
    <xf numFmtId="3" fontId="0" fillId="36" borderId="0" xfId="0" applyNumberFormat="1" applyFont="1" applyFill="1" applyAlignment="1">
      <alignment vertical="center" wrapText="1"/>
    </xf>
    <xf numFmtId="3" fontId="65" fillId="36" borderId="0" xfId="0" applyNumberFormat="1" applyFont="1" applyFill="1" applyAlignment="1">
      <alignment vertical="center" wrapText="1"/>
    </xf>
    <xf numFmtId="3" fontId="0" fillId="36" borderId="20" xfId="0" applyNumberFormat="1" applyFont="1" applyFill="1" applyBorder="1" applyAlignment="1">
      <alignment vertical="center" wrapText="1"/>
    </xf>
    <xf numFmtId="0" fontId="0" fillId="36" borderId="0" xfId="0" applyFont="1" applyFill="1" applyAlignment="1">
      <alignment vertical="top"/>
    </xf>
    <xf numFmtId="0" fontId="42" fillId="36" borderId="0" xfId="0" applyFont="1" applyFill="1" applyAlignment="1">
      <alignment vertical="top"/>
    </xf>
    <xf numFmtId="0" fontId="45" fillId="36" borderId="34" xfId="0" applyFont="1" applyFill="1" applyBorder="1" applyAlignment="1">
      <alignment horizontal="left" vertical="center" wrapText="1"/>
    </xf>
    <xf numFmtId="0" fontId="45" fillId="36" borderId="0" xfId="0" applyFont="1" applyFill="1" applyBorder="1" applyAlignment="1">
      <alignment horizontal="left" vertical="center" wrapText="1"/>
    </xf>
    <xf numFmtId="4" fontId="0" fillId="0" borderId="0" xfId="0" applyNumberFormat="1" applyFill="1" applyAlignment="1">
      <alignment/>
    </xf>
    <xf numFmtId="0" fontId="4" fillId="0" borderId="29" xfId="205" applyFont="1" applyFill="1" applyBorder="1" applyAlignment="1" applyProtection="1">
      <alignment horizontal="center" vertical="top"/>
      <protection hidden="1"/>
    </xf>
    <xf numFmtId="0" fontId="4" fillId="0" borderId="29" xfId="205" applyFont="1" applyFill="1" applyBorder="1" applyAlignment="1" applyProtection="1">
      <alignment horizontal="center"/>
      <protection hidden="1"/>
    </xf>
    <xf numFmtId="0" fontId="4" fillId="0" borderId="18" xfId="205" applyFont="1" applyBorder="1" applyAlignment="1" applyProtection="1">
      <alignment horizontal="right" vertical="center" wrapText="1"/>
      <protection hidden="1"/>
    </xf>
    <xf numFmtId="0" fontId="4" fillId="0" borderId="26" xfId="205" applyFont="1" applyBorder="1" applyAlignment="1" applyProtection="1">
      <alignment horizontal="right" wrapText="1"/>
      <protection hidden="1"/>
    </xf>
    <xf numFmtId="49" fontId="5" fillId="0" borderId="28" xfId="172" applyNumberFormat="1" applyFill="1" applyBorder="1" applyAlignment="1" applyProtection="1">
      <alignment horizontal="left" vertical="center"/>
      <protection hidden="1" locked="0"/>
    </xf>
    <xf numFmtId="49" fontId="3" fillId="0" borderId="29" xfId="205" applyNumberFormat="1" applyFont="1" applyFill="1" applyBorder="1" applyAlignment="1" applyProtection="1">
      <alignment horizontal="left" vertical="center"/>
      <protection hidden="1" locked="0"/>
    </xf>
    <xf numFmtId="49" fontId="3" fillId="0" borderId="30" xfId="205" applyNumberFormat="1" applyFont="1" applyFill="1" applyBorder="1" applyAlignment="1" applyProtection="1">
      <alignment horizontal="left" vertical="center"/>
      <protection hidden="1" locked="0"/>
    </xf>
    <xf numFmtId="0" fontId="4" fillId="0" borderId="18" xfId="205" applyFont="1" applyBorder="1" applyAlignment="1" applyProtection="1">
      <alignment horizontal="right" vertical="center"/>
      <protection hidden="1"/>
    </xf>
    <xf numFmtId="0" fontId="4" fillId="0" borderId="26" xfId="205" applyFont="1" applyBorder="1" applyAlignment="1" applyProtection="1">
      <alignment horizontal="right"/>
      <protection hidden="1"/>
    </xf>
    <xf numFmtId="49" fontId="3" fillId="0" borderId="28" xfId="205" applyNumberFormat="1" applyFont="1" applyFill="1" applyBorder="1" applyAlignment="1" applyProtection="1">
      <alignment horizontal="left" vertical="center"/>
      <protection hidden="1" locked="0"/>
    </xf>
    <xf numFmtId="0" fontId="4" fillId="0" borderId="30" xfId="205" applyFont="1" applyFill="1" applyBorder="1" applyAlignment="1">
      <alignment horizontal="left" vertical="center"/>
      <protection/>
    </xf>
    <xf numFmtId="0" fontId="15" fillId="0" borderId="0" xfId="231" applyFont="1" applyBorder="1" applyAlignment="1" applyProtection="1">
      <alignment horizontal="left"/>
      <protection hidden="1"/>
    </xf>
    <xf numFmtId="0" fontId="16" fillId="0" borderId="0" xfId="231" applyFont="1" applyBorder="1" applyAlignment="1">
      <alignment/>
      <protection/>
    </xf>
    <xf numFmtId="0" fontId="13" fillId="0" borderId="0" xfId="231" applyFont="1" applyBorder="1" applyAlignment="1" applyProtection="1">
      <alignment horizontal="left"/>
      <protection hidden="1"/>
    </xf>
    <xf numFmtId="0" fontId="9" fillId="0" borderId="0" xfId="231" applyBorder="1" applyAlignment="1">
      <alignment/>
      <protection/>
    </xf>
    <xf numFmtId="0" fontId="9" fillId="0" borderId="26" xfId="231" applyBorder="1" applyAlignment="1">
      <alignment/>
      <protection/>
    </xf>
    <xf numFmtId="0" fontId="4" fillId="0" borderId="33" xfId="205" applyFont="1" applyBorder="1" applyAlignment="1" applyProtection="1">
      <alignment horizontal="center" vertical="top"/>
      <protection hidden="1"/>
    </xf>
    <xf numFmtId="0" fontId="4" fillId="0" borderId="33" xfId="205" applyFont="1" applyBorder="1" applyAlignment="1">
      <alignment horizontal="center"/>
      <protection/>
    </xf>
    <xf numFmtId="0" fontId="4" fillId="0" borderId="35" xfId="205" applyFont="1" applyBorder="1" applyAlignment="1">
      <alignment/>
      <protection/>
    </xf>
    <xf numFmtId="0" fontId="10" fillId="0" borderId="36" xfId="205" applyFont="1" applyBorder="1" applyAlignment="1">
      <alignment/>
      <protection/>
    </xf>
    <xf numFmtId="0" fontId="10" fillId="0" borderId="19" xfId="205" applyFont="1" applyBorder="1" applyAlignment="1">
      <alignment/>
      <protection/>
    </xf>
    <xf numFmtId="0" fontId="4" fillId="0" borderId="0" xfId="205" applyFont="1" applyBorder="1" applyAlignment="1" applyProtection="1">
      <alignment vertical="center"/>
      <protection hidden="1"/>
    </xf>
    <xf numFmtId="49" fontId="3" fillId="0" borderId="28" xfId="205" applyNumberFormat="1" applyFont="1" applyFill="1" applyBorder="1" applyAlignment="1" applyProtection="1">
      <alignment horizontal="center" vertical="center"/>
      <protection hidden="1" locked="0"/>
    </xf>
    <xf numFmtId="49" fontId="3" fillId="0" borderId="30" xfId="205" applyNumberFormat="1" applyFont="1" applyFill="1" applyBorder="1" applyAlignment="1" applyProtection="1">
      <alignment horizontal="center" vertical="center"/>
      <protection hidden="1" locked="0"/>
    </xf>
    <xf numFmtId="0" fontId="3" fillId="0" borderId="28" xfId="205" applyFont="1" applyFill="1" applyBorder="1" applyAlignment="1" applyProtection="1">
      <alignment horizontal="left" vertical="center"/>
      <protection hidden="1" locked="0"/>
    </xf>
    <xf numFmtId="0" fontId="4" fillId="0" borderId="29" xfId="205" applyFont="1" applyFill="1" applyBorder="1" applyAlignment="1">
      <alignment/>
      <protection/>
    </xf>
    <xf numFmtId="0" fontId="4" fillId="0" borderId="30" xfId="205" applyFont="1" applyFill="1" applyBorder="1" applyAlignment="1">
      <alignment/>
      <protection/>
    </xf>
    <xf numFmtId="0" fontId="4" fillId="0" borderId="0" xfId="205" applyFont="1" applyBorder="1" applyAlignment="1" applyProtection="1">
      <alignment horizontal="center" vertical="top"/>
      <protection hidden="1"/>
    </xf>
    <xf numFmtId="0" fontId="4" fillId="0" borderId="0" xfId="205" applyFont="1" applyBorder="1" applyAlignment="1" applyProtection="1">
      <alignment horizontal="center"/>
      <protection hidden="1"/>
    </xf>
    <xf numFmtId="0" fontId="4" fillId="0" borderId="19" xfId="205" applyFont="1" applyBorder="1" applyAlignment="1" applyProtection="1">
      <alignment horizontal="center"/>
      <protection hidden="1"/>
    </xf>
    <xf numFmtId="0" fontId="3" fillId="0" borderId="29" xfId="205" applyFont="1" applyFill="1" applyBorder="1" applyAlignment="1" applyProtection="1">
      <alignment horizontal="left" vertical="center"/>
      <protection hidden="1" locked="0"/>
    </xf>
    <xf numFmtId="0" fontId="3" fillId="0" borderId="30" xfId="205" applyFont="1" applyFill="1" applyBorder="1" applyAlignment="1" applyProtection="1">
      <alignment horizontal="left" vertical="center"/>
      <protection hidden="1" locked="0"/>
    </xf>
    <xf numFmtId="0" fontId="3" fillId="0" borderId="28" xfId="205" applyFont="1" applyFill="1" applyBorder="1" applyAlignment="1" applyProtection="1">
      <alignment horizontal="right" vertical="center"/>
      <protection hidden="1" locked="0"/>
    </xf>
    <xf numFmtId="0" fontId="3" fillId="0" borderId="28" xfId="205" applyFont="1" applyFill="1" applyBorder="1" applyAlignment="1" applyProtection="1">
      <alignment horizontal="right" vertical="center" wrapText="1"/>
      <protection hidden="1" locked="0"/>
    </xf>
    <xf numFmtId="0" fontId="4" fillId="0" borderId="29" xfId="205" applyFont="1" applyFill="1" applyBorder="1" applyAlignment="1">
      <alignment wrapText="1"/>
      <protection/>
    </xf>
    <xf numFmtId="0" fontId="4" fillId="0" borderId="30" xfId="205" applyFont="1" applyFill="1" applyBorder="1" applyAlignment="1">
      <alignment wrapText="1"/>
      <protection/>
    </xf>
    <xf numFmtId="0" fontId="4" fillId="0" borderId="29" xfId="205" applyFont="1" applyFill="1" applyBorder="1" applyAlignment="1">
      <alignment/>
      <protection/>
    </xf>
    <xf numFmtId="0" fontId="4" fillId="0" borderId="0" xfId="205" applyFont="1" applyBorder="1" applyAlignment="1" applyProtection="1">
      <alignment vertical="top" wrapText="1"/>
      <protection hidden="1"/>
    </xf>
    <xf numFmtId="0" fontId="4" fillId="0" borderId="0" xfId="205" applyFont="1" applyBorder="1" applyAlignment="1" applyProtection="1">
      <alignment wrapText="1"/>
      <protection hidden="1"/>
    </xf>
    <xf numFmtId="0" fontId="4" fillId="0" borderId="29" xfId="205" applyFont="1" applyFill="1" applyBorder="1" applyAlignment="1">
      <alignment horizontal="left"/>
      <protection/>
    </xf>
    <xf numFmtId="0" fontId="4" fillId="0" borderId="30" xfId="205" applyFont="1" applyFill="1" applyBorder="1" applyAlignment="1">
      <alignment horizontal="left"/>
      <protection/>
    </xf>
    <xf numFmtId="0" fontId="4" fillId="0" borderId="0" xfId="205" applyFont="1" applyBorder="1" applyAlignment="1" applyProtection="1">
      <alignment horizontal="right" vertical="center"/>
      <protection hidden="1"/>
    </xf>
    <xf numFmtId="0" fontId="4" fillId="0" borderId="18" xfId="205" applyFont="1" applyBorder="1" applyAlignment="1" applyProtection="1">
      <alignment horizontal="center" vertical="center"/>
      <protection hidden="1"/>
    </xf>
    <xf numFmtId="0" fontId="4" fillId="0" borderId="0" xfId="205" applyFont="1" applyBorder="1" applyAlignment="1">
      <alignment horizontal="center" vertical="center"/>
      <protection/>
    </xf>
    <xf numFmtId="0" fontId="4" fillId="0" borderId="0" xfId="205" applyFont="1" applyBorder="1" applyAlignment="1">
      <alignment horizontal="center"/>
      <protection/>
    </xf>
    <xf numFmtId="0" fontId="4" fillId="0" borderId="0" xfId="205" applyFont="1" applyBorder="1" applyAlignment="1">
      <alignment horizontal="center" vertical="center"/>
      <protection/>
    </xf>
    <xf numFmtId="0" fontId="4" fillId="0" borderId="0" xfId="205" applyFont="1" applyBorder="1" applyAlignment="1">
      <alignment vertical="center"/>
      <protection/>
    </xf>
    <xf numFmtId="0" fontId="4" fillId="0" borderId="0" xfId="205" applyFont="1" applyBorder="1" applyAlignment="1">
      <alignment horizontal="center"/>
      <protection/>
    </xf>
    <xf numFmtId="0" fontId="4" fillId="0" borderId="26" xfId="205" applyFont="1" applyBorder="1" applyAlignment="1">
      <alignment horizontal="center"/>
      <protection/>
    </xf>
    <xf numFmtId="0" fontId="5" fillId="0" borderId="28" xfId="172" applyFill="1" applyBorder="1" applyAlignment="1" applyProtection="1">
      <alignment/>
      <protection hidden="1" locked="0"/>
    </xf>
    <xf numFmtId="0" fontId="3" fillId="0" borderId="29" xfId="205" applyFont="1" applyFill="1" applyBorder="1" applyAlignment="1" applyProtection="1">
      <alignment/>
      <protection hidden="1" locked="0"/>
    </xf>
    <xf numFmtId="0" fontId="3" fillId="0" borderId="30" xfId="205" applyFont="1" applyFill="1" applyBorder="1" applyAlignment="1" applyProtection="1">
      <alignment/>
      <protection hidden="1" locked="0"/>
    </xf>
    <xf numFmtId="0" fontId="4" fillId="0" borderId="0" xfId="205" applyFont="1" applyBorder="1" applyAlignment="1" applyProtection="1">
      <alignment horizontal="right"/>
      <protection hidden="1"/>
    </xf>
    <xf numFmtId="0" fontId="4" fillId="0" borderId="29" xfId="205" applyFont="1" applyFill="1" applyBorder="1" applyAlignment="1">
      <alignment horizontal="left" vertical="center"/>
      <protection/>
    </xf>
    <xf numFmtId="0" fontId="4" fillId="0" borderId="0" xfId="205" applyFont="1" applyBorder="1" applyAlignment="1" applyProtection="1">
      <alignment horizontal="right" wrapText="1"/>
      <protection hidden="1"/>
    </xf>
    <xf numFmtId="0" fontId="4" fillId="0" borderId="18" xfId="205" applyFont="1" applyBorder="1" applyAlignment="1" applyProtection="1">
      <alignment horizontal="right" wrapText="1"/>
      <protection hidden="1"/>
    </xf>
    <xf numFmtId="0" fontId="3" fillId="0" borderId="18" xfId="205" applyFont="1" applyFill="1" applyBorder="1" applyAlignment="1" applyProtection="1">
      <alignment horizontal="left" vertical="center" wrapText="1"/>
      <protection hidden="1"/>
    </xf>
    <xf numFmtId="0" fontId="3" fillId="0" borderId="0" xfId="205" applyFont="1" applyFill="1" applyBorder="1" applyAlignment="1" applyProtection="1">
      <alignment horizontal="left" vertical="center" wrapText="1"/>
      <protection hidden="1"/>
    </xf>
    <xf numFmtId="0" fontId="3" fillId="0" borderId="26" xfId="205" applyFont="1" applyFill="1" applyBorder="1" applyAlignment="1" applyProtection="1">
      <alignment horizontal="left" vertical="center" wrapText="1"/>
      <protection hidden="1"/>
    </xf>
    <xf numFmtId="0" fontId="11" fillId="0" borderId="18" xfId="205" applyFont="1" applyFill="1" applyBorder="1" applyAlignment="1" applyProtection="1">
      <alignment horizontal="center" vertical="center" wrapText="1"/>
      <protection hidden="1"/>
    </xf>
    <xf numFmtId="0" fontId="11" fillId="0" borderId="0" xfId="205" applyFont="1" applyFill="1" applyBorder="1" applyAlignment="1" applyProtection="1">
      <alignment horizontal="center" vertical="center" wrapText="1"/>
      <protection hidden="1"/>
    </xf>
    <xf numFmtId="0" fontId="11" fillId="0" borderId="26" xfId="205" applyFont="1" applyFill="1" applyBorder="1" applyAlignment="1" applyProtection="1">
      <alignment horizontal="center" vertical="center" wrapText="1"/>
      <protection hidden="1"/>
    </xf>
    <xf numFmtId="0" fontId="2" fillId="0" borderId="18" xfId="205" applyFont="1" applyBorder="1" applyAlignment="1" applyProtection="1">
      <alignment horizontal="right" vertical="center" wrapText="1"/>
      <protection hidden="1"/>
    </xf>
    <xf numFmtId="0" fontId="2" fillId="0" borderId="26" xfId="205" applyFont="1" applyBorder="1" applyAlignment="1" applyProtection="1">
      <alignment horizontal="right" wrapText="1"/>
      <protection hidden="1"/>
    </xf>
    <xf numFmtId="1" fontId="3" fillId="0" borderId="28" xfId="205" applyNumberFormat="1" applyFont="1" applyFill="1" applyBorder="1" applyAlignment="1" applyProtection="1">
      <alignment horizontal="center" vertical="center"/>
      <protection hidden="1" locked="0"/>
    </xf>
    <xf numFmtId="1" fontId="3" fillId="0" borderId="30" xfId="205"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3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2" xfId="0" applyFont="1" applyFill="1" applyBorder="1" applyAlignment="1" applyProtection="1">
      <alignment vertical="center" wrapText="1"/>
      <protection hidden="1"/>
    </xf>
    <xf numFmtId="0" fontId="7" fillId="0" borderId="48"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2"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42" xfId="0" applyFont="1" applyFill="1" applyBorder="1" applyAlignment="1">
      <alignment vertical="center"/>
    </xf>
    <xf numFmtId="0" fontId="0" fillId="0" borderId="48"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2" xfId="0" applyFont="1" applyFill="1" applyBorder="1" applyAlignment="1" applyProtection="1">
      <alignment vertical="center" wrapText="1"/>
      <protection hidden="1"/>
    </xf>
    <xf numFmtId="0" fontId="6" fillId="0" borderId="4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40" xfId="0" applyFont="1" applyFill="1" applyBorder="1" applyAlignment="1">
      <alignment/>
    </xf>
    <xf numFmtId="0" fontId="0" fillId="0" borderId="41"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23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7" fillId="0" borderId="0" xfId="231" applyFont="1" applyFill="1" applyBorder="1" applyAlignment="1" applyProtection="1">
      <alignment horizontal="center" vertical="center"/>
      <protection hidden="1"/>
    </xf>
    <xf numFmtId="0" fontId="7" fillId="0" borderId="0" xfId="231" applyFont="1" applyFill="1" applyBorder="1" applyAlignment="1" applyProtection="1">
      <alignment horizontal="center" vertical="center"/>
      <protection hidden="1"/>
    </xf>
    <xf numFmtId="14" fontId="7" fillId="0" borderId="0" xfId="231" applyNumberFormat="1" applyFont="1" applyFill="1" applyBorder="1" applyAlignment="1" applyProtection="1">
      <alignment horizontal="center" vertical="center"/>
      <protection hidden="1" locked="0"/>
    </xf>
    <xf numFmtId="0" fontId="0" fillId="0" borderId="0" xfId="231"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 fontId="45" fillId="36" borderId="0" xfId="0" applyNumberFormat="1" applyFont="1" applyFill="1" applyBorder="1" applyAlignment="1">
      <alignment horizontal="right"/>
    </xf>
    <xf numFmtId="4" fontId="45" fillId="36" borderId="49" xfId="0" applyNumberFormat="1" applyFont="1" applyFill="1" applyBorder="1" applyAlignment="1">
      <alignment horizontal="right"/>
    </xf>
    <xf numFmtId="0" fontId="0" fillId="36" borderId="0" xfId="0" applyFont="1" applyFill="1" applyAlignment="1">
      <alignment horizontal="justify" vertical="top" wrapText="1"/>
    </xf>
    <xf numFmtId="3" fontId="45" fillId="36" borderId="34" xfId="0" applyNumberFormat="1" applyFont="1" applyFill="1" applyBorder="1" applyAlignment="1">
      <alignment horizontal="right"/>
    </xf>
    <xf numFmtId="3" fontId="45" fillId="36" borderId="49" xfId="0" applyNumberFormat="1" applyFont="1" applyFill="1" applyBorder="1" applyAlignment="1">
      <alignment horizontal="right"/>
    </xf>
    <xf numFmtId="0" fontId="7" fillId="36" borderId="0" xfId="0" applyFont="1" applyFill="1" applyAlignment="1">
      <alignment horizontal="center" vertical="top"/>
    </xf>
    <xf numFmtId="0" fontId="7" fillId="36" borderId="0" xfId="0" applyFont="1" applyFill="1" applyAlignment="1">
      <alignment vertical="top"/>
    </xf>
    <xf numFmtId="4" fontId="45" fillId="36" borderId="42" xfId="0" applyNumberFormat="1" applyFont="1" applyFill="1" applyBorder="1" applyAlignment="1">
      <alignment horizontal="right"/>
    </xf>
    <xf numFmtId="4" fontId="45" fillId="36" borderId="50" xfId="0" applyNumberFormat="1" applyFont="1" applyFill="1" applyBorder="1" applyAlignment="1">
      <alignment horizontal="right"/>
    </xf>
    <xf numFmtId="3" fontId="45" fillId="36" borderId="51" xfId="0" applyNumberFormat="1" applyFont="1" applyFill="1" applyBorder="1" applyAlignment="1">
      <alignment horizontal="right"/>
    </xf>
    <xf numFmtId="3" fontId="45" fillId="36" borderId="52" xfId="0" applyNumberFormat="1" applyFont="1" applyFill="1" applyBorder="1" applyAlignment="1">
      <alignment horizontal="right"/>
    </xf>
    <xf numFmtId="4" fontId="45" fillId="36" borderId="20" xfId="0" applyNumberFormat="1" applyFont="1" applyFill="1" applyBorder="1" applyAlignment="1">
      <alignment horizontal="right"/>
    </xf>
    <xf numFmtId="4" fontId="45" fillId="36" borderId="52" xfId="0" applyNumberFormat="1" applyFont="1" applyFill="1" applyBorder="1" applyAlignment="1">
      <alignment horizontal="right"/>
    </xf>
    <xf numFmtId="3" fontId="45" fillId="36" borderId="53" xfId="0" applyNumberFormat="1" applyFont="1" applyFill="1" applyBorder="1" applyAlignment="1">
      <alignment horizontal="right"/>
    </xf>
    <xf numFmtId="3" fontId="45" fillId="36" borderId="50" xfId="0" applyNumberFormat="1" applyFont="1" applyFill="1" applyBorder="1" applyAlignment="1">
      <alignment horizontal="right"/>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horizontal="center" vertical="top"/>
    </xf>
    <xf numFmtId="0" fontId="39" fillId="36" borderId="0" xfId="0" applyFont="1" applyFill="1" applyAlignment="1">
      <alignment horizontal="justify" vertical="top" wrapText="1"/>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45" fillId="36" borderId="53" xfId="0" applyFont="1" applyFill="1" applyBorder="1" applyAlignment="1">
      <alignment horizontal="left"/>
    </xf>
    <xf numFmtId="0" fontId="45" fillId="36" borderId="42" xfId="0" applyFont="1" applyFill="1" applyBorder="1" applyAlignment="1">
      <alignment horizontal="left"/>
    </xf>
    <xf numFmtId="0" fontId="45" fillId="36" borderId="51" xfId="0" applyFont="1" applyFill="1" applyBorder="1" applyAlignment="1">
      <alignment horizontal="left"/>
    </xf>
    <xf numFmtId="0" fontId="45" fillId="36" borderId="20" xfId="0" applyFont="1" applyFill="1" applyBorder="1" applyAlignment="1">
      <alignment horizontal="left"/>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7" fillId="36" borderId="0" xfId="0" applyFont="1" applyFill="1" applyAlignment="1">
      <alignment horizontal="justify" vertical="top" wrapText="1"/>
    </xf>
    <xf numFmtId="0" fontId="45" fillId="36" borderId="34" xfId="0" applyFont="1" applyFill="1" applyBorder="1" applyAlignment="1">
      <alignment horizontal="left" vertical="center" wrapText="1"/>
    </xf>
    <xf numFmtId="0" fontId="45" fillId="36" borderId="0" xfId="0" applyFont="1" applyFill="1" applyBorder="1" applyAlignment="1">
      <alignment horizontal="left" vertical="center" wrapText="1"/>
    </xf>
    <xf numFmtId="4" fontId="43" fillId="36" borderId="0" xfId="0" applyNumberFormat="1" applyFont="1" applyFill="1" applyBorder="1" applyAlignment="1">
      <alignment horizontal="right"/>
    </xf>
    <xf numFmtId="4" fontId="43" fillId="36" borderId="49" xfId="0" applyNumberFormat="1" applyFont="1" applyFill="1" applyBorder="1" applyAlignment="1">
      <alignment horizontal="right"/>
    </xf>
    <xf numFmtId="4" fontId="45" fillId="36" borderId="19" xfId="0" applyNumberFormat="1" applyFont="1" applyFill="1" applyBorder="1" applyAlignment="1">
      <alignment horizontal="right"/>
    </xf>
    <xf numFmtId="4" fontId="45" fillId="36" borderId="54" xfId="0" applyNumberFormat="1" applyFont="1" applyFill="1" applyBorder="1" applyAlignment="1">
      <alignment horizontal="right"/>
    </xf>
    <xf numFmtId="0" fontId="7" fillId="36" borderId="0" xfId="0" applyFont="1" applyFill="1" applyBorder="1" applyAlignment="1">
      <alignment vertical="top"/>
    </xf>
    <xf numFmtId="0" fontId="45" fillId="36" borderId="34" xfId="0" applyFont="1" applyFill="1" applyBorder="1" applyAlignment="1">
      <alignment horizontal="left"/>
    </xf>
    <xf numFmtId="0" fontId="45" fillId="36" borderId="0" xfId="0" applyFont="1" applyFill="1" applyBorder="1" applyAlignment="1">
      <alignment horizontal="left"/>
    </xf>
    <xf numFmtId="3" fontId="46" fillId="36" borderId="34" xfId="0" applyNumberFormat="1" applyFont="1" applyFill="1" applyBorder="1" applyAlignment="1">
      <alignment horizontal="right"/>
    </xf>
    <xf numFmtId="3" fontId="46" fillId="36" borderId="49" xfId="0" applyNumberFormat="1" applyFont="1" applyFill="1" applyBorder="1" applyAlignment="1">
      <alignment horizontal="right"/>
    </xf>
    <xf numFmtId="3" fontId="45" fillId="36" borderId="55" xfId="0" applyNumberFormat="1" applyFont="1" applyFill="1" applyBorder="1" applyAlignment="1">
      <alignment horizontal="right"/>
    </xf>
    <xf numFmtId="3" fontId="45" fillId="36" borderId="54" xfId="0" applyNumberFormat="1" applyFont="1" applyFill="1" applyBorder="1" applyAlignment="1">
      <alignment horizontal="right"/>
    </xf>
    <xf numFmtId="0" fontId="16" fillId="36" borderId="0" xfId="0" applyFont="1" applyFill="1" applyAlignment="1">
      <alignment horizontal="justify" vertical="top"/>
    </xf>
    <xf numFmtId="0" fontId="0" fillId="0" borderId="0" xfId="0" applyFont="1" applyFill="1" applyAlignment="1">
      <alignment horizontal="justify" vertical="top" wrapText="1"/>
    </xf>
    <xf numFmtId="0" fontId="45" fillId="36" borderId="55" xfId="0" applyFont="1" applyFill="1" applyBorder="1" applyAlignment="1">
      <alignment horizontal="left" vertical="center" wrapText="1"/>
    </xf>
    <xf numFmtId="0" fontId="45" fillId="36" borderId="19" xfId="0" applyFont="1" applyFill="1" applyBorder="1" applyAlignment="1">
      <alignment horizontal="left" vertical="center" wrapText="1"/>
    </xf>
    <xf numFmtId="0" fontId="43" fillId="36" borderId="56" xfId="0" applyFont="1" applyFill="1" applyBorder="1" applyAlignment="1">
      <alignment horizontal="left" vertical="center"/>
    </xf>
    <xf numFmtId="0" fontId="43" fillId="36" borderId="33" xfId="0" applyFont="1" applyFill="1" applyBorder="1" applyAlignment="1">
      <alignment horizontal="left" vertical="center"/>
    </xf>
    <xf numFmtId="3" fontId="43" fillId="36" borderId="56" xfId="0" applyNumberFormat="1" applyFont="1" applyFill="1" applyBorder="1" applyAlignment="1">
      <alignment horizontal="center"/>
    </xf>
    <xf numFmtId="3" fontId="43" fillId="36" borderId="57" xfId="0" applyNumberFormat="1" applyFont="1" applyFill="1" applyBorder="1" applyAlignment="1">
      <alignment horizontal="center"/>
    </xf>
    <xf numFmtId="3" fontId="43" fillId="36" borderId="33" xfId="0" applyNumberFormat="1" applyFont="1" applyFill="1" applyBorder="1" applyAlignment="1">
      <alignment horizontal="center"/>
    </xf>
    <xf numFmtId="0" fontId="36" fillId="36" borderId="0" xfId="0" applyFont="1" applyFill="1" applyAlignment="1">
      <alignment horizontal="left" vertical="top"/>
    </xf>
    <xf numFmtId="0" fontId="0" fillId="36" borderId="0" xfId="0" applyFont="1" applyFill="1" applyAlignment="1">
      <alignment horizontal="left" vertical="center" wrapText="1"/>
    </xf>
    <xf numFmtId="0" fontId="0" fillId="36" borderId="0" xfId="0" applyFont="1" applyFill="1" applyAlignment="1">
      <alignment horizontal="left" vertical="top"/>
    </xf>
    <xf numFmtId="0" fontId="7" fillId="36" borderId="0" xfId="0" applyFont="1" applyFill="1" applyAlignment="1">
      <alignment horizontal="left" vertical="top"/>
    </xf>
  </cellXfs>
  <cellStyles count="232">
    <cellStyle name="Normal" xfId="0"/>
    <cellStyle name="20% - Accent1" xfId="15"/>
    <cellStyle name="20% - Accent1 2" xfId="16"/>
    <cellStyle name="20% - Accent1 2 2" xfId="17"/>
    <cellStyle name="20% - Accent1 3" xfId="18"/>
    <cellStyle name="20% - Accent1 3 2" xfId="19"/>
    <cellStyle name="20% - Accent1 4" xfId="20"/>
    <cellStyle name="20% - Accent1 4 2" xfId="21"/>
    <cellStyle name="20% - Accent1 5" xfId="22"/>
    <cellStyle name="20% - Accent1 5 2" xfId="23"/>
    <cellStyle name="20% - Accent1 6" xfId="24"/>
    <cellStyle name="20% - Accent2" xfId="25"/>
    <cellStyle name="20% - Accent2 2" xfId="26"/>
    <cellStyle name="20% - Accent2 2 2" xfId="27"/>
    <cellStyle name="20% - Accent2 3" xfId="28"/>
    <cellStyle name="20% - Accent2 3 2" xfId="29"/>
    <cellStyle name="20% - Accent2 4" xfId="30"/>
    <cellStyle name="20% - Accent2 4 2" xfId="31"/>
    <cellStyle name="20% - Accent2 5" xfId="32"/>
    <cellStyle name="20% - Accent2 5 2" xfId="33"/>
    <cellStyle name="20% - Accent2 6" xfId="34"/>
    <cellStyle name="20% - Accent3" xfId="35"/>
    <cellStyle name="20% - Accent3 2" xfId="36"/>
    <cellStyle name="20% - Accent3 2 2" xfId="37"/>
    <cellStyle name="20% - Accent3 3" xfId="38"/>
    <cellStyle name="20% - Accent3 3 2" xfId="39"/>
    <cellStyle name="20% - Accent3 4" xfId="40"/>
    <cellStyle name="20% - Accent3 4 2" xfId="41"/>
    <cellStyle name="20% - Accent3 5" xfId="42"/>
    <cellStyle name="20% - Accent3 5 2" xfId="43"/>
    <cellStyle name="20% - Accent3 6" xfId="44"/>
    <cellStyle name="20% - Accent4" xfId="45"/>
    <cellStyle name="20% - Accent4 2" xfId="46"/>
    <cellStyle name="20% - Accent4 2 2" xfId="47"/>
    <cellStyle name="20% - Accent4 3" xfId="48"/>
    <cellStyle name="20% - Accent4 3 2" xfId="49"/>
    <cellStyle name="20% - Accent4 4" xfId="50"/>
    <cellStyle name="20% - Accent4 4 2" xfId="51"/>
    <cellStyle name="20% - Accent4 5" xfId="52"/>
    <cellStyle name="20% - Accent4 5 2" xfId="53"/>
    <cellStyle name="20% - Accent4 6" xfId="54"/>
    <cellStyle name="20% - Accent5" xfId="55"/>
    <cellStyle name="20% - Accent5 2" xfId="56"/>
    <cellStyle name="20% - Accent5 2 2" xfId="57"/>
    <cellStyle name="20% - Accent5 3" xfId="58"/>
    <cellStyle name="20% - Accent5 3 2" xfId="59"/>
    <cellStyle name="20% - Accent5 4" xfId="60"/>
    <cellStyle name="20% - Accent5 4 2" xfId="61"/>
    <cellStyle name="20% - Accent5 5" xfId="62"/>
    <cellStyle name="20% - Accent5 5 2" xfId="63"/>
    <cellStyle name="20% - Accent5 6" xfId="64"/>
    <cellStyle name="20% - Accent6" xfId="65"/>
    <cellStyle name="20% - Accent6 2" xfId="66"/>
    <cellStyle name="20% - Accent6 2 2" xfId="67"/>
    <cellStyle name="20% - Accent6 3" xfId="68"/>
    <cellStyle name="20% - Accent6 3 2" xfId="69"/>
    <cellStyle name="20% - Accent6 4" xfId="70"/>
    <cellStyle name="20% - Accent6 4 2" xfId="71"/>
    <cellStyle name="20% - Accent6 5" xfId="72"/>
    <cellStyle name="20% - Accent6 5 2" xfId="73"/>
    <cellStyle name="20% - Accent6 6" xfId="74"/>
    <cellStyle name="40% - Accent1" xfId="75"/>
    <cellStyle name="40% - Accent1 2" xfId="76"/>
    <cellStyle name="40% - Accent1 2 2" xfId="77"/>
    <cellStyle name="40% - Accent1 3" xfId="78"/>
    <cellStyle name="40% - Accent1 3 2" xfId="79"/>
    <cellStyle name="40% - Accent1 4" xfId="80"/>
    <cellStyle name="40% - Accent1 4 2" xfId="81"/>
    <cellStyle name="40% - Accent1 5" xfId="82"/>
    <cellStyle name="40% - Accent1 5 2" xfId="83"/>
    <cellStyle name="40% - Accent1 6" xfId="84"/>
    <cellStyle name="40% - Accent2" xfId="85"/>
    <cellStyle name="40% - Accent2 2" xfId="86"/>
    <cellStyle name="40% - Accent2 2 2" xfId="87"/>
    <cellStyle name="40% - Accent2 3" xfId="88"/>
    <cellStyle name="40% - Accent2 3 2" xfId="89"/>
    <cellStyle name="40% - Accent2 4" xfId="90"/>
    <cellStyle name="40% - Accent2 4 2" xfId="91"/>
    <cellStyle name="40% - Accent2 5" xfId="92"/>
    <cellStyle name="40% - Accent2 5 2" xfId="93"/>
    <cellStyle name="40% - Accent2 6" xfId="94"/>
    <cellStyle name="40% - Accent3" xfId="95"/>
    <cellStyle name="40% - Accent3 2" xfId="96"/>
    <cellStyle name="40% - Accent3 2 2" xfId="97"/>
    <cellStyle name="40% - Accent3 3" xfId="98"/>
    <cellStyle name="40% - Accent3 3 2" xfId="99"/>
    <cellStyle name="40% - Accent3 4" xfId="100"/>
    <cellStyle name="40% - Accent3 4 2" xfId="101"/>
    <cellStyle name="40% - Accent3 5" xfId="102"/>
    <cellStyle name="40% - Accent3 5 2" xfId="103"/>
    <cellStyle name="40% - Accent3 6" xfId="104"/>
    <cellStyle name="40% - Accent4" xfId="105"/>
    <cellStyle name="40% - Accent4 2" xfId="106"/>
    <cellStyle name="40% - Accent4 2 2" xfId="107"/>
    <cellStyle name="40% - Accent4 3" xfId="108"/>
    <cellStyle name="40% - Accent4 3 2" xfId="109"/>
    <cellStyle name="40% - Accent4 4" xfId="110"/>
    <cellStyle name="40% - Accent4 4 2" xfId="111"/>
    <cellStyle name="40% - Accent4 5" xfId="112"/>
    <cellStyle name="40% - Accent4 5 2" xfId="113"/>
    <cellStyle name="40% - Accent4 6" xfId="114"/>
    <cellStyle name="40% - Accent5" xfId="115"/>
    <cellStyle name="40% - Accent5 2" xfId="116"/>
    <cellStyle name="40% - Accent5 2 2" xfId="117"/>
    <cellStyle name="40% - Accent5 3" xfId="118"/>
    <cellStyle name="40% - Accent5 3 2" xfId="119"/>
    <cellStyle name="40% - Accent5 4" xfId="120"/>
    <cellStyle name="40% - Accent5 4 2" xfId="121"/>
    <cellStyle name="40% - Accent5 5" xfId="122"/>
    <cellStyle name="40% - Accent5 5 2" xfId="123"/>
    <cellStyle name="40% - Accent5 6" xfId="124"/>
    <cellStyle name="40% - Accent6" xfId="125"/>
    <cellStyle name="40% - Accent6 2" xfId="126"/>
    <cellStyle name="40% - Accent6 2 2" xfId="127"/>
    <cellStyle name="40% - Accent6 3" xfId="128"/>
    <cellStyle name="40% - Accent6 3 2" xfId="129"/>
    <cellStyle name="40% - Accent6 4" xfId="130"/>
    <cellStyle name="40% - Accent6 4 2" xfId="131"/>
    <cellStyle name="40% - Accent6 5" xfId="132"/>
    <cellStyle name="40% - Accent6 5 2" xfId="133"/>
    <cellStyle name="40% - Accent6 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Bilješka" xfId="148"/>
    <cellStyle name="Bilješka 2" xfId="149"/>
    <cellStyle name="Bilješka 2 2" xfId="150"/>
    <cellStyle name="Bilješka 2 2 2" xfId="151"/>
    <cellStyle name="Bilješka 2 3" xfId="152"/>
    <cellStyle name="Bilješka 2 3 2" xfId="153"/>
    <cellStyle name="Bilješka 2 4" xfId="154"/>
    <cellStyle name="Bilješka 2 4 2" xfId="155"/>
    <cellStyle name="Bilješka 2 5" xfId="156"/>
    <cellStyle name="Bilješka 2 5 2" xfId="157"/>
    <cellStyle name="Bilješka 2 6" xfId="158"/>
    <cellStyle name="Calculation" xfId="159"/>
    <cellStyle name="Check Cell" xfId="160"/>
    <cellStyle name="Comma" xfId="161"/>
    <cellStyle name="Comma [0]" xfId="162"/>
    <cellStyle name="Currency" xfId="163"/>
    <cellStyle name="Currency [0]" xfId="164"/>
    <cellStyle name="Dobro" xfId="165"/>
    <cellStyle name="Explanatory Text" xfId="166"/>
    <cellStyle name="Good" xfId="167"/>
    <cellStyle name="Heading 1" xfId="168"/>
    <cellStyle name="Heading 2" xfId="169"/>
    <cellStyle name="Heading 3" xfId="170"/>
    <cellStyle name="Heading 4" xfId="171"/>
    <cellStyle name="Hyperlink" xfId="172"/>
    <cellStyle name="Hyperlink 2" xfId="173"/>
    <cellStyle name="Input" xfId="174"/>
    <cellStyle name="Izlaz" xfId="175"/>
    <cellStyle name="Linked Cell" xfId="176"/>
    <cellStyle name="Naslov" xfId="177"/>
    <cellStyle name="Neutral" xfId="178"/>
    <cellStyle name="Normal 2" xfId="179"/>
    <cellStyle name="Normal 2 2" xfId="180"/>
    <cellStyle name="Normal 2 3" xfId="181"/>
    <cellStyle name="Normal 2 3 2" xfId="182"/>
    <cellStyle name="Normal 2 3 2 2" xfId="183"/>
    <cellStyle name="Normal 2 3 3" xfId="184"/>
    <cellStyle name="Normal 2 3 3 2" xfId="185"/>
    <cellStyle name="Normal 2 3 4" xfId="186"/>
    <cellStyle name="Normal 2 3 4 2" xfId="187"/>
    <cellStyle name="Normal 2 3 5" xfId="188"/>
    <cellStyle name="Normal 2 4" xfId="189"/>
    <cellStyle name="Normal 2 4 2" xfId="190"/>
    <cellStyle name="Normal 2 5" xfId="191"/>
    <cellStyle name="Normal 2 5 2" xfId="192"/>
    <cellStyle name="Normal 2 6" xfId="193"/>
    <cellStyle name="Normal 2 6 2" xfId="194"/>
    <cellStyle name="Normal 2 7" xfId="195"/>
    <cellStyle name="Normal 2 7 2" xfId="196"/>
    <cellStyle name="Normal 2 8" xfId="197"/>
    <cellStyle name="Normal 2 8 2" xfId="198"/>
    <cellStyle name="Normal 2 9" xfId="199"/>
    <cellStyle name="Normal 3" xfId="200"/>
    <cellStyle name="Normal 3 2" xfId="201"/>
    <cellStyle name="Normal 3 2 2" xfId="202"/>
    <cellStyle name="Normal 3 3" xfId="203"/>
    <cellStyle name="Normal 5" xfId="204"/>
    <cellStyle name="Normal_TFI-POD" xfId="205"/>
    <cellStyle name="Note" xfId="206"/>
    <cellStyle name="Obično 10" xfId="207"/>
    <cellStyle name="Obično 11" xfId="208"/>
    <cellStyle name="Obično 13" xfId="209"/>
    <cellStyle name="Obično 14" xfId="210"/>
    <cellStyle name="Obično 2" xfId="211"/>
    <cellStyle name="Obično 2 2" xfId="212"/>
    <cellStyle name="Obično 2 2 2" xfId="213"/>
    <cellStyle name="Obično 2 3" xfId="214"/>
    <cellStyle name="Obično 2 3 2" xfId="215"/>
    <cellStyle name="Obično 2 4" xfId="216"/>
    <cellStyle name="Obično 2 4 2" xfId="217"/>
    <cellStyle name="Obično 2 5" xfId="218"/>
    <cellStyle name="Obično 2 6" xfId="219"/>
    <cellStyle name="Obično 2 6 2" xfId="220"/>
    <cellStyle name="Obično 2 7" xfId="221"/>
    <cellStyle name="Obično 3" xfId="222"/>
    <cellStyle name="Obično 5" xfId="223"/>
    <cellStyle name="Obično 6" xfId="224"/>
    <cellStyle name="Obično 7" xfId="225"/>
    <cellStyle name="Obično 8" xfId="226"/>
    <cellStyle name="Obično 9" xfId="227"/>
    <cellStyle name="Output" xfId="228"/>
    <cellStyle name="Percent" xfId="229"/>
    <cellStyle name="Percent 2" xfId="230"/>
    <cellStyle name="Style 1" xfId="231"/>
    <cellStyle name="Tekst upozorenja" xfId="232"/>
    <cellStyle name="Title" xfId="233"/>
    <cellStyle name="Total" xfId="234"/>
    <cellStyle name="Warning Text" xfId="235"/>
    <cellStyle name="Zarez 2" xfId="236"/>
    <cellStyle name="Zarez 2 2" xfId="237"/>
    <cellStyle name="Zarez 2 2 2" xfId="238"/>
    <cellStyle name="Zarez 2 3" xfId="239"/>
    <cellStyle name="Zarez 2 3 2" xfId="240"/>
    <cellStyle name="Zarez 2 4" xfId="241"/>
    <cellStyle name="Zarez 2 4 2" xfId="242"/>
    <cellStyle name="Zarez 2 5" xfId="243"/>
    <cellStyle name="Zarez 2 5 2" xfId="244"/>
    <cellStyle name="Zarez 2 6" xfId="245"/>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SheetLayoutView="110" zoomScalePageLayoutView="0" workbookViewId="0" topLeftCell="A10">
      <selection activeCell="I25" sqref="I25"/>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96" t="s">
        <v>248</v>
      </c>
      <c r="B1" s="397"/>
      <c r="C1" s="397"/>
      <c r="D1" s="80"/>
      <c r="E1" s="80"/>
      <c r="F1" s="80"/>
      <c r="G1" s="80"/>
      <c r="H1" s="80"/>
      <c r="I1" s="81"/>
      <c r="J1" s="10"/>
      <c r="K1" s="10"/>
      <c r="L1" s="10"/>
    </row>
    <row r="2" spans="1:12" ht="12.75">
      <c r="A2" s="433" t="s">
        <v>249</v>
      </c>
      <c r="B2" s="434"/>
      <c r="C2" s="434"/>
      <c r="D2" s="435"/>
      <c r="E2" s="115">
        <v>40909</v>
      </c>
      <c r="F2" s="12"/>
      <c r="G2" s="13" t="s">
        <v>250</v>
      </c>
      <c r="H2" s="115">
        <v>41090</v>
      </c>
      <c r="I2" s="82"/>
      <c r="J2" s="10"/>
      <c r="K2" s="10"/>
      <c r="L2" s="10"/>
    </row>
    <row r="3" spans="1:12" ht="12.75">
      <c r="A3" s="83"/>
      <c r="B3" s="14"/>
      <c r="C3" s="14"/>
      <c r="D3" s="14"/>
      <c r="E3" s="15"/>
      <c r="F3" s="15"/>
      <c r="G3" s="14"/>
      <c r="H3" s="14"/>
      <c r="I3" s="84"/>
      <c r="J3" s="10"/>
      <c r="K3" s="10"/>
      <c r="L3" s="10"/>
    </row>
    <row r="4" spans="1:12" ht="15">
      <c r="A4" s="436" t="s">
        <v>316</v>
      </c>
      <c r="B4" s="437"/>
      <c r="C4" s="437"/>
      <c r="D4" s="437"/>
      <c r="E4" s="437"/>
      <c r="F4" s="437"/>
      <c r="G4" s="437"/>
      <c r="H4" s="437"/>
      <c r="I4" s="438"/>
      <c r="J4" s="10"/>
      <c r="K4" s="10"/>
      <c r="L4" s="10"/>
    </row>
    <row r="5" spans="1:12" ht="12.75">
      <c r="A5" s="85"/>
      <c r="B5" s="16"/>
      <c r="C5" s="16"/>
      <c r="D5" s="16"/>
      <c r="E5" s="17"/>
      <c r="F5" s="86"/>
      <c r="G5" s="18"/>
      <c r="H5" s="19"/>
      <c r="I5" s="87"/>
      <c r="J5" s="10"/>
      <c r="K5" s="10"/>
      <c r="L5" s="10"/>
    </row>
    <row r="6" spans="1:12" ht="12.75">
      <c r="A6" s="384" t="s">
        <v>251</v>
      </c>
      <c r="B6" s="385"/>
      <c r="C6" s="399" t="s">
        <v>322</v>
      </c>
      <c r="D6" s="400"/>
      <c r="E6" s="29"/>
      <c r="F6" s="29"/>
      <c r="G6" s="29"/>
      <c r="H6" s="29"/>
      <c r="I6" s="88"/>
      <c r="J6" s="10"/>
      <c r="K6" s="10"/>
      <c r="L6" s="10"/>
    </row>
    <row r="7" spans="1:12" ht="12.75">
      <c r="A7" s="89"/>
      <c r="B7" s="22"/>
      <c r="C7" s="16"/>
      <c r="D7" s="16"/>
      <c r="E7" s="29"/>
      <c r="F7" s="29"/>
      <c r="G7" s="29"/>
      <c r="H7" s="29"/>
      <c r="I7" s="88"/>
      <c r="J7" s="10"/>
      <c r="K7" s="10"/>
      <c r="L7" s="10"/>
    </row>
    <row r="8" spans="1:12" ht="12.75">
      <c r="A8" s="439" t="s">
        <v>252</v>
      </c>
      <c r="B8" s="440"/>
      <c r="C8" s="399" t="s">
        <v>323</v>
      </c>
      <c r="D8" s="400"/>
      <c r="E8" s="29"/>
      <c r="F8" s="29"/>
      <c r="G8" s="29"/>
      <c r="H8" s="29"/>
      <c r="I8" s="90"/>
      <c r="J8" s="10"/>
      <c r="K8" s="10"/>
      <c r="L8" s="10"/>
    </row>
    <row r="9" spans="1:12" ht="12.75">
      <c r="A9" s="91"/>
      <c r="B9" s="47"/>
      <c r="C9" s="20"/>
      <c r="D9" s="26"/>
      <c r="E9" s="16"/>
      <c r="F9" s="16"/>
      <c r="G9" s="16"/>
      <c r="H9" s="16"/>
      <c r="I9" s="90"/>
      <c r="J9" s="10"/>
      <c r="K9" s="10"/>
      <c r="L9" s="10"/>
    </row>
    <row r="10" spans="1:12" ht="12.75">
      <c r="A10" s="379" t="s">
        <v>253</v>
      </c>
      <c r="B10" s="431"/>
      <c r="C10" s="399" t="s">
        <v>324</v>
      </c>
      <c r="D10" s="400"/>
      <c r="E10" s="16"/>
      <c r="F10" s="16"/>
      <c r="G10" s="16"/>
      <c r="H10" s="16"/>
      <c r="I10" s="90"/>
      <c r="J10" s="10"/>
      <c r="K10" s="10"/>
      <c r="L10" s="10"/>
    </row>
    <row r="11" spans="1:12" ht="12.75">
      <c r="A11" s="432"/>
      <c r="B11" s="431"/>
      <c r="C11" s="16"/>
      <c r="D11" s="16"/>
      <c r="E11" s="16"/>
      <c r="F11" s="16"/>
      <c r="G11" s="16"/>
      <c r="H11" s="16"/>
      <c r="I11" s="90"/>
      <c r="J11" s="10"/>
      <c r="K11" s="10"/>
      <c r="L11" s="10"/>
    </row>
    <row r="12" spans="1:12" ht="12.75">
      <c r="A12" s="384" t="s">
        <v>254</v>
      </c>
      <c r="B12" s="385"/>
      <c r="C12" s="401" t="s">
        <v>325</v>
      </c>
      <c r="D12" s="430"/>
      <c r="E12" s="430"/>
      <c r="F12" s="430"/>
      <c r="G12" s="430"/>
      <c r="H12" s="430"/>
      <c r="I12" s="387"/>
      <c r="J12" s="10"/>
      <c r="K12" s="10"/>
      <c r="L12" s="10"/>
    </row>
    <row r="13" spans="1:12" ht="12.75">
      <c r="A13" s="89"/>
      <c r="B13" s="22"/>
      <c r="C13" s="21"/>
      <c r="D13" s="16"/>
      <c r="E13" s="16"/>
      <c r="F13" s="16"/>
      <c r="G13" s="16"/>
      <c r="H13" s="16"/>
      <c r="I13" s="90"/>
      <c r="J13" s="10"/>
      <c r="K13" s="10"/>
      <c r="L13" s="10"/>
    </row>
    <row r="14" spans="1:12" ht="12.75">
      <c r="A14" s="384" t="s">
        <v>255</v>
      </c>
      <c r="B14" s="385"/>
      <c r="C14" s="441">
        <v>10010</v>
      </c>
      <c r="D14" s="442"/>
      <c r="E14" s="16"/>
      <c r="F14" s="401" t="s">
        <v>326</v>
      </c>
      <c r="G14" s="430"/>
      <c r="H14" s="430"/>
      <c r="I14" s="387"/>
      <c r="J14" s="10"/>
      <c r="K14" s="10"/>
      <c r="L14" s="10"/>
    </row>
    <row r="15" spans="1:12" ht="12.75">
      <c r="A15" s="89"/>
      <c r="B15" s="22"/>
      <c r="C15" s="16"/>
      <c r="D15" s="16"/>
      <c r="E15" s="16"/>
      <c r="F15" s="16"/>
      <c r="G15" s="16"/>
      <c r="H15" s="16"/>
      <c r="I15" s="90"/>
      <c r="J15" s="10"/>
      <c r="K15" s="10"/>
      <c r="L15" s="10"/>
    </row>
    <row r="16" spans="1:12" ht="12.75">
      <c r="A16" s="384" t="s">
        <v>256</v>
      </c>
      <c r="B16" s="385"/>
      <c r="C16" s="401" t="s">
        <v>327</v>
      </c>
      <c r="D16" s="430"/>
      <c r="E16" s="430"/>
      <c r="F16" s="430"/>
      <c r="G16" s="430"/>
      <c r="H16" s="430"/>
      <c r="I16" s="387"/>
      <c r="J16" s="10"/>
      <c r="K16" s="10"/>
      <c r="L16" s="10"/>
    </row>
    <row r="17" spans="1:12" ht="12.75">
      <c r="A17" s="89"/>
      <c r="B17" s="22"/>
      <c r="C17" s="16"/>
      <c r="D17" s="16"/>
      <c r="E17" s="16"/>
      <c r="F17" s="16"/>
      <c r="G17" s="16"/>
      <c r="H17" s="16"/>
      <c r="I17" s="90"/>
      <c r="J17" s="10"/>
      <c r="K17" s="10"/>
      <c r="L17" s="10"/>
    </row>
    <row r="18" spans="1:12" ht="12.75">
      <c r="A18" s="384" t="s">
        <v>257</v>
      </c>
      <c r="B18" s="385"/>
      <c r="C18" s="426" t="s">
        <v>328</v>
      </c>
      <c r="D18" s="427"/>
      <c r="E18" s="427"/>
      <c r="F18" s="427"/>
      <c r="G18" s="427"/>
      <c r="H18" s="427"/>
      <c r="I18" s="428"/>
      <c r="J18" s="10"/>
      <c r="K18" s="10"/>
      <c r="L18" s="10"/>
    </row>
    <row r="19" spans="1:12" ht="12.75">
      <c r="A19" s="89"/>
      <c r="B19" s="22"/>
      <c r="C19" s="21"/>
      <c r="D19" s="16"/>
      <c r="E19" s="16"/>
      <c r="F19" s="16"/>
      <c r="G19" s="16"/>
      <c r="H19" s="16"/>
      <c r="I19" s="90"/>
      <c r="J19" s="10"/>
      <c r="K19" s="10"/>
      <c r="L19" s="10"/>
    </row>
    <row r="20" spans="1:12" ht="12.75">
      <c r="A20" s="384" t="s">
        <v>258</v>
      </c>
      <c r="B20" s="385"/>
      <c r="C20" s="426" t="s">
        <v>329</v>
      </c>
      <c r="D20" s="427"/>
      <c r="E20" s="427"/>
      <c r="F20" s="427"/>
      <c r="G20" s="427"/>
      <c r="H20" s="427"/>
      <c r="I20" s="428"/>
      <c r="J20" s="10"/>
      <c r="K20" s="10"/>
      <c r="L20" s="10"/>
    </row>
    <row r="21" spans="1:12" ht="12.75">
      <c r="A21" s="89"/>
      <c r="B21" s="22"/>
      <c r="C21" s="21"/>
      <c r="D21" s="16"/>
      <c r="E21" s="16"/>
      <c r="F21" s="16"/>
      <c r="G21" s="16"/>
      <c r="H21" s="16"/>
      <c r="I21" s="90"/>
      <c r="J21" s="10"/>
      <c r="K21" s="10"/>
      <c r="L21" s="10"/>
    </row>
    <row r="22" spans="1:12" ht="12.75">
      <c r="A22" s="384" t="s">
        <v>259</v>
      </c>
      <c r="B22" s="385"/>
      <c r="C22" s="116">
        <v>133</v>
      </c>
      <c r="D22" s="401"/>
      <c r="E22" s="416"/>
      <c r="F22" s="417"/>
      <c r="G22" s="384"/>
      <c r="H22" s="429"/>
      <c r="I22" s="92"/>
      <c r="J22" s="10"/>
      <c r="K22" s="10"/>
      <c r="L22" s="10"/>
    </row>
    <row r="23" spans="1:12" ht="12.75">
      <c r="A23" s="89"/>
      <c r="B23" s="22"/>
      <c r="C23" s="16"/>
      <c r="D23" s="24"/>
      <c r="E23" s="24"/>
      <c r="F23" s="24"/>
      <c r="G23" s="24"/>
      <c r="H23" s="16"/>
      <c r="I23" s="90"/>
      <c r="J23" s="10"/>
      <c r="K23" s="10"/>
      <c r="L23" s="10"/>
    </row>
    <row r="24" spans="1:12" ht="12.75">
      <c r="A24" s="384" t="s">
        <v>260</v>
      </c>
      <c r="B24" s="385"/>
      <c r="C24" s="116">
        <v>21</v>
      </c>
      <c r="D24" s="401"/>
      <c r="E24" s="416"/>
      <c r="F24" s="416"/>
      <c r="G24" s="417"/>
      <c r="H24" s="48" t="s">
        <v>261</v>
      </c>
      <c r="I24" s="366">
        <v>374</v>
      </c>
      <c r="J24" s="10"/>
      <c r="K24" s="10"/>
      <c r="L24" s="10"/>
    </row>
    <row r="25" spans="1:12" ht="12.75">
      <c r="A25" s="89"/>
      <c r="B25" s="22"/>
      <c r="C25" s="16"/>
      <c r="D25" s="24"/>
      <c r="E25" s="24"/>
      <c r="F25" s="24"/>
      <c r="G25" s="22"/>
      <c r="H25" s="22" t="s">
        <v>317</v>
      </c>
      <c r="I25" s="93"/>
      <c r="J25" s="10"/>
      <c r="K25" s="10"/>
      <c r="L25" s="10"/>
    </row>
    <row r="26" spans="1:12" ht="12.75">
      <c r="A26" s="384" t="s">
        <v>262</v>
      </c>
      <c r="B26" s="385"/>
      <c r="C26" s="117" t="s">
        <v>334</v>
      </c>
      <c r="D26" s="25"/>
      <c r="E26" s="33"/>
      <c r="F26" s="24"/>
      <c r="G26" s="418" t="s">
        <v>263</v>
      </c>
      <c r="H26" s="385"/>
      <c r="I26" s="118" t="s">
        <v>568</v>
      </c>
      <c r="J26" s="10"/>
      <c r="K26" s="10"/>
      <c r="L26" s="10"/>
    </row>
    <row r="27" spans="1:12" ht="12.75">
      <c r="A27" s="89"/>
      <c r="B27" s="22"/>
      <c r="C27" s="16"/>
      <c r="D27" s="24"/>
      <c r="E27" s="24"/>
      <c r="F27" s="24"/>
      <c r="G27" s="24"/>
      <c r="H27" s="16"/>
      <c r="I27" s="94"/>
      <c r="J27" s="10"/>
      <c r="K27" s="10"/>
      <c r="L27" s="10"/>
    </row>
    <row r="28" spans="1:12" ht="12.75">
      <c r="A28" s="419" t="s">
        <v>264</v>
      </c>
      <c r="B28" s="420"/>
      <c r="C28" s="421"/>
      <c r="D28" s="421"/>
      <c r="E28" s="422" t="s">
        <v>265</v>
      </c>
      <c r="F28" s="423"/>
      <c r="G28" s="423"/>
      <c r="H28" s="424" t="s">
        <v>266</v>
      </c>
      <c r="I28" s="425"/>
      <c r="J28" s="10"/>
      <c r="K28" s="10"/>
      <c r="L28" s="10"/>
    </row>
    <row r="29" spans="1:12" ht="12.75">
      <c r="A29" s="95"/>
      <c r="B29" s="33"/>
      <c r="C29" s="33"/>
      <c r="D29" s="26"/>
      <c r="E29" s="16"/>
      <c r="F29" s="16"/>
      <c r="G29" s="16"/>
      <c r="H29" s="27"/>
      <c r="I29" s="94"/>
      <c r="J29" s="10"/>
      <c r="K29" s="10"/>
      <c r="L29" s="10"/>
    </row>
    <row r="30" spans="1:12" ht="12.75">
      <c r="A30" s="409" t="s">
        <v>335</v>
      </c>
      <c r="B30" s="402"/>
      <c r="C30" s="402"/>
      <c r="D30" s="403"/>
      <c r="E30" s="409" t="s">
        <v>336</v>
      </c>
      <c r="F30" s="402"/>
      <c r="G30" s="402"/>
      <c r="H30" s="399" t="s">
        <v>337</v>
      </c>
      <c r="I30" s="400"/>
      <c r="J30" s="10"/>
      <c r="K30" s="10"/>
      <c r="L30" s="10"/>
    </row>
    <row r="31" spans="1:12" ht="12.75">
      <c r="A31" s="89"/>
      <c r="B31" s="22"/>
      <c r="C31" s="21"/>
      <c r="D31" s="414"/>
      <c r="E31" s="414"/>
      <c r="F31" s="414"/>
      <c r="G31" s="415"/>
      <c r="H31" s="16"/>
      <c r="I31" s="96"/>
      <c r="J31" s="10"/>
      <c r="K31" s="10"/>
      <c r="L31" s="10"/>
    </row>
    <row r="32" spans="1:12" ht="12.75">
      <c r="A32" s="409" t="s">
        <v>340</v>
      </c>
      <c r="B32" s="402"/>
      <c r="C32" s="402"/>
      <c r="D32" s="403"/>
      <c r="E32" s="409" t="s">
        <v>339</v>
      </c>
      <c r="F32" s="402"/>
      <c r="G32" s="402"/>
      <c r="H32" s="399" t="s">
        <v>338</v>
      </c>
      <c r="I32" s="400"/>
      <c r="J32" s="10"/>
      <c r="K32" s="10"/>
      <c r="L32" s="10"/>
    </row>
    <row r="33" spans="1:12" ht="12.75">
      <c r="A33" s="89"/>
      <c r="B33" s="22"/>
      <c r="C33" s="21"/>
      <c r="D33" s="28"/>
      <c r="E33" s="28"/>
      <c r="F33" s="28"/>
      <c r="G33" s="29"/>
      <c r="H33" s="16"/>
      <c r="I33" s="97"/>
      <c r="J33" s="10"/>
      <c r="K33" s="10"/>
      <c r="L33" s="10"/>
    </row>
    <row r="34" spans="1:12" ht="24.75" customHeight="1">
      <c r="A34" s="410" t="s">
        <v>575</v>
      </c>
      <c r="B34" s="411"/>
      <c r="C34" s="411"/>
      <c r="D34" s="412"/>
      <c r="E34" s="409" t="s">
        <v>576</v>
      </c>
      <c r="F34" s="413"/>
      <c r="G34" s="413"/>
      <c r="H34" s="399" t="s">
        <v>577</v>
      </c>
      <c r="I34" s="400"/>
      <c r="J34" s="10"/>
      <c r="K34" s="10"/>
      <c r="L34" s="10"/>
    </row>
    <row r="35" spans="1:12" ht="12.75">
      <c r="A35" s="89"/>
      <c r="B35" s="22"/>
      <c r="C35" s="21"/>
      <c r="D35" s="28"/>
      <c r="E35" s="28"/>
      <c r="F35" s="28"/>
      <c r="G35" s="29"/>
      <c r="H35" s="16"/>
      <c r="I35" s="97"/>
      <c r="J35" s="10"/>
      <c r="K35" s="10"/>
      <c r="L35" s="10"/>
    </row>
    <row r="36" spans="1:12" ht="12.75">
      <c r="A36" s="409"/>
      <c r="B36" s="402"/>
      <c r="C36" s="402"/>
      <c r="D36" s="403"/>
      <c r="E36" s="409"/>
      <c r="F36" s="402"/>
      <c r="G36" s="402"/>
      <c r="H36" s="399"/>
      <c r="I36" s="400"/>
      <c r="J36" s="10"/>
      <c r="K36" s="10"/>
      <c r="L36" s="10"/>
    </row>
    <row r="37" spans="1:12" ht="12.75">
      <c r="A37" s="98"/>
      <c r="B37" s="30"/>
      <c r="C37" s="404"/>
      <c r="D37" s="405"/>
      <c r="E37" s="16"/>
      <c r="F37" s="404"/>
      <c r="G37" s="405"/>
      <c r="H37" s="16"/>
      <c r="I37" s="90"/>
      <c r="J37" s="10"/>
      <c r="K37" s="10"/>
      <c r="L37" s="10"/>
    </row>
    <row r="38" spans="1:12" ht="12.75">
      <c r="A38" s="409"/>
      <c r="B38" s="402"/>
      <c r="C38" s="402"/>
      <c r="D38" s="403"/>
      <c r="E38" s="409"/>
      <c r="F38" s="402"/>
      <c r="G38" s="402"/>
      <c r="H38" s="399"/>
      <c r="I38" s="400"/>
      <c r="J38" s="10"/>
      <c r="K38" s="10"/>
      <c r="L38" s="10"/>
    </row>
    <row r="39" spans="1:12" ht="12.75">
      <c r="A39" s="98"/>
      <c r="B39" s="30"/>
      <c r="C39" s="31"/>
      <c r="D39" s="32"/>
      <c r="E39" s="16"/>
      <c r="F39" s="31"/>
      <c r="G39" s="32"/>
      <c r="H39" s="16"/>
      <c r="I39" s="90"/>
      <c r="J39" s="10"/>
      <c r="K39" s="10"/>
      <c r="L39" s="10"/>
    </row>
    <row r="40" spans="1:12" ht="12.75">
      <c r="A40" s="409"/>
      <c r="B40" s="402"/>
      <c r="C40" s="402"/>
      <c r="D40" s="403"/>
      <c r="E40" s="409"/>
      <c r="F40" s="402"/>
      <c r="G40" s="402"/>
      <c r="H40" s="399"/>
      <c r="I40" s="400"/>
      <c r="J40" s="10"/>
      <c r="K40" s="10"/>
      <c r="L40" s="10"/>
    </row>
    <row r="41" spans="1:12" ht="12.75">
      <c r="A41" s="119"/>
      <c r="B41" s="33"/>
      <c r="C41" s="33"/>
      <c r="D41" s="33"/>
      <c r="E41" s="23"/>
      <c r="F41" s="120"/>
      <c r="G41" s="120"/>
      <c r="H41" s="121"/>
      <c r="I41" s="99"/>
      <c r="J41" s="10"/>
      <c r="K41" s="10"/>
      <c r="L41" s="10"/>
    </row>
    <row r="42" spans="1:12" ht="12.75">
      <c r="A42" s="98"/>
      <c r="B42" s="30"/>
      <c r="C42" s="31"/>
      <c r="D42" s="32"/>
      <c r="E42" s="16"/>
      <c r="F42" s="31"/>
      <c r="G42" s="32"/>
      <c r="H42" s="16"/>
      <c r="I42" s="90"/>
      <c r="J42" s="10"/>
      <c r="K42" s="10"/>
      <c r="L42" s="10"/>
    </row>
    <row r="43" spans="1:12" ht="12.75">
      <c r="A43" s="100"/>
      <c r="B43" s="34"/>
      <c r="C43" s="34"/>
      <c r="D43" s="20"/>
      <c r="E43" s="20"/>
      <c r="F43" s="34"/>
      <c r="G43" s="20"/>
      <c r="H43" s="20"/>
      <c r="I43" s="101"/>
      <c r="J43" s="10"/>
      <c r="K43" s="10"/>
      <c r="L43" s="10"/>
    </row>
    <row r="44" spans="1:12" ht="12.75">
      <c r="A44" s="379" t="s">
        <v>267</v>
      </c>
      <c r="B44" s="380"/>
      <c r="C44" s="399"/>
      <c r="D44" s="400"/>
      <c r="E44" s="26"/>
      <c r="F44" s="401"/>
      <c r="G44" s="402"/>
      <c r="H44" s="402"/>
      <c r="I44" s="403"/>
      <c r="J44" s="10"/>
      <c r="K44" s="10"/>
      <c r="L44" s="10"/>
    </row>
    <row r="45" spans="1:12" ht="12.75">
      <c r="A45" s="98"/>
      <c r="B45" s="30"/>
      <c r="C45" s="404"/>
      <c r="D45" s="405"/>
      <c r="E45" s="16"/>
      <c r="F45" s="404"/>
      <c r="G45" s="406"/>
      <c r="H45" s="35"/>
      <c r="I45" s="102"/>
      <c r="J45" s="10"/>
      <c r="K45" s="10"/>
      <c r="L45" s="10"/>
    </row>
    <row r="46" spans="1:12" ht="12.75">
      <c r="A46" s="379" t="s">
        <v>268</v>
      </c>
      <c r="B46" s="380"/>
      <c r="C46" s="401" t="s">
        <v>330</v>
      </c>
      <c r="D46" s="407"/>
      <c r="E46" s="407"/>
      <c r="F46" s="407"/>
      <c r="G46" s="407"/>
      <c r="H46" s="407"/>
      <c r="I46" s="408"/>
      <c r="J46" s="10"/>
      <c r="K46" s="10"/>
      <c r="L46" s="10"/>
    </row>
    <row r="47" spans="1:12" ht="12.75">
      <c r="A47" s="89"/>
      <c r="B47" s="22"/>
      <c r="C47" s="21" t="s">
        <v>269</v>
      </c>
      <c r="D47" s="16"/>
      <c r="E47" s="16"/>
      <c r="F47" s="16"/>
      <c r="G47" s="16"/>
      <c r="H47" s="16"/>
      <c r="I47" s="90"/>
      <c r="J47" s="10"/>
      <c r="K47" s="10"/>
      <c r="L47" s="10"/>
    </row>
    <row r="48" spans="1:12" ht="12.75">
      <c r="A48" s="379" t="s">
        <v>270</v>
      </c>
      <c r="B48" s="380"/>
      <c r="C48" s="386" t="s">
        <v>331</v>
      </c>
      <c r="D48" s="382"/>
      <c r="E48" s="383"/>
      <c r="F48" s="16"/>
      <c r="G48" s="48" t="s">
        <v>271</v>
      </c>
      <c r="H48" s="386" t="s">
        <v>341</v>
      </c>
      <c r="I48" s="383"/>
      <c r="J48" s="10"/>
      <c r="K48" s="10"/>
      <c r="L48" s="10"/>
    </row>
    <row r="49" spans="1:12" ht="12.75">
      <c r="A49" s="89"/>
      <c r="B49" s="22"/>
      <c r="C49" s="21"/>
      <c r="D49" s="16"/>
      <c r="E49" s="16"/>
      <c r="F49" s="16"/>
      <c r="G49" s="16"/>
      <c r="H49" s="16"/>
      <c r="I49" s="90"/>
      <c r="J49" s="10"/>
      <c r="K49" s="10"/>
      <c r="L49" s="10"/>
    </row>
    <row r="50" spans="1:12" ht="12.75">
      <c r="A50" s="379" t="s">
        <v>257</v>
      </c>
      <c r="B50" s="380"/>
      <c r="C50" s="381" t="s">
        <v>332</v>
      </c>
      <c r="D50" s="382"/>
      <c r="E50" s="382"/>
      <c r="F50" s="382"/>
      <c r="G50" s="382"/>
      <c r="H50" s="382"/>
      <c r="I50" s="383"/>
      <c r="J50" s="10"/>
      <c r="K50" s="10"/>
      <c r="L50" s="10"/>
    </row>
    <row r="51" spans="1:12" ht="12.75">
      <c r="A51" s="89"/>
      <c r="B51" s="22"/>
      <c r="C51" s="16"/>
      <c r="D51" s="16"/>
      <c r="E51" s="16"/>
      <c r="F51" s="16"/>
      <c r="G51" s="16"/>
      <c r="H51" s="16"/>
      <c r="I51" s="90"/>
      <c r="J51" s="10"/>
      <c r="K51" s="10"/>
      <c r="L51" s="10"/>
    </row>
    <row r="52" spans="1:12" ht="12.75">
      <c r="A52" s="384" t="s">
        <v>272</v>
      </c>
      <c r="B52" s="385"/>
      <c r="C52" s="386" t="s">
        <v>563</v>
      </c>
      <c r="D52" s="382"/>
      <c r="E52" s="382"/>
      <c r="F52" s="382"/>
      <c r="G52" s="382"/>
      <c r="H52" s="382"/>
      <c r="I52" s="387"/>
      <c r="J52" s="10"/>
      <c r="K52" s="10"/>
      <c r="L52" s="10"/>
    </row>
    <row r="53" spans="1:12" ht="12.75">
      <c r="A53" s="103"/>
      <c r="B53" s="20"/>
      <c r="C53" s="398" t="s">
        <v>273</v>
      </c>
      <c r="D53" s="398"/>
      <c r="E53" s="398"/>
      <c r="F53" s="398"/>
      <c r="G53" s="398"/>
      <c r="H53" s="398"/>
      <c r="I53" s="104"/>
      <c r="J53" s="10"/>
      <c r="K53" s="10"/>
      <c r="L53" s="10"/>
    </row>
    <row r="54" spans="1:12" ht="12.75">
      <c r="A54" s="103"/>
      <c r="B54" s="20"/>
      <c r="C54" s="36"/>
      <c r="D54" s="36"/>
      <c r="E54" s="36"/>
      <c r="F54" s="36"/>
      <c r="G54" s="36"/>
      <c r="H54" s="36"/>
      <c r="I54" s="104"/>
      <c r="J54" s="10"/>
      <c r="K54" s="10"/>
      <c r="L54" s="10"/>
    </row>
    <row r="55" spans="1:12" ht="12.75">
      <c r="A55" s="103"/>
      <c r="B55" s="388" t="s">
        <v>274</v>
      </c>
      <c r="C55" s="389"/>
      <c r="D55" s="389"/>
      <c r="E55" s="389"/>
      <c r="F55" s="46"/>
      <c r="G55" s="46"/>
      <c r="H55" s="46"/>
      <c r="I55" s="105"/>
      <c r="J55" s="10"/>
      <c r="K55" s="10"/>
      <c r="L55" s="10"/>
    </row>
    <row r="56" spans="1:12" ht="12.75">
      <c r="A56" s="103"/>
      <c r="B56" s="390" t="s">
        <v>306</v>
      </c>
      <c r="C56" s="391"/>
      <c r="D56" s="391"/>
      <c r="E56" s="391"/>
      <c r="F56" s="391"/>
      <c r="G56" s="391"/>
      <c r="H56" s="391"/>
      <c r="I56" s="392"/>
      <c r="J56" s="10"/>
      <c r="K56" s="10"/>
      <c r="L56" s="10"/>
    </row>
    <row r="57" spans="1:12" ht="12.75">
      <c r="A57" s="103"/>
      <c r="B57" s="390" t="s">
        <v>307</v>
      </c>
      <c r="C57" s="391"/>
      <c r="D57" s="391"/>
      <c r="E57" s="391"/>
      <c r="F57" s="391"/>
      <c r="G57" s="391"/>
      <c r="H57" s="391"/>
      <c r="I57" s="105"/>
      <c r="J57" s="10"/>
      <c r="K57" s="10"/>
      <c r="L57" s="10"/>
    </row>
    <row r="58" spans="1:12" ht="12.75">
      <c r="A58" s="103"/>
      <c r="B58" s="390" t="s">
        <v>308</v>
      </c>
      <c r="C58" s="391"/>
      <c r="D58" s="391"/>
      <c r="E58" s="391"/>
      <c r="F58" s="391"/>
      <c r="G58" s="391"/>
      <c r="H58" s="391"/>
      <c r="I58" s="392"/>
      <c r="J58" s="10"/>
      <c r="K58" s="10"/>
      <c r="L58" s="10"/>
    </row>
    <row r="59" spans="1:12" ht="12.75">
      <c r="A59" s="103"/>
      <c r="B59" s="390" t="s">
        <v>309</v>
      </c>
      <c r="C59" s="391"/>
      <c r="D59" s="391"/>
      <c r="E59" s="391"/>
      <c r="F59" s="391"/>
      <c r="G59" s="391"/>
      <c r="H59" s="391"/>
      <c r="I59" s="392"/>
      <c r="J59" s="10"/>
      <c r="K59" s="10"/>
      <c r="L59" s="10"/>
    </row>
    <row r="60" spans="1:12" ht="12.75">
      <c r="A60" s="103"/>
      <c r="B60" s="106"/>
      <c r="C60" s="107"/>
      <c r="D60" s="107"/>
      <c r="E60" s="107"/>
      <c r="F60" s="107"/>
      <c r="G60" s="107"/>
      <c r="H60" s="107"/>
      <c r="I60" s="108"/>
      <c r="J60" s="10"/>
      <c r="K60" s="10"/>
      <c r="L60" s="10"/>
    </row>
    <row r="61" spans="1:12" ht="13.5" thickBot="1">
      <c r="A61" s="109" t="s">
        <v>275</v>
      </c>
      <c r="B61" s="16"/>
      <c r="C61" s="16"/>
      <c r="D61" s="16"/>
      <c r="E61" s="16"/>
      <c r="F61" s="16"/>
      <c r="G61" s="37"/>
      <c r="H61" s="38"/>
      <c r="I61" s="110"/>
      <c r="J61" s="10"/>
      <c r="K61" s="10"/>
      <c r="L61" s="10"/>
    </row>
    <row r="62" spans="1:12" ht="12.75">
      <c r="A62" s="85"/>
      <c r="B62" s="16"/>
      <c r="C62" s="16"/>
      <c r="D62" s="16"/>
      <c r="E62" s="20" t="s">
        <v>276</v>
      </c>
      <c r="F62" s="33"/>
      <c r="G62" s="393" t="s">
        <v>277</v>
      </c>
      <c r="H62" s="394"/>
      <c r="I62" s="395"/>
      <c r="J62" s="10"/>
      <c r="K62" s="10"/>
      <c r="L62" s="10"/>
    </row>
    <row r="63" spans="1:12" ht="12.75">
      <c r="A63" s="111"/>
      <c r="B63" s="112"/>
      <c r="C63" s="113"/>
      <c r="D63" s="113"/>
      <c r="E63" s="113"/>
      <c r="F63" s="113"/>
      <c r="G63" s="377"/>
      <c r="H63" s="378"/>
      <c r="I63" s="114"/>
      <c r="J63" s="10"/>
      <c r="K63" s="10"/>
      <c r="L63" s="10"/>
    </row>
  </sheetData>
  <sheetProtection/>
  <protectedRanges>
    <protectedRange sqref="E2 H2 C6:D6 C8:D8 C10:D10 C12:I12 C14:D14 F14:I14 C16:I16 C18:I18 C20:I20 C24:G24 C22:F22 C26 I26 I24 A30:I30 A32:I32" name="Range1"/>
    <protectedRange sqref="A34:D3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6"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numberStoredAsText="1"/>
  </ignoredErrors>
</worksheet>
</file>

<file path=xl/worksheets/sheet2.xml><?xml version="1.0" encoding="utf-8"?>
<worksheet xmlns="http://schemas.openxmlformats.org/spreadsheetml/2006/main" xmlns:r="http://schemas.openxmlformats.org/officeDocument/2006/relationships">
  <dimension ref="A1:R71"/>
  <sheetViews>
    <sheetView tabSelected="1" zoomScaleSheetLayoutView="110" zoomScalePageLayoutView="0" workbookViewId="0" topLeftCell="A1">
      <selection activeCell="O42" sqref="O42"/>
    </sheetView>
  </sheetViews>
  <sheetFormatPr defaultColWidth="9.140625" defaultRowHeight="12.75"/>
  <cols>
    <col min="1" max="9" width="9.140625" style="49" customWidth="1"/>
    <col min="10" max="10" width="10.7109375" style="49" bestFit="1" customWidth="1"/>
    <col min="11" max="11" width="11.00390625" style="49" customWidth="1"/>
    <col min="12" max="13" width="10.7109375" style="49" customWidth="1"/>
    <col min="14" max="14" width="9.140625" style="49" customWidth="1"/>
    <col min="15" max="15" width="18.8515625" style="49" customWidth="1"/>
    <col min="16" max="17" width="11.140625" style="49" bestFit="1" customWidth="1"/>
    <col min="18" max="18" width="10.140625" style="49" bestFit="1" customWidth="1"/>
    <col min="19" max="16384" width="9.140625" style="49" customWidth="1"/>
  </cols>
  <sheetData>
    <row r="1" spans="1:13" ht="12.75" customHeight="1">
      <c r="A1" s="467" t="s">
        <v>154</v>
      </c>
      <c r="B1" s="467"/>
      <c r="C1" s="467"/>
      <c r="D1" s="467"/>
      <c r="E1" s="467"/>
      <c r="F1" s="467"/>
      <c r="G1" s="467"/>
      <c r="H1" s="467"/>
      <c r="I1" s="467"/>
      <c r="J1" s="467"/>
      <c r="K1" s="467"/>
      <c r="L1" s="467"/>
      <c r="M1" s="467"/>
    </row>
    <row r="2" spans="1:13" ht="12.75" customHeight="1">
      <c r="A2" s="466" t="s">
        <v>596</v>
      </c>
      <c r="B2" s="466"/>
      <c r="C2" s="466"/>
      <c r="D2" s="466"/>
      <c r="E2" s="466"/>
      <c r="F2" s="466"/>
      <c r="G2" s="466"/>
      <c r="H2" s="466"/>
      <c r="I2" s="466"/>
      <c r="J2" s="466"/>
      <c r="K2" s="466"/>
      <c r="L2" s="466"/>
      <c r="M2" s="466"/>
    </row>
    <row r="3" spans="1:13" ht="12.75" customHeight="1">
      <c r="A3" s="443" t="s">
        <v>333</v>
      </c>
      <c r="B3" s="443"/>
      <c r="C3" s="443"/>
      <c r="D3" s="443"/>
      <c r="E3" s="443"/>
      <c r="F3" s="443"/>
      <c r="G3" s="443"/>
      <c r="H3" s="443"/>
      <c r="I3" s="443"/>
      <c r="J3" s="443"/>
      <c r="K3" s="443"/>
      <c r="L3" s="443"/>
      <c r="M3" s="443"/>
    </row>
    <row r="4" spans="1:13" ht="23.25">
      <c r="A4" s="444" t="s">
        <v>59</v>
      </c>
      <c r="B4" s="444"/>
      <c r="C4" s="444"/>
      <c r="D4" s="444"/>
      <c r="E4" s="444"/>
      <c r="F4" s="444"/>
      <c r="G4" s="444"/>
      <c r="H4" s="444"/>
      <c r="I4" s="54" t="s">
        <v>279</v>
      </c>
      <c r="J4" s="445" t="s">
        <v>318</v>
      </c>
      <c r="K4" s="445"/>
      <c r="L4" s="445" t="s">
        <v>319</v>
      </c>
      <c r="M4" s="445"/>
    </row>
    <row r="5" spans="1:16" ht="22.5">
      <c r="A5" s="444"/>
      <c r="B5" s="444"/>
      <c r="C5" s="444"/>
      <c r="D5" s="444"/>
      <c r="E5" s="444"/>
      <c r="F5" s="444"/>
      <c r="G5" s="444"/>
      <c r="H5" s="444"/>
      <c r="I5" s="54"/>
      <c r="J5" s="203" t="s">
        <v>314</v>
      </c>
      <c r="K5" s="56" t="s">
        <v>315</v>
      </c>
      <c r="L5" s="203" t="s">
        <v>314</v>
      </c>
      <c r="M5" s="56" t="s">
        <v>315</v>
      </c>
      <c r="O5" s="145"/>
      <c r="P5" s="145"/>
    </row>
    <row r="6" spans="1:17" ht="12.75">
      <c r="A6" s="445">
        <v>1</v>
      </c>
      <c r="B6" s="445"/>
      <c r="C6" s="445"/>
      <c r="D6" s="445"/>
      <c r="E6" s="445"/>
      <c r="F6" s="445"/>
      <c r="G6" s="445"/>
      <c r="H6" s="445"/>
      <c r="I6" s="58">
        <v>2</v>
      </c>
      <c r="J6" s="203">
        <v>3</v>
      </c>
      <c r="K6" s="56">
        <v>4</v>
      </c>
      <c r="L6" s="203">
        <v>5</v>
      </c>
      <c r="M6" s="56">
        <v>6</v>
      </c>
      <c r="O6" s="145"/>
      <c r="P6" s="145"/>
      <c r="Q6" s="145"/>
    </row>
    <row r="7" spans="1:17" ht="12.75">
      <c r="A7" s="446" t="s">
        <v>26</v>
      </c>
      <c r="B7" s="447"/>
      <c r="C7" s="447"/>
      <c r="D7" s="447"/>
      <c r="E7" s="447"/>
      <c r="F7" s="447"/>
      <c r="G7" s="447"/>
      <c r="H7" s="448"/>
      <c r="I7" s="3">
        <v>111</v>
      </c>
      <c r="J7" s="51">
        <f>SUM(J8:J9)</f>
        <v>234454377</v>
      </c>
      <c r="K7" s="51">
        <f>SUM(K8:K9)</f>
        <v>119097860</v>
      </c>
      <c r="L7" s="51">
        <f>SUM(L8:L9)</f>
        <v>286067822</v>
      </c>
      <c r="M7" s="51">
        <f>SUM(M8:M9)</f>
        <v>143800107</v>
      </c>
      <c r="O7" s="246"/>
      <c r="P7" s="145"/>
      <c r="Q7" s="247"/>
    </row>
    <row r="8" spans="1:17" ht="12.75">
      <c r="A8" s="449" t="s">
        <v>152</v>
      </c>
      <c r="B8" s="450"/>
      <c r="C8" s="450"/>
      <c r="D8" s="450"/>
      <c r="E8" s="450"/>
      <c r="F8" s="450"/>
      <c r="G8" s="450"/>
      <c r="H8" s="451"/>
      <c r="I8" s="1">
        <v>112</v>
      </c>
      <c r="J8" s="300">
        <v>232379389</v>
      </c>
      <c r="K8" s="313">
        <v>117958968</v>
      </c>
      <c r="L8" s="7">
        <v>283806522</v>
      </c>
      <c r="M8" s="7">
        <v>142950842</v>
      </c>
      <c r="O8" s="145"/>
      <c r="P8" s="145"/>
      <c r="Q8" s="247"/>
    </row>
    <row r="9" spans="1:17" ht="12.75">
      <c r="A9" s="449" t="s">
        <v>103</v>
      </c>
      <c r="B9" s="450"/>
      <c r="C9" s="450"/>
      <c r="D9" s="450"/>
      <c r="E9" s="450"/>
      <c r="F9" s="450"/>
      <c r="G9" s="450"/>
      <c r="H9" s="451"/>
      <c r="I9" s="1">
        <v>113</v>
      </c>
      <c r="J9" s="301">
        <v>2074988</v>
      </c>
      <c r="K9" s="314">
        <v>1138892</v>
      </c>
      <c r="L9" s="7">
        <v>2261300</v>
      </c>
      <c r="M9" s="7">
        <v>849265</v>
      </c>
      <c r="O9" s="246"/>
      <c r="P9" s="145"/>
      <c r="Q9" s="247"/>
    </row>
    <row r="10" spans="1:17" ht="12.75">
      <c r="A10" s="449" t="s">
        <v>12</v>
      </c>
      <c r="B10" s="450"/>
      <c r="C10" s="450"/>
      <c r="D10" s="450"/>
      <c r="E10" s="450"/>
      <c r="F10" s="450"/>
      <c r="G10" s="450"/>
      <c r="H10" s="451"/>
      <c r="I10" s="1">
        <v>114</v>
      </c>
      <c r="J10" s="50">
        <f>J11+J12+J16+J20+J21+J22+J25+J26</f>
        <v>223965771</v>
      </c>
      <c r="K10" s="50">
        <f>K11+K12+K16+K20+K21+K22+K25+K26</f>
        <v>112930354</v>
      </c>
      <c r="L10" s="50">
        <f>L11+L12+L16+L20+L21+L22+L25+L26</f>
        <v>268826724</v>
      </c>
      <c r="M10" s="50">
        <f>M11+M12+M16+M20+M21+M22+M25+M26</f>
        <v>134144461</v>
      </c>
      <c r="O10" s="145"/>
      <c r="P10" s="145"/>
      <c r="Q10" s="247"/>
    </row>
    <row r="11" spans="1:17" ht="12.75">
      <c r="A11" s="449" t="s">
        <v>104</v>
      </c>
      <c r="B11" s="450"/>
      <c r="C11" s="450"/>
      <c r="D11" s="450"/>
      <c r="E11" s="450"/>
      <c r="F11" s="450"/>
      <c r="G11" s="450"/>
      <c r="H11" s="451"/>
      <c r="I11" s="1">
        <v>115</v>
      </c>
      <c r="J11" s="7">
        <v>0</v>
      </c>
      <c r="K11" s="7">
        <v>0</v>
      </c>
      <c r="L11" s="7">
        <v>0</v>
      </c>
      <c r="M11" s="7">
        <v>0</v>
      </c>
      <c r="P11" s="145"/>
      <c r="Q11" s="247"/>
    </row>
    <row r="12" spans="1:17" ht="12.75">
      <c r="A12" s="449" t="s">
        <v>22</v>
      </c>
      <c r="B12" s="450"/>
      <c r="C12" s="450"/>
      <c r="D12" s="450"/>
      <c r="E12" s="450"/>
      <c r="F12" s="450"/>
      <c r="G12" s="450"/>
      <c r="H12" s="451"/>
      <c r="I12" s="1">
        <v>116</v>
      </c>
      <c r="J12" s="50">
        <f>SUM(J13:J15)</f>
        <v>159533069</v>
      </c>
      <c r="K12" s="50">
        <f>SUM(K13:K15)</f>
        <v>80356305</v>
      </c>
      <c r="L12" s="50">
        <f>SUM(L13:L15)</f>
        <v>207086110</v>
      </c>
      <c r="M12" s="50">
        <f>SUM(M13:M15)</f>
        <v>103496198</v>
      </c>
      <c r="O12" s="145"/>
      <c r="P12" s="145"/>
      <c r="Q12" s="247"/>
    </row>
    <row r="13" spans="1:18" ht="12.75">
      <c r="A13" s="452" t="s">
        <v>146</v>
      </c>
      <c r="B13" s="453"/>
      <c r="C13" s="453"/>
      <c r="D13" s="453"/>
      <c r="E13" s="453"/>
      <c r="F13" s="453"/>
      <c r="G13" s="453"/>
      <c r="H13" s="454"/>
      <c r="I13" s="1">
        <v>117</v>
      </c>
      <c r="J13" s="302">
        <v>1074967</v>
      </c>
      <c r="K13" s="315">
        <v>546668</v>
      </c>
      <c r="L13" s="7">
        <v>1565612</v>
      </c>
      <c r="M13" s="7">
        <v>877502</v>
      </c>
      <c r="O13" s="145"/>
      <c r="P13" s="145"/>
      <c r="Q13" s="247"/>
      <c r="R13" s="145"/>
    </row>
    <row r="14" spans="1:18" ht="12.75">
      <c r="A14" s="452" t="s">
        <v>147</v>
      </c>
      <c r="B14" s="453"/>
      <c r="C14" s="453"/>
      <c r="D14" s="453"/>
      <c r="E14" s="453"/>
      <c r="F14" s="453"/>
      <c r="G14" s="453"/>
      <c r="H14" s="454"/>
      <c r="I14" s="1">
        <v>118</v>
      </c>
      <c r="J14" s="303">
        <v>6867827</v>
      </c>
      <c r="K14" s="316">
        <v>3600970</v>
      </c>
      <c r="L14" s="7">
        <v>9789075</v>
      </c>
      <c r="M14" s="7">
        <v>3625252</v>
      </c>
      <c r="O14" s="145"/>
      <c r="P14" s="145"/>
      <c r="Q14" s="247"/>
      <c r="R14" s="145"/>
    </row>
    <row r="15" spans="1:17" ht="12.75">
      <c r="A15" s="452" t="s">
        <v>61</v>
      </c>
      <c r="B15" s="453"/>
      <c r="C15" s="453"/>
      <c r="D15" s="453"/>
      <c r="E15" s="453"/>
      <c r="F15" s="453"/>
      <c r="G15" s="453"/>
      <c r="H15" s="454"/>
      <c r="I15" s="1">
        <v>119</v>
      </c>
      <c r="J15" s="304">
        <v>151590275</v>
      </c>
      <c r="K15" s="317">
        <v>76208667</v>
      </c>
      <c r="L15" s="7">
        <v>195731423</v>
      </c>
      <c r="M15" s="7">
        <v>98993444</v>
      </c>
      <c r="O15" s="145"/>
      <c r="P15" s="145"/>
      <c r="Q15" s="247"/>
    </row>
    <row r="16" spans="1:17" ht="12.75">
      <c r="A16" s="449" t="s">
        <v>23</v>
      </c>
      <c r="B16" s="450"/>
      <c r="C16" s="450"/>
      <c r="D16" s="450"/>
      <c r="E16" s="450"/>
      <c r="F16" s="450"/>
      <c r="G16" s="450"/>
      <c r="H16" s="451"/>
      <c r="I16" s="1">
        <v>120</v>
      </c>
      <c r="J16" s="50">
        <f>SUM(J17:J19)</f>
        <v>25023074</v>
      </c>
      <c r="K16" s="50">
        <f>SUM(K17:K19)</f>
        <v>12625470</v>
      </c>
      <c r="L16" s="50">
        <f>SUM(L17:L19)</f>
        <v>25953092</v>
      </c>
      <c r="M16" s="50">
        <f>SUM(M17:M19)</f>
        <v>12900449</v>
      </c>
      <c r="O16" s="145"/>
      <c r="P16" s="145"/>
      <c r="Q16" s="247"/>
    </row>
    <row r="17" spans="1:17" ht="12.75">
      <c r="A17" s="452" t="s">
        <v>62</v>
      </c>
      <c r="B17" s="453"/>
      <c r="C17" s="453"/>
      <c r="D17" s="453"/>
      <c r="E17" s="453"/>
      <c r="F17" s="453"/>
      <c r="G17" s="453"/>
      <c r="H17" s="454"/>
      <c r="I17" s="1">
        <v>121</v>
      </c>
      <c r="J17" s="305">
        <v>14055184</v>
      </c>
      <c r="K17" s="318">
        <v>7085965</v>
      </c>
      <c r="L17" s="7">
        <v>14457411</v>
      </c>
      <c r="M17" s="7">
        <v>7221127</v>
      </c>
      <c r="O17" s="145"/>
      <c r="P17" s="145"/>
      <c r="Q17" s="247"/>
    </row>
    <row r="18" spans="1:17" ht="12.75">
      <c r="A18" s="452" t="s">
        <v>63</v>
      </c>
      <c r="B18" s="453"/>
      <c r="C18" s="453"/>
      <c r="D18" s="453"/>
      <c r="E18" s="453"/>
      <c r="F18" s="453"/>
      <c r="G18" s="453"/>
      <c r="H18" s="454"/>
      <c r="I18" s="1">
        <v>122</v>
      </c>
      <c r="J18" s="306">
        <v>7331664</v>
      </c>
      <c r="K18" s="319">
        <v>3701934</v>
      </c>
      <c r="L18" s="7">
        <v>7815764</v>
      </c>
      <c r="M18" s="7">
        <v>3913543</v>
      </c>
      <c r="O18" s="145"/>
      <c r="P18" s="145"/>
      <c r="Q18" s="247"/>
    </row>
    <row r="19" spans="1:17" ht="12.75">
      <c r="A19" s="452" t="s">
        <v>64</v>
      </c>
      <c r="B19" s="453"/>
      <c r="C19" s="453"/>
      <c r="D19" s="453"/>
      <c r="E19" s="453"/>
      <c r="F19" s="453"/>
      <c r="G19" s="453"/>
      <c r="H19" s="454"/>
      <c r="I19" s="1">
        <v>123</v>
      </c>
      <c r="J19" s="307">
        <v>3636226</v>
      </c>
      <c r="K19" s="320">
        <v>1837571</v>
      </c>
      <c r="L19" s="7">
        <v>3679917</v>
      </c>
      <c r="M19" s="7">
        <v>1765779</v>
      </c>
      <c r="O19" s="145"/>
      <c r="P19" s="145"/>
      <c r="Q19" s="247"/>
    </row>
    <row r="20" spans="1:17" ht="12.75">
      <c r="A20" s="449" t="s">
        <v>105</v>
      </c>
      <c r="B20" s="450"/>
      <c r="C20" s="450"/>
      <c r="D20" s="450"/>
      <c r="E20" s="450"/>
      <c r="F20" s="450"/>
      <c r="G20" s="450"/>
      <c r="H20" s="451"/>
      <c r="I20" s="1">
        <v>124</v>
      </c>
      <c r="J20" s="308">
        <v>27457541</v>
      </c>
      <c r="K20" s="321">
        <v>13978001</v>
      </c>
      <c r="L20" s="7">
        <v>27680164</v>
      </c>
      <c r="M20" s="7">
        <v>13660961</v>
      </c>
      <c r="O20" s="145"/>
      <c r="P20" s="145"/>
      <c r="Q20" s="247"/>
    </row>
    <row r="21" spans="1:17" ht="12.75">
      <c r="A21" s="449" t="s">
        <v>106</v>
      </c>
      <c r="B21" s="450"/>
      <c r="C21" s="450"/>
      <c r="D21" s="450"/>
      <c r="E21" s="450"/>
      <c r="F21" s="450"/>
      <c r="G21" s="450"/>
      <c r="H21" s="451"/>
      <c r="I21" s="1">
        <v>125</v>
      </c>
      <c r="J21" s="309">
        <v>5647566</v>
      </c>
      <c r="K21" s="322">
        <v>2762400</v>
      </c>
      <c r="L21" s="7">
        <v>5956651</v>
      </c>
      <c r="M21" s="7">
        <v>3031633</v>
      </c>
      <c r="O21" s="145"/>
      <c r="P21" s="145"/>
      <c r="Q21" s="247"/>
    </row>
    <row r="22" spans="1:17" ht="12.75">
      <c r="A22" s="449" t="s">
        <v>24</v>
      </c>
      <c r="B22" s="450"/>
      <c r="C22" s="450"/>
      <c r="D22" s="450"/>
      <c r="E22" s="450"/>
      <c r="F22" s="450"/>
      <c r="G22" s="450"/>
      <c r="H22" s="451"/>
      <c r="I22" s="1">
        <v>126</v>
      </c>
      <c r="J22" s="50">
        <f>SUM(J23:J24)</f>
        <v>6304521</v>
      </c>
      <c r="K22" s="50">
        <f>SUM(K23:K24)</f>
        <v>3208178</v>
      </c>
      <c r="L22" s="50">
        <f>SUM(L23:L24)</f>
        <v>2150707</v>
      </c>
      <c r="M22" s="50">
        <f>SUM(M23:M24)</f>
        <v>1055220</v>
      </c>
      <c r="O22" s="145"/>
      <c r="P22" s="145"/>
      <c r="Q22" s="247"/>
    </row>
    <row r="23" spans="1:17" ht="12.75">
      <c r="A23" s="452" t="s">
        <v>137</v>
      </c>
      <c r="B23" s="453"/>
      <c r="C23" s="453"/>
      <c r="D23" s="453"/>
      <c r="E23" s="453"/>
      <c r="F23" s="453"/>
      <c r="G23" s="453"/>
      <c r="H23" s="454"/>
      <c r="I23" s="1">
        <v>127</v>
      </c>
      <c r="J23" s="7">
        <v>0</v>
      </c>
      <c r="K23" s="7">
        <v>0</v>
      </c>
      <c r="L23" s="7">
        <v>0</v>
      </c>
      <c r="M23" s="7">
        <v>0</v>
      </c>
      <c r="P23" s="145"/>
      <c r="Q23" s="247"/>
    </row>
    <row r="24" spans="1:17" ht="12.75">
      <c r="A24" s="452" t="s">
        <v>138</v>
      </c>
      <c r="B24" s="453"/>
      <c r="C24" s="453"/>
      <c r="D24" s="453"/>
      <c r="E24" s="453"/>
      <c r="F24" s="453"/>
      <c r="G24" s="453"/>
      <c r="H24" s="454"/>
      <c r="I24" s="1">
        <v>128</v>
      </c>
      <c r="J24" s="310">
        <v>6304521</v>
      </c>
      <c r="K24" s="323">
        <v>3208178</v>
      </c>
      <c r="L24" s="7">
        <v>2150707</v>
      </c>
      <c r="M24" s="7">
        <v>1055220</v>
      </c>
      <c r="O24" s="145"/>
      <c r="P24" s="145"/>
      <c r="Q24" s="247"/>
    </row>
    <row r="25" spans="1:17" ht="12.75">
      <c r="A25" s="449" t="s">
        <v>107</v>
      </c>
      <c r="B25" s="450"/>
      <c r="C25" s="450"/>
      <c r="D25" s="450"/>
      <c r="E25" s="450"/>
      <c r="F25" s="450"/>
      <c r="G25" s="450"/>
      <c r="H25" s="451"/>
      <c r="I25" s="1">
        <v>129</v>
      </c>
      <c r="J25" s="7">
        <v>0</v>
      </c>
      <c r="K25" s="7">
        <v>0</v>
      </c>
      <c r="L25" s="7">
        <v>0</v>
      </c>
      <c r="M25" s="7">
        <v>0</v>
      </c>
      <c r="P25" s="145"/>
      <c r="Q25" s="247"/>
    </row>
    <row r="26" spans="1:17" ht="12.75">
      <c r="A26" s="449" t="s">
        <v>50</v>
      </c>
      <c r="B26" s="450"/>
      <c r="C26" s="450"/>
      <c r="D26" s="450"/>
      <c r="E26" s="450"/>
      <c r="F26" s="450"/>
      <c r="G26" s="450"/>
      <c r="H26" s="451"/>
      <c r="I26" s="1">
        <v>130</v>
      </c>
      <c r="J26" s="7">
        <v>0</v>
      </c>
      <c r="K26" s="7">
        <v>0</v>
      </c>
      <c r="L26" s="7">
        <v>0</v>
      </c>
      <c r="M26" s="7">
        <v>0</v>
      </c>
      <c r="P26" s="145"/>
      <c r="Q26" s="247"/>
    </row>
    <row r="27" spans="1:17" ht="12.75">
      <c r="A27" s="449" t="s">
        <v>213</v>
      </c>
      <c r="B27" s="450"/>
      <c r="C27" s="450"/>
      <c r="D27" s="450"/>
      <c r="E27" s="450"/>
      <c r="F27" s="450"/>
      <c r="G27" s="450"/>
      <c r="H27" s="451"/>
      <c r="I27" s="1">
        <v>131</v>
      </c>
      <c r="J27" s="50">
        <f>SUM(J28:J32)</f>
        <v>4190894</v>
      </c>
      <c r="K27" s="50">
        <f>SUM(K28:K32)</f>
        <v>2427765</v>
      </c>
      <c r="L27" s="50">
        <f>SUM(L28:L32)</f>
        <v>4180513</v>
      </c>
      <c r="M27" s="50">
        <f>SUM(M28:M32)</f>
        <v>510552</v>
      </c>
      <c r="O27" s="145"/>
      <c r="P27" s="145"/>
      <c r="Q27" s="247"/>
    </row>
    <row r="28" spans="1:17" ht="27.75" customHeight="1">
      <c r="A28" s="449" t="s">
        <v>227</v>
      </c>
      <c r="B28" s="450"/>
      <c r="C28" s="450"/>
      <c r="D28" s="450"/>
      <c r="E28" s="450"/>
      <c r="F28" s="450"/>
      <c r="G28" s="450"/>
      <c r="H28" s="451"/>
      <c r="I28" s="1">
        <v>132</v>
      </c>
      <c r="J28" s="7">
        <v>0</v>
      </c>
      <c r="K28" s="7">
        <v>0</v>
      </c>
      <c r="L28" s="7">
        <v>0</v>
      </c>
      <c r="M28" s="7">
        <v>0</v>
      </c>
      <c r="P28" s="145"/>
      <c r="Q28" s="247"/>
    </row>
    <row r="29" spans="1:17" ht="26.25" customHeight="1">
      <c r="A29" s="449" t="s">
        <v>155</v>
      </c>
      <c r="B29" s="450"/>
      <c r="C29" s="450"/>
      <c r="D29" s="450"/>
      <c r="E29" s="450"/>
      <c r="F29" s="450"/>
      <c r="G29" s="450"/>
      <c r="H29" s="451"/>
      <c r="I29" s="1">
        <v>133</v>
      </c>
      <c r="J29" s="311">
        <v>4190894</v>
      </c>
      <c r="K29" s="324">
        <v>2427765</v>
      </c>
      <c r="L29" s="7">
        <v>4180513</v>
      </c>
      <c r="M29" s="7">
        <v>510552</v>
      </c>
      <c r="O29" s="145"/>
      <c r="P29" s="145"/>
      <c r="Q29" s="247"/>
    </row>
    <row r="30" spans="1:17" ht="12.75">
      <c r="A30" s="449" t="s">
        <v>139</v>
      </c>
      <c r="B30" s="450"/>
      <c r="C30" s="450"/>
      <c r="D30" s="450"/>
      <c r="E30" s="450"/>
      <c r="F30" s="450"/>
      <c r="G30" s="450"/>
      <c r="H30" s="451"/>
      <c r="I30" s="1">
        <v>134</v>
      </c>
      <c r="J30" s="7">
        <v>0</v>
      </c>
      <c r="K30" s="7">
        <v>0</v>
      </c>
      <c r="L30" s="7">
        <v>0</v>
      </c>
      <c r="M30" s="7">
        <v>0</v>
      </c>
      <c r="P30" s="145"/>
      <c r="Q30" s="247"/>
    </row>
    <row r="31" spans="1:17" ht="12.75">
      <c r="A31" s="449" t="s">
        <v>223</v>
      </c>
      <c r="B31" s="450"/>
      <c r="C31" s="450"/>
      <c r="D31" s="450"/>
      <c r="E31" s="450"/>
      <c r="F31" s="450"/>
      <c r="G31" s="450"/>
      <c r="H31" s="451"/>
      <c r="I31" s="1">
        <v>135</v>
      </c>
      <c r="J31" s="7">
        <v>0</v>
      </c>
      <c r="K31" s="7">
        <v>0</v>
      </c>
      <c r="L31" s="7">
        <v>0</v>
      </c>
      <c r="M31" s="7">
        <v>0</v>
      </c>
      <c r="P31" s="145"/>
      <c r="Q31" s="247"/>
    </row>
    <row r="32" spans="1:17" ht="12.75">
      <c r="A32" s="449" t="s">
        <v>140</v>
      </c>
      <c r="B32" s="450"/>
      <c r="C32" s="450"/>
      <c r="D32" s="450"/>
      <c r="E32" s="450"/>
      <c r="F32" s="450"/>
      <c r="G32" s="450"/>
      <c r="H32" s="451"/>
      <c r="I32" s="1">
        <v>136</v>
      </c>
      <c r="J32" s="7">
        <v>0</v>
      </c>
      <c r="K32" s="7">
        <v>0</v>
      </c>
      <c r="L32" s="7">
        <v>0</v>
      </c>
      <c r="M32" s="7">
        <v>0</v>
      </c>
      <c r="P32" s="145"/>
      <c r="Q32" s="247"/>
    </row>
    <row r="33" spans="1:17" ht="12.75">
      <c r="A33" s="449" t="s">
        <v>214</v>
      </c>
      <c r="B33" s="450"/>
      <c r="C33" s="450"/>
      <c r="D33" s="450"/>
      <c r="E33" s="450"/>
      <c r="F33" s="450"/>
      <c r="G33" s="450"/>
      <c r="H33" s="451"/>
      <c r="I33" s="1">
        <v>137</v>
      </c>
      <c r="J33" s="50">
        <f>SUM(J34:J37)</f>
        <v>37660586</v>
      </c>
      <c r="K33" s="50">
        <f>SUM(K34:K37)</f>
        <v>19240205</v>
      </c>
      <c r="L33" s="50">
        <f>SUM(L34:L37)</f>
        <v>38136486</v>
      </c>
      <c r="M33" s="50">
        <f>SUM(M34:M37)</f>
        <v>18788740</v>
      </c>
      <c r="O33" s="246"/>
      <c r="P33" s="145"/>
      <c r="Q33" s="247"/>
    </row>
    <row r="34" spans="1:17" ht="12.75">
      <c r="A34" s="449" t="s">
        <v>66</v>
      </c>
      <c r="B34" s="450"/>
      <c r="C34" s="450"/>
      <c r="D34" s="450"/>
      <c r="E34" s="450"/>
      <c r="F34" s="450"/>
      <c r="G34" s="450"/>
      <c r="H34" s="451"/>
      <c r="I34" s="1">
        <v>138</v>
      </c>
      <c r="J34" s="7">
        <v>0</v>
      </c>
      <c r="K34" s="7">
        <v>0</v>
      </c>
      <c r="L34" s="7">
        <v>0</v>
      </c>
      <c r="M34" s="7">
        <v>0</v>
      </c>
      <c r="P34" s="145"/>
      <c r="Q34" s="247"/>
    </row>
    <row r="35" spans="1:17" ht="25.5" customHeight="1">
      <c r="A35" s="449" t="s">
        <v>65</v>
      </c>
      <c r="B35" s="450"/>
      <c r="C35" s="450"/>
      <c r="D35" s="450"/>
      <c r="E35" s="450"/>
      <c r="F35" s="450"/>
      <c r="G35" s="450"/>
      <c r="H35" s="451"/>
      <c r="I35" s="1">
        <v>139</v>
      </c>
      <c r="J35" s="312">
        <v>37660586</v>
      </c>
      <c r="K35" s="325">
        <v>19240205</v>
      </c>
      <c r="L35" s="7">
        <v>38136486</v>
      </c>
      <c r="M35" s="7">
        <v>18788740</v>
      </c>
      <c r="O35" s="145"/>
      <c r="P35" s="145"/>
      <c r="Q35" s="247"/>
    </row>
    <row r="36" spans="1:17" ht="12.75">
      <c r="A36" s="449" t="s">
        <v>224</v>
      </c>
      <c r="B36" s="450"/>
      <c r="C36" s="450"/>
      <c r="D36" s="450"/>
      <c r="E36" s="450"/>
      <c r="F36" s="450"/>
      <c r="G36" s="450"/>
      <c r="H36" s="451"/>
      <c r="I36" s="1">
        <v>140</v>
      </c>
      <c r="J36" s="7">
        <v>0</v>
      </c>
      <c r="K36" s="7">
        <v>0</v>
      </c>
      <c r="L36" s="7">
        <v>0</v>
      </c>
      <c r="M36" s="7">
        <v>0</v>
      </c>
      <c r="O36" s="145"/>
      <c r="P36" s="145"/>
      <c r="Q36" s="247"/>
    </row>
    <row r="37" spans="1:17" ht="12.75">
      <c r="A37" s="449" t="s">
        <v>67</v>
      </c>
      <c r="B37" s="450"/>
      <c r="C37" s="450"/>
      <c r="D37" s="450"/>
      <c r="E37" s="450"/>
      <c r="F37" s="450"/>
      <c r="G37" s="450"/>
      <c r="H37" s="451"/>
      <c r="I37" s="1">
        <v>141</v>
      </c>
      <c r="J37" s="7">
        <v>0</v>
      </c>
      <c r="K37" s="7">
        <v>0</v>
      </c>
      <c r="L37" s="7">
        <v>0</v>
      </c>
      <c r="M37" s="7">
        <v>0</v>
      </c>
      <c r="P37" s="145"/>
      <c r="Q37" s="247"/>
    </row>
    <row r="38" spans="1:18" ht="12.75">
      <c r="A38" s="449" t="s">
        <v>195</v>
      </c>
      <c r="B38" s="450"/>
      <c r="C38" s="450"/>
      <c r="D38" s="450"/>
      <c r="E38" s="450"/>
      <c r="F38" s="450"/>
      <c r="G38" s="450"/>
      <c r="H38" s="451"/>
      <c r="I38" s="1">
        <v>142</v>
      </c>
      <c r="J38" s="7">
        <v>0</v>
      </c>
      <c r="K38" s="7">
        <v>0</v>
      </c>
      <c r="L38" s="7">
        <v>0</v>
      </c>
      <c r="M38" s="7">
        <v>0</v>
      </c>
      <c r="P38" s="145"/>
      <c r="Q38" s="247"/>
      <c r="R38" s="145"/>
    </row>
    <row r="39" spans="1:17" ht="12.75">
      <c r="A39" s="449" t="s">
        <v>196</v>
      </c>
      <c r="B39" s="450"/>
      <c r="C39" s="450"/>
      <c r="D39" s="450"/>
      <c r="E39" s="450"/>
      <c r="F39" s="450"/>
      <c r="G39" s="450"/>
      <c r="H39" s="451"/>
      <c r="I39" s="1">
        <v>143</v>
      </c>
      <c r="J39" s="7">
        <v>0</v>
      </c>
      <c r="K39" s="7">
        <v>0</v>
      </c>
      <c r="L39" s="7">
        <v>0</v>
      </c>
      <c r="M39" s="7">
        <v>0</v>
      </c>
      <c r="P39" s="145"/>
      <c r="Q39" s="247"/>
    </row>
    <row r="40" spans="1:17" ht="12.75">
      <c r="A40" s="449" t="s">
        <v>225</v>
      </c>
      <c r="B40" s="450"/>
      <c r="C40" s="450"/>
      <c r="D40" s="450"/>
      <c r="E40" s="450"/>
      <c r="F40" s="450"/>
      <c r="G40" s="450"/>
      <c r="H40" s="451"/>
      <c r="I40" s="1">
        <v>144</v>
      </c>
      <c r="J40" s="7">
        <v>0</v>
      </c>
      <c r="K40" s="7">
        <v>0</v>
      </c>
      <c r="L40" s="7">
        <v>0</v>
      </c>
      <c r="M40" s="7">
        <v>0</v>
      </c>
      <c r="P40" s="145"/>
      <c r="Q40" s="247"/>
    </row>
    <row r="41" spans="1:17" ht="12.75">
      <c r="A41" s="449" t="s">
        <v>226</v>
      </c>
      <c r="B41" s="450"/>
      <c r="C41" s="450"/>
      <c r="D41" s="450"/>
      <c r="E41" s="450"/>
      <c r="F41" s="450"/>
      <c r="G41" s="450"/>
      <c r="H41" s="451"/>
      <c r="I41" s="1">
        <v>145</v>
      </c>
      <c r="J41" s="7">
        <v>0</v>
      </c>
      <c r="K41" s="7">
        <v>0</v>
      </c>
      <c r="L41" s="7">
        <v>0</v>
      </c>
      <c r="M41" s="7">
        <v>0</v>
      </c>
      <c r="P41" s="145"/>
      <c r="Q41" s="247"/>
    </row>
    <row r="42" spans="1:18" ht="12.75">
      <c r="A42" s="449" t="s">
        <v>215</v>
      </c>
      <c r="B42" s="450"/>
      <c r="C42" s="450"/>
      <c r="D42" s="450"/>
      <c r="E42" s="450"/>
      <c r="F42" s="450"/>
      <c r="G42" s="450"/>
      <c r="H42" s="451"/>
      <c r="I42" s="1">
        <v>146</v>
      </c>
      <c r="J42" s="50">
        <f>J7+J27+J38+J40</f>
        <v>238645271</v>
      </c>
      <c r="K42" s="50">
        <f>K7+K27+K38+K40</f>
        <v>121525625</v>
      </c>
      <c r="L42" s="50">
        <f>L7+L27+L38+L40</f>
        <v>290248335</v>
      </c>
      <c r="M42" s="50">
        <f>M7+M27+M38+M40</f>
        <v>144310659</v>
      </c>
      <c r="O42" s="376"/>
      <c r="P42" s="246"/>
      <c r="Q42" s="247"/>
      <c r="R42" s="145"/>
    </row>
    <row r="43" spans="1:17" ht="12.75">
      <c r="A43" s="449" t="s">
        <v>216</v>
      </c>
      <c r="B43" s="450"/>
      <c r="C43" s="450"/>
      <c r="D43" s="450"/>
      <c r="E43" s="450"/>
      <c r="F43" s="450"/>
      <c r="G43" s="450"/>
      <c r="H43" s="451"/>
      <c r="I43" s="1">
        <v>147</v>
      </c>
      <c r="J43" s="50">
        <f>J10+J33+J39+J41</f>
        <v>261626357</v>
      </c>
      <c r="K43" s="50">
        <f>K10+K33+K39+K41</f>
        <v>132170559</v>
      </c>
      <c r="L43" s="50">
        <f>L10+L33+L39+L41</f>
        <v>306963210</v>
      </c>
      <c r="M43" s="50">
        <f>M10+M33+M39+M41</f>
        <v>152933201</v>
      </c>
      <c r="O43" s="246"/>
      <c r="P43" s="145"/>
      <c r="Q43" s="247"/>
    </row>
    <row r="44" spans="1:17" ht="12.75">
      <c r="A44" s="449" t="s">
        <v>236</v>
      </c>
      <c r="B44" s="450"/>
      <c r="C44" s="450"/>
      <c r="D44" s="450"/>
      <c r="E44" s="450"/>
      <c r="F44" s="450"/>
      <c r="G44" s="450"/>
      <c r="H44" s="451"/>
      <c r="I44" s="1">
        <v>148</v>
      </c>
      <c r="J44" s="50">
        <f>J42-J43</f>
        <v>-22981086</v>
      </c>
      <c r="K44" s="50">
        <f>K42-K43</f>
        <v>-10644934</v>
      </c>
      <c r="L44" s="50">
        <f>L42-L43</f>
        <v>-16714875</v>
      </c>
      <c r="M44" s="50">
        <f>M42-M43</f>
        <v>-8622542</v>
      </c>
      <c r="O44" s="145"/>
      <c r="P44" s="145"/>
      <c r="Q44" s="247"/>
    </row>
    <row r="45" spans="1:17" ht="12.75">
      <c r="A45" s="455" t="s">
        <v>218</v>
      </c>
      <c r="B45" s="456"/>
      <c r="C45" s="456"/>
      <c r="D45" s="456"/>
      <c r="E45" s="456"/>
      <c r="F45" s="456"/>
      <c r="G45" s="456"/>
      <c r="H45" s="457"/>
      <c r="I45" s="1">
        <v>149</v>
      </c>
      <c r="J45" s="50">
        <f>IF(J42&gt;J43,J42-J43,0)</f>
        <v>0</v>
      </c>
      <c r="K45" s="50">
        <f>IF(K42&gt;K43,K42-K43,0)</f>
        <v>0</v>
      </c>
      <c r="L45" s="50">
        <f>IF(L42&gt;L43,L42-L43,0)</f>
        <v>0</v>
      </c>
      <c r="M45" s="50">
        <f>IF(M42&gt;M43,M42-M43,0)</f>
        <v>0</v>
      </c>
      <c r="P45" s="145"/>
      <c r="Q45" s="247"/>
    </row>
    <row r="46" spans="1:17" ht="12.75">
      <c r="A46" s="455" t="s">
        <v>219</v>
      </c>
      <c r="B46" s="456"/>
      <c r="C46" s="456"/>
      <c r="D46" s="456"/>
      <c r="E46" s="456"/>
      <c r="F46" s="456"/>
      <c r="G46" s="456"/>
      <c r="H46" s="457"/>
      <c r="I46" s="1">
        <v>150</v>
      </c>
      <c r="J46" s="50">
        <f>IF(J43&gt;J42,J43-J42,0)</f>
        <v>22981086</v>
      </c>
      <c r="K46" s="50">
        <f>IF(K43&gt;K42,K43-K42,0)</f>
        <v>10644934</v>
      </c>
      <c r="L46" s="50">
        <f>IF(L43&gt;L42,L43-L42,0)</f>
        <v>16714875</v>
      </c>
      <c r="M46" s="50">
        <f>IF(M43&gt;M42,M43-M42,0)</f>
        <v>8622542</v>
      </c>
      <c r="O46" s="145"/>
      <c r="P46" s="145"/>
      <c r="Q46" s="247"/>
    </row>
    <row r="47" spans="1:17" ht="12.75">
      <c r="A47" s="449" t="s">
        <v>217</v>
      </c>
      <c r="B47" s="450"/>
      <c r="C47" s="450"/>
      <c r="D47" s="450"/>
      <c r="E47" s="450"/>
      <c r="F47" s="450"/>
      <c r="G47" s="450"/>
      <c r="H47" s="451"/>
      <c r="I47" s="1">
        <v>151</v>
      </c>
      <c r="J47" s="7">
        <v>0</v>
      </c>
      <c r="K47" s="7">
        <v>0</v>
      </c>
      <c r="L47" s="7">
        <v>0</v>
      </c>
      <c r="M47" s="7">
        <v>0</v>
      </c>
      <c r="P47" s="145"/>
      <c r="Q47" s="247"/>
    </row>
    <row r="48" spans="1:17" ht="12.75">
      <c r="A48" s="449" t="s">
        <v>237</v>
      </c>
      <c r="B48" s="450"/>
      <c r="C48" s="450"/>
      <c r="D48" s="450"/>
      <c r="E48" s="450"/>
      <c r="F48" s="450"/>
      <c r="G48" s="450"/>
      <c r="H48" s="451"/>
      <c r="I48" s="1">
        <v>152</v>
      </c>
      <c r="J48" s="50">
        <f>J44-J47</f>
        <v>-22981086</v>
      </c>
      <c r="K48" s="50">
        <f>K44-K47</f>
        <v>-10644934</v>
      </c>
      <c r="L48" s="50">
        <f>L44-L47</f>
        <v>-16714875</v>
      </c>
      <c r="M48" s="50">
        <f>M44-M47</f>
        <v>-8622542</v>
      </c>
      <c r="O48" s="245"/>
      <c r="P48" s="145"/>
      <c r="Q48" s="247"/>
    </row>
    <row r="49" spans="1:17" ht="13.5" customHeight="1">
      <c r="A49" s="455" t="s">
        <v>192</v>
      </c>
      <c r="B49" s="456"/>
      <c r="C49" s="456"/>
      <c r="D49" s="456"/>
      <c r="E49" s="456"/>
      <c r="F49" s="456"/>
      <c r="G49" s="456"/>
      <c r="H49" s="457"/>
      <c r="I49" s="1">
        <v>153</v>
      </c>
      <c r="J49" s="50">
        <f>IF(J48&gt;0,J48,0)</f>
        <v>0</v>
      </c>
      <c r="K49" s="50">
        <f>IF(K48&gt;0,K48,0)</f>
        <v>0</v>
      </c>
      <c r="L49" s="50">
        <f>IF(L48&gt;0,L48,0)</f>
        <v>0</v>
      </c>
      <c r="M49" s="50">
        <f>IF(M48&gt;0,M48,0)</f>
        <v>0</v>
      </c>
      <c r="P49" s="145"/>
      <c r="Q49" s="247"/>
    </row>
    <row r="50" spans="1:17" ht="12.75">
      <c r="A50" s="463" t="s">
        <v>220</v>
      </c>
      <c r="B50" s="464"/>
      <c r="C50" s="464"/>
      <c r="D50" s="464"/>
      <c r="E50" s="464"/>
      <c r="F50" s="464"/>
      <c r="G50" s="464"/>
      <c r="H50" s="465"/>
      <c r="I50" s="2">
        <v>154</v>
      </c>
      <c r="J50" s="57">
        <f>IF(J48&lt;0,-J48,0)</f>
        <v>22981086</v>
      </c>
      <c r="K50" s="57">
        <f>IF(K48&lt;0,-K48,0)</f>
        <v>10644934</v>
      </c>
      <c r="L50" s="57">
        <f>IF(L48&lt;0,-L48,0)</f>
        <v>16714875</v>
      </c>
      <c r="M50" s="57">
        <f>IF(M48&lt;0,-M48,0)</f>
        <v>8622542</v>
      </c>
      <c r="O50" s="145"/>
      <c r="P50" s="145"/>
      <c r="Q50" s="247"/>
    </row>
    <row r="51" spans="1:16" ht="12.75" customHeight="1">
      <c r="A51" s="461" t="s">
        <v>312</v>
      </c>
      <c r="B51" s="462"/>
      <c r="C51" s="462"/>
      <c r="D51" s="462"/>
      <c r="E51" s="462"/>
      <c r="F51" s="462"/>
      <c r="G51" s="462"/>
      <c r="H51" s="462"/>
      <c r="I51" s="462"/>
      <c r="J51" s="462"/>
      <c r="K51" s="462"/>
      <c r="L51" s="462"/>
      <c r="M51" s="462"/>
      <c r="P51" s="145"/>
    </row>
    <row r="52" spans="1:13" ht="12.75" customHeight="1">
      <c r="A52" s="446" t="s">
        <v>187</v>
      </c>
      <c r="B52" s="447"/>
      <c r="C52" s="447"/>
      <c r="D52" s="447"/>
      <c r="E52" s="447"/>
      <c r="F52" s="447"/>
      <c r="G52" s="447"/>
      <c r="H52" s="447"/>
      <c r="I52" s="9"/>
      <c r="J52" s="6"/>
      <c r="K52" s="6"/>
      <c r="L52" s="6"/>
      <c r="M52" s="6"/>
    </row>
    <row r="53" spans="1:13" ht="12.75">
      <c r="A53" s="458" t="s">
        <v>234</v>
      </c>
      <c r="B53" s="459"/>
      <c r="C53" s="459"/>
      <c r="D53" s="459"/>
      <c r="E53" s="459"/>
      <c r="F53" s="459"/>
      <c r="G53" s="459"/>
      <c r="H53" s="460"/>
      <c r="I53" s="1">
        <v>155</v>
      </c>
      <c r="J53" s="50">
        <v>-22981086</v>
      </c>
      <c r="K53" s="50">
        <v>-10644934</v>
      </c>
      <c r="L53" s="7">
        <v>-16714875</v>
      </c>
      <c r="M53" s="7">
        <v>-8622542</v>
      </c>
    </row>
    <row r="54" spans="1:13" ht="12.75">
      <c r="A54" s="458" t="s">
        <v>235</v>
      </c>
      <c r="B54" s="459"/>
      <c r="C54" s="459"/>
      <c r="D54" s="459"/>
      <c r="E54" s="459"/>
      <c r="F54" s="459"/>
      <c r="G54" s="459"/>
      <c r="H54" s="460"/>
      <c r="I54" s="1">
        <v>156</v>
      </c>
      <c r="J54" s="7">
        <v>0</v>
      </c>
      <c r="K54" s="7">
        <v>0</v>
      </c>
      <c r="L54" s="8">
        <v>0</v>
      </c>
      <c r="M54" s="8">
        <v>0</v>
      </c>
    </row>
    <row r="55" spans="1:13" ht="12.75" customHeight="1">
      <c r="A55" s="461" t="s">
        <v>189</v>
      </c>
      <c r="B55" s="462"/>
      <c r="C55" s="462"/>
      <c r="D55" s="462"/>
      <c r="E55" s="462"/>
      <c r="F55" s="462"/>
      <c r="G55" s="462"/>
      <c r="H55" s="462"/>
      <c r="I55" s="462"/>
      <c r="J55" s="462"/>
      <c r="K55" s="462"/>
      <c r="L55" s="462"/>
      <c r="M55" s="462"/>
    </row>
    <row r="56" spans="1:13" ht="12.75">
      <c r="A56" s="446" t="s">
        <v>204</v>
      </c>
      <c r="B56" s="447"/>
      <c r="C56" s="447"/>
      <c r="D56" s="447"/>
      <c r="E56" s="447"/>
      <c r="F56" s="447"/>
      <c r="G56" s="447"/>
      <c r="H56" s="448"/>
      <c r="I56" s="9">
        <v>157</v>
      </c>
      <c r="J56" s="6">
        <f>J48</f>
        <v>-22981086</v>
      </c>
      <c r="K56" s="6">
        <f>K48</f>
        <v>-10644934</v>
      </c>
      <c r="L56" s="6">
        <f>L48</f>
        <v>-16714875</v>
      </c>
      <c r="M56" s="6">
        <f>M48</f>
        <v>-8622542</v>
      </c>
    </row>
    <row r="57" spans="1:13" ht="12.75">
      <c r="A57" s="449" t="s">
        <v>221</v>
      </c>
      <c r="B57" s="450"/>
      <c r="C57" s="450"/>
      <c r="D57" s="450"/>
      <c r="E57" s="450"/>
      <c r="F57" s="450"/>
      <c r="G57" s="450"/>
      <c r="H57" s="451"/>
      <c r="I57" s="1">
        <v>158</v>
      </c>
      <c r="J57" s="50">
        <f>SUM(J58:J64)</f>
        <v>0</v>
      </c>
      <c r="K57" s="50">
        <f>SUM(K58:K64)</f>
        <v>0</v>
      </c>
      <c r="L57" s="50">
        <f>SUM(L58:L64)</f>
        <v>0</v>
      </c>
      <c r="M57" s="50">
        <f>SUM(M58:M64)</f>
        <v>0</v>
      </c>
    </row>
    <row r="58" spans="1:13" ht="12.75">
      <c r="A58" s="449" t="s">
        <v>228</v>
      </c>
      <c r="B58" s="450"/>
      <c r="C58" s="450"/>
      <c r="D58" s="450"/>
      <c r="E58" s="450"/>
      <c r="F58" s="450"/>
      <c r="G58" s="450"/>
      <c r="H58" s="451"/>
      <c r="I58" s="1">
        <v>159</v>
      </c>
      <c r="J58" s="7">
        <v>0</v>
      </c>
      <c r="K58" s="7">
        <v>0</v>
      </c>
      <c r="L58" s="7">
        <v>0</v>
      </c>
      <c r="M58" s="7">
        <v>0</v>
      </c>
    </row>
    <row r="59" spans="1:13" ht="24.75" customHeight="1">
      <c r="A59" s="449" t="s">
        <v>229</v>
      </c>
      <c r="B59" s="450"/>
      <c r="C59" s="450"/>
      <c r="D59" s="450"/>
      <c r="E59" s="450"/>
      <c r="F59" s="450"/>
      <c r="G59" s="450"/>
      <c r="H59" s="451"/>
      <c r="I59" s="1">
        <v>160</v>
      </c>
      <c r="J59" s="7">
        <v>0</v>
      </c>
      <c r="K59" s="7">
        <v>0</v>
      </c>
      <c r="L59" s="7">
        <v>0</v>
      </c>
      <c r="M59" s="7">
        <v>0</v>
      </c>
    </row>
    <row r="60" spans="1:13" ht="12.75">
      <c r="A60" s="449" t="s">
        <v>45</v>
      </c>
      <c r="B60" s="450"/>
      <c r="C60" s="450"/>
      <c r="D60" s="450"/>
      <c r="E60" s="450"/>
      <c r="F60" s="450"/>
      <c r="G60" s="450"/>
      <c r="H60" s="451"/>
      <c r="I60" s="1">
        <v>161</v>
      </c>
      <c r="J60" s="7">
        <v>0</v>
      </c>
      <c r="K60" s="7">
        <v>0</v>
      </c>
      <c r="L60" s="7">
        <v>0</v>
      </c>
      <c r="M60" s="7">
        <v>0</v>
      </c>
    </row>
    <row r="61" spans="1:13" ht="12.75">
      <c r="A61" s="449" t="s">
        <v>230</v>
      </c>
      <c r="B61" s="450"/>
      <c r="C61" s="450"/>
      <c r="D61" s="450"/>
      <c r="E61" s="450"/>
      <c r="F61" s="450"/>
      <c r="G61" s="450"/>
      <c r="H61" s="451"/>
      <c r="I61" s="1">
        <v>162</v>
      </c>
      <c r="J61" s="7">
        <v>0</v>
      </c>
      <c r="K61" s="7">
        <v>0</v>
      </c>
      <c r="L61" s="7">
        <v>0</v>
      </c>
      <c r="M61" s="7">
        <v>0</v>
      </c>
    </row>
    <row r="62" spans="1:13" ht="12.75">
      <c r="A62" s="449" t="s">
        <v>231</v>
      </c>
      <c r="B62" s="450"/>
      <c r="C62" s="450"/>
      <c r="D62" s="450"/>
      <c r="E62" s="450"/>
      <c r="F62" s="450"/>
      <c r="G62" s="450"/>
      <c r="H62" s="451"/>
      <c r="I62" s="1">
        <v>163</v>
      </c>
      <c r="J62" s="7">
        <v>0</v>
      </c>
      <c r="K62" s="7">
        <v>0</v>
      </c>
      <c r="L62" s="7">
        <v>0</v>
      </c>
      <c r="M62" s="7">
        <v>0</v>
      </c>
    </row>
    <row r="63" spans="1:13" ht="12.75">
      <c r="A63" s="449" t="s">
        <v>232</v>
      </c>
      <c r="B63" s="450"/>
      <c r="C63" s="450"/>
      <c r="D63" s="450"/>
      <c r="E63" s="450"/>
      <c r="F63" s="450"/>
      <c r="G63" s="450"/>
      <c r="H63" s="451"/>
      <c r="I63" s="1">
        <v>164</v>
      </c>
      <c r="J63" s="7">
        <v>0</v>
      </c>
      <c r="K63" s="7">
        <v>0</v>
      </c>
      <c r="L63" s="7">
        <v>0</v>
      </c>
      <c r="M63" s="7">
        <v>0</v>
      </c>
    </row>
    <row r="64" spans="1:13" ht="12.75">
      <c r="A64" s="449" t="s">
        <v>233</v>
      </c>
      <c r="B64" s="450"/>
      <c r="C64" s="450"/>
      <c r="D64" s="450"/>
      <c r="E64" s="450"/>
      <c r="F64" s="450"/>
      <c r="G64" s="450"/>
      <c r="H64" s="451"/>
      <c r="I64" s="1">
        <v>165</v>
      </c>
      <c r="J64" s="7">
        <v>0</v>
      </c>
      <c r="K64" s="7">
        <v>0</v>
      </c>
      <c r="L64" s="7">
        <v>0</v>
      </c>
      <c r="M64" s="7">
        <v>0</v>
      </c>
    </row>
    <row r="65" spans="1:13" ht="12.75">
      <c r="A65" s="449" t="s">
        <v>222</v>
      </c>
      <c r="B65" s="450"/>
      <c r="C65" s="450"/>
      <c r="D65" s="450"/>
      <c r="E65" s="450"/>
      <c r="F65" s="450"/>
      <c r="G65" s="450"/>
      <c r="H65" s="451"/>
      <c r="I65" s="1">
        <v>166</v>
      </c>
      <c r="J65" s="7">
        <v>0</v>
      </c>
      <c r="K65" s="7">
        <v>0</v>
      </c>
      <c r="L65" s="7">
        <v>0</v>
      </c>
      <c r="M65" s="7">
        <v>0</v>
      </c>
    </row>
    <row r="66" spans="1:13" ht="25.5" customHeight="1">
      <c r="A66" s="449" t="s">
        <v>193</v>
      </c>
      <c r="B66" s="450"/>
      <c r="C66" s="450"/>
      <c r="D66" s="450"/>
      <c r="E66" s="450"/>
      <c r="F66" s="450"/>
      <c r="G66" s="450"/>
      <c r="H66" s="451"/>
      <c r="I66" s="1">
        <v>167</v>
      </c>
      <c r="J66" s="50">
        <f>J57-J65</f>
        <v>0</v>
      </c>
      <c r="K66" s="50">
        <f>K57-K65</f>
        <v>0</v>
      </c>
      <c r="L66" s="50">
        <f>L57-L65</f>
        <v>0</v>
      </c>
      <c r="M66" s="50">
        <f>M57-M65</f>
        <v>0</v>
      </c>
    </row>
    <row r="67" spans="1:13" ht="12.75">
      <c r="A67" s="449" t="s">
        <v>194</v>
      </c>
      <c r="B67" s="450"/>
      <c r="C67" s="450"/>
      <c r="D67" s="450"/>
      <c r="E67" s="450"/>
      <c r="F67" s="450"/>
      <c r="G67" s="450"/>
      <c r="H67" s="451"/>
      <c r="I67" s="1">
        <v>168</v>
      </c>
      <c r="J67" s="57">
        <f>J56+J66</f>
        <v>-22981086</v>
      </c>
      <c r="K67" s="57">
        <f>K56+K66</f>
        <v>-10644934</v>
      </c>
      <c r="L67" s="57">
        <f>L56+L66</f>
        <v>-16714875</v>
      </c>
      <c r="M67" s="57">
        <f>M56+M66</f>
        <v>-8622542</v>
      </c>
    </row>
    <row r="68" spans="1:13" ht="12.75" customHeight="1">
      <c r="A68" s="471" t="s">
        <v>313</v>
      </c>
      <c r="B68" s="472"/>
      <c r="C68" s="472"/>
      <c r="D68" s="472"/>
      <c r="E68" s="472"/>
      <c r="F68" s="472"/>
      <c r="G68" s="472"/>
      <c r="H68" s="472"/>
      <c r="I68" s="472"/>
      <c r="J68" s="472"/>
      <c r="K68" s="472"/>
      <c r="L68" s="472"/>
      <c r="M68" s="472"/>
    </row>
    <row r="69" spans="1:13" ht="12.75" customHeight="1">
      <c r="A69" s="473" t="s">
        <v>188</v>
      </c>
      <c r="B69" s="474"/>
      <c r="C69" s="474"/>
      <c r="D69" s="474"/>
      <c r="E69" s="474"/>
      <c r="F69" s="474"/>
      <c r="G69" s="474"/>
      <c r="H69" s="474"/>
      <c r="I69" s="474"/>
      <c r="J69" s="474"/>
      <c r="K69" s="474"/>
      <c r="L69" s="474"/>
      <c r="M69" s="474"/>
    </row>
    <row r="70" spans="1:13" ht="12.75">
      <c r="A70" s="475" t="s">
        <v>234</v>
      </c>
      <c r="B70" s="476"/>
      <c r="C70" s="476"/>
      <c r="D70" s="476"/>
      <c r="E70" s="476"/>
      <c r="F70" s="476"/>
      <c r="G70" s="476"/>
      <c r="H70" s="477"/>
      <c r="I70" s="9">
        <v>169</v>
      </c>
      <c r="J70" s="6">
        <f>J67</f>
        <v>-22981086</v>
      </c>
      <c r="K70" s="6">
        <f>K67</f>
        <v>-10644934</v>
      </c>
      <c r="L70" s="6">
        <f>L67</f>
        <v>-16714875</v>
      </c>
      <c r="M70" s="6">
        <f>M67</f>
        <v>-8622542</v>
      </c>
    </row>
    <row r="71" spans="1:13" ht="12.75">
      <c r="A71" s="468" t="s">
        <v>235</v>
      </c>
      <c r="B71" s="469"/>
      <c r="C71" s="469"/>
      <c r="D71" s="469"/>
      <c r="E71" s="469"/>
      <c r="F71" s="469"/>
      <c r="G71" s="469"/>
      <c r="H71" s="470"/>
      <c r="I71" s="4">
        <v>170</v>
      </c>
      <c r="J71" s="57">
        <f>J54</f>
        <v>0</v>
      </c>
      <c r="K71" s="57">
        <f>K54</f>
        <v>0</v>
      </c>
      <c r="L71" s="57">
        <v>0</v>
      </c>
      <c r="M71" s="57">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56:M67 J70:L71 M70 M53 L53:L54 J54:K54">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J53:K53 L23 K17:K21 L28 K23:K26 L34 K28:K32 K33:M33 L36:L41 K27:M27 L30:L32 K22:M22 L25:L26 K16:M16 K13:K15 K12:M12 J7:J10 J12:J46 K7:M7 J48:M50 K10:M10 K34:K41 K8:K9">
      <formula1>0</formula1>
    </dataValidation>
  </dataValidations>
  <printOptions/>
  <pageMargins left="0.75" right="0.75" top="1" bottom="1" header="0.5" footer="0.5"/>
  <pageSetup horizontalDpi="600" verticalDpi="600" orientation="portrait" paperSize="9" scale="70" r:id="rId1"/>
  <ignoredErrors>
    <ignoredError sqref="J22:L22 J16:K16 J57:M57 J33:M33 L16:M16" formulaRange="1"/>
    <ignoredError sqref="J56:K56 J71:K71 J70:M70" unlockedFormula="1"/>
  </ignoredErrors>
</worksheet>
</file>

<file path=xl/worksheets/sheet3.xml><?xml version="1.0" encoding="utf-8"?>
<worksheet xmlns="http://schemas.openxmlformats.org/spreadsheetml/2006/main" xmlns:r="http://schemas.openxmlformats.org/officeDocument/2006/relationships">
  <dimension ref="A1:M127"/>
  <sheetViews>
    <sheetView zoomScaleSheetLayoutView="110" zoomScalePageLayoutView="0" workbookViewId="0" topLeftCell="A1">
      <selection activeCell="K16" sqref="K16"/>
    </sheetView>
  </sheetViews>
  <sheetFormatPr defaultColWidth="9.140625" defaultRowHeight="12.75"/>
  <cols>
    <col min="1" max="9" width="9.140625" style="49" customWidth="1"/>
    <col min="10" max="10" width="15.8515625" style="49" bestFit="1" customWidth="1"/>
    <col min="11" max="11" width="14.57421875" style="49" bestFit="1" customWidth="1"/>
    <col min="12" max="12" width="23.421875" style="49" customWidth="1"/>
    <col min="13" max="13" width="11.140625" style="49" bestFit="1" customWidth="1"/>
    <col min="14" max="16384" width="9.140625" style="49" customWidth="1"/>
  </cols>
  <sheetData>
    <row r="1" spans="1:11" ht="12.75" customHeight="1">
      <c r="A1" s="467" t="s">
        <v>153</v>
      </c>
      <c r="B1" s="467"/>
      <c r="C1" s="467"/>
      <c r="D1" s="467"/>
      <c r="E1" s="467"/>
      <c r="F1" s="467"/>
      <c r="G1" s="467"/>
      <c r="H1" s="467"/>
      <c r="I1" s="467"/>
      <c r="J1" s="467"/>
      <c r="K1" s="467"/>
    </row>
    <row r="2" spans="1:11" ht="12.75" customHeight="1">
      <c r="A2" s="482" t="s">
        <v>595</v>
      </c>
      <c r="B2" s="482"/>
      <c r="C2" s="482"/>
      <c r="D2" s="482"/>
      <c r="E2" s="482"/>
      <c r="F2" s="482"/>
      <c r="G2" s="482"/>
      <c r="H2" s="482"/>
      <c r="I2" s="482"/>
      <c r="J2" s="482"/>
      <c r="K2" s="482"/>
    </row>
    <row r="3" spans="1:11" ht="12.75">
      <c r="A3" s="483" t="s">
        <v>333</v>
      </c>
      <c r="B3" s="484"/>
      <c r="C3" s="484"/>
      <c r="D3" s="484"/>
      <c r="E3" s="484"/>
      <c r="F3" s="484"/>
      <c r="G3" s="484"/>
      <c r="H3" s="484"/>
      <c r="I3" s="484"/>
      <c r="J3" s="484"/>
      <c r="K3" s="485"/>
    </row>
    <row r="4" spans="1:11" ht="22.5">
      <c r="A4" s="486" t="s">
        <v>59</v>
      </c>
      <c r="B4" s="487"/>
      <c r="C4" s="487"/>
      <c r="D4" s="487"/>
      <c r="E4" s="487"/>
      <c r="F4" s="487"/>
      <c r="G4" s="487"/>
      <c r="H4" s="488"/>
      <c r="I4" s="54" t="s">
        <v>278</v>
      </c>
      <c r="J4" s="55" t="s">
        <v>318</v>
      </c>
      <c r="K4" s="56" t="s">
        <v>319</v>
      </c>
    </row>
    <row r="5" spans="1:11" ht="12.75">
      <c r="A5" s="478">
        <v>1</v>
      </c>
      <c r="B5" s="478"/>
      <c r="C5" s="478"/>
      <c r="D5" s="478"/>
      <c r="E5" s="478"/>
      <c r="F5" s="478"/>
      <c r="G5" s="478"/>
      <c r="H5" s="478"/>
      <c r="I5" s="53">
        <v>2</v>
      </c>
      <c r="J5" s="52">
        <v>3</v>
      </c>
      <c r="K5" s="52">
        <v>4</v>
      </c>
    </row>
    <row r="6" spans="1:11" ht="12.75">
      <c r="A6" s="479"/>
      <c r="B6" s="480"/>
      <c r="C6" s="480"/>
      <c r="D6" s="480"/>
      <c r="E6" s="480"/>
      <c r="F6" s="480"/>
      <c r="G6" s="480"/>
      <c r="H6" s="480"/>
      <c r="I6" s="480"/>
      <c r="J6" s="480"/>
      <c r="K6" s="481"/>
    </row>
    <row r="7" spans="1:11" ht="12.75">
      <c r="A7" s="446" t="s">
        <v>60</v>
      </c>
      <c r="B7" s="447"/>
      <c r="C7" s="447"/>
      <c r="D7" s="447"/>
      <c r="E7" s="447"/>
      <c r="F7" s="447"/>
      <c r="G7" s="447"/>
      <c r="H7" s="448"/>
      <c r="I7" s="3">
        <v>1</v>
      </c>
      <c r="J7" s="6">
        <v>0</v>
      </c>
      <c r="K7" s="6">
        <v>0</v>
      </c>
    </row>
    <row r="8" spans="1:11" ht="12.75">
      <c r="A8" s="449" t="s">
        <v>13</v>
      </c>
      <c r="B8" s="450"/>
      <c r="C8" s="450"/>
      <c r="D8" s="450"/>
      <c r="E8" s="450"/>
      <c r="F8" s="450"/>
      <c r="G8" s="450"/>
      <c r="H8" s="451"/>
      <c r="I8" s="1">
        <v>2</v>
      </c>
      <c r="J8" s="50">
        <f>J9+J16+J26+J35+J39</f>
        <v>447481471</v>
      </c>
      <c r="K8" s="50">
        <f>K9+K16+K26+K35+K39</f>
        <v>447455431</v>
      </c>
    </row>
    <row r="9" spans="1:11" ht="12.75">
      <c r="A9" s="452" t="s">
        <v>205</v>
      </c>
      <c r="B9" s="453"/>
      <c r="C9" s="453"/>
      <c r="D9" s="453"/>
      <c r="E9" s="453"/>
      <c r="F9" s="453"/>
      <c r="G9" s="453"/>
      <c r="H9" s="454"/>
      <c r="I9" s="1">
        <v>3</v>
      </c>
      <c r="J9" s="50">
        <f>SUM(J10:J15)</f>
        <v>25143187</v>
      </c>
      <c r="K9" s="50">
        <f>SUM(K10:K15)</f>
        <v>22581139</v>
      </c>
    </row>
    <row r="10" spans="1:11" ht="12.75">
      <c r="A10" s="452" t="s">
        <v>112</v>
      </c>
      <c r="B10" s="453"/>
      <c r="C10" s="453"/>
      <c r="D10" s="453"/>
      <c r="E10" s="453"/>
      <c r="F10" s="453"/>
      <c r="G10" s="453"/>
      <c r="H10" s="454"/>
      <c r="I10" s="1">
        <v>4</v>
      </c>
      <c r="J10" s="7">
        <v>0</v>
      </c>
      <c r="K10" s="7">
        <v>0</v>
      </c>
    </row>
    <row r="11" spans="1:11" ht="12.75">
      <c r="A11" s="452" t="s">
        <v>14</v>
      </c>
      <c r="B11" s="453"/>
      <c r="C11" s="453"/>
      <c r="D11" s="453"/>
      <c r="E11" s="453"/>
      <c r="F11" s="453"/>
      <c r="G11" s="453"/>
      <c r="H11" s="454"/>
      <c r="I11" s="1">
        <v>5</v>
      </c>
      <c r="J11" s="7">
        <v>25143187</v>
      </c>
      <c r="K11" s="7">
        <v>22581139</v>
      </c>
    </row>
    <row r="12" spans="1:11" ht="12.75">
      <c r="A12" s="452" t="s">
        <v>113</v>
      </c>
      <c r="B12" s="453"/>
      <c r="C12" s="453"/>
      <c r="D12" s="453"/>
      <c r="E12" s="453"/>
      <c r="F12" s="453"/>
      <c r="G12" s="453"/>
      <c r="H12" s="454"/>
      <c r="I12" s="1">
        <v>6</v>
      </c>
      <c r="J12" s="7">
        <v>0</v>
      </c>
      <c r="K12" s="7">
        <v>0</v>
      </c>
    </row>
    <row r="13" spans="1:11" ht="12.75">
      <c r="A13" s="452" t="s">
        <v>208</v>
      </c>
      <c r="B13" s="453"/>
      <c r="C13" s="453"/>
      <c r="D13" s="453"/>
      <c r="E13" s="453"/>
      <c r="F13" s="453"/>
      <c r="G13" s="453"/>
      <c r="H13" s="454"/>
      <c r="I13" s="1">
        <v>7</v>
      </c>
      <c r="J13" s="7">
        <v>0</v>
      </c>
      <c r="K13" s="7">
        <v>0</v>
      </c>
    </row>
    <row r="14" spans="1:11" ht="12.75">
      <c r="A14" s="452" t="s">
        <v>209</v>
      </c>
      <c r="B14" s="453"/>
      <c r="C14" s="453"/>
      <c r="D14" s="453"/>
      <c r="E14" s="453"/>
      <c r="F14" s="453"/>
      <c r="G14" s="453"/>
      <c r="H14" s="454"/>
      <c r="I14" s="1">
        <v>8</v>
      </c>
      <c r="J14" s="7">
        <v>0</v>
      </c>
      <c r="K14" s="7">
        <v>0</v>
      </c>
    </row>
    <row r="15" spans="1:11" ht="12.75">
      <c r="A15" s="452" t="s">
        <v>210</v>
      </c>
      <c r="B15" s="453"/>
      <c r="C15" s="453"/>
      <c r="D15" s="453"/>
      <c r="E15" s="453"/>
      <c r="F15" s="453"/>
      <c r="G15" s="453"/>
      <c r="H15" s="454"/>
      <c r="I15" s="1">
        <v>9</v>
      </c>
      <c r="J15" s="7">
        <v>0</v>
      </c>
      <c r="K15" s="7">
        <v>0</v>
      </c>
    </row>
    <row r="16" spans="1:11" ht="12.75">
      <c r="A16" s="452" t="s">
        <v>206</v>
      </c>
      <c r="B16" s="453"/>
      <c r="C16" s="453"/>
      <c r="D16" s="453"/>
      <c r="E16" s="453"/>
      <c r="F16" s="453"/>
      <c r="G16" s="453"/>
      <c r="H16" s="454"/>
      <c r="I16" s="1">
        <v>10</v>
      </c>
      <c r="J16" s="50">
        <f>SUM(J17:J25)</f>
        <v>374371577</v>
      </c>
      <c r="K16" s="50">
        <f>SUM(K17:K25)</f>
        <v>374694969</v>
      </c>
    </row>
    <row r="17" spans="1:11" ht="12.75">
      <c r="A17" s="452" t="s">
        <v>211</v>
      </c>
      <c r="B17" s="453"/>
      <c r="C17" s="453"/>
      <c r="D17" s="453"/>
      <c r="E17" s="453"/>
      <c r="F17" s="453"/>
      <c r="G17" s="453"/>
      <c r="H17" s="454"/>
      <c r="I17" s="1">
        <v>11</v>
      </c>
      <c r="J17" s="7">
        <v>23269</v>
      </c>
      <c r="K17" s="7">
        <v>23269</v>
      </c>
    </row>
    <row r="18" spans="1:11" ht="12.75">
      <c r="A18" s="452" t="s">
        <v>247</v>
      </c>
      <c r="B18" s="453"/>
      <c r="C18" s="453"/>
      <c r="D18" s="453"/>
      <c r="E18" s="453"/>
      <c r="F18" s="453"/>
      <c r="G18" s="453"/>
      <c r="H18" s="454"/>
      <c r="I18" s="1">
        <v>12</v>
      </c>
      <c r="J18" s="7">
        <v>20884012</v>
      </c>
      <c r="K18" s="7">
        <v>21098233</v>
      </c>
    </row>
    <row r="19" spans="1:11" ht="12.75">
      <c r="A19" s="452" t="s">
        <v>212</v>
      </c>
      <c r="B19" s="453"/>
      <c r="C19" s="453"/>
      <c r="D19" s="453"/>
      <c r="E19" s="453"/>
      <c r="F19" s="453"/>
      <c r="G19" s="453"/>
      <c r="H19" s="454"/>
      <c r="I19" s="1">
        <v>13</v>
      </c>
      <c r="J19" s="7">
        <v>347294765</v>
      </c>
      <c r="K19" s="7">
        <v>344898769</v>
      </c>
    </row>
    <row r="20" spans="1:11" ht="12.75">
      <c r="A20" s="452" t="s">
        <v>27</v>
      </c>
      <c r="B20" s="453"/>
      <c r="C20" s="453"/>
      <c r="D20" s="453"/>
      <c r="E20" s="453"/>
      <c r="F20" s="453"/>
      <c r="G20" s="453"/>
      <c r="H20" s="454"/>
      <c r="I20" s="1">
        <v>14</v>
      </c>
      <c r="J20" s="7">
        <v>375206</v>
      </c>
      <c r="K20" s="7">
        <v>982444</v>
      </c>
    </row>
    <row r="21" spans="1:11" ht="12.75">
      <c r="A21" s="452" t="s">
        <v>28</v>
      </c>
      <c r="B21" s="453"/>
      <c r="C21" s="453"/>
      <c r="D21" s="453"/>
      <c r="E21" s="453"/>
      <c r="F21" s="453"/>
      <c r="G21" s="453"/>
      <c r="H21" s="454"/>
      <c r="I21" s="1">
        <v>15</v>
      </c>
      <c r="J21" s="7">
        <v>0</v>
      </c>
      <c r="K21" s="7">
        <v>0</v>
      </c>
    </row>
    <row r="22" spans="1:11" ht="12.75">
      <c r="A22" s="452" t="s">
        <v>72</v>
      </c>
      <c r="B22" s="453"/>
      <c r="C22" s="453"/>
      <c r="D22" s="453"/>
      <c r="E22" s="453"/>
      <c r="F22" s="453"/>
      <c r="G22" s="453"/>
      <c r="H22" s="454"/>
      <c r="I22" s="1">
        <v>16</v>
      </c>
      <c r="J22" s="7">
        <v>0</v>
      </c>
      <c r="K22" s="7">
        <v>0</v>
      </c>
    </row>
    <row r="23" spans="1:11" ht="12.75">
      <c r="A23" s="452" t="s">
        <v>73</v>
      </c>
      <c r="B23" s="453"/>
      <c r="C23" s="453"/>
      <c r="D23" s="453"/>
      <c r="E23" s="453"/>
      <c r="F23" s="453"/>
      <c r="G23" s="453"/>
      <c r="H23" s="454"/>
      <c r="I23" s="1">
        <v>17</v>
      </c>
      <c r="J23" s="7">
        <v>5228626</v>
      </c>
      <c r="K23" s="7">
        <v>7231036</v>
      </c>
    </row>
    <row r="24" spans="1:11" ht="12.75">
      <c r="A24" s="452" t="s">
        <v>74</v>
      </c>
      <c r="B24" s="453"/>
      <c r="C24" s="453"/>
      <c r="D24" s="453"/>
      <c r="E24" s="453"/>
      <c r="F24" s="453"/>
      <c r="G24" s="453"/>
      <c r="H24" s="454"/>
      <c r="I24" s="1">
        <v>18</v>
      </c>
      <c r="J24" s="7">
        <v>46822</v>
      </c>
      <c r="K24" s="7">
        <v>46822</v>
      </c>
    </row>
    <row r="25" spans="1:11" ht="12.75">
      <c r="A25" s="452" t="s">
        <v>75</v>
      </c>
      <c r="B25" s="453"/>
      <c r="C25" s="453"/>
      <c r="D25" s="453"/>
      <c r="E25" s="453"/>
      <c r="F25" s="453"/>
      <c r="G25" s="453"/>
      <c r="H25" s="454"/>
      <c r="I25" s="1">
        <v>19</v>
      </c>
      <c r="J25" s="7">
        <v>518877</v>
      </c>
      <c r="K25" s="7">
        <v>414396</v>
      </c>
    </row>
    <row r="26" spans="1:11" ht="12.75">
      <c r="A26" s="452" t="s">
        <v>190</v>
      </c>
      <c r="B26" s="453"/>
      <c r="C26" s="453"/>
      <c r="D26" s="453"/>
      <c r="E26" s="453"/>
      <c r="F26" s="453"/>
      <c r="G26" s="453"/>
      <c r="H26" s="454"/>
      <c r="I26" s="1">
        <v>20</v>
      </c>
      <c r="J26" s="50">
        <f>SUM(J27:J34)</f>
        <v>47966707</v>
      </c>
      <c r="K26" s="50">
        <f>SUM(K27:K34)</f>
        <v>50179323</v>
      </c>
    </row>
    <row r="27" spans="1:11" ht="12.75">
      <c r="A27" s="452" t="s">
        <v>76</v>
      </c>
      <c r="B27" s="453"/>
      <c r="C27" s="453"/>
      <c r="D27" s="453"/>
      <c r="E27" s="453"/>
      <c r="F27" s="453"/>
      <c r="G27" s="453"/>
      <c r="H27" s="454"/>
      <c r="I27" s="1">
        <v>21</v>
      </c>
      <c r="J27" s="7">
        <v>0</v>
      </c>
      <c r="K27" s="7">
        <v>0</v>
      </c>
    </row>
    <row r="28" spans="1:11" ht="12.75">
      <c r="A28" s="452" t="s">
        <v>77</v>
      </c>
      <c r="B28" s="453"/>
      <c r="C28" s="453"/>
      <c r="D28" s="453"/>
      <c r="E28" s="453"/>
      <c r="F28" s="453"/>
      <c r="G28" s="453"/>
      <c r="H28" s="454"/>
      <c r="I28" s="1">
        <v>22</v>
      </c>
      <c r="J28" s="7">
        <v>0</v>
      </c>
      <c r="K28" s="7">
        <v>0</v>
      </c>
    </row>
    <row r="29" spans="1:11" ht="12.75">
      <c r="A29" s="452" t="s">
        <v>78</v>
      </c>
      <c r="B29" s="453"/>
      <c r="C29" s="453"/>
      <c r="D29" s="453"/>
      <c r="E29" s="453"/>
      <c r="F29" s="453"/>
      <c r="G29" s="453"/>
      <c r="H29" s="454"/>
      <c r="I29" s="1">
        <v>23</v>
      </c>
      <c r="J29" s="7">
        <v>0</v>
      </c>
      <c r="K29" s="7">
        <v>0</v>
      </c>
    </row>
    <row r="30" spans="1:11" ht="12.75">
      <c r="A30" s="452" t="s">
        <v>83</v>
      </c>
      <c r="B30" s="453"/>
      <c r="C30" s="453"/>
      <c r="D30" s="453"/>
      <c r="E30" s="453"/>
      <c r="F30" s="453"/>
      <c r="G30" s="453"/>
      <c r="H30" s="454"/>
      <c r="I30" s="1">
        <v>24</v>
      </c>
      <c r="J30" s="7">
        <v>0</v>
      </c>
      <c r="K30" s="7">
        <v>0</v>
      </c>
    </row>
    <row r="31" spans="1:11" ht="12.75">
      <c r="A31" s="452" t="s">
        <v>84</v>
      </c>
      <c r="B31" s="453"/>
      <c r="C31" s="453"/>
      <c r="D31" s="453"/>
      <c r="E31" s="453"/>
      <c r="F31" s="453"/>
      <c r="G31" s="453"/>
      <c r="H31" s="454"/>
      <c r="I31" s="1">
        <v>25</v>
      </c>
      <c r="J31" s="7">
        <v>0</v>
      </c>
      <c r="K31" s="7">
        <v>0</v>
      </c>
    </row>
    <row r="32" spans="1:11" ht="12.75">
      <c r="A32" s="452" t="s">
        <v>85</v>
      </c>
      <c r="B32" s="453"/>
      <c r="C32" s="453"/>
      <c r="D32" s="453"/>
      <c r="E32" s="453"/>
      <c r="F32" s="453"/>
      <c r="G32" s="453"/>
      <c r="H32" s="454"/>
      <c r="I32" s="1">
        <v>26</v>
      </c>
      <c r="J32" s="7">
        <v>47966707</v>
      </c>
      <c r="K32" s="7">
        <v>50179323</v>
      </c>
    </row>
    <row r="33" spans="1:11" ht="12.75">
      <c r="A33" s="452" t="s">
        <v>79</v>
      </c>
      <c r="B33" s="453"/>
      <c r="C33" s="453"/>
      <c r="D33" s="453"/>
      <c r="E33" s="453"/>
      <c r="F33" s="453"/>
      <c r="G33" s="453"/>
      <c r="H33" s="454"/>
      <c r="I33" s="1">
        <v>27</v>
      </c>
      <c r="J33" s="7">
        <v>0</v>
      </c>
      <c r="K33" s="7">
        <v>0</v>
      </c>
    </row>
    <row r="34" spans="1:11" ht="12.75">
      <c r="A34" s="452" t="s">
        <v>183</v>
      </c>
      <c r="B34" s="453"/>
      <c r="C34" s="453"/>
      <c r="D34" s="453"/>
      <c r="E34" s="453"/>
      <c r="F34" s="453"/>
      <c r="G34" s="453"/>
      <c r="H34" s="454"/>
      <c r="I34" s="1">
        <v>28</v>
      </c>
      <c r="J34" s="7">
        <v>0</v>
      </c>
      <c r="K34" s="7">
        <v>0</v>
      </c>
    </row>
    <row r="35" spans="1:11" ht="12.75">
      <c r="A35" s="452" t="s">
        <v>184</v>
      </c>
      <c r="B35" s="453"/>
      <c r="C35" s="453"/>
      <c r="D35" s="453"/>
      <c r="E35" s="453"/>
      <c r="F35" s="453"/>
      <c r="G35" s="453"/>
      <c r="H35" s="454"/>
      <c r="I35" s="1">
        <v>29</v>
      </c>
      <c r="J35" s="50">
        <f>SUM(J36:J38)</f>
        <v>0</v>
      </c>
      <c r="K35" s="50">
        <f>SUM(K36:K38)</f>
        <v>0</v>
      </c>
    </row>
    <row r="36" spans="1:11" ht="12.75">
      <c r="A36" s="452" t="s">
        <v>80</v>
      </c>
      <c r="B36" s="453"/>
      <c r="C36" s="453"/>
      <c r="D36" s="453"/>
      <c r="E36" s="453"/>
      <c r="F36" s="453"/>
      <c r="G36" s="453"/>
      <c r="H36" s="454"/>
      <c r="I36" s="1">
        <v>30</v>
      </c>
      <c r="J36" s="7">
        <v>0</v>
      </c>
      <c r="K36" s="7">
        <v>0</v>
      </c>
    </row>
    <row r="37" spans="1:11" ht="12.75">
      <c r="A37" s="452" t="s">
        <v>81</v>
      </c>
      <c r="B37" s="453"/>
      <c r="C37" s="453"/>
      <c r="D37" s="453"/>
      <c r="E37" s="453"/>
      <c r="F37" s="453"/>
      <c r="G37" s="453"/>
      <c r="H37" s="454"/>
      <c r="I37" s="1">
        <v>31</v>
      </c>
      <c r="J37" s="7">
        <v>0</v>
      </c>
      <c r="K37" s="7">
        <v>0</v>
      </c>
    </row>
    <row r="38" spans="1:11" ht="12.75">
      <c r="A38" s="452" t="s">
        <v>82</v>
      </c>
      <c r="B38" s="453"/>
      <c r="C38" s="453"/>
      <c r="D38" s="453"/>
      <c r="E38" s="453"/>
      <c r="F38" s="453"/>
      <c r="G38" s="453"/>
      <c r="H38" s="454"/>
      <c r="I38" s="1">
        <v>32</v>
      </c>
      <c r="J38" s="7">
        <v>0</v>
      </c>
      <c r="K38" s="7">
        <v>0</v>
      </c>
    </row>
    <row r="39" spans="1:11" ht="12.75">
      <c r="A39" s="452" t="s">
        <v>185</v>
      </c>
      <c r="B39" s="453"/>
      <c r="C39" s="453"/>
      <c r="D39" s="453"/>
      <c r="E39" s="453"/>
      <c r="F39" s="453"/>
      <c r="G39" s="453"/>
      <c r="H39" s="454"/>
      <c r="I39" s="1">
        <v>33</v>
      </c>
      <c r="J39" s="7">
        <v>0</v>
      </c>
      <c r="K39" s="7">
        <v>0</v>
      </c>
    </row>
    <row r="40" spans="1:11" ht="12.75">
      <c r="A40" s="449" t="s">
        <v>240</v>
      </c>
      <c r="B40" s="450"/>
      <c r="C40" s="450"/>
      <c r="D40" s="450"/>
      <c r="E40" s="450"/>
      <c r="F40" s="450"/>
      <c r="G40" s="450"/>
      <c r="H40" s="451"/>
      <c r="I40" s="1">
        <v>34</v>
      </c>
      <c r="J40" s="50">
        <f>J41+J49+J56+J64</f>
        <v>88110611</v>
      </c>
      <c r="K40" s="50">
        <f>K41+K49+K56+K64</f>
        <v>105504297</v>
      </c>
    </row>
    <row r="41" spans="1:11" ht="12.75">
      <c r="A41" s="452" t="s">
        <v>100</v>
      </c>
      <c r="B41" s="453"/>
      <c r="C41" s="453"/>
      <c r="D41" s="453"/>
      <c r="E41" s="453"/>
      <c r="F41" s="453"/>
      <c r="G41" s="453"/>
      <c r="H41" s="454"/>
      <c r="I41" s="1">
        <v>35</v>
      </c>
      <c r="J41" s="50">
        <f>SUM(J42:J48)</f>
        <v>2238822</v>
      </c>
      <c r="K41" s="50">
        <f>SUM(K42:K48)</f>
        <v>3446301</v>
      </c>
    </row>
    <row r="42" spans="1:11" ht="12.75">
      <c r="A42" s="452" t="s">
        <v>117</v>
      </c>
      <c r="B42" s="453"/>
      <c r="C42" s="453"/>
      <c r="D42" s="453"/>
      <c r="E42" s="453"/>
      <c r="F42" s="453"/>
      <c r="G42" s="453"/>
      <c r="H42" s="454"/>
      <c r="I42" s="1">
        <v>36</v>
      </c>
      <c r="J42" s="7">
        <v>0</v>
      </c>
      <c r="K42" s="7">
        <v>0</v>
      </c>
    </row>
    <row r="43" spans="1:11" ht="12.75">
      <c r="A43" s="452" t="s">
        <v>118</v>
      </c>
      <c r="B43" s="453"/>
      <c r="C43" s="453"/>
      <c r="D43" s="453"/>
      <c r="E43" s="453"/>
      <c r="F43" s="453"/>
      <c r="G43" s="453"/>
      <c r="H43" s="454"/>
      <c r="I43" s="1">
        <v>37</v>
      </c>
      <c r="J43" s="7">
        <v>0</v>
      </c>
      <c r="K43" s="7">
        <v>0</v>
      </c>
    </row>
    <row r="44" spans="1:11" ht="12.75">
      <c r="A44" s="452" t="s">
        <v>86</v>
      </c>
      <c r="B44" s="453"/>
      <c r="C44" s="453"/>
      <c r="D44" s="453"/>
      <c r="E44" s="453"/>
      <c r="F44" s="453"/>
      <c r="G44" s="453"/>
      <c r="H44" s="454"/>
      <c r="I44" s="1">
        <v>38</v>
      </c>
      <c r="J44" s="7">
        <v>0</v>
      </c>
      <c r="K44" s="7">
        <v>0</v>
      </c>
    </row>
    <row r="45" spans="1:11" ht="12.75">
      <c r="A45" s="452" t="s">
        <v>87</v>
      </c>
      <c r="B45" s="453"/>
      <c r="C45" s="453"/>
      <c r="D45" s="453"/>
      <c r="E45" s="453"/>
      <c r="F45" s="453"/>
      <c r="G45" s="453"/>
      <c r="H45" s="454"/>
      <c r="I45" s="1">
        <v>39</v>
      </c>
      <c r="J45" s="7">
        <v>2238822</v>
      </c>
      <c r="K45" s="7">
        <v>3446301</v>
      </c>
    </row>
    <row r="46" spans="1:11" ht="12.75">
      <c r="A46" s="452" t="s">
        <v>88</v>
      </c>
      <c r="B46" s="453"/>
      <c r="C46" s="453"/>
      <c r="D46" s="453"/>
      <c r="E46" s="453"/>
      <c r="F46" s="453"/>
      <c r="G46" s="453"/>
      <c r="H46" s="454"/>
      <c r="I46" s="1">
        <v>40</v>
      </c>
      <c r="J46" s="7">
        <v>0</v>
      </c>
      <c r="K46" s="7">
        <v>0</v>
      </c>
    </row>
    <row r="47" spans="1:11" ht="12.75">
      <c r="A47" s="452" t="s">
        <v>89</v>
      </c>
      <c r="B47" s="453"/>
      <c r="C47" s="453"/>
      <c r="D47" s="453"/>
      <c r="E47" s="453"/>
      <c r="F47" s="453"/>
      <c r="G47" s="453"/>
      <c r="H47" s="454"/>
      <c r="I47" s="1">
        <v>41</v>
      </c>
      <c r="J47" s="7">
        <v>0</v>
      </c>
      <c r="K47" s="7">
        <v>0</v>
      </c>
    </row>
    <row r="48" spans="1:11" ht="12.75">
      <c r="A48" s="452" t="s">
        <v>90</v>
      </c>
      <c r="B48" s="453"/>
      <c r="C48" s="453"/>
      <c r="D48" s="453"/>
      <c r="E48" s="453"/>
      <c r="F48" s="453"/>
      <c r="G48" s="453"/>
      <c r="H48" s="454"/>
      <c r="I48" s="1">
        <v>42</v>
      </c>
      <c r="J48" s="7">
        <v>0</v>
      </c>
      <c r="K48" s="7">
        <v>0</v>
      </c>
    </row>
    <row r="49" spans="1:11" ht="12.75">
      <c r="A49" s="452" t="s">
        <v>101</v>
      </c>
      <c r="B49" s="453"/>
      <c r="C49" s="453"/>
      <c r="D49" s="453"/>
      <c r="E49" s="453"/>
      <c r="F49" s="453"/>
      <c r="G49" s="453"/>
      <c r="H49" s="454"/>
      <c r="I49" s="1">
        <v>43</v>
      </c>
      <c r="J49" s="50">
        <f>SUM(J50:J55)</f>
        <v>83816293</v>
      </c>
      <c r="K49" s="50">
        <f>SUM(K50:K55)</f>
        <v>100456713</v>
      </c>
    </row>
    <row r="50" spans="1:11" ht="12.75">
      <c r="A50" s="452" t="s">
        <v>200</v>
      </c>
      <c r="B50" s="453"/>
      <c r="C50" s="453"/>
      <c r="D50" s="453"/>
      <c r="E50" s="453"/>
      <c r="F50" s="453"/>
      <c r="G50" s="453"/>
      <c r="H50" s="454"/>
      <c r="I50" s="1">
        <v>44</v>
      </c>
      <c r="J50" s="7">
        <v>0</v>
      </c>
      <c r="K50" s="7">
        <v>0</v>
      </c>
    </row>
    <row r="51" spans="1:11" ht="12.75">
      <c r="A51" s="452" t="s">
        <v>201</v>
      </c>
      <c r="B51" s="453"/>
      <c r="C51" s="453"/>
      <c r="D51" s="453"/>
      <c r="E51" s="453"/>
      <c r="F51" s="453"/>
      <c r="G51" s="453"/>
      <c r="H51" s="454"/>
      <c r="I51" s="1">
        <v>45</v>
      </c>
      <c r="J51" s="7">
        <v>82171332</v>
      </c>
      <c r="K51" s="7">
        <v>97563983</v>
      </c>
    </row>
    <row r="52" spans="1:11" ht="12.75">
      <c r="A52" s="452" t="s">
        <v>202</v>
      </c>
      <c r="B52" s="453"/>
      <c r="C52" s="453"/>
      <c r="D52" s="453"/>
      <c r="E52" s="453"/>
      <c r="F52" s="453"/>
      <c r="G52" s="453"/>
      <c r="H52" s="454"/>
      <c r="I52" s="1">
        <v>46</v>
      </c>
      <c r="J52" s="7">
        <v>0</v>
      </c>
      <c r="K52" s="7">
        <v>0</v>
      </c>
    </row>
    <row r="53" spans="1:11" ht="12.75">
      <c r="A53" s="452" t="s">
        <v>203</v>
      </c>
      <c r="B53" s="453"/>
      <c r="C53" s="453"/>
      <c r="D53" s="453"/>
      <c r="E53" s="453"/>
      <c r="F53" s="453"/>
      <c r="G53" s="453"/>
      <c r="H53" s="454"/>
      <c r="I53" s="1">
        <v>47</v>
      </c>
      <c r="J53" s="7">
        <v>42138</v>
      </c>
      <c r="K53" s="7">
        <v>41653</v>
      </c>
    </row>
    <row r="54" spans="1:11" ht="12.75">
      <c r="A54" s="452" t="s">
        <v>10</v>
      </c>
      <c r="B54" s="453"/>
      <c r="C54" s="453"/>
      <c r="D54" s="453"/>
      <c r="E54" s="453"/>
      <c r="F54" s="453"/>
      <c r="G54" s="453"/>
      <c r="H54" s="454"/>
      <c r="I54" s="1">
        <v>48</v>
      </c>
      <c r="J54" s="7">
        <v>328456</v>
      </c>
      <c r="K54" s="7">
        <v>651247</v>
      </c>
    </row>
    <row r="55" spans="1:11" ht="12.75">
      <c r="A55" s="452" t="s">
        <v>11</v>
      </c>
      <c r="B55" s="453"/>
      <c r="C55" s="453"/>
      <c r="D55" s="453"/>
      <c r="E55" s="453"/>
      <c r="F55" s="453"/>
      <c r="G55" s="453"/>
      <c r="H55" s="454"/>
      <c r="I55" s="1">
        <v>49</v>
      </c>
      <c r="J55" s="7">
        <v>1274367</v>
      </c>
      <c r="K55" s="7">
        <v>2199830</v>
      </c>
    </row>
    <row r="56" spans="1:11" ht="12.75">
      <c r="A56" s="452" t="s">
        <v>102</v>
      </c>
      <c r="B56" s="453"/>
      <c r="C56" s="453"/>
      <c r="D56" s="453"/>
      <c r="E56" s="453"/>
      <c r="F56" s="453"/>
      <c r="G56" s="453"/>
      <c r="H56" s="454"/>
      <c r="I56" s="1">
        <v>50</v>
      </c>
      <c r="J56" s="50">
        <f>SUM(J57:J63)</f>
        <v>660962</v>
      </c>
      <c r="K56" s="50">
        <f>SUM(K57:K63)</f>
        <v>613999</v>
      </c>
    </row>
    <row r="57" spans="1:11" ht="12.75">
      <c r="A57" s="452" t="s">
        <v>76</v>
      </c>
      <c r="B57" s="453"/>
      <c r="C57" s="453"/>
      <c r="D57" s="453"/>
      <c r="E57" s="453"/>
      <c r="F57" s="453"/>
      <c r="G57" s="453"/>
      <c r="H57" s="454"/>
      <c r="I57" s="1">
        <v>51</v>
      </c>
      <c r="J57" s="7">
        <v>0</v>
      </c>
      <c r="K57" s="7">
        <v>0</v>
      </c>
    </row>
    <row r="58" spans="1:11" ht="12.75">
      <c r="A58" s="452" t="s">
        <v>77</v>
      </c>
      <c r="B58" s="453"/>
      <c r="C58" s="453"/>
      <c r="D58" s="453"/>
      <c r="E58" s="453"/>
      <c r="F58" s="453"/>
      <c r="G58" s="453"/>
      <c r="H58" s="454"/>
      <c r="I58" s="1">
        <v>52</v>
      </c>
      <c r="J58" s="7">
        <v>0</v>
      </c>
      <c r="K58" s="7">
        <v>0</v>
      </c>
    </row>
    <row r="59" spans="1:11" ht="12.75">
      <c r="A59" s="452" t="s">
        <v>242</v>
      </c>
      <c r="B59" s="453"/>
      <c r="C59" s="453"/>
      <c r="D59" s="453"/>
      <c r="E59" s="453"/>
      <c r="F59" s="453"/>
      <c r="G59" s="453"/>
      <c r="H59" s="454"/>
      <c r="I59" s="1">
        <v>53</v>
      </c>
      <c r="J59" s="7">
        <v>0</v>
      </c>
      <c r="K59" s="7">
        <v>0</v>
      </c>
    </row>
    <row r="60" spans="1:11" ht="12.75">
      <c r="A60" s="452" t="s">
        <v>83</v>
      </c>
      <c r="B60" s="453"/>
      <c r="C60" s="453"/>
      <c r="D60" s="453"/>
      <c r="E60" s="453"/>
      <c r="F60" s="453"/>
      <c r="G60" s="453"/>
      <c r="H60" s="454"/>
      <c r="I60" s="1">
        <v>54</v>
      </c>
      <c r="J60" s="7">
        <v>0</v>
      </c>
      <c r="K60" s="7">
        <v>0</v>
      </c>
    </row>
    <row r="61" spans="1:11" ht="12.75">
      <c r="A61" s="452" t="s">
        <v>84</v>
      </c>
      <c r="B61" s="453"/>
      <c r="C61" s="453"/>
      <c r="D61" s="453"/>
      <c r="E61" s="453"/>
      <c r="F61" s="453"/>
      <c r="G61" s="453"/>
      <c r="H61" s="454"/>
      <c r="I61" s="1">
        <v>55</v>
      </c>
      <c r="J61" s="7">
        <v>0</v>
      </c>
      <c r="K61" s="7">
        <v>0</v>
      </c>
    </row>
    <row r="62" spans="1:11" ht="12.75">
      <c r="A62" s="452" t="s">
        <v>85</v>
      </c>
      <c r="B62" s="453"/>
      <c r="C62" s="453"/>
      <c r="D62" s="453"/>
      <c r="E62" s="453"/>
      <c r="F62" s="453"/>
      <c r="G62" s="453"/>
      <c r="H62" s="454"/>
      <c r="I62" s="1">
        <v>56</v>
      </c>
      <c r="J62" s="7">
        <v>660962</v>
      </c>
      <c r="K62" s="7">
        <v>613999</v>
      </c>
    </row>
    <row r="63" spans="1:11" ht="12.75">
      <c r="A63" s="452" t="s">
        <v>46</v>
      </c>
      <c r="B63" s="453"/>
      <c r="C63" s="453"/>
      <c r="D63" s="453"/>
      <c r="E63" s="453"/>
      <c r="F63" s="453"/>
      <c r="G63" s="453"/>
      <c r="H63" s="454"/>
      <c r="I63" s="1">
        <v>57</v>
      </c>
      <c r="J63" s="7">
        <v>0</v>
      </c>
      <c r="K63" s="7">
        <v>0</v>
      </c>
    </row>
    <row r="64" spans="1:11" ht="12.75">
      <c r="A64" s="452" t="s">
        <v>207</v>
      </c>
      <c r="B64" s="453"/>
      <c r="C64" s="453"/>
      <c r="D64" s="453"/>
      <c r="E64" s="453"/>
      <c r="F64" s="453"/>
      <c r="G64" s="453"/>
      <c r="H64" s="454"/>
      <c r="I64" s="1">
        <v>58</v>
      </c>
      <c r="J64" s="7">
        <v>1394534</v>
      </c>
      <c r="K64" s="7">
        <v>987284</v>
      </c>
    </row>
    <row r="65" spans="1:11" ht="12.75">
      <c r="A65" s="449" t="s">
        <v>56</v>
      </c>
      <c r="B65" s="450"/>
      <c r="C65" s="450"/>
      <c r="D65" s="450"/>
      <c r="E65" s="450"/>
      <c r="F65" s="450"/>
      <c r="G65" s="450"/>
      <c r="H65" s="451"/>
      <c r="I65" s="1">
        <v>59</v>
      </c>
      <c r="J65" s="7">
        <v>61349288</v>
      </c>
      <c r="K65" s="7">
        <v>61919242</v>
      </c>
    </row>
    <row r="66" spans="1:13" ht="12.75">
      <c r="A66" s="449" t="s">
        <v>241</v>
      </c>
      <c r="B66" s="450"/>
      <c r="C66" s="450"/>
      <c r="D66" s="450"/>
      <c r="E66" s="450"/>
      <c r="F66" s="450"/>
      <c r="G66" s="450"/>
      <c r="H66" s="451"/>
      <c r="I66" s="1">
        <v>60</v>
      </c>
      <c r="J66" s="50">
        <f>J7+J8+J40+J65</f>
        <v>596941370</v>
      </c>
      <c r="K66" s="7">
        <f>K7+K8+K40+K65</f>
        <v>614878970</v>
      </c>
      <c r="M66" s="145"/>
    </row>
    <row r="67" spans="1:11" ht="12.75">
      <c r="A67" s="489" t="s">
        <v>91</v>
      </c>
      <c r="B67" s="490"/>
      <c r="C67" s="490"/>
      <c r="D67" s="490"/>
      <c r="E67" s="490"/>
      <c r="F67" s="490"/>
      <c r="G67" s="490"/>
      <c r="H67" s="491"/>
      <c r="I67" s="4">
        <v>61</v>
      </c>
      <c r="J67" s="8">
        <v>1107721790</v>
      </c>
      <c r="K67" s="8">
        <v>1106826656</v>
      </c>
    </row>
    <row r="68" spans="1:11" ht="12.75">
      <c r="A68" s="461" t="s">
        <v>58</v>
      </c>
      <c r="B68" s="492"/>
      <c r="C68" s="492"/>
      <c r="D68" s="492"/>
      <c r="E68" s="492"/>
      <c r="F68" s="492"/>
      <c r="G68" s="492"/>
      <c r="H68" s="492"/>
      <c r="I68" s="492"/>
      <c r="J68" s="492"/>
      <c r="K68" s="493"/>
    </row>
    <row r="69" spans="1:11" ht="12.75">
      <c r="A69" s="446" t="s">
        <v>191</v>
      </c>
      <c r="B69" s="447"/>
      <c r="C69" s="447"/>
      <c r="D69" s="447"/>
      <c r="E69" s="447"/>
      <c r="F69" s="447"/>
      <c r="G69" s="447"/>
      <c r="H69" s="448"/>
      <c r="I69" s="3">
        <v>62</v>
      </c>
      <c r="J69" s="51">
        <f>J70+J71+J72+J78+J79+J82+J85</f>
        <v>-486678809</v>
      </c>
      <c r="K69" s="51">
        <f>K70+K71+K72+K78+K79+K82+K85</f>
        <v>-502550386</v>
      </c>
    </row>
    <row r="70" spans="1:11" ht="12.75">
      <c r="A70" s="452" t="s">
        <v>141</v>
      </c>
      <c r="B70" s="453"/>
      <c r="C70" s="453"/>
      <c r="D70" s="453"/>
      <c r="E70" s="453"/>
      <c r="F70" s="453"/>
      <c r="G70" s="453"/>
      <c r="H70" s="454"/>
      <c r="I70" s="1">
        <v>63</v>
      </c>
      <c r="J70" s="7">
        <v>28200700</v>
      </c>
      <c r="K70" s="7">
        <v>28200700</v>
      </c>
    </row>
    <row r="71" spans="1:11" ht="12.75">
      <c r="A71" s="452" t="s">
        <v>142</v>
      </c>
      <c r="B71" s="453"/>
      <c r="C71" s="453"/>
      <c r="D71" s="453"/>
      <c r="E71" s="453"/>
      <c r="F71" s="453"/>
      <c r="G71" s="453"/>
      <c r="H71" s="454"/>
      <c r="I71" s="1">
        <v>64</v>
      </c>
      <c r="J71" s="7">
        <v>194354000</v>
      </c>
      <c r="K71" s="7">
        <v>194354000</v>
      </c>
    </row>
    <row r="72" spans="1:11" ht="12.75">
      <c r="A72" s="452" t="s">
        <v>143</v>
      </c>
      <c r="B72" s="453"/>
      <c r="C72" s="453"/>
      <c r="D72" s="453"/>
      <c r="E72" s="453"/>
      <c r="F72" s="453"/>
      <c r="G72" s="453"/>
      <c r="H72" s="454"/>
      <c r="I72" s="1">
        <v>65</v>
      </c>
      <c r="J72" s="50">
        <f>J73+J74-J75+J76+J77</f>
        <v>0</v>
      </c>
      <c r="K72" s="50">
        <f>K73+K74-K75+K76+K77</f>
        <v>0</v>
      </c>
    </row>
    <row r="73" spans="1:11" ht="12.75">
      <c r="A73" s="452" t="s">
        <v>144</v>
      </c>
      <c r="B73" s="453"/>
      <c r="C73" s="453"/>
      <c r="D73" s="453"/>
      <c r="E73" s="453"/>
      <c r="F73" s="453"/>
      <c r="G73" s="453"/>
      <c r="H73" s="454"/>
      <c r="I73" s="1">
        <v>66</v>
      </c>
      <c r="J73" s="7">
        <v>0</v>
      </c>
      <c r="K73" s="7">
        <v>0</v>
      </c>
    </row>
    <row r="74" spans="1:11" ht="12.75">
      <c r="A74" s="452" t="s">
        <v>145</v>
      </c>
      <c r="B74" s="453"/>
      <c r="C74" s="453"/>
      <c r="D74" s="453"/>
      <c r="E74" s="453"/>
      <c r="F74" s="453"/>
      <c r="G74" s="453"/>
      <c r="H74" s="454"/>
      <c r="I74" s="1">
        <v>67</v>
      </c>
      <c r="J74" s="7">
        <v>0</v>
      </c>
      <c r="K74" s="7">
        <v>0</v>
      </c>
    </row>
    <row r="75" spans="1:11" ht="12.75">
      <c r="A75" s="452" t="s">
        <v>133</v>
      </c>
      <c r="B75" s="453"/>
      <c r="C75" s="453"/>
      <c r="D75" s="453"/>
      <c r="E75" s="453"/>
      <c r="F75" s="453"/>
      <c r="G75" s="453"/>
      <c r="H75" s="454"/>
      <c r="I75" s="1">
        <v>68</v>
      </c>
      <c r="J75" s="7">
        <v>0</v>
      </c>
      <c r="K75" s="7">
        <v>0</v>
      </c>
    </row>
    <row r="76" spans="1:11" ht="12.75">
      <c r="A76" s="452" t="s">
        <v>134</v>
      </c>
      <c r="B76" s="453"/>
      <c r="C76" s="453"/>
      <c r="D76" s="453"/>
      <c r="E76" s="453"/>
      <c r="F76" s="453"/>
      <c r="G76" s="453"/>
      <c r="H76" s="454"/>
      <c r="I76" s="1">
        <v>69</v>
      </c>
      <c r="J76" s="7">
        <v>0</v>
      </c>
      <c r="K76" s="7">
        <v>0</v>
      </c>
    </row>
    <row r="77" spans="1:11" ht="12.75">
      <c r="A77" s="452" t="s">
        <v>135</v>
      </c>
      <c r="B77" s="453"/>
      <c r="C77" s="453"/>
      <c r="D77" s="453"/>
      <c r="E77" s="453"/>
      <c r="F77" s="453"/>
      <c r="G77" s="453"/>
      <c r="H77" s="454"/>
      <c r="I77" s="1">
        <v>70</v>
      </c>
      <c r="J77" s="7">
        <v>0</v>
      </c>
      <c r="K77" s="7">
        <v>0</v>
      </c>
    </row>
    <row r="78" spans="1:11" ht="12.75">
      <c r="A78" s="452" t="s">
        <v>136</v>
      </c>
      <c r="B78" s="453"/>
      <c r="C78" s="453"/>
      <c r="D78" s="453"/>
      <c r="E78" s="453"/>
      <c r="F78" s="453"/>
      <c r="G78" s="453"/>
      <c r="H78" s="454"/>
      <c r="I78" s="1">
        <v>71</v>
      </c>
      <c r="J78" s="7">
        <v>0</v>
      </c>
      <c r="K78" s="7">
        <v>0</v>
      </c>
    </row>
    <row r="79" spans="1:11" ht="12.75">
      <c r="A79" s="452" t="s">
        <v>238</v>
      </c>
      <c r="B79" s="453"/>
      <c r="C79" s="453"/>
      <c r="D79" s="453"/>
      <c r="E79" s="453"/>
      <c r="F79" s="453"/>
      <c r="G79" s="453"/>
      <c r="H79" s="454"/>
      <c r="I79" s="1">
        <v>72</v>
      </c>
      <c r="J79" s="50">
        <f>J80-J81</f>
        <v>-641764148</v>
      </c>
      <c r="K79" s="50">
        <f>K80-K81</f>
        <v>-708390211</v>
      </c>
    </row>
    <row r="80" spans="1:11" ht="12.75">
      <c r="A80" s="455" t="s">
        <v>169</v>
      </c>
      <c r="B80" s="456"/>
      <c r="C80" s="456"/>
      <c r="D80" s="456"/>
      <c r="E80" s="456"/>
      <c r="F80" s="456"/>
      <c r="G80" s="456"/>
      <c r="H80" s="457"/>
      <c r="I80" s="1">
        <v>73</v>
      </c>
      <c r="J80" s="7">
        <v>0</v>
      </c>
      <c r="K80" s="7">
        <v>0</v>
      </c>
    </row>
    <row r="81" spans="1:13" ht="12.75">
      <c r="A81" s="455" t="s">
        <v>170</v>
      </c>
      <c r="B81" s="456"/>
      <c r="C81" s="456"/>
      <c r="D81" s="456"/>
      <c r="E81" s="456"/>
      <c r="F81" s="456"/>
      <c r="G81" s="456"/>
      <c r="H81" s="457"/>
      <c r="I81" s="1">
        <v>74</v>
      </c>
      <c r="J81" s="7">
        <v>641764148</v>
      </c>
      <c r="K81" s="7">
        <v>708390211</v>
      </c>
      <c r="M81" s="145"/>
    </row>
    <row r="82" spans="1:11" ht="12.75">
      <c r="A82" s="452" t="s">
        <v>239</v>
      </c>
      <c r="B82" s="453"/>
      <c r="C82" s="453"/>
      <c r="D82" s="453"/>
      <c r="E82" s="453"/>
      <c r="F82" s="453"/>
      <c r="G82" s="453"/>
      <c r="H82" s="454"/>
      <c r="I82" s="1">
        <v>75</v>
      </c>
      <c r="J82" s="50">
        <f>J83-J84</f>
        <v>-67469361</v>
      </c>
      <c r="K82" s="50">
        <f>K83-K84</f>
        <v>-16714875</v>
      </c>
    </row>
    <row r="83" spans="1:11" ht="12.75">
      <c r="A83" s="455" t="s">
        <v>171</v>
      </c>
      <c r="B83" s="456"/>
      <c r="C83" s="456"/>
      <c r="D83" s="456"/>
      <c r="E83" s="456"/>
      <c r="F83" s="456"/>
      <c r="G83" s="456"/>
      <c r="H83" s="457"/>
      <c r="I83" s="1">
        <v>76</v>
      </c>
      <c r="J83" s="7">
        <v>0</v>
      </c>
      <c r="K83" s="7">
        <v>0</v>
      </c>
    </row>
    <row r="84" spans="1:11" ht="12.75">
      <c r="A84" s="455" t="s">
        <v>172</v>
      </c>
      <c r="B84" s="456"/>
      <c r="C84" s="456"/>
      <c r="D84" s="456"/>
      <c r="E84" s="456"/>
      <c r="F84" s="456"/>
      <c r="G84" s="456"/>
      <c r="H84" s="457"/>
      <c r="I84" s="1">
        <v>77</v>
      </c>
      <c r="J84" s="7">
        <v>67469361</v>
      </c>
      <c r="K84" s="7">
        <v>16714875</v>
      </c>
    </row>
    <row r="85" spans="1:11" ht="12.75">
      <c r="A85" s="452" t="s">
        <v>173</v>
      </c>
      <c r="B85" s="453"/>
      <c r="C85" s="453"/>
      <c r="D85" s="453"/>
      <c r="E85" s="453"/>
      <c r="F85" s="453"/>
      <c r="G85" s="453"/>
      <c r="H85" s="454"/>
      <c r="I85" s="1">
        <v>78</v>
      </c>
      <c r="J85" s="7">
        <v>0</v>
      </c>
      <c r="K85" s="7">
        <v>0</v>
      </c>
    </row>
    <row r="86" spans="1:11" ht="12.75">
      <c r="A86" s="449" t="s">
        <v>19</v>
      </c>
      <c r="B86" s="450"/>
      <c r="C86" s="450"/>
      <c r="D86" s="450"/>
      <c r="E86" s="450"/>
      <c r="F86" s="450"/>
      <c r="G86" s="450"/>
      <c r="H86" s="451"/>
      <c r="I86" s="1">
        <v>79</v>
      </c>
      <c r="J86" s="50">
        <f>SUM(J87:J89)</f>
        <v>2548088</v>
      </c>
      <c r="K86" s="50">
        <f>SUM(K87:K89)</f>
        <v>2548088</v>
      </c>
    </row>
    <row r="87" spans="1:11" ht="12.75">
      <c r="A87" s="452" t="s">
        <v>129</v>
      </c>
      <c r="B87" s="453"/>
      <c r="C87" s="453"/>
      <c r="D87" s="453"/>
      <c r="E87" s="453"/>
      <c r="F87" s="453"/>
      <c r="G87" s="453"/>
      <c r="H87" s="454"/>
      <c r="I87" s="1">
        <v>80</v>
      </c>
      <c r="J87" s="7">
        <v>2548088</v>
      </c>
      <c r="K87" s="7">
        <v>2548088</v>
      </c>
    </row>
    <row r="88" spans="1:11" ht="12.75">
      <c r="A88" s="452" t="s">
        <v>130</v>
      </c>
      <c r="B88" s="453"/>
      <c r="C88" s="453"/>
      <c r="D88" s="453"/>
      <c r="E88" s="453"/>
      <c r="F88" s="453"/>
      <c r="G88" s="453"/>
      <c r="H88" s="454"/>
      <c r="I88" s="1">
        <v>81</v>
      </c>
      <c r="J88" s="7">
        <v>0</v>
      </c>
      <c r="K88" s="7">
        <v>0</v>
      </c>
    </row>
    <row r="89" spans="1:11" ht="12.75">
      <c r="A89" s="452" t="s">
        <v>131</v>
      </c>
      <c r="B89" s="453"/>
      <c r="C89" s="453"/>
      <c r="D89" s="453"/>
      <c r="E89" s="453"/>
      <c r="F89" s="453"/>
      <c r="G89" s="453"/>
      <c r="H89" s="454"/>
      <c r="I89" s="1">
        <v>82</v>
      </c>
      <c r="J89" s="7">
        <v>0</v>
      </c>
      <c r="K89" s="7">
        <v>0</v>
      </c>
    </row>
    <row r="90" spans="1:11" ht="12.75">
      <c r="A90" s="449" t="s">
        <v>20</v>
      </c>
      <c r="B90" s="450"/>
      <c r="C90" s="450"/>
      <c r="D90" s="450"/>
      <c r="E90" s="450"/>
      <c r="F90" s="450"/>
      <c r="G90" s="450"/>
      <c r="H90" s="451"/>
      <c r="I90" s="1">
        <v>83</v>
      </c>
      <c r="J90" s="50">
        <f>SUM(J91:J99)</f>
        <v>570350294</v>
      </c>
      <c r="K90" s="50">
        <f>SUM(K91:K99)</f>
        <v>553221124</v>
      </c>
    </row>
    <row r="91" spans="1:11" ht="12.75">
      <c r="A91" s="452" t="s">
        <v>132</v>
      </c>
      <c r="B91" s="453"/>
      <c r="C91" s="453"/>
      <c r="D91" s="453"/>
      <c r="E91" s="453"/>
      <c r="F91" s="453"/>
      <c r="G91" s="453"/>
      <c r="H91" s="454"/>
      <c r="I91" s="1">
        <v>84</v>
      </c>
      <c r="J91" s="7">
        <v>0</v>
      </c>
      <c r="K91" s="7">
        <v>0</v>
      </c>
    </row>
    <row r="92" spans="1:11" ht="12.75">
      <c r="A92" s="452" t="s">
        <v>243</v>
      </c>
      <c r="B92" s="453"/>
      <c r="C92" s="453"/>
      <c r="D92" s="453"/>
      <c r="E92" s="453"/>
      <c r="F92" s="453"/>
      <c r="G92" s="453"/>
      <c r="H92" s="454"/>
      <c r="I92" s="1">
        <v>85</v>
      </c>
      <c r="J92" s="7">
        <v>37409704</v>
      </c>
      <c r="K92" s="7">
        <v>30945063</v>
      </c>
    </row>
    <row r="93" spans="1:11" ht="12.75">
      <c r="A93" s="452" t="s">
        <v>0</v>
      </c>
      <c r="B93" s="453"/>
      <c r="C93" s="453"/>
      <c r="D93" s="453"/>
      <c r="E93" s="453"/>
      <c r="F93" s="453"/>
      <c r="G93" s="453"/>
      <c r="H93" s="454"/>
      <c r="I93" s="1">
        <v>86</v>
      </c>
      <c r="J93" s="7">
        <v>532940590</v>
      </c>
      <c r="K93" s="7">
        <v>522276061</v>
      </c>
    </row>
    <row r="94" spans="1:11" ht="12.75">
      <c r="A94" s="452" t="s">
        <v>244</v>
      </c>
      <c r="B94" s="453"/>
      <c r="C94" s="453"/>
      <c r="D94" s="453"/>
      <c r="E94" s="453"/>
      <c r="F94" s="453"/>
      <c r="G94" s="453"/>
      <c r="H94" s="454"/>
      <c r="I94" s="1">
        <v>87</v>
      </c>
      <c r="J94" s="7">
        <v>0</v>
      </c>
      <c r="K94" s="7">
        <v>0</v>
      </c>
    </row>
    <row r="95" spans="1:11" ht="12.75">
      <c r="A95" s="452" t="s">
        <v>245</v>
      </c>
      <c r="B95" s="453"/>
      <c r="C95" s="453"/>
      <c r="D95" s="453"/>
      <c r="E95" s="453"/>
      <c r="F95" s="453"/>
      <c r="G95" s="453"/>
      <c r="H95" s="454"/>
      <c r="I95" s="1">
        <v>88</v>
      </c>
      <c r="J95" s="7">
        <v>0</v>
      </c>
      <c r="K95" s="7">
        <v>0</v>
      </c>
    </row>
    <row r="96" spans="1:11" ht="12.75">
      <c r="A96" s="452" t="s">
        <v>246</v>
      </c>
      <c r="B96" s="453"/>
      <c r="C96" s="453"/>
      <c r="D96" s="453"/>
      <c r="E96" s="453"/>
      <c r="F96" s="453"/>
      <c r="G96" s="453"/>
      <c r="H96" s="454"/>
      <c r="I96" s="1">
        <v>89</v>
      </c>
      <c r="J96" s="7">
        <v>0</v>
      </c>
      <c r="K96" s="7">
        <v>0</v>
      </c>
    </row>
    <row r="97" spans="1:11" ht="12.75">
      <c r="A97" s="452" t="s">
        <v>94</v>
      </c>
      <c r="B97" s="453"/>
      <c r="C97" s="453"/>
      <c r="D97" s="453"/>
      <c r="E97" s="453"/>
      <c r="F97" s="453"/>
      <c r="G97" s="453"/>
      <c r="H97" s="454"/>
      <c r="I97" s="1">
        <v>90</v>
      </c>
      <c r="J97" s="7">
        <v>0</v>
      </c>
      <c r="K97" s="7">
        <v>0</v>
      </c>
    </row>
    <row r="98" spans="1:11" ht="12.75">
      <c r="A98" s="452" t="s">
        <v>92</v>
      </c>
      <c r="B98" s="453"/>
      <c r="C98" s="453"/>
      <c r="D98" s="453"/>
      <c r="E98" s="453"/>
      <c r="F98" s="453"/>
      <c r="G98" s="453"/>
      <c r="H98" s="454"/>
      <c r="I98" s="1">
        <v>91</v>
      </c>
      <c r="J98" s="7">
        <v>0</v>
      </c>
      <c r="K98" s="7">
        <v>0</v>
      </c>
    </row>
    <row r="99" spans="1:11" ht="12.75">
      <c r="A99" s="452" t="s">
        <v>93</v>
      </c>
      <c r="B99" s="453"/>
      <c r="C99" s="453"/>
      <c r="D99" s="453"/>
      <c r="E99" s="453"/>
      <c r="F99" s="453"/>
      <c r="G99" s="453"/>
      <c r="H99" s="454"/>
      <c r="I99" s="1">
        <v>92</v>
      </c>
      <c r="J99" s="7">
        <v>0</v>
      </c>
      <c r="K99" s="7">
        <v>0</v>
      </c>
    </row>
    <row r="100" spans="1:13" ht="12.75">
      <c r="A100" s="449" t="s">
        <v>21</v>
      </c>
      <c r="B100" s="450"/>
      <c r="C100" s="450"/>
      <c r="D100" s="450"/>
      <c r="E100" s="450"/>
      <c r="F100" s="450"/>
      <c r="G100" s="450"/>
      <c r="H100" s="451"/>
      <c r="I100" s="1">
        <v>93</v>
      </c>
      <c r="J100" s="50">
        <f>SUM(J101:J112)</f>
        <v>464095077</v>
      </c>
      <c r="K100" s="50">
        <f>SUM(K101:K112)</f>
        <v>510841888</v>
      </c>
      <c r="M100" s="49" t="s">
        <v>348</v>
      </c>
    </row>
    <row r="101" spans="1:11" ht="12.75">
      <c r="A101" s="452" t="s">
        <v>132</v>
      </c>
      <c r="B101" s="453"/>
      <c r="C101" s="453"/>
      <c r="D101" s="453"/>
      <c r="E101" s="453"/>
      <c r="F101" s="453"/>
      <c r="G101" s="453"/>
      <c r="H101" s="454"/>
      <c r="I101" s="1">
        <v>94</v>
      </c>
      <c r="J101" s="7">
        <v>0</v>
      </c>
      <c r="K101" s="7">
        <v>0</v>
      </c>
    </row>
    <row r="102" spans="1:11" ht="12.75">
      <c r="A102" s="452" t="s">
        <v>243</v>
      </c>
      <c r="B102" s="453"/>
      <c r="C102" s="453"/>
      <c r="D102" s="453"/>
      <c r="E102" s="453"/>
      <c r="F102" s="453"/>
      <c r="G102" s="453"/>
      <c r="H102" s="454"/>
      <c r="I102" s="1">
        <v>95</v>
      </c>
      <c r="J102" s="7">
        <v>67589816</v>
      </c>
      <c r="K102" s="7">
        <v>4096895</v>
      </c>
    </row>
    <row r="103" spans="1:11" ht="12.75">
      <c r="A103" s="452" t="s">
        <v>0</v>
      </c>
      <c r="B103" s="453"/>
      <c r="C103" s="453"/>
      <c r="D103" s="453"/>
      <c r="E103" s="453"/>
      <c r="F103" s="453"/>
      <c r="G103" s="453"/>
      <c r="H103" s="454"/>
      <c r="I103" s="1">
        <v>96</v>
      </c>
      <c r="J103" s="7">
        <v>12263547</v>
      </c>
      <c r="K103" s="7">
        <v>19942836</v>
      </c>
    </row>
    <row r="104" spans="1:11" ht="12.75">
      <c r="A104" s="452" t="s">
        <v>244</v>
      </c>
      <c r="B104" s="453"/>
      <c r="C104" s="453"/>
      <c r="D104" s="453"/>
      <c r="E104" s="453"/>
      <c r="F104" s="453"/>
      <c r="G104" s="453"/>
      <c r="H104" s="454"/>
      <c r="I104" s="1">
        <v>97</v>
      </c>
      <c r="J104" s="7">
        <v>8130081</v>
      </c>
      <c r="K104" s="7">
        <v>8130081</v>
      </c>
    </row>
    <row r="105" spans="1:11" ht="12.75">
      <c r="A105" s="452" t="s">
        <v>245</v>
      </c>
      <c r="B105" s="453"/>
      <c r="C105" s="453"/>
      <c r="D105" s="453"/>
      <c r="E105" s="453"/>
      <c r="F105" s="453"/>
      <c r="G105" s="453"/>
      <c r="H105" s="454"/>
      <c r="I105" s="1">
        <v>98</v>
      </c>
      <c r="J105" s="7">
        <v>97928407</v>
      </c>
      <c r="K105" s="7">
        <v>209388492</v>
      </c>
    </row>
    <row r="106" spans="1:11" ht="12.75">
      <c r="A106" s="452" t="s">
        <v>246</v>
      </c>
      <c r="B106" s="453"/>
      <c r="C106" s="453"/>
      <c r="D106" s="453"/>
      <c r="E106" s="453"/>
      <c r="F106" s="453"/>
      <c r="G106" s="453"/>
      <c r="H106" s="454"/>
      <c r="I106" s="1">
        <v>99</v>
      </c>
      <c r="J106" s="7">
        <v>267952500</v>
      </c>
      <c r="K106" s="7">
        <v>257276875</v>
      </c>
    </row>
    <row r="107" spans="1:11" ht="12.75">
      <c r="A107" s="452" t="s">
        <v>94</v>
      </c>
      <c r="B107" s="453"/>
      <c r="C107" s="453"/>
      <c r="D107" s="453"/>
      <c r="E107" s="453"/>
      <c r="F107" s="453"/>
      <c r="G107" s="453"/>
      <c r="H107" s="454"/>
      <c r="I107" s="1">
        <v>100</v>
      </c>
      <c r="J107" s="7">
        <v>0</v>
      </c>
      <c r="K107" s="7">
        <v>0</v>
      </c>
    </row>
    <row r="108" spans="1:11" ht="12.75">
      <c r="A108" s="452" t="s">
        <v>95</v>
      </c>
      <c r="B108" s="453"/>
      <c r="C108" s="453"/>
      <c r="D108" s="453"/>
      <c r="E108" s="453"/>
      <c r="F108" s="453"/>
      <c r="G108" s="453"/>
      <c r="H108" s="454"/>
      <c r="I108" s="1">
        <v>101</v>
      </c>
      <c r="J108" s="7">
        <v>2531653</v>
      </c>
      <c r="K108" s="7">
        <v>2549080</v>
      </c>
    </row>
    <row r="109" spans="1:11" ht="12.75">
      <c r="A109" s="452" t="s">
        <v>96</v>
      </c>
      <c r="B109" s="453"/>
      <c r="C109" s="453"/>
      <c r="D109" s="453"/>
      <c r="E109" s="453"/>
      <c r="F109" s="453"/>
      <c r="G109" s="453"/>
      <c r="H109" s="454"/>
      <c r="I109" s="1">
        <v>102</v>
      </c>
      <c r="J109" s="7">
        <v>7611953</v>
      </c>
      <c r="K109" s="7">
        <v>9348068</v>
      </c>
    </row>
    <row r="110" spans="1:11" ht="12.75">
      <c r="A110" s="452" t="s">
        <v>99</v>
      </c>
      <c r="B110" s="453"/>
      <c r="C110" s="453"/>
      <c r="D110" s="453"/>
      <c r="E110" s="453"/>
      <c r="F110" s="453"/>
      <c r="G110" s="453"/>
      <c r="H110" s="454"/>
      <c r="I110" s="1">
        <v>103</v>
      </c>
      <c r="J110" s="7">
        <v>0</v>
      </c>
      <c r="K110" s="7">
        <v>0</v>
      </c>
    </row>
    <row r="111" spans="1:11" ht="12.75">
      <c r="A111" s="452" t="s">
        <v>97</v>
      </c>
      <c r="B111" s="453"/>
      <c r="C111" s="453"/>
      <c r="D111" s="453"/>
      <c r="E111" s="453"/>
      <c r="F111" s="453"/>
      <c r="G111" s="453"/>
      <c r="H111" s="454"/>
      <c r="I111" s="1">
        <v>104</v>
      </c>
      <c r="J111" s="7">
        <v>0</v>
      </c>
      <c r="K111" s="7">
        <v>0</v>
      </c>
    </row>
    <row r="112" spans="1:11" ht="12.75">
      <c r="A112" s="452" t="s">
        <v>98</v>
      </c>
      <c r="B112" s="453"/>
      <c r="C112" s="453"/>
      <c r="D112" s="453"/>
      <c r="E112" s="453"/>
      <c r="F112" s="453"/>
      <c r="G112" s="453"/>
      <c r="H112" s="454"/>
      <c r="I112" s="1">
        <v>105</v>
      </c>
      <c r="J112" s="7">
        <v>87120</v>
      </c>
      <c r="K112" s="7">
        <v>109561</v>
      </c>
    </row>
    <row r="113" spans="1:11" ht="12.75">
      <c r="A113" s="449" t="s">
        <v>1</v>
      </c>
      <c r="B113" s="450"/>
      <c r="C113" s="450"/>
      <c r="D113" s="450"/>
      <c r="E113" s="450"/>
      <c r="F113" s="450"/>
      <c r="G113" s="450"/>
      <c r="H113" s="451"/>
      <c r="I113" s="1">
        <v>106</v>
      </c>
      <c r="J113" s="7">
        <v>46626720</v>
      </c>
      <c r="K113" s="7">
        <v>50818256</v>
      </c>
    </row>
    <row r="114" spans="1:11" ht="12.75">
      <c r="A114" s="449" t="s">
        <v>25</v>
      </c>
      <c r="B114" s="450"/>
      <c r="C114" s="450"/>
      <c r="D114" s="450"/>
      <c r="E114" s="450"/>
      <c r="F114" s="450"/>
      <c r="G114" s="450"/>
      <c r="H114" s="451"/>
      <c r="I114" s="1">
        <v>107</v>
      </c>
      <c r="J114" s="50">
        <f>J69+J86+J90+J100+J113</f>
        <v>596941370</v>
      </c>
      <c r="K114" s="50">
        <f>K69+K86+K90+K100+K113</f>
        <v>614878970</v>
      </c>
    </row>
    <row r="115" spans="1:11" ht="12.75">
      <c r="A115" s="496" t="s">
        <v>57</v>
      </c>
      <c r="B115" s="497"/>
      <c r="C115" s="497"/>
      <c r="D115" s="497"/>
      <c r="E115" s="497"/>
      <c r="F115" s="497"/>
      <c r="G115" s="497"/>
      <c r="H115" s="498"/>
      <c r="I115" s="2">
        <v>108</v>
      </c>
      <c r="J115" s="8">
        <v>1107721790</v>
      </c>
      <c r="K115" s="8">
        <v>1106826656</v>
      </c>
    </row>
    <row r="116" spans="1:11" ht="12.75">
      <c r="A116" s="461" t="s">
        <v>310</v>
      </c>
      <c r="B116" s="462"/>
      <c r="C116" s="462"/>
      <c r="D116" s="462"/>
      <c r="E116" s="462"/>
      <c r="F116" s="462"/>
      <c r="G116" s="462"/>
      <c r="H116" s="462"/>
      <c r="I116" s="499"/>
      <c r="J116" s="499"/>
      <c r="K116" s="500"/>
    </row>
    <row r="117" spans="1:11" ht="12.75">
      <c r="A117" s="446" t="s">
        <v>186</v>
      </c>
      <c r="B117" s="447"/>
      <c r="C117" s="447"/>
      <c r="D117" s="447"/>
      <c r="E117" s="447"/>
      <c r="F117" s="447"/>
      <c r="G117" s="447"/>
      <c r="H117" s="447"/>
      <c r="I117" s="501"/>
      <c r="J117" s="501"/>
      <c r="K117" s="502"/>
    </row>
    <row r="118" spans="1:11" ht="12.75">
      <c r="A118" s="452" t="s">
        <v>8</v>
      </c>
      <c r="B118" s="453"/>
      <c r="C118" s="453"/>
      <c r="D118" s="453"/>
      <c r="E118" s="453"/>
      <c r="F118" s="453"/>
      <c r="G118" s="453"/>
      <c r="H118" s="454"/>
      <c r="I118" s="1">
        <v>109</v>
      </c>
      <c r="J118" s="7">
        <f>J69</f>
        <v>-486678809</v>
      </c>
      <c r="K118" s="7">
        <f>K69</f>
        <v>-502550386</v>
      </c>
    </row>
    <row r="119" spans="1:11" ht="12.75">
      <c r="A119" s="503" t="s">
        <v>9</v>
      </c>
      <c r="B119" s="504"/>
      <c r="C119" s="504"/>
      <c r="D119" s="504"/>
      <c r="E119" s="504"/>
      <c r="F119" s="504"/>
      <c r="G119" s="504"/>
      <c r="H119" s="505"/>
      <c r="I119" s="4">
        <v>110</v>
      </c>
      <c r="J119" s="8">
        <v>0</v>
      </c>
      <c r="K119" s="8">
        <v>0</v>
      </c>
    </row>
    <row r="120" spans="1:11" ht="12.75">
      <c r="A120" s="506" t="s">
        <v>311</v>
      </c>
      <c r="B120" s="507"/>
      <c r="C120" s="507"/>
      <c r="D120" s="507"/>
      <c r="E120" s="507"/>
      <c r="F120" s="507"/>
      <c r="G120" s="507"/>
      <c r="H120" s="507"/>
      <c r="I120" s="507"/>
      <c r="J120" s="507"/>
      <c r="K120" s="507"/>
    </row>
    <row r="121" spans="1:11" ht="12.75">
      <c r="A121" s="494"/>
      <c r="B121" s="495"/>
      <c r="C121" s="495"/>
      <c r="D121" s="495"/>
      <c r="E121" s="495"/>
      <c r="F121" s="495"/>
      <c r="G121" s="495"/>
      <c r="H121" s="495"/>
      <c r="I121" s="495"/>
      <c r="J121" s="495"/>
      <c r="K121" s="495"/>
    </row>
    <row r="122" spans="10:11" s="122" customFormat="1" ht="12.75">
      <c r="J122" s="145">
        <f>IF(J66-J114=0,"",J114-J66)</f>
      </c>
      <c r="K122" s="145">
        <f>IF(K66-K114=0,"",K114-K66)</f>
      </c>
    </row>
    <row r="123" spans="10:11" s="122" customFormat="1" ht="12.75">
      <c r="J123" s="145">
        <f>IF(J66-J114=0,"",J114-J66)</f>
      </c>
      <c r="K123" s="145">
        <f>IF(K66-K114=0,"",K114-K66)</f>
      </c>
    </row>
    <row r="124" spans="10:11" ht="12.75">
      <c r="J124" s="145">
        <f>IF(RDG!J56-J82=0,"",J82-RDG!J56)</f>
        <v>-44488275</v>
      </c>
      <c r="K124" s="145">
        <f>IF(RDG!L56-K82=0,"",K82-RDG!L56)</f>
      </c>
    </row>
    <row r="125" ht="12.75">
      <c r="K125" s="123"/>
    </row>
    <row r="126" ht="12.75">
      <c r="K126" s="123"/>
    </row>
    <row r="127" ht="12.75">
      <c r="K127" s="123"/>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cfRule type="cellIs" priority="3" dxfId="1" operator="notEqual">
      <formula>0</formula>
    </cfRule>
  </conditionalFormatting>
  <conditionalFormatting sqref="K125:K127">
    <cfRule type="cellIs" priority="2"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2:K77 J7:K67 J86:K115 J70:K70">
      <formula1>0</formula1>
    </dataValidation>
  </dataValidations>
  <printOptions/>
  <pageMargins left="0.75" right="0.75" top="1" bottom="1" header="0.5" footer="0.5"/>
  <pageSetup horizontalDpi="600" verticalDpi="600" orientation="portrait" paperSize="9" scale="75" r:id="rId1"/>
  <rowBreaks count="1" manualBreakCount="1">
    <brk id="67" max="255" man="1"/>
  </rowBreaks>
  <ignoredErrors>
    <ignoredError sqref="K66 J118:K118" unlockedFormula="1"/>
    <ignoredError sqref="J56 J35:K35" formulaRange="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
      <selection activeCell="K12" sqref="K12"/>
    </sheetView>
  </sheetViews>
  <sheetFormatPr defaultColWidth="9.140625" defaultRowHeight="12.75"/>
  <cols>
    <col min="1" max="9" width="9.140625" style="49" customWidth="1"/>
    <col min="10" max="10" width="13.57421875" style="49" customWidth="1"/>
    <col min="11" max="11" width="13.421875" style="49" customWidth="1"/>
    <col min="12" max="12" width="16.8515625" style="49" customWidth="1"/>
    <col min="13" max="14" width="10.140625" style="49" bestFit="1" customWidth="1"/>
    <col min="15" max="16384" width="9.140625" style="49" customWidth="1"/>
  </cols>
  <sheetData>
    <row r="1" spans="1:11" ht="12.75" customHeight="1">
      <c r="A1" s="511" t="s">
        <v>164</v>
      </c>
      <c r="B1" s="511"/>
      <c r="C1" s="511"/>
      <c r="D1" s="511"/>
      <c r="E1" s="511"/>
      <c r="F1" s="511"/>
      <c r="G1" s="511"/>
      <c r="H1" s="511"/>
      <c r="I1" s="511"/>
      <c r="J1" s="511"/>
      <c r="K1" s="511"/>
    </row>
    <row r="2" spans="1:11" ht="12.75" customHeight="1">
      <c r="A2" s="512" t="s">
        <v>596</v>
      </c>
      <c r="B2" s="512"/>
      <c r="C2" s="512"/>
      <c r="D2" s="512"/>
      <c r="E2" s="512"/>
      <c r="F2" s="512"/>
      <c r="G2" s="512"/>
      <c r="H2" s="512"/>
      <c r="I2" s="512"/>
      <c r="J2" s="512"/>
      <c r="K2" s="512"/>
    </row>
    <row r="3" spans="1:11" ht="12.75">
      <c r="A3" s="508" t="s">
        <v>333</v>
      </c>
      <c r="B3" s="509"/>
      <c r="C3" s="509"/>
      <c r="D3" s="509"/>
      <c r="E3" s="509"/>
      <c r="F3" s="509"/>
      <c r="G3" s="509"/>
      <c r="H3" s="509"/>
      <c r="I3" s="509"/>
      <c r="J3" s="509"/>
      <c r="K3" s="510"/>
    </row>
    <row r="4" spans="1:11" ht="23.25">
      <c r="A4" s="513" t="s">
        <v>59</v>
      </c>
      <c r="B4" s="513"/>
      <c r="C4" s="513"/>
      <c r="D4" s="513"/>
      <c r="E4" s="513"/>
      <c r="F4" s="513"/>
      <c r="G4" s="513"/>
      <c r="H4" s="513"/>
      <c r="I4" s="61" t="s">
        <v>279</v>
      </c>
      <c r="J4" s="62" t="s">
        <v>318</v>
      </c>
      <c r="K4" s="62" t="s">
        <v>319</v>
      </c>
    </row>
    <row r="5" spans="1:11" ht="12.75">
      <c r="A5" s="514">
        <v>1</v>
      </c>
      <c r="B5" s="514"/>
      <c r="C5" s="514"/>
      <c r="D5" s="514"/>
      <c r="E5" s="514"/>
      <c r="F5" s="514"/>
      <c r="G5" s="514"/>
      <c r="H5" s="514"/>
      <c r="I5" s="63">
        <v>2</v>
      </c>
      <c r="J5" s="64" t="s">
        <v>283</v>
      </c>
      <c r="K5" s="64" t="s">
        <v>284</v>
      </c>
    </row>
    <row r="6" spans="1:11" ht="12.75">
      <c r="A6" s="461" t="s">
        <v>156</v>
      </c>
      <c r="B6" s="462"/>
      <c r="C6" s="462"/>
      <c r="D6" s="462"/>
      <c r="E6" s="462"/>
      <c r="F6" s="462"/>
      <c r="G6" s="462"/>
      <c r="H6" s="462"/>
      <c r="I6" s="515"/>
      <c r="J6" s="515"/>
      <c r="K6" s="516"/>
    </row>
    <row r="7" spans="1:11" ht="12.75">
      <c r="A7" s="452" t="s">
        <v>40</v>
      </c>
      <c r="B7" s="453"/>
      <c r="C7" s="453"/>
      <c r="D7" s="453"/>
      <c r="E7" s="453"/>
      <c r="F7" s="453"/>
      <c r="G7" s="453"/>
      <c r="H7" s="453"/>
      <c r="I7" s="1">
        <v>1</v>
      </c>
      <c r="J7" s="326">
        <v>-22981086</v>
      </c>
      <c r="K7" s="7">
        <v>-16714875</v>
      </c>
    </row>
    <row r="8" spans="1:11" ht="12.75">
      <c r="A8" s="452" t="s">
        <v>41</v>
      </c>
      <c r="B8" s="453"/>
      <c r="C8" s="453"/>
      <c r="D8" s="453"/>
      <c r="E8" s="453"/>
      <c r="F8" s="453"/>
      <c r="G8" s="453"/>
      <c r="H8" s="453"/>
      <c r="I8" s="1">
        <v>2</v>
      </c>
      <c r="J8" s="326">
        <v>27457541</v>
      </c>
      <c r="K8" s="7">
        <v>27680164</v>
      </c>
    </row>
    <row r="9" spans="1:11" ht="12.75">
      <c r="A9" s="452" t="s">
        <v>42</v>
      </c>
      <c r="B9" s="453"/>
      <c r="C9" s="453"/>
      <c r="D9" s="453"/>
      <c r="E9" s="453"/>
      <c r="F9" s="453"/>
      <c r="G9" s="453"/>
      <c r="H9" s="453"/>
      <c r="I9" s="1">
        <v>3</v>
      </c>
      <c r="J9" s="326">
        <v>22863350</v>
      </c>
      <c r="K9" s="7">
        <v>102560445</v>
      </c>
    </row>
    <row r="10" spans="1:11" ht="12.75">
      <c r="A10" s="452" t="s">
        <v>43</v>
      </c>
      <c r="B10" s="453"/>
      <c r="C10" s="453"/>
      <c r="D10" s="453"/>
      <c r="E10" s="453"/>
      <c r="F10" s="453"/>
      <c r="G10" s="453"/>
      <c r="H10" s="453"/>
      <c r="I10" s="1">
        <v>4</v>
      </c>
      <c r="J10" s="326">
        <v>0</v>
      </c>
      <c r="K10" s="7">
        <v>0</v>
      </c>
    </row>
    <row r="11" spans="1:11" ht="12.75">
      <c r="A11" s="452" t="s">
        <v>44</v>
      </c>
      <c r="B11" s="453"/>
      <c r="C11" s="453"/>
      <c r="D11" s="453"/>
      <c r="E11" s="453"/>
      <c r="F11" s="453"/>
      <c r="G11" s="453"/>
      <c r="H11" s="453"/>
      <c r="I11" s="1">
        <v>5</v>
      </c>
      <c r="J11" s="326">
        <v>418484</v>
      </c>
      <c r="K11" s="7">
        <v>0</v>
      </c>
    </row>
    <row r="12" spans="1:16" ht="12.75">
      <c r="A12" s="452" t="s">
        <v>51</v>
      </c>
      <c r="B12" s="453"/>
      <c r="C12" s="453"/>
      <c r="D12" s="453"/>
      <c r="E12" s="453"/>
      <c r="F12" s="453"/>
      <c r="G12" s="453"/>
      <c r="H12" s="453"/>
      <c r="I12" s="1">
        <v>6</v>
      </c>
      <c r="J12" s="326">
        <v>3323181</v>
      </c>
      <c r="K12" s="7">
        <v>5081795</v>
      </c>
      <c r="M12" s="145"/>
      <c r="N12" s="145"/>
      <c r="P12" s="145"/>
    </row>
    <row r="13" spans="1:11" ht="12.75">
      <c r="A13" s="449" t="s">
        <v>157</v>
      </c>
      <c r="B13" s="450"/>
      <c r="C13" s="450"/>
      <c r="D13" s="450"/>
      <c r="E13" s="450"/>
      <c r="F13" s="450"/>
      <c r="G13" s="450"/>
      <c r="H13" s="450"/>
      <c r="I13" s="1">
        <v>7</v>
      </c>
      <c r="J13" s="59">
        <f>SUM(J7:J12)</f>
        <v>31081470</v>
      </c>
      <c r="K13" s="50">
        <f>SUM(K7:K12)</f>
        <v>118607529</v>
      </c>
    </row>
    <row r="14" spans="1:11" ht="12.75">
      <c r="A14" s="452" t="s">
        <v>52</v>
      </c>
      <c r="B14" s="453"/>
      <c r="C14" s="453"/>
      <c r="D14" s="453"/>
      <c r="E14" s="453"/>
      <c r="F14" s="453"/>
      <c r="G14" s="453"/>
      <c r="H14" s="453"/>
      <c r="I14" s="1">
        <v>8</v>
      </c>
      <c r="J14" s="236">
        <v>0</v>
      </c>
      <c r="K14" s="7">
        <v>0</v>
      </c>
    </row>
    <row r="15" spans="1:11" ht="12.75">
      <c r="A15" s="452" t="s">
        <v>53</v>
      </c>
      <c r="B15" s="453"/>
      <c r="C15" s="453"/>
      <c r="D15" s="453"/>
      <c r="E15" s="453"/>
      <c r="F15" s="453"/>
      <c r="G15" s="453"/>
      <c r="H15" s="453"/>
      <c r="I15" s="1">
        <v>9</v>
      </c>
      <c r="J15" s="327">
        <v>1962655</v>
      </c>
      <c r="K15" s="7">
        <v>16640420</v>
      </c>
    </row>
    <row r="16" spans="1:11" ht="12.75">
      <c r="A16" s="452" t="s">
        <v>54</v>
      </c>
      <c r="B16" s="453"/>
      <c r="C16" s="453"/>
      <c r="D16" s="453"/>
      <c r="E16" s="453"/>
      <c r="F16" s="453"/>
      <c r="G16" s="453"/>
      <c r="H16" s="453"/>
      <c r="I16" s="1">
        <v>10</v>
      </c>
      <c r="J16" s="236">
        <v>0</v>
      </c>
      <c r="K16" s="7">
        <v>1207479</v>
      </c>
    </row>
    <row r="17" spans="1:16" ht="12.75">
      <c r="A17" s="452" t="s">
        <v>55</v>
      </c>
      <c r="B17" s="453"/>
      <c r="C17" s="453"/>
      <c r="D17" s="453"/>
      <c r="E17" s="453"/>
      <c r="F17" s="453"/>
      <c r="G17" s="453"/>
      <c r="H17" s="453"/>
      <c r="I17" s="1">
        <v>11</v>
      </c>
      <c r="J17" s="328">
        <v>2737660</v>
      </c>
      <c r="K17" s="7">
        <v>2782570</v>
      </c>
      <c r="L17" s="145"/>
      <c r="M17" s="145"/>
      <c r="N17" s="145"/>
      <c r="O17" s="145"/>
      <c r="P17" s="145"/>
    </row>
    <row r="18" spans="1:11" ht="12.75">
      <c r="A18" s="449" t="s">
        <v>158</v>
      </c>
      <c r="B18" s="450"/>
      <c r="C18" s="450"/>
      <c r="D18" s="450"/>
      <c r="E18" s="450"/>
      <c r="F18" s="450"/>
      <c r="G18" s="450"/>
      <c r="H18" s="450"/>
      <c r="I18" s="1">
        <v>12</v>
      </c>
      <c r="J18" s="59">
        <f>SUM(J14:J17)</f>
        <v>4700315</v>
      </c>
      <c r="K18" s="50">
        <f>SUM(K14:K17)</f>
        <v>20630469</v>
      </c>
    </row>
    <row r="19" spans="1:11" ht="12.75">
      <c r="A19" s="449" t="s">
        <v>36</v>
      </c>
      <c r="B19" s="450"/>
      <c r="C19" s="450"/>
      <c r="D19" s="450"/>
      <c r="E19" s="450"/>
      <c r="F19" s="450"/>
      <c r="G19" s="450"/>
      <c r="H19" s="450"/>
      <c r="I19" s="1">
        <v>13</v>
      </c>
      <c r="J19" s="59">
        <f>IF(J13&gt;J18,J13-J18,0)</f>
        <v>26381155</v>
      </c>
      <c r="K19" s="50">
        <f>IF(K13&gt;K18,K13-K18,0)</f>
        <v>97977060</v>
      </c>
    </row>
    <row r="20" spans="1:11" ht="12.75">
      <c r="A20" s="449" t="s">
        <v>37</v>
      </c>
      <c r="B20" s="450"/>
      <c r="C20" s="450"/>
      <c r="D20" s="450"/>
      <c r="E20" s="450"/>
      <c r="F20" s="450"/>
      <c r="G20" s="450"/>
      <c r="H20" s="450"/>
      <c r="I20" s="1">
        <v>14</v>
      </c>
      <c r="J20" s="59">
        <f>IF(J18&gt;J13,J18-J13,0)</f>
        <v>0</v>
      </c>
      <c r="K20" s="50">
        <f>IF(K18&gt;K13,K18-K13,0)</f>
        <v>0</v>
      </c>
    </row>
    <row r="21" spans="1:11" ht="12.75">
      <c r="A21" s="461" t="s">
        <v>159</v>
      </c>
      <c r="B21" s="462"/>
      <c r="C21" s="462"/>
      <c r="D21" s="462"/>
      <c r="E21" s="462"/>
      <c r="F21" s="462"/>
      <c r="G21" s="462"/>
      <c r="H21" s="462"/>
      <c r="I21" s="515"/>
      <c r="J21" s="515"/>
      <c r="K21" s="516"/>
    </row>
    <row r="22" spans="1:11" ht="12.75">
      <c r="A22" s="452" t="s">
        <v>178</v>
      </c>
      <c r="B22" s="453"/>
      <c r="C22" s="453"/>
      <c r="D22" s="453"/>
      <c r="E22" s="453"/>
      <c r="F22" s="453"/>
      <c r="G22" s="453"/>
      <c r="H22" s="453"/>
      <c r="I22" s="1">
        <v>15</v>
      </c>
      <c r="J22" s="5">
        <v>0</v>
      </c>
      <c r="K22" s="7">
        <v>0</v>
      </c>
    </row>
    <row r="23" spans="1:11" ht="12.75">
      <c r="A23" s="452" t="s">
        <v>179</v>
      </c>
      <c r="B23" s="453"/>
      <c r="C23" s="453"/>
      <c r="D23" s="453"/>
      <c r="E23" s="453"/>
      <c r="F23" s="453"/>
      <c r="G23" s="453"/>
      <c r="H23" s="453"/>
      <c r="I23" s="1">
        <v>16</v>
      </c>
      <c r="J23" s="5">
        <v>0</v>
      </c>
      <c r="K23" s="7">
        <v>0</v>
      </c>
    </row>
    <row r="24" spans="1:11" ht="12.75">
      <c r="A24" s="452" t="s">
        <v>180</v>
      </c>
      <c r="B24" s="453"/>
      <c r="C24" s="453"/>
      <c r="D24" s="453"/>
      <c r="E24" s="453"/>
      <c r="F24" s="453"/>
      <c r="G24" s="453"/>
      <c r="H24" s="453"/>
      <c r="I24" s="1">
        <v>17</v>
      </c>
      <c r="J24" s="5">
        <v>0</v>
      </c>
      <c r="K24" s="7">
        <v>0</v>
      </c>
    </row>
    <row r="25" spans="1:11" ht="12.75">
      <c r="A25" s="452" t="s">
        <v>181</v>
      </c>
      <c r="B25" s="453"/>
      <c r="C25" s="453"/>
      <c r="D25" s="453"/>
      <c r="E25" s="453"/>
      <c r="F25" s="453"/>
      <c r="G25" s="453"/>
      <c r="H25" s="453"/>
      <c r="I25" s="1">
        <v>18</v>
      </c>
      <c r="J25" s="5">
        <v>0</v>
      </c>
      <c r="K25" s="7">
        <v>0</v>
      </c>
    </row>
    <row r="26" spans="1:11" ht="12.75">
      <c r="A26" s="452" t="s">
        <v>182</v>
      </c>
      <c r="B26" s="453"/>
      <c r="C26" s="453"/>
      <c r="D26" s="453"/>
      <c r="E26" s="453"/>
      <c r="F26" s="453"/>
      <c r="G26" s="453"/>
      <c r="H26" s="453"/>
      <c r="I26" s="1">
        <v>19</v>
      </c>
      <c r="J26" s="5">
        <v>0</v>
      </c>
      <c r="K26" s="7">
        <v>0</v>
      </c>
    </row>
    <row r="27" spans="1:11" ht="12.75">
      <c r="A27" s="449" t="s">
        <v>168</v>
      </c>
      <c r="B27" s="450"/>
      <c r="C27" s="450"/>
      <c r="D27" s="450"/>
      <c r="E27" s="450"/>
      <c r="F27" s="450"/>
      <c r="G27" s="450"/>
      <c r="H27" s="450"/>
      <c r="I27" s="1">
        <v>20</v>
      </c>
      <c r="J27" s="59">
        <f>SUM(J22:J26)</f>
        <v>0</v>
      </c>
      <c r="K27" s="50">
        <f>SUM(K22:K26)</f>
        <v>0</v>
      </c>
    </row>
    <row r="28" spans="1:11" ht="12.75">
      <c r="A28" s="452" t="s">
        <v>115</v>
      </c>
      <c r="B28" s="453"/>
      <c r="C28" s="453"/>
      <c r="D28" s="453"/>
      <c r="E28" s="453"/>
      <c r="F28" s="453"/>
      <c r="G28" s="453"/>
      <c r="H28" s="453"/>
      <c r="I28" s="1">
        <v>21</v>
      </c>
      <c r="J28" s="329">
        <v>16789668</v>
      </c>
      <c r="K28" s="7">
        <v>25441508</v>
      </c>
    </row>
    <row r="29" spans="1:11" ht="12.75">
      <c r="A29" s="452" t="s">
        <v>116</v>
      </c>
      <c r="B29" s="453"/>
      <c r="C29" s="453"/>
      <c r="D29" s="453"/>
      <c r="E29" s="453"/>
      <c r="F29" s="453"/>
      <c r="G29" s="453"/>
      <c r="H29" s="453"/>
      <c r="I29" s="1">
        <v>22</v>
      </c>
      <c r="J29" s="236">
        <v>0</v>
      </c>
      <c r="K29" s="7">
        <v>0</v>
      </c>
    </row>
    <row r="30" spans="1:11" ht="12.75">
      <c r="A30" s="452" t="s">
        <v>16</v>
      </c>
      <c r="B30" s="453"/>
      <c r="C30" s="453"/>
      <c r="D30" s="453"/>
      <c r="E30" s="453"/>
      <c r="F30" s="453"/>
      <c r="G30" s="453"/>
      <c r="H30" s="453"/>
      <c r="I30" s="1">
        <v>23</v>
      </c>
      <c r="J30" s="236">
        <v>0</v>
      </c>
      <c r="K30" s="7">
        <v>0</v>
      </c>
    </row>
    <row r="31" spans="1:11" ht="12.75">
      <c r="A31" s="449" t="s">
        <v>5</v>
      </c>
      <c r="B31" s="450"/>
      <c r="C31" s="450"/>
      <c r="D31" s="450"/>
      <c r="E31" s="450"/>
      <c r="F31" s="450"/>
      <c r="G31" s="450"/>
      <c r="H31" s="450"/>
      <c r="I31" s="1">
        <v>24</v>
      </c>
      <c r="J31" s="59">
        <f>SUM(J28:J30)</f>
        <v>16789668</v>
      </c>
      <c r="K31" s="50">
        <f>SUM(K28:K30)</f>
        <v>25441508</v>
      </c>
    </row>
    <row r="32" spans="1:11" ht="12.75">
      <c r="A32" s="449" t="s">
        <v>38</v>
      </c>
      <c r="B32" s="450"/>
      <c r="C32" s="450"/>
      <c r="D32" s="450"/>
      <c r="E32" s="450"/>
      <c r="F32" s="450"/>
      <c r="G32" s="450"/>
      <c r="H32" s="450"/>
      <c r="I32" s="1">
        <v>25</v>
      </c>
      <c r="J32" s="59">
        <f>IF(J27&gt;J31,J27-J31,0)</f>
        <v>0</v>
      </c>
      <c r="K32" s="50">
        <f>IF(K27&gt;K31,K27-K31,0)</f>
        <v>0</v>
      </c>
    </row>
    <row r="33" spans="1:11" ht="12.75">
      <c r="A33" s="449" t="s">
        <v>39</v>
      </c>
      <c r="B33" s="450"/>
      <c r="C33" s="450"/>
      <c r="D33" s="450"/>
      <c r="E33" s="450"/>
      <c r="F33" s="450"/>
      <c r="G33" s="450"/>
      <c r="H33" s="450"/>
      <c r="I33" s="1">
        <v>26</v>
      </c>
      <c r="J33" s="59">
        <f>IF(J31&gt;J27,J31-J27,0)</f>
        <v>16789668</v>
      </c>
      <c r="K33" s="50">
        <f>IF(K31&gt;K27,K31-K27,0)</f>
        <v>25441508</v>
      </c>
    </row>
    <row r="34" spans="1:11" ht="12.75">
      <c r="A34" s="461" t="s">
        <v>160</v>
      </c>
      <c r="B34" s="462"/>
      <c r="C34" s="462"/>
      <c r="D34" s="462"/>
      <c r="E34" s="462"/>
      <c r="F34" s="462"/>
      <c r="G34" s="462"/>
      <c r="H34" s="462"/>
      <c r="I34" s="515"/>
      <c r="J34" s="515"/>
      <c r="K34" s="516"/>
    </row>
    <row r="35" spans="1:11" ht="12.75">
      <c r="A35" s="452" t="s">
        <v>174</v>
      </c>
      <c r="B35" s="453"/>
      <c r="C35" s="453"/>
      <c r="D35" s="453"/>
      <c r="E35" s="453"/>
      <c r="F35" s="453"/>
      <c r="G35" s="453"/>
      <c r="H35" s="453"/>
      <c r="I35" s="1">
        <v>27</v>
      </c>
      <c r="J35" s="5">
        <v>0</v>
      </c>
      <c r="K35" s="7">
        <v>0</v>
      </c>
    </row>
    <row r="36" spans="1:11" ht="12.75">
      <c r="A36" s="452" t="s">
        <v>29</v>
      </c>
      <c r="B36" s="453"/>
      <c r="C36" s="453"/>
      <c r="D36" s="453"/>
      <c r="E36" s="453"/>
      <c r="F36" s="453"/>
      <c r="G36" s="453"/>
      <c r="H36" s="453"/>
      <c r="I36" s="1">
        <v>28</v>
      </c>
      <c r="J36" s="330">
        <v>2838276</v>
      </c>
      <c r="K36" s="7">
        <v>0</v>
      </c>
    </row>
    <row r="37" spans="1:11" ht="12.75">
      <c r="A37" s="452" t="s">
        <v>30</v>
      </c>
      <c r="B37" s="453"/>
      <c r="C37" s="453"/>
      <c r="D37" s="453"/>
      <c r="E37" s="453"/>
      <c r="F37" s="453"/>
      <c r="G37" s="453"/>
      <c r="H37" s="453"/>
      <c r="I37" s="1">
        <v>29</v>
      </c>
      <c r="J37" s="236">
        <v>0</v>
      </c>
      <c r="K37" s="7">
        <v>0</v>
      </c>
    </row>
    <row r="38" spans="1:11" ht="12.75">
      <c r="A38" s="449" t="s">
        <v>68</v>
      </c>
      <c r="B38" s="450"/>
      <c r="C38" s="450"/>
      <c r="D38" s="450"/>
      <c r="E38" s="450"/>
      <c r="F38" s="450"/>
      <c r="G38" s="450"/>
      <c r="H38" s="450"/>
      <c r="I38" s="1">
        <v>30</v>
      </c>
      <c r="J38" s="59">
        <f>SUM(J35:J37)</f>
        <v>2838276</v>
      </c>
      <c r="K38" s="50">
        <f>SUM(K35:K37)</f>
        <v>0</v>
      </c>
    </row>
    <row r="39" spans="1:16" ht="12.75">
      <c r="A39" s="452" t="s">
        <v>31</v>
      </c>
      <c r="B39" s="453"/>
      <c r="C39" s="453"/>
      <c r="D39" s="453"/>
      <c r="E39" s="453"/>
      <c r="F39" s="453"/>
      <c r="G39" s="453"/>
      <c r="H39" s="453"/>
      <c r="I39" s="1">
        <v>31</v>
      </c>
      <c r="J39" s="331">
        <v>12382642</v>
      </c>
      <c r="K39" s="7">
        <v>72942802</v>
      </c>
      <c r="P39" s="145"/>
    </row>
    <row r="40" spans="1:11" ht="12.75">
      <c r="A40" s="452" t="s">
        <v>32</v>
      </c>
      <c r="B40" s="453"/>
      <c r="C40" s="453"/>
      <c r="D40" s="453"/>
      <c r="E40" s="453"/>
      <c r="F40" s="453"/>
      <c r="G40" s="453"/>
      <c r="H40" s="453"/>
      <c r="I40" s="1">
        <v>32</v>
      </c>
      <c r="J40" s="236">
        <v>0</v>
      </c>
      <c r="K40" s="7">
        <v>0</v>
      </c>
    </row>
    <row r="41" spans="1:11" ht="12.75">
      <c r="A41" s="452" t="s">
        <v>33</v>
      </c>
      <c r="B41" s="453"/>
      <c r="C41" s="453"/>
      <c r="D41" s="453"/>
      <c r="E41" s="453"/>
      <c r="F41" s="453"/>
      <c r="G41" s="453"/>
      <c r="H41" s="453"/>
      <c r="I41" s="1">
        <v>33</v>
      </c>
      <c r="J41" s="236">
        <v>0</v>
      </c>
      <c r="K41" s="7">
        <v>0</v>
      </c>
    </row>
    <row r="42" spans="1:11" ht="12.75">
      <c r="A42" s="452" t="s">
        <v>34</v>
      </c>
      <c r="B42" s="453"/>
      <c r="C42" s="453"/>
      <c r="D42" s="453"/>
      <c r="E42" s="453"/>
      <c r="F42" s="453"/>
      <c r="G42" s="453"/>
      <c r="H42" s="453"/>
      <c r="I42" s="1">
        <v>34</v>
      </c>
      <c r="J42" s="236">
        <v>0</v>
      </c>
      <c r="K42" s="7">
        <v>0</v>
      </c>
    </row>
    <row r="43" spans="1:11" ht="12.75">
      <c r="A43" s="452" t="s">
        <v>35</v>
      </c>
      <c r="B43" s="453"/>
      <c r="C43" s="453"/>
      <c r="D43" s="453"/>
      <c r="E43" s="453"/>
      <c r="F43" s="453"/>
      <c r="G43" s="453"/>
      <c r="H43" s="453"/>
      <c r="I43" s="1">
        <v>35</v>
      </c>
      <c r="J43" s="236">
        <v>0</v>
      </c>
      <c r="K43" s="7">
        <v>0</v>
      </c>
    </row>
    <row r="44" spans="1:11" ht="12.75">
      <c r="A44" s="449" t="s">
        <v>69</v>
      </c>
      <c r="B44" s="450"/>
      <c r="C44" s="450"/>
      <c r="D44" s="450"/>
      <c r="E44" s="450"/>
      <c r="F44" s="450"/>
      <c r="G44" s="450"/>
      <c r="H44" s="450"/>
      <c r="I44" s="1">
        <v>36</v>
      </c>
      <c r="J44" s="332">
        <f>SUM(J39:J43)</f>
        <v>12382642</v>
      </c>
      <c r="K44" s="50">
        <f>SUM(K39:K43)</f>
        <v>72942802</v>
      </c>
    </row>
    <row r="45" spans="1:11" ht="12.75">
      <c r="A45" s="449" t="s">
        <v>17</v>
      </c>
      <c r="B45" s="450"/>
      <c r="C45" s="450"/>
      <c r="D45" s="450"/>
      <c r="E45" s="450"/>
      <c r="F45" s="450"/>
      <c r="G45" s="450"/>
      <c r="H45" s="450"/>
      <c r="I45" s="1">
        <v>37</v>
      </c>
      <c r="J45" s="59">
        <f>IF(J38&gt;J44,J38-J44,0)</f>
        <v>0</v>
      </c>
      <c r="K45" s="50">
        <f>IF(K38&gt;K44,K38-K44,0)</f>
        <v>0</v>
      </c>
    </row>
    <row r="46" spans="1:11" ht="12.75">
      <c r="A46" s="449" t="s">
        <v>18</v>
      </c>
      <c r="B46" s="450"/>
      <c r="C46" s="450"/>
      <c r="D46" s="450"/>
      <c r="E46" s="450"/>
      <c r="F46" s="450"/>
      <c r="G46" s="450"/>
      <c r="H46" s="450"/>
      <c r="I46" s="1">
        <v>38</v>
      </c>
      <c r="J46" s="59">
        <f>IF(J44&gt;J38,J44-J38,0)</f>
        <v>9544366</v>
      </c>
      <c r="K46" s="50">
        <f>IF(K44&gt;K38,K44-K38,0)</f>
        <v>72942802</v>
      </c>
    </row>
    <row r="47" spans="1:11" ht="12.75">
      <c r="A47" s="452" t="s">
        <v>70</v>
      </c>
      <c r="B47" s="453"/>
      <c r="C47" s="453"/>
      <c r="D47" s="453"/>
      <c r="E47" s="453"/>
      <c r="F47" s="453"/>
      <c r="G47" s="453"/>
      <c r="H47" s="453"/>
      <c r="I47" s="1">
        <v>39</v>
      </c>
      <c r="J47" s="59">
        <f>IF(J19-J20+J32-J33+J45-J46&gt;0,J19-J20+J32-J33+J45-J46,0)</f>
        <v>47121</v>
      </c>
      <c r="K47" s="50">
        <f>IF(K19-K20+K32-K33+K45-K46&gt;0,K19-K20+K32-K33+K45-K46,0)</f>
        <v>0</v>
      </c>
    </row>
    <row r="48" spans="1:11" ht="12.75">
      <c r="A48" s="452" t="s">
        <v>71</v>
      </c>
      <c r="B48" s="453"/>
      <c r="C48" s="453"/>
      <c r="D48" s="453"/>
      <c r="E48" s="453"/>
      <c r="F48" s="453"/>
      <c r="G48" s="453"/>
      <c r="H48" s="453"/>
      <c r="I48" s="1">
        <v>40</v>
      </c>
      <c r="J48" s="59">
        <f>IF(J20-J19+J33-J32+J46-J45&gt;0,J20-J19+J33-J32+J46-J45,0)</f>
        <v>0</v>
      </c>
      <c r="K48" s="50">
        <f>IF(K20-K19+K33-K32+K46-K45&gt;0,K20-K19+K33-K32+K46-K45,0)</f>
        <v>407250</v>
      </c>
    </row>
    <row r="49" spans="1:11" ht="12.75">
      <c r="A49" s="452" t="s">
        <v>161</v>
      </c>
      <c r="B49" s="453"/>
      <c r="C49" s="453"/>
      <c r="D49" s="453"/>
      <c r="E49" s="453"/>
      <c r="F49" s="453"/>
      <c r="G49" s="453"/>
      <c r="H49" s="453"/>
      <c r="I49" s="1">
        <v>41</v>
      </c>
      <c r="J49" s="333">
        <v>1215915</v>
      </c>
      <c r="K49" s="7">
        <v>1394534</v>
      </c>
    </row>
    <row r="50" spans="1:11" ht="12.75">
      <c r="A50" s="452" t="s">
        <v>175</v>
      </c>
      <c r="B50" s="453"/>
      <c r="C50" s="453"/>
      <c r="D50" s="453"/>
      <c r="E50" s="453"/>
      <c r="F50" s="453"/>
      <c r="G50" s="453"/>
      <c r="H50" s="453"/>
      <c r="I50" s="1">
        <v>42</v>
      </c>
      <c r="J50" s="5">
        <f>IF(J47=0,0,J47)</f>
        <v>47121</v>
      </c>
      <c r="K50" s="50">
        <f>IF(K47=0,0,K47)</f>
        <v>0</v>
      </c>
    </row>
    <row r="51" spans="1:11" ht="12.75">
      <c r="A51" s="452" t="s">
        <v>176</v>
      </c>
      <c r="B51" s="453"/>
      <c r="C51" s="453"/>
      <c r="D51" s="453"/>
      <c r="E51" s="453"/>
      <c r="F51" s="453"/>
      <c r="G51" s="453"/>
      <c r="H51" s="453"/>
      <c r="I51" s="1">
        <v>43</v>
      </c>
      <c r="J51" s="5">
        <f>IF(J48=0,0,J48)</f>
        <v>0</v>
      </c>
      <c r="K51" s="50">
        <f>IF(K48=0,0,K48)</f>
        <v>407250</v>
      </c>
    </row>
    <row r="52" spans="1:12" ht="12.75">
      <c r="A52" s="503" t="s">
        <v>177</v>
      </c>
      <c r="B52" s="504"/>
      <c r="C52" s="504"/>
      <c r="D52" s="504"/>
      <c r="E52" s="504"/>
      <c r="F52" s="504"/>
      <c r="G52" s="504"/>
      <c r="H52" s="504"/>
      <c r="I52" s="4">
        <v>44</v>
      </c>
      <c r="J52" s="60">
        <f>J49+J50-J51</f>
        <v>1263036</v>
      </c>
      <c r="K52" s="57">
        <f>K49+K50-K51</f>
        <v>987284</v>
      </c>
      <c r="L52" s="123">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39:K43 J35:K37 J28:K30 J22:K26 J14:K17 J49:K51">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80" r:id="rId1"/>
  <ignoredErrors>
    <ignoredError sqref="J50:J51 K50:K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9" customWidth="1"/>
  </cols>
  <sheetData>
    <row r="1" spans="1:11" ht="12.75" customHeight="1">
      <c r="A1" s="511" t="s">
        <v>197</v>
      </c>
      <c r="B1" s="511"/>
      <c r="C1" s="511"/>
      <c r="D1" s="511"/>
      <c r="E1" s="511"/>
      <c r="F1" s="511"/>
      <c r="G1" s="511"/>
      <c r="H1" s="511"/>
      <c r="I1" s="511"/>
      <c r="J1" s="511"/>
      <c r="K1" s="511"/>
    </row>
    <row r="2" spans="1:11" ht="12.75" customHeight="1">
      <c r="A2" s="518" t="s">
        <v>6</v>
      </c>
      <c r="B2" s="518"/>
      <c r="C2" s="518"/>
      <c r="D2" s="518"/>
      <c r="E2" s="518"/>
      <c r="F2" s="518"/>
      <c r="G2" s="518"/>
      <c r="H2" s="518"/>
      <c r="I2" s="518"/>
      <c r="J2" s="518"/>
      <c r="K2" s="518"/>
    </row>
    <row r="3" spans="1:11" ht="12.75">
      <c r="A3" s="517" t="s">
        <v>7</v>
      </c>
      <c r="B3" s="517"/>
      <c r="C3" s="517"/>
      <c r="D3" s="517"/>
      <c r="E3" s="517"/>
      <c r="F3" s="517"/>
      <c r="G3" s="517"/>
      <c r="H3" s="517"/>
      <c r="I3" s="517"/>
      <c r="J3" s="517"/>
      <c r="K3" s="517"/>
    </row>
    <row r="4" spans="1:11" ht="33.75">
      <c r="A4" s="513" t="s">
        <v>59</v>
      </c>
      <c r="B4" s="513"/>
      <c r="C4" s="513"/>
      <c r="D4" s="513"/>
      <c r="E4" s="513"/>
      <c r="F4" s="513"/>
      <c r="G4" s="513"/>
      <c r="H4" s="513"/>
      <c r="I4" s="61" t="s">
        <v>279</v>
      </c>
      <c r="J4" s="62" t="s">
        <v>318</v>
      </c>
      <c r="K4" s="62" t="s">
        <v>319</v>
      </c>
    </row>
    <row r="5" spans="1:11" ht="12.75">
      <c r="A5" s="519">
        <v>1</v>
      </c>
      <c r="B5" s="519"/>
      <c r="C5" s="519"/>
      <c r="D5" s="519"/>
      <c r="E5" s="519"/>
      <c r="F5" s="519"/>
      <c r="G5" s="519"/>
      <c r="H5" s="519"/>
      <c r="I5" s="67">
        <v>2</v>
      </c>
      <c r="J5" s="68" t="s">
        <v>283</v>
      </c>
      <c r="K5" s="68" t="s">
        <v>284</v>
      </c>
    </row>
    <row r="6" spans="1:11" ht="12.75">
      <c r="A6" s="461" t="s">
        <v>156</v>
      </c>
      <c r="B6" s="462"/>
      <c r="C6" s="462"/>
      <c r="D6" s="462"/>
      <c r="E6" s="462"/>
      <c r="F6" s="462"/>
      <c r="G6" s="462"/>
      <c r="H6" s="462"/>
      <c r="I6" s="515"/>
      <c r="J6" s="515"/>
      <c r="K6" s="516"/>
    </row>
    <row r="7" spans="1:11" ht="12.75">
      <c r="A7" s="452" t="s">
        <v>199</v>
      </c>
      <c r="B7" s="453"/>
      <c r="C7" s="453"/>
      <c r="D7" s="453"/>
      <c r="E7" s="453"/>
      <c r="F7" s="453"/>
      <c r="G7" s="453"/>
      <c r="H7" s="453"/>
      <c r="I7" s="1">
        <v>1</v>
      </c>
      <c r="J7" s="5"/>
      <c r="K7" s="7"/>
    </row>
    <row r="8" spans="1:11" ht="12.75">
      <c r="A8" s="452" t="s">
        <v>119</v>
      </c>
      <c r="B8" s="453"/>
      <c r="C8" s="453"/>
      <c r="D8" s="453"/>
      <c r="E8" s="453"/>
      <c r="F8" s="453"/>
      <c r="G8" s="453"/>
      <c r="H8" s="453"/>
      <c r="I8" s="1">
        <v>2</v>
      </c>
      <c r="J8" s="5"/>
      <c r="K8" s="7"/>
    </row>
    <row r="9" spans="1:11" ht="12.75">
      <c r="A9" s="452" t="s">
        <v>120</v>
      </c>
      <c r="B9" s="453"/>
      <c r="C9" s="453"/>
      <c r="D9" s="453"/>
      <c r="E9" s="453"/>
      <c r="F9" s="453"/>
      <c r="G9" s="453"/>
      <c r="H9" s="453"/>
      <c r="I9" s="1">
        <v>3</v>
      </c>
      <c r="J9" s="5"/>
      <c r="K9" s="7"/>
    </row>
    <row r="10" spans="1:11" ht="12.75">
      <c r="A10" s="452" t="s">
        <v>121</v>
      </c>
      <c r="B10" s="453"/>
      <c r="C10" s="453"/>
      <c r="D10" s="453"/>
      <c r="E10" s="453"/>
      <c r="F10" s="453"/>
      <c r="G10" s="453"/>
      <c r="H10" s="453"/>
      <c r="I10" s="1">
        <v>4</v>
      </c>
      <c r="J10" s="5"/>
      <c r="K10" s="7"/>
    </row>
    <row r="11" spans="1:11" ht="12.75">
      <c r="A11" s="452" t="s">
        <v>122</v>
      </c>
      <c r="B11" s="453"/>
      <c r="C11" s="453"/>
      <c r="D11" s="453"/>
      <c r="E11" s="453"/>
      <c r="F11" s="453"/>
      <c r="G11" s="453"/>
      <c r="H11" s="453"/>
      <c r="I11" s="1">
        <v>5</v>
      </c>
      <c r="J11" s="5"/>
      <c r="K11" s="7"/>
    </row>
    <row r="12" spans="1:11" ht="12.75">
      <c r="A12" s="449" t="s">
        <v>198</v>
      </c>
      <c r="B12" s="450"/>
      <c r="C12" s="450"/>
      <c r="D12" s="450"/>
      <c r="E12" s="450"/>
      <c r="F12" s="450"/>
      <c r="G12" s="450"/>
      <c r="H12" s="450"/>
      <c r="I12" s="1">
        <v>6</v>
      </c>
      <c r="J12" s="59">
        <f>SUM(J7:J11)</f>
        <v>0</v>
      </c>
      <c r="K12" s="50">
        <f>SUM(K7:K11)</f>
        <v>0</v>
      </c>
    </row>
    <row r="13" spans="1:11" ht="12.75">
      <c r="A13" s="452" t="s">
        <v>123</v>
      </c>
      <c r="B13" s="453"/>
      <c r="C13" s="453"/>
      <c r="D13" s="453"/>
      <c r="E13" s="453"/>
      <c r="F13" s="453"/>
      <c r="G13" s="453"/>
      <c r="H13" s="453"/>
      <c r="I13" s="1">
        <v>7</v>
      </c>
      <c r="J13" s="5"/>
      <c r="K13" s="7"/>
    </row>
    <row r="14" spans="1:11" ht="12.75">
      <c r="A14" s="452" t="s">
        <v>124</v>
      </c>
      <c r="B14" s="453"/>
      <c r="C14" s="453"/>
      <c r="D14" s="453"/>
      <c r="E14" s="453"/>
      <c r="F14" s="453"/>
      <c r="G14" s="453"/>
      <c r="H14" s="453"/>
      <c r="I14" s="1">
        <v>8</v>
      </c>
      <c r="J14" s="5"/>
      <c r="K14" s="7"/>
    </row>
    <row r="15" spans="1:11" ht="12.75">
      <c r="A15" s="452" t="s">
        <v>125</v>
      </c>
      <c r="B15" s="453"/>
      <c r="C15" s="453"/>
      <c r="D15" s="453"/>
      <c r="E15" s="453"/>
      <c r="F15" s="453"/>
      <c r="G15" s="453"/>
      <c r="H15" s="453"/>
      <c r="I15" s="1">
        <v>9</v>
      </c>
      <c r="J15" s="5"/>
      <c r="K15" s="7"/>
    </row>
    <row r="16" spans="1:11" ht="12.75">
      <c r="A16" s="452" t="s">
        <v>126</v>
      </c>
      <c r="B16" s="453"/>
      <c r="C16" s="453"/>
      <c r="D16" s="453"/>
      <c r="E16" s="453"/>
      <c r="F16" s="453"/>
      <c r="G16" s="453"/>
      <c r="H16" s="453"/>
      <c r="I16" s="1">
        <v>10</v>
      </c>
      <c r="J16" s="5"/>
      <c r="K16" s="7"/>
    </row>
    <row r="17" spans="1:11" ht="12.75">
      <c r="A17" s="452" t="s">
        <v>127</v>
      </c>
      <c r="B17" s="453"/>
      <c r="C17" s="453"/>
      <c r="D17" s="453"/>
      <c r="E17" s="453"/>
      <c r="F17" s="453"/>
      <c r="G17" s="453"/>
      <c r="H17" s="453"/>
      <c r="I17" s="1">
        <v>11</v>
      </c>
      <c r="J17" s="5"/>
      <c r="K17" s="7"/>
    </row>
    <row r="18" spans="1:11" ht="12.75">
      <c r="A18" s="452" t="s">
        <v>128</v>
      </c>
      <c r="B18" s="453"/>
      <c r="C18" s="453"/>
      <c r="D18" s="453"/>
      <c r="E18" s="453"/>
      <c r="F18" s="453"/>
      <c r="G18" s="453"/>
      <c r="H18" s="453"/>
      <c r="I18" s="1">
        <v>12</v>
      </c>
      <c r="J18" s="5"/>
      <c r="K18" s="7"/>
    </row>
    <row r="19" spans="1:11" ht="12.75">
      <c r="A19" s="449" t="s">
        <v>47</v>
      </c>
      <c r="B19" s="450"/>
      <c r="C19" s="450"/>
      <c r="D19" s="450"/>
      <c r="E19" s="450"/>
      <c r="F19" s="450"/>
      <c r="G19" s="450"/>
      <c r="H19" s="450"/>
      <c r="I19" s="1">
        <v>13</v>
      </c>
      <c r="J19" s="59">
        <f>SUM(J13:J18)</f>
        <v>0</v>
      </c>
      <c r="K19" s="50">
        <f>SUM(K13:K18)</f>
        <v>0</v>
      </c>
    </row>
    <row r="20" spans="1:11" ht="12.75">
      <c r="A20" s="449" t="s">
        <v>108</v>
      </c>
      <c r="B20" s="520"/>
      <c r="C20" s="520"/>
      <c r="D20" s="520"/>
      <c r="E20" s="520"/>
      <c r="F20" s="520"/>
      <c r="G20" s="520"/>
      <c r="H20" s="521"/>
      <c r="I20" s="1">
        <v>14</v>
      </c>
      <c r="J20" s="59">
        <f>IF(J12&gt;J19,J12-J19,0)</f>
        <v>0</v>
      </c>
      <c r="K20" s="50">
        <f>IF(K12&gt;K19,K12-K19,0)</f>
        <v>0</v>
      </c>
    </row>
    <row r="21" spans="1:11" ht="12.75">
      <c r="A21" s="489" t="s">
        <v>109</v>
      </c>
      <c r="B21" s="522"/>
      <c r="C21" s="522"/>
      <c r="D21" s="522"/>
      <c r="E21" s="522"/>
      <c r="F21" s="522"/>
      <c r="G21" s="522"/>
      <c r="H21" s="523"/>
      <c r="I21" s="1">
        <v>15</v>
      </c>
      <c r="J21" s="59">
        <f>IF(J19&gt;J12,J19-J12,0)</f>
        <v>0</v>
      </c>
      <c r="K21" s="50">
        <f>IF(K19&gt;K12,K19-K12,0)</f>
        <v>0</v>
      </c>
    </row>
    <row r="22" spans="1:11" ht="12.75">
      <c r="A22" s="461" t="s">
        <v>159</v>
      </c>
      <c r="B22" s="462"/>
      <c r="C22" s="462"/>
      <c r="D22" s="462"/>
      <c r="E22" s="462"/>
      <c r="F22" s="462"/>
      <c r="G22" s="462"/>
      <c r="H22" s="462"/>
      <c r="I22" s="515"/>
      <c r="J22" s="515"/>
      <c r="K22" s="516"/>
    </row>
    <row r="23" spans="1:11" ht="12.75">
      <c r="A23" s="452" t="s">
        <v>165</v>
      </c>
      <c r="B23" s="453"/>
      <c r="C23" s="453"/>
      <c r="D23" s="453"/>
      <c r="E23" s="453"/>
      <c r="F23" s="453"/>
      <c r="G23" s="453"/>
      <c r="H23" s="453"/>
      <c r="I23" s="1">
        <v>16</v>
      </c>
      <c r="J23" s="5"/>
      <c r="K23" s="7"/>
    </row>
    <row r="24" spans="1:11" ht="12.75">
      <c r="A24" s="452" t="s">
        <v>166</v>
      </c>
      <c r="B24" s="453"/>
      <c r="C24" s="453"/>
      <c r="D24" s="453"/>
      <c r="E24" s="453"/>
      <c r="F24" s="453"/>
      <c r="G24" s="453"/>
      <c r="H24" s="453"/>
      <c r="I24" s="1">
        <v>17</v>
      </c>
      <c r="J24" s="5"/>
      <c r="K24" s="7"/>
    </row>
    <row r="25" spans="1:11" ht="12.75">
      <c r="A25" s="452" t="s">
        <v>320</v>
      </c>
      <c r="B25" s="453"/>
      <c r="C25" s="453"/>
      <c r="D25" s="453"/>
      <c r="E25" s="453"/>
      <c r="F25" s="453"/>
      <c r="G25" s="453"/>
      <c r="H25" s="453"/>
      <c r="I25" s="1">
        <v>18</v>
      </c>
      <c r="J25" s="5"/>
      <c r="K25" s="7"/>
    </row>
    <row r="26" spans="1:11" ht="12.75">
      <c r="A26" s="452" t="s">
        <v>321</v>
      </c>
      <c r="B26" s="453"/>
      <c r="C26" s="453"/>
      <c r="D26" s="453"/>
      <c r="E26" s="453"/>
      <c r="F26" s="453"/>
      <c r="G26" s="453"/>
      <c r="H26" s="453"/>
      <c r="I26" s="1">
        <v>19</v>
      </c>
      <c r="J26" s="5"/>
      <c r="K26" s="7"/>
    </row>
    <row r="27" spans="1:11" ht="12.75">
      <c r="A27" s="452" t="s">
        <v>167</v>
      </c>
      <c r="B27" s="453"/>
      <c r="C27" s="453"/>
      <c r="D27" s="453"/>
      <c r="E27" s="453"/>
      <c r="F27" s="453"/>
      <c r="G27" s="453"/>
      <c r="H27" s="453"/>
      <c r="I27" s="1">
        <v>20</v>
      </c>
      <c r="J27" s="5"/>
      <c r="K27" s="7"/>
    </row>
    <row r="28" spans="1:11" ht="12.75">
      <c r="A28" s="449" t="s">
        <v>114</v>
      </c>
      <c r="B28" s="450"/>
      <c r="C28" s="450"/>
      <c r="D28" s="450"/>
      <c r="E28" s="450"/>
      <c r="F28" s="450"/>
      <c r="G28" s="450"/>
      <c r="H28" s="450"/>
      <c r="I28" s="1">
        <v>21</v>
      </c>
      <c r="J28" s="59">
        <f>SUM(J23:J27)</f>
        <v>0</v>
      </c>
      <c r="K28" s="50">
        <f>SUM(K23:K27)</f>
        <v>0</v>
      </c>
    </row>
    <row r="29" spans="1:11" ht="12.75">
      <c r="A29" s="452" t="s">
        <v>2</v>
      </c>
      <c r="B29" s="453"/>
      <c r="C29" s="453"/>
      <c r="D29" s="453"/>
      <c r="E29" s="453"/>
      <c r="F29" s="453"/>
      <c r="G29" s="453"/>
      <c r="H29" s="453"/>
      <c r="I29" s="1">
        <v>22</v>
      </c>
      <c r="J29" s="5"/>
      <c r="K29" s="7"/>
    </row>
    <row r="30" spans="1:11" ht="12.75">
      <c r="A30" s="452" t="s">
        <v>3</v>
      </c>
      <c r="B30" s="453"/>
      <c r="C30" s="453"/>
      <c r="D30" s="453"/>
      <c r="E30" s="453"/>
      <c r="F30" s="453"/>
      <c r="G30" s="453"/>
      <c r="H30" s="453"/>
      <c r="I30" s="1">
        <v>23</v>
      </c>
      <c r="J30" s="5"/>
      <c r="K30" s="7"/>
    </row>
    <row r="31" spans="1:11" ht="12.75">
      <c r="A31" s="452" t="s">
        <v>4</v>
      </c>
      <c r="B31" s="453"/>
      <c r="C31" s="453"/>
      <c r="D31" s="453"/>
      <c r="E31" s="453"/>
      <c r="F31" s="453"/>
      <c r="G31" s="453"/>
      <c r="H31" s="453"/>
      <c r="I31" s="1">
        <v>24</v>
      </c>
      <c r="J31" s="5"/>
      <c r="K31" s="7"/>
    </row>
    <row r="32" spans="1:11" ht="12.75">
      <c r="A32" s="449" t="s">
        <v>48</v>
      </c>
      <c r="B32" s="450"/>
      <c r="C32" s="450"/>
      <c r="D32" s="450"/>
      <c r="E32" s="450"/>
      <c r="F32" s="450"/>
      <c r="G32" s="450"/>
      <c r="H32" s="450"/>
      <c r="I32" s="1">
        <v>25</v>
      </c>
      <c r="J32" s="59">
        <f>SUM(J29:J31)</f>
        <v>0</v>
      </c>
      <c r="K32" s="50">
        <f>SUM(K29:K31)</f>
        <v>0</v>
      </c>
    </row>
    <row r="33" spans="1:11" ht="12.75">
      <c r="A33" s="449" t="s">
        <v>110</v>
      </c>
      <c r="B33" s="450"/>
      <c r="C33" s="450"/>
      <c r="D33" s="450"/>
      <c r="E33" s="450"/>
      <c r="F33" s="450"/>
      <c r="G33" s="450"/>
      <c r="H33" s="450"/>
      <c r="I33" s="1">
        <v>26</v>
      </c>
      <c r="J33" s="59">
        <f>IF(J28&gt;J32,J28-J32,0)</f>
        <v>0</v>
      </c>
      <c r="K33" s="50">
        <f>IF(K28&gt;K32,K28-K32,0)</f>
        <v>0</v>
      </c>
    </row>
    <row r="34" spans="1:11" ht="12.75">
      <c r="A34" s="449" t="s">
        <v>111</v>
      </c>
      <c r="B34" s="450"/>
      <c r="C34" s="450"/>
      <c r="D34" s="450"/>
      <c r="E34" s="450"/>
      <c r="F34" s="450"/>
      <c r="G34" s="450"/>
      <c r="H34" s="450"/>
      <c r="I34" s="1">
        <v>27</v>
      </c>
      <c r="J34" s="59">
        <f>IF(J32&gt;J28,J32-J28,0)</f>
        <v>0</v>
      </c>
      <c r="K34" s="50">
        <f>IF(K32&gt;K28,K32-K28,0)</f>
        <v>0</v>
      </c>
    </row>
    <row r="35" spans="1:11" ht="12.75">
      <c r="A35" s="461" t="s">
        <v>160</v>
      </c>
      <c r="B35" s="462"/>
      <c r="C35" s="462"/>
      <c r="D35" s="462"/>
      <c r="E35" s="462"/>
      <c r="F35" s="462"/>
      <c r="G35" s="462"/>
      <c r="H35" s="462"/>
      <c r="I35" s="515">
        <v>0</v>
      </c>
      <c r="J35" s="515"/>
      <c r="K35" s="516"/>
    </row>
    <row r="36" spans="1:11" ht="12.75">
      <c r="A36" s="452" t="s">
        <v>174</v>
      </c>
      <c r="B36" s="453"/>
      <c r="C36" s="453"/>
      <c r="D36" s="453"/>
      <c r="E36" s="453"/>
      <c r="F36" s="453"/>
      <c r="G36" s="453"/>
      <c r="H36" s="453"/>
      <c r="I36" s="1">
        <v>28</v>
      </c>
      <c r="J36" s="5"/>
      <c r="K36" s="7"/>
    </row>
    <row r="37" spans="1:11" ht="12.75">
      <c r="A37" s="452" t="s">
        <v>29</v>
      </c>
      <c r="B37" s="453"/>
      <c r="C37" s="453"/>
      <c r="D37" s="453"/>
      <c r="E37" s="453"/>
      <c r="F37" s="453"/>
      <c r="G37" s="453"/>
      <c r="H37" s="453"/>
      <c r="I37" s="1">
        <v>29</v>
      </c>
      <c r="J37" s="5"/>
      <c r="K37" s="7"/>
    </row>
    <row r="38" spans="1:11" ht="12.75">
      <c r="A38" s="452" t="s">
        <v>30</v>
      </c>
      <c r="B38" s="453"/>
      <c r="C38" s="453"/>
      <c r="D38" s="453"/>
      <c r="E38" s="453"/>
      <c r="F38" s="453"/>
      <c r="G38" s="453"/>
      <c r="H38" s="453"/>
      <c r="I38" s="1">
        <v>30</v>
      </c>
      <c r="J38" s="5"/>
      <c r="K38" s="7"/>
    </row>
    <row r="39" spans="1:11" ht="12.75">
      <c r="A39" s="449" t="s">
        <v>49</v>
      </c>
      <c r="B39" s="450"/>
      <c r="C39" s="450"/>
      <c r="D39" s="450"/>
      <c r="E39" s="450"/>
      <c r="F39" s="450"/>
      <c r="G39" s="450"/>
      <c r="H39" s="450"/>
      <c r="I39" s="1">
        <v>31</v>
      </c>
      <c r="J39" s="59">
        <f>SUM(J36:J38)</f>
        <v>0</v>
      </c>
      <c r="K39" s="50">
        <f>SUM(K36:K38)</f>
        <v>0</v>
      </c>
    </row>
    <row r="40" spans="1:11" ht="12.75">
      <c r="A40" s="452" t="s">
        <v>31</v>
      </c>
      <c r="B40" s="453"/>
      <c r="C40" s="453"/>
      <c r="D40" s="453"/>
      <c r="E40" s="453"/>
      <c r="F40" s="453"/>
      <c r="G40" s="453"/>
      <c r="H40" s="453"/>
      <c r="I40" s="1">
        <v>32</v>
      </c>
      <c r="J40" s="5"/>
      <c r="K40" s="7"/>
    </row>
    <row r="41" spans="1:11" ht="12.75">
      <c r="A41" s="452" t="s">
        <v>32</v>
      </c>
      <c r="B41" s="453"/>
      <c r="C41" s="453"/>
      <c r="D41" s="453"/>
      <c r="E41" s="453"/>
      <c r="F41" s="453"/>
      <c r="G41" s="453"/>
      <c r="H41" s="453"/>
      <c r="I41" s="1">
        <v>33</v>
      </c>
      <c r="J41" s="5"/>
      <c r="K41" s="7"/>
    </row>
    <row r="42" spans="1:11" ht="12.75">
      <c r="A42" s="452" t="s">
        <v>33</v>
      </c>
      <c r="B42" s="453"/>
      <c r="C42" s="453"/>
      <c r="D42" s="453"/>
      <c r="E42" s="453"/>
      <c r="F42" s="453"/>
      <c r="G42" s="453"/>
      <c r="H42" s="453"/>
      <c r="I42" s="1">
        <v>34</v>
      </c>
      <c r="J42" s="5"/>
      <c r="K42" s="7"/>
    </row>
    <row r="43" spans="1:11" ht="12.75">
      <c r="A43" s="452" t="s">
        <v>34</v>
      </c>
      <c r="B43" s="453"/>
      <c r="C43" s="453"/>
      <c r="D43" s="453"/>
      <c r="E43" s="453"/>
      <c r="F43" s="453"/>
      <c r="G43" s="453"/>
      <c r="H43" s="453"/>
      <c r="I43" s="1">
        <v>35</v>
      </c>
      <c r="J43" s="5"/>
      <c r="K43" s="7"/>
    </row>
    <row r="44" spans="1:11" ht="12.75">
      <c r="A44" s="452" t="s">
        <v>35</v>
      </c>
      <c r="B44" s="453"/>
      <c r="C44" s="453"/>
      <c r="D44" s="453"/>
      <c r="E44" s="453"/>
      <c r="F44" s="453"/>
      <c r="G44" s="453"/>
      <c r="H44" s="453"/>
      <c r="I44" s="1">
        <v>36</v>
      </c>
      <c r="J44" s="5"/>
      <c r="K44" s="7"/>
    </row>
    <row r="45" spans="1:11" ht="12.75">
      <c r="A45" s="449" t="s">
        <v>148</v>
      </c>
      <c r="B45" s="450"/>
      <c r="C45" s="450"/>
      <c r="D45" s="450"/>
      <c r="E45" s="450"/>
      <c r="F45" s="450"/>
      <c r="G45" s="450"/>
      <c r="H45" s="450"/>
      <c r="I45" s="1">
        <v>37</v>
      </c>
      <c r="J45" s="59">
        <f>SUM(J40:J44)</f>
        <v>0</v>
      </c>
      <c r="K45" s="50">
        <f>SUM(K40:K44)</f>
        <v>0</v>
      </c>
    </row>
    <row r="46" spans="1:11" ht="12.75">
      <c r="A46" s="449" t="s">
        <v>162</v>
      </c>
      <c r="B46" s="450"/>
      <c r="C46" s="450"/>
      <c r="D46" s="450"/>
      <c r="E46" s="450"/>
      <c r="F46" s="450"/>
      <c r="G46" s="450"/>
      <c r="H46" s="450"/>
      <c r="I46" s="1">
        <v>38</v>
      </c>
      <c r="J46" s="59">
        <f>IF(J39&gt;J45,J39-J45,0)</f>
        <v>0</v>
      </c>
      <c r="K46" s="50">
        <f>IF(K39&gt;K45,K39-K45,0)</f>
        <v>0</v>
      </c>
    </row>
    <row r="47" spans="1:11" ht="12.75">
      <c r="A47" s="449" t="s">
        <v>163</v>
      </c>
      <c r="B47" s="450"/>
      <c r="C47" s="450"/>
      <c r="D47" s="450"/>
      <c r="E47" s="450"/>
      <c r="F47" s="450"/>
      <c r="G47" s="450"/>
      <c r="H47" s="450"/>
      <c r="I47" s="1">
        <v>39</v>
      </c>
      <c r="J47" s="59">
        <f>IF(J45&gt;J39,J45-J39,0)</f>
        <v>0</v>
      </c>
      <c r="K47" s="50">
        <f>IF(K45&gt;K39,K45-K39,0)</f>
        <v>0</v>
      </c>
    </row>
    <row r="48" spans="1:11" ht="12.75">
      <c r="A48" s="449" t="s">
        <v>149</v>
      </c>
      <c r="B48" s="450"/>
      <c r="C48" s="450"/>
      <c r="D48" s="450"/>
      <c r="E48" s="450"/>
      <c r="F48" s="450"/>
      <c r="G48" s="450"/>
      <c r="H48" s="450"/>
      <c r="I48" s="1">
        <v>40</v>
      </c>
      <c r="J48" s="59">
        <f>IF(J20-J21+J33-J34+J46-J47&gt;0,J20-J21+J33-J34+J46-J47,0)</f>
        <v>0</v>
      </c>
      <c r="K48" s="50">
        <f>IF(K20-K21+K33-K34+K46-K47&gt;0,K20-K21+K33-K34+K46-K47,0)</f>
        <v>0</v>
      </c>
    </row>
    <row r="49" spans="1:11" ht="12.75">
      <c r="A49" s="449" t="s">
        <v>15</v>
      </c>
      <c r="B49" s="450"/>
      <c r="C49" s="450"/>
      <c r="D49" s="450"/>
      <c r="E49" s="450"/>
      <c r="F49" s="450"/>
      <c r="G49" s="450"/>
      <c r="H49" s="450"/>
      <c r="I49" s="1">
        <v>41</v>
      </c>
      <c r="J49" s="59">
        <f>IF(J21-J20+J34-J33+J47-J46&gt;0,J21-J20+J34-J33+J47-J46,0)</f>
        <v>0</v>
      </c>
      <c r="K49" s="50">
        <f>IF(K21-K20+K34-K33+K47-K46&gt;0,K21-K20+K34-K33+K47-K46,0)</f>
        <v>0</v>
      </c>
    </row>
    <row r="50" spans="1:11" ht="12.75">
      <c r="A50" s="449" t="s">
        <v>161</v>
      </c>
      <c r="B50" s="450"/>
      <c r="C50" s="450"/>
      <c r="D50" s="450"/>
      <c r="E50" s="450"/>
      <c r="F50" s="450"/>
      <c r="G50" s="450"/>
      <c r="H50" s="450"/>
      <c r="I50" s="1">
        <v>42</v>
      </c>
      <c r="J50" s="5"/>
      <c r="K50" s="7"/>
    </row>
    <row r="51" spans="1:11" ht="12.75">
      <c r="A51" s="449" t="s">
        <v>175</v>
      </c>
      <c r="B51" s="450"/>
      <c r="C51" s="450"/>
      <c r="D51" s="450"/>
      <c r="E51" s="450"/>
      <c r="F51" s="450"/>
      <c r="G51" s="450"/>
      <c r="H51" s="450"/>
      <c r="I51" s="1">
        <v>43</v>
      </c>
      <c r="J51" s="5"/>
      <c r="K51" s="7"/>
    </row>
    <row r="52" spans="1:11" ht="12.75">
      <c r="A52" s="449" t="s">
        <v>176</v>
      </c>
      <c r="B52" s="450"/>
      <c r="C52" s="450"/>
      <c r="D52" s="450"/>
      <c r="E52" s="450"/>
      <c r="F52" s="450"/>
      <c r="G52" s="450"/>
      <c r="H52" s="450"/>
      <c r="I52" s="1">
        <v>44</v>
      </c>
      <c r="J52" s="5"/>
      <c r="K52" s="7"/>
    </row>
    <row r="53" spans="1:11" ht="12.75">
      <c r="A53" s="489" t="s">
        <v>177</v>
      </c>
      <c r="B53" s="490"/>
      <c r="C53" s="490"/>
      <c r="D53" s="490"/>
      <c r="E53" s="490"/>
      <c r="F53" s="490"/>
      <c r="G53" s="490"/>
      <c r="H53" s="49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25"/>
  <sheetViews>
    <sheetView zoomScaleSheetLayoutView="125" zoomScalePageLayoutView="0" workbookViewId="0" topLeftCell="A1">
      <selection activeCell="K9" sqref="K9"/>
    </sheetView>
  </sheetViews>
  <sheetFormatPr defaultColWidth="9.140625" defaultRowHeight="12.75"/>
  <cols>
    <col min="1" max="4" width="9.140625" style="71" customWidth="1"/>
    <col min="5" max="5" width="10.140625" style="71" bestFit="1" customWidth="1"/>
    <col min="6" max="9" width="9.140625" style="71" customWidth="1"/>
    <col min="10" max="10" width="15.7109375" style="71" customWidth="1"/>
    <col min="11" max="11" width="17.57421875" style="71" customWidth="1"/>
    <col min="12" max="16384" width="9.140625" style="71" customWidth="1"/>
  </cols>
  <sheetData>
    <row r="1" spans="1:12" ht="12.75">
      <c r="A1" s="530" t="s">
        <v>281</v>
      </c>
      <c r="B1" s="531"/>
      <c r="C1" s="531"/>
      <c r="D1" s="531"/>
      <c r="E1" s="531"/>
      <c r="F1" s="531"/>
      <c r="G1" s="531"/>
      <c r="H1" s="531"/>
      <c r="I1" s="531"/>
      <c r="J1" s="531"/>
      <c r="K1" s="531"/>
      <c r="L1" s="70"/>
    </row>
    <row r="2" spans="1:12" ht="15.75">
      <c r="A2" s="39"/>
      <c r="B2" s="69"/>
      <c r="C2" s="540" t="s">
        <v>282</v>
      </c>
      <c r="D2" s="541"/>
      <c r="E2" s="72">
        <v>40909</v>
      </c>
      <c r="F2" s="40" t="s">
        <v>250</v>
      </c>
      <c r="G2" s="542">
        <v>41090</v>
      </c>
      <c r="H2" s="543"/>
      <c r="I2" s="69"/>
      <c r="J2" s="69"/>
      <c r="K2" s="69"/>
      <c r="L2" s="73"/>
    </row>
    <row r="3" spans="1:11" ht="23.25">
      <c r="A3" s="544" t="s">
        <v>59</v>
      </c>
      <c r="B3" s="544"/>
      <c r="C3" s="544"/>
      <c r="D3" s="544"/>
      <c r="E3" s="544"/>
      <c r="F3" s="544"/>
      <c r="G3" s="544"/>
      <c r="H3" s="544"/>
      <c r="I3" s="76" t="s">
        <v>305</v>
      </c>
      <c r="J3" s="77" t="s">
        <v>150</v>
      </c>
      <c r="K3" s="77" t="s">
        <v>151</v>
      </c>
    </row>
    <row r="4" spans="1:11" ht="12.75">
      <c r="A4" s="545">
        <v>1</v>
      </c>
      <c r="B4" s="545"/>
      <c r="C4" s="545"/>
      <c r="D4" s="545"/>
      <c r="E4" s="545"/>
      <c r="F4" s="545"/>
      <c r="G4" s="545"/>
      <c r="H4" s="545"/>
      <c r="I4" s="79">
        <v>2</v>
      </c>
      <c r="J4" s="78" t="s">
        <v>283</v>
      </c>
      <c r="K4" s="78" t="s">
        <v>284</v>
      </c>
    </row>
    <row r="5" spans="1:11" ht="12.75">
      <c r="A5" s="532" t="s">
        <v>285</v>
      </c>
      <c r="B5" s="533"/>
      <c r="C5" s="533"/>
      <c r="D5" s="533"/>
      <c r="E5" s="533"/>
      <c r="F5" s="533"/>
      <c r="G5" s="533"/>
      <c r="H5" s="533"/>
      <c r="I5" s="41">
        <v>1</v>
      </c>
      <c r="J5" s="42">
        <v>28200700</v>
      </c>
      <c r="K5" s="42">
        <v>28200700</v>
      </c>
    </row>
    <row r="6" spans="1:11" ht="12.75">
      <c r="A6" s="532" t="s">
        <v>286</v>
      </c>
      <c r="B6" s="533"/>
      <c r="C6" s="533"/>
      <c r="D6" s="533"/>
      <c r="E6" s="533"/>
      <c r="F6" s="533"/>
      <c r="G6" s="533"/>
      <c r="H6" s="533"/>
      <c r="I6" s="41">
        <v>2</v>
      </c>
      <c r="J6" s="43">
        <v>194354000</v>
      </c>
      <c r="K6" s="43">
        <v>194354000</v>
      </c>
    </row>
    <row r="7" spans="1:11" ht="12.75">
      <c r="A7" s="532" t="s">
        <v>287</v>
      </c>
      <c r="B7" s="533"/>
      <c r="C7" s="533"/>
      <c r="D7" s="533"/>
      <c r="E7" s="533"/>
      <c r="F7" s="533"/>
      <c r="G7" s="533"/>
      <c r="H7" s="533"/>
      <c r="I7" s="41">
        <v>3</v>
      </c>
      <c r="J7" s="43">
        <v>0</v>
      </c>
      <c r="K7" s="43">
        <v>0</v>
      </c>
    </row>
    <row r="8" spans="1:13" ht="12.75">
      <c r="A8" s="532" t="s">
        <v>288</v>
      </c>
      <c r="B8" s="533"/>
      <c r="C8" s="533"/>
      <c r="D8" s="533"/>
      <c r="E8" s="533"/>
      <c r="F8" s="533"/>
      <c r="G8" s="533"/>
      <c r="H8" s="533"/>
      <c r="I8" s="41">
        <v>4</v>
      </c>
      <c r="J8" s="334">
        <v>-641773252</v>
      </c>
      <c r="K8" s="7">
        <v>-708390211</v>
      </c>
      <c r="M8" s="146"/>
    </row>
    <row r="9" spans="1:14" ht="12.75">
      <c r="A9" s="532" t="s">
        <v>289</v>
      </c>
      <c r="B9" s="533"/>
      <c r="C9" s="533"/>
      <c r="D9" s="533"/>
      <c r="E9" s="533"/>
      <c r="F9" s="533"/>
      <c r="G9" s="533"/>
      <c r="H9" s="533"/>
      <c r="I9" s="41">
        <v>5</v>
      </c>
      <c r="J9" s="335">
        <v>-22981085</v>
      </c>
      <c r="K9" s="43">
        <v>-16714875</v>
      </c>
      <c r="N9" s="146"/>
    </row>
    <row r="10" spans="1:11" ht="12.75">
      <c r="A10" s="532" t="s">
        <v>290</v>
      </c>
      <c r="B10" s="533"/>
      <c r="C10" s="533"/>
      <c r="D10" s="533"/>
      <c r="E10" s="533"/>
      <c r="F10" s="533"/>
      <c r="G10" s="533"/>
      <c r="H10" s="533"/>
      <c r="I10" s="41">
        <v>6</v>
      </c>
      <c r="J10" s="43">
        <v>0</v>
      </c>
      <c r="K10" s="43">
        <v>0</v>
      </c>
    </row>
    <row r="11" spans="1:11" ht="12.75">
      <c r="A11" s="532" t="s">
        <v>291</v>
      </c>
      <c r="B11" s="533"/>
      <c r="C11" s="533"/>
      <c r="D11" s="533"/>
      <c r="E11" s="533"/>
      <c r="F11" s="533"/>
      <c r="G11" s="533"/>
      <c r="H11" s="533"/>
      <c r="I11" s="41">
        <v>7</v>
      </c>
      <c r="J11" s="43">
        <v>0</v>
      </c>
      <c r="K11" s="43">
        <v>0</v>
      </c>
    </row>
    <row r="12" spans="1:11" ht="12.75">
      <c r="A12" s="532" t="s">
        <v>292</v>
      </c>
      <c r="B12" s="533"/>
      <c r="C12" s="533"/>
      <c r="D12" s="533"/>
      <c r="E12" s="533"/>
      <c r="F12" s="533"/>
      <c r="G12" s="533"/>
      <c r="H12" s="533"/>
      <c r="I12" s="41">
        <v>8</v>
      </c>
      <c r="J12" s="43">
        <v>0</v>
      </c>
      <c r="K12" s="43">
        <v>0</v>
      </c>
    </row>
    <row r="13" spans="1:11" ht="12.75">
      <c r="A13" s="532" t="s">
        <v>293</v>
      </c>
      <c r="B13" s="533"/>
      <c r="C13" s="533"/>
      <c r="D13" s="533"/>
      <c r="E13" s="533"/>
      <c r="F13" s="533"/>
      <c r="G13" s="533"/>
      <c r="H13" s="533"/>
      <c r="I13" s="41">
        <v>9</v>
      </c>
      <c r="J13" s="43">
        <v>0</v>
      </c>
      <c r="K13" s="43">
        <v>0</v>
      </c>
    </row>
    <row r="14" spans="1:11" ht="12.75">
      <c r="A14" s="534" t="s">
        <v>294</v>
      </c>
      <c r="B14" s="535"/>
      <c r="C14" s="535"/>
      <c r="D14" s="535"/>
      <c r="E14" s="535"/>
      <c r="F14" s="535"/>
      <c r="G14" s="535"/>
      <c r="H14" s="535"/>
      <c r="I14" s="41">
        <v>10</v>
      </c>
      <c r="J14" s="74">
        <f>SUM(J5:J13)</f>
        <v>-442199637</v>
      </c>
      <c r="K14" s="74">
        <f>SUM(K5:K13)</f>
        <v>-502550386</v>
      </c>
    </row>
    <row r="15" spans="1:11" ht="12.75">
      <c r="A15" s="532" t="s">
        <v>295</v>
      </c>
      <c r="B15" s="533"/>
      <c r="C15" s="533"/>
      <c r="D15" s="533"/>
      <c r="E15" s="533"/>
      <c r="F15" s="533"/>
      <c r="G15" s="533"/>
      <c r="H15" s="533"/>
      <c r="I15" s="41">
        <v>11</v>
      </c>
      <c r="J15" s="43">
        <v>0</v>
      </c>
      <c r="K15" s="43">
        <v>0</v>
      </c>
    </row>
    <row r="16" spans="1:11" ht="12.75">
      <c r="A16" s="532" t="s">
        <v>296</v>
      </c>
      <c r="B16" s="533"/>
      <c r="C16" s="533"/>
      <c r="D16" s="533"/>
      <c r="E16" s="533"/>
      <c r="F16" s="533"/>
      <c r="G16" s="533"/>
      <c r="H16" s="533"/>
      <c r="I16" s="41">
        <v>12</v>
      </c>
      <c r="J16" s="43">
        <v>0</v>
      </c>
      <c r="K16" s="43">
        <v>0</v>
      </c>
    </row>
    <row r="17" spans="1:11" ht="12.75">
      <c r="A17" s="532" t="s">
        <v>297</v>
      </c>
      <c r="B17" s="533"/>
      <c r="C17" s="533"/>
      <c r="D17" s="533"/>
      <c r="E17" s="533"/>
      <c r="F17" s="533"/>
      <c r="G17" s="533"/>
      <c r="H17" s="533"/>
      <c r="I17" s="41">
        <v>13</v>
      </c>
      <c r="J17" s="43">
        <v>0</v>
      </c>
      <c r="K17" s="43">
        <v>0</v>
      </c>
    </row>
    <row r="18" spans="1:11" ht="12.75">
      <c r="A18" s="532" t="s">
        <v>298</v>
      </c>
      <c r="B18" s="533"/>
      <c r="C18" s="533"/>
      <c r="D18" s="533"/>
      <c r="E18" s="533"/>
      <c r="F18" s="533"/>
      <c r="G18" s="533"/>
      <c r="H18" s="533"/>
      <c r="I18" s="41">
        <v>14</v>
      </c>
      <c r="J18" s="43">
        <v>0</v>
      </c>
      <c r="K18" s="43">
        <v>0</v>
      </c>
    </row>
    <row r="19" spans="1:11" ht="12.75">
      <c r="A19" s="532" t="s">
        <v>299</v>
      </c>
      <c r="B19" s="533"/>
      <c r="C19" s="533"/>
      <c r="D19" s="533"/>
      <c r="E19" s="533"/>
      <c r="F19" s="533"/>
      <c r="G19" s="533"/>
      <c r="H19" s="533"/>
      <c r="I19" s="41">
        <v>15</v>
      </c>
      <c r="J19" s="43">
        <v>0</v>
      </c>
      <c r="K19" s="43">
        <v>0</v>
      </c>
    </row>
    <row r="20" spans="1:11" ht="12.75">
      <c r="A20" s="532" t="s">
        <v>300</v>
      </c>
      <c r="B20" s="533"/>
      <c r="C20" s="533"/>
      <c r="D20" s="533"/>
      <c r="E20" s="533"/>
      <c r="F20" s="533"/>
      <c r="G20" s="533"/>
      <c r="H20" s="533"/>
      <c r="I20" s="41">
        <v>16</v>
      </c>
      <c r="J20" s="43">
        <v>0</v>
      </c>
      <c r="K20" s="43">
        <v>0</v>
      </c>
    </row>
    <row r="21" spans="1:11" ht="12.75">
      <c r="A21" s="534" t="s">
        <v>301</v>
      </c>
      <c r="B21" s="535"/>
      <c r="C21" s="535"/>
      <c r="D21" s="535"/>
      <c r="E21" s="535"/>
      <c r="F21" s="535"/>
      <c r="G21" s="535"/>
      <c r="H21" s="535"/>
      <c r="I21" s="41">
        <v>17</v>
      </c>
      <c r="J21" s="75">
        <f>SUM(J15:J20)</f>
        <v>0</v>
      </c>
      <c r="K21" s="75">
        <f>SUM(K15:K20)</f>
        <v>0</v>
      </c>
    </row>
    <row r="22" spans="1:11" ht="12.75">
      <c r="A22" s="536"/>
      <c r="B22" s="537"/>
      <c r="C22" s="537"/>
      <c r="D22" s="537"/>
      <c r="E22" s="537"/>
      <c r="F22" s="537"/>
      <c r="G22" s="537"/>
      <c r="H22" s="537"/>
      <c r="I22" s="538"/>
      <c r="J22" s="538"/>
      <c r="K22" s="539"/>
    </row>
    <row r="23" spans="1:11" ht="12.75">
      <c r="A23" s="524" t="s">
        <v>302</v>
      </c>
      <c r="B23" s="525"/>
      <c r="C23" s="525"/>
      <c r="D23" s="525"/>
      <c r="E23" s="525"/>
      <c r="F23" s="525"/>
      <c r="G23" s="525"/>
      <c r="H23" s="525"/>
      <c r="I23" s="44">
        <v>18</v>
      </c>
      <c r="J23" s="42">
        <f>J14</f>
        <v>-442199637</v>
      </c>
      <c r="K23" s="42">
        <f>K14</f>
        <v>-502550386</v>
      </c>
    </row>
    <row r="24" spans="1:11" ht="17.25" customHeight="1">
      <c r="A24" s="526" t="s">
        <v>303</v>
      </c>
      <c r="B24" s="527"/>
      <c r="C24" s="527"/>
      <c r="D24" s="527"/>
      <c r="E24" s="527"/>
      <c r="F24" s="527"/>
      <c r="G24" s="527"/>
      <c r="H24" s="527"/>
      <c r="I24" s="45">
        <v>19</v>
      </c>
      <c r="J24" s="75">
        <v>0</v>
      </c>
      <c r="K24" s="75">
        <v>0</v>
      </c>
    </row>
    <row r="25" spans="1:11" ht="30" customHeight="1">
      <c r="A25" s="528" t="s">
        <v>304</v>
      </c>
      <c r="B25" s="529"/>
      <c r="C25" s="529"/>
      <c r="D25" s="529"/>
      <c r="E25" s="529"/>
      <c r="F25" s="529"/>
      <c r="G25" s="529"/>
      <c r="H25" s="529"/>
      <c r="I25" s="529"/>
      <c r="J25" s="529"/>
      <c r="K25" s="529"/>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T468"/>
  <sheetViews>
    <sheetView zoomScaleSheetLayoutView="100" zoomScalePageLayoutView="0" workbookViewId="0" topLeftCell="A73">
      <selection activeCell="B91" sqref="B91"/>
    </sheetView>
  </sheetViews>
  <sheetFormatPr defaultColWidth="9.140625" defaultRowHeight="12.75"/>
  <cols>
    <col min="1" max="1" width="30.00390625" style="154" customWidth="1"/>
    <col min="2" max="2" width="11.7109375" style="154" bestFit="1" customWidth="1"/>
    <col min="3" max="3" width="11.140625" style="154" bestFit="1" customWidth="1"/>
    <col min="4" max="4" width="12.28125" style="154" bestFit="1" customWidth="1"/>
    <col min="5" max="5" width="13.28125" style="154" customWidth="1"/>
    <col min="6" max="6" width="10.00390625" style="154" bestFit="1" customWidth="1"/>
    <col min="7" max="7" width="9.140625" style="154" customWidth="1"/>
    <col min="8" max="8" width="9.140625" style="154" bestFit="1" customWidth="1"/>
    <col min="9" max="9" width="9.57421875" style="154" bestFit="1" customWidth="1"/>
    <col min="10" max="11" width="9.140625" style="143" customWidth="1"/>
    <col min="12" max="20" width="9.140625" style="186" customWidth="1"/>
    <col min="21" max="16384" width="9.140625" style="144" customWidth="1"/>
  </cols>
  <sheetData>
    <row r="2" spans="1:9" ht="20.25">
      <c r="A2" s="598" t="s">
        <v>280</v>
      </c>
      <c r="B2" s="598"/>
      <c r="C2" s="598"/>
      <c r="D2" s="598"/>
      <c r="E2" s="598"/>
      <c r="F2" s="598"/>
      <c r="G2" s="598"/>
      <c r="H2" s="598"/>
      <c r="I2" s="598"/>
    </row>
    <row r="3" ht="12.75">
      <c r="A3" s="153"/>
    </row>
    <row r="4" spans="1:9" ht="12.75">
      <c r="A4" s="600" t="s">
        <v>594</v>
      </c>
      <c r="B4" s="600"/>
      <c r="C4" s="600"/>
      <c r="D4" s="600"/>
      <c r="E4" s="600"/>
      <c r="F4" s="600"/>
      <c r="G4" s="600"/>
      <c r="H4" s="600"/>
      <c r="I4" s="600"/>
    </row>
    <row r="5" ht="12.75" customHeight="1"/>
    <row r="6" spans="1:10" ht="12.75" customHeight="1">
      <c r="A6" s="567" t="s">
        <v>342</v>
      </c>
      <c r="B6" s="567"/>
      <c r="C6" s="567"/>
      <c r="D6" s="567"/>
      <c r="E6" s="567"/>
      <c r="F6" s="567"/>
      <c r="G6" s="567"/>
      <c r="H6" s="567"/>
      <c r="I6" s="567"/>
      <c r="J6" s="567"/>
    </row>
    <row r="7" spans="1:10" ht="12.75" customHeight="1">
      <c r="A7" s="147"/>
      <c r="B7" s="147"/>
      <c r="C7" s="147"/>
      <c r="D7" s="147"/>
      <c r="E7" s="147"/>
      <c r="F7" s="147"/>
      <c r="G7" s="147"/>
      <c r="H7" s="147"/>
      <c r="I7" s="147"/>
      <c r="J7" s="164"/>
    </row>
    <row r="8" spans="1:10" ht="12.75" customHeight="1">
      <c r="A8" s="575" t="s">
        <v>343</v>
      </c>
      <c r="B8" s="575"/>
      <c r="C8" s="575"/>
      <c r="D8" s="575"/>
      <c r="E8" s="575"/>
      <c r="F8" s="575"/>
      <c r="G8" s="575"/>
      <c r="H8" s="575"/>
      <c r="I8" s="575"/>
      <c r="J8" s="165"/>
    </row>
    <row r="9" spans="1:10" ht="29.25" customHeight="1">
      <c r="A9" s="548" t="s">
        <v>344</v>
      </c>
      <c r="B9" s="548"/>
      <c r="C9" s="548"/>
      <c r="D9" s="548"/>
      <c r="E9" s="548"/>
      <c r="F9" s="548"/>
      <c r="G9" s="548"/>
      <c r="H9" s="548"/>
      <c r="I9" s="548"/>
      <c r="J9" s="166"/>
    </row>
    <row r="10" spans="1:10" ht="41.25" customHeight="1">
      <c r="A10" s="548" t="s">
        <v>345</v>
      </c>
      <c r="B10" s="548"/>
      <c r="C10" s="548"/>
      <c r="D10" s="548"/>
      <c r="E10" s="548"/>
      <c r="F10" s="548"/>
      <c r="G10" s="548"/>
      <c r="H10" s="548"/>
      <c r="I10" s="548"/>
      <c r="J10" s="166"/>
    </row>
    <row r="11" spans="1:9" ht="12.75" customHeight="1">
      <c r="A11" s="163"/>
      <c r="B11" s="163"/>
      <c r="C11" s="163"/>
      <c r="D11" s="163"/>
      <c r="E11" s="163"/>
      <c r="F11" s="163"/>
      <c r="G11" s="163"/>
      <c r="H11" s="163"/>
      <c r="I11" s="163"/>
    </row>
    <row r="12" spans="1:10" ht="12.75" customHeight="1">
      <c r="A12" s="575" t="s">
        <v>346</v>
      </c>
      <c r="B12" s="575"/>
      <c r="C12" s="575"/>
      <c r="D12" s="575"/>
      <c r="E12" s="575"/>
      <c r="F12" s="575"/>
      <c r="G12" s="575"/>
      <c r="H12" s="575"/>
      <c r="I12" s="575"/>
      <c r="J12" s="168"/>
    </row>
    <row r="13" spans="1:10" ht="28.5" customHeight="1">
      <c r="A13" s="548" t="s">
        <v>347</v>
      </c>
      <c r="B13" s="548"/>
      <c r="C13" s="548"/>
      <c r="D13" s="548"/>
      <c r="E13" s="548"/>
      <c r="F13" s="548"/>
      <c r="G13" s="548"/>
      <c r="H13" s="548"/>
      <c r="I13" s="548"/>
      <c r="J13" s="166"/>
    </row>
    <row r="14" spans="1:9" ht="12.75" customHeight="1">
      <c r="A14" s="163" t="s">
        <v>348</v>
      </c>
      <c r="B14" s="163"/>
      <c r="C14" s="163"/>
      <c r="D14" s="163"/>
      <c r="E14" s="163"/>
      <c r="F14" s="163"/>
      <c r="G14" s="163"/>
      <c r="H14" s="163"/>
      <c r="I14" s="163"/>
    </row>
    <row r="15" spans="1:11" ht="27" customHeight="1">
      <c r="A15" s="548" t="s">
        <v>349</v>
      </c>
      <c r="B15" s="548"/>
      <c r="C15" s="548"/>
      <c r="D15" s="548"/>
      <c r="E15" s="548"/>
      <c r="F15" s="548"/>
      <c r="G15" s="548"/>
      <c r="H15" s="548"/>
      <c r="I15" s="548"/>
      <c r="J15" s="166"/>
      <c r="K15" s="156"/>
    </row>
    <row r="16" spans="1:9" ht="12.75" customHeight="1">
      <c r="A16" s="163"/>
      <c r="B16" s="163"/>
      <c r="C16" s="163"/>
      <c r="D16" s="163"/>
      <c r="E16" s="163"/>
      <c r="F16" s="163"/>
      <c r="G16" s="163"/>
      <c r="H16" s="163"/>
      <c r="I16" s="163"/>
    </row>
    <row r="17" spans="1:10" ht="67.5" customHeight="1">
      <c r="A17" s="548" t="s">
        <v>350</v>
      </c>
      <c r="B17" s="548"/>
      <c r="C17" s="548"/>
      <c r="D17" s="548"/>
      <c r="E17" s="548"/>
      <c r="F17" s="548"/>
      <c r="G17" s="548"/>
      <c r="H17" s="548"/>
      <c r="I17" s="548"/>
      <c r="J17" s="166"/>
    </row>
    <row r="18" spans="1:10" ht="12.75">
      <c r="A18" s="272"/>
      <c r="B18" s="272"/>
      <c r="C18" s="272"/>
      <c r="D18" s="272"/>
      <c r="E18" s="272"/>
      <c r="F18" s="272"/>
      <c r="G18" s="272"/>
      <c r="H18" s="272"/>
      <c r="I18" s="272"/>
      <c r="J18" s="252"/>
    </row>
    <row r="19" spans="1:10" ht="27" customHeight="1">
      <c r="A19" s="548" t="s">
        <v>549</v>
      </c>
      <c r="B19" s="548"/>
      <c r="C19" s="548"/>
      <c r="D19" s="548"/>
      <c r="E19" s="548"/>
      <c r="F19" s="548"/>
      <c r="G19" s="548"/>
      <c r="H19" s="548"/>
      <c r="I19" s="548"/>
      <c r="J19" s="166"/>
    </row>
    <row r="20" spans="1:10" ht="12.75">
      <c r="A20" s="548" t="s">
        <v>351</v>
      </c>
      <c r="B20" s="548"/>
      <c r="C20" s="548"/>
      <c r="D20" s="548"/>
      <c r="E20" s="548"/>
      <c r="F20" s="548"/>
      <c r="G20" s="548"/>
      <c r="H20" s="548"/>
      <c r="I20" s="548"/>
      <c r="J20" s="166"/>
    </row>
    <row r="21" spans="1:10" ht="26.25" customHeight="1">
      <c r="A21" s="548" t="s">
        <v>352</v>
      </c>
      <c r="B21" s="548"/>
      <c r="C21" s="548"/>
      <c r="D21" s="548"/>
      <c r="E21" s="548"/>
      <c r="F21" s="548"/>
      <c r="G21" s="548"/>
      <c r="H21" s="548"/>
      <c r="I21" s="548"/>
      <c r="J21" s="166"/>
    </row>
    <row r="22" spans="1:10" ht="12.75" customHeight="1">
      <c r="A22" s="548" t="s">
        <v>353</v>
      </c>
      <c r="B22" s="548"/>
      <c r="C22" s="548"/>
      <c r="D22" s="548"/>
      <c r="E22" s="548"/>
      <c r="F22" s="548"/>
      <c r="G22" s="548"/>
      <c r="H22" s="548"/>
      <c r="I22" s="548"/>
      <c r="J22" s="166"/>
    </row>
    <row r="23" spans="1:9" ht="27" customHeight="1">
      <c r="A23" s="599" t="s">
        <v>574</v>
      </c>
      <c r="B23" s="599"/>
      <c r="C23" s="599"/>
      <c r="D23" s="599"/>
      <c r="E23" s="599"/>
      <c r="F23" s="599"/>
      <c r="G23" s="599"/>
      <c r="H23" s="599"/>
      <c r="I23" s="599"/>
    </row>
    <row r="24" spans="1:9" ht="12.75">
      <c r="A24" s="235"/>
      <c r="B24" s="234"/>
      <c r="C24" s="234"/>
      <c r="D24" s="234"/>
      <c r="E24" s="234"/>
      <c r="F24" s="234"/>
      <c r="G24" s="234"/>
      <c r="H24" s="234"/>
      <c r="I24" s="234"/>
    </row>
    <row r="25" spans="1:2" ht="12.75">
      <c r="A25" s="548" t="s">
        <v>597</v>
      </c>
      <c r="B25" s="548"/>
    </row>
    <row r="26" spans="1:20" ht="25.5">
      <c r="A26" s="213" t="s">
        <v>354</v>
      </c>
      <c r="B26" s="232" t="s">
        <v>355</v>
      </c>
      <c r="C26" s="573"/>
      <c r="D26" s="573"/>
      <c r="E26" s="573"/>
      <c r="F26" s="573"/>
      <c r="G26" s="573"/>
      <c r="H26" s="573"/>
      <c r="I26" s="573"/>
      <c r="K26" s="186"/>
      <c r="L26" s="144"/>
      <c r="M26" s="144"/>
      <c r="N26" s="144"/>
      <c r="O26" s="144"/>
      <c r="P26" s="144"/>
      <c r="Q26" s="144"/>
      <c r="R26" s="144"/>
      <c r="S26" s="144"/>
      <c r="T26" s="144"/>
    </row>
    <row r="27" spans="1:20" ht="12.75">
      <c r="A27" s="231" t="s">
        <v>356</v>
      </c>
      <c r="B27" s="233">
        <v>1</v>
      </c>
      <c r="C27" s="230"/>
      <c r="D27" s="230"/>
      <c r="E27" s="230"/>
      <c r="F27" s="230"/>
      <c r="G27" s="230"/>
      <c r="H27" s="230"/>
      <c r="I27" s="230"/>
      <c r="K27" s="186"/>
      <c r="L27" s="144"/>
      <c r="M27" s="144"/>
      <c r="N27" s="144"/>
      <c r="O27" s="144"/>
      <c r="P27" s="144"/>
      <c r="Q27" s="144"/>
      <c r="R27" s="144"/>
      <c r="S27" s="144"/>
      <c r="T27" s="144"/>
    </row>
    <row r="28" spans="1:20" ht="12.75">
      <c r="A28" s="231" t="s">
        <v>357</v>
      </c>
      <c r="B28" s="233">
        <v>1</v>
      </c>
      <c r="C28" s="230"/>
      <c r="D28" s="230"/>
      <c r="E28" s="230"/>
      <c r="F28" s="230"/>
      <c r="G28" s="230"/>
      <c r="H28" s="230"/>
      <c r="I28" s="230"/>
      <c r="K28" s="186"/>
      <c r="L28" s="144"/>
      <c r="M28" s="144"/>
      <c r="N28" s="144"/>
      <c r="O28" s="144"/>
      <c r="P28" s="144"/>
      <c r="Q28" s="144"/>
      <c r="R28" s="144"/>
      <c r="S28" s="144"/>
      <c r="T28" s="144"/>
    </row>
    <row r="29" spans="1:20" ht="25.5">
      <c r="A29" s="231" t="s">
        <v>570</v>
      </c>
      <c r="B29" s="233">
        <v>1</v>
      </c>
      <c r="C29" s="574"/>
      <c r="D29" s="574"/>
      <c r="E29" s="574"/>
      <c r="F29" s="574"/>
      <c r="G29" s="574"/>
      <c r="H29" s="574"/>
      <c r="I29" s="574"/>
      <c r="K29" s="186"/>
      <c r="L29" s="144"/>
      <c r="M29" s="144"/>
      <c r="N29" s="144"/>
      <c r="O29" s="144"/>
      <c r="P29" s="144"/>
      <c r="Q29" s="144"/>
      <c r="R29" s="144"/>
      <c r="S29" s="144"/>
      <c r="T29" s="144"/>
    </row>
    <row r="30" spans="1:2" ht="12.75">
      <c r="A30" s="163"/>
      <c r="B30" s="163"/>
    </row>
    <row r="31" spans="1:10" ht="12.75">
      <c r="A31" s="548" t="s">
        <v>358</v>
      </c>
      <c r="B31" s="548"/>
      <c r="C31" s="548"/>
      <c r="D31" s="548"/>
      <c r="E31" s="548"/>
      <c r="F31" s="548"/>
      <c r="G31" s="548"/>
      <c r="H31" s="548"/>
      <c r="I31" s="548"/>
      <c r="J31" s="166"/>
    </row>
    <row r="32" spans="1:10" ht="12.75">
      <c r="A32" s="150"/>
      <c r="B32" s="150"/>
      <c r="C32" s="150"/>
      <c r="D32" s="150"/>
      <c r="E32" s="150"/>
      <c r="F32" s="150"/>
      <c r="G32" s="150"/>
      <c r="H32" s="150"/>
      <c r="I32" s="150"/>
      <c r="J32" s="156"/>
    </row>
    <row r="33" ht="12.75">
      <c r="A33" s="163"/>
    </row>
    <row r="34" spans="1:10" ht="12.75">
      <c r="A34" s="575" t="s">
        <v>359</v>
      </c>
      <c r="B34" s="575"/>
      <c r="C34" s="575"/>
      <c r="D34" s="575"/>
      <c r="E34" s="575"/>
      <c r="F34" s="575"/>
      <c r="G34" s="575"/>
      <c r="H34" s="575"/>
      <c r="I34" s="575"/>
      <c r="J34" s="168"/>
    </row>
    <row r="35" spans="1:10" ht="12.75" customHeight="1">
      <c r="A35" s="548" t="s">
        <v>612</v>
      </c>
      <c r="B35" s="548"/>
      <c r="C35" s="548"/>
      <c r="D35" s="548"/>
      <c r="E35" s="548"/>
      <c r="F35" s="548"/>
      <c r="G35" s="548"/>
      <c r="H35" s="548"/>
      <c r="I35" s="548"/>
      <c r="J35" s="169"/>
    </row>
    <row r="36" ht="12.75">
      <c r="A36" s="152"/>
    </row>
    <row r="37" ht="12.75">
      <c r="A37" s="152"/>
    </row>
    <row r="38" spans="1:10" ht="12.75">
      <c r="A38" s="575" t="s">
        <v>519</v>
      </c>
      <c r="B38" s="575"/>
      <c r="C38" s="575"/>
      <c r="D38" s="575"/>
      <c r="E38" s="575"/>
      <c r="F38" s="575"/>
      <c r="G38" s="575"/>
      <c r="H38" s="575"/>
      <c r="I38" s="575"/>
      <c r="J38" s="168"/>
    </row>
    <row r="39" spans="1:9" ht="12.75">
      <c r="A39" s="259"/>
      <c r="B39" s="257"/>
      <c r="C39" s="257"/>
      <c r="D39" s="257"/>
      <c r="E39" s="257"/>
      <c r="F39" s="257"/>
      <c r="G39" s="257"/>
      <c r="H39" s="257"/>
      <c r="I39" s="257"/>
    </row>
    <row r="40" spans="1:10" ht="12.75">
      <c r="A40" s="575" t="s">
        <v>586</v>
      </c>
      <c r="B40" s="575"/>
      <c r="C40" s="575"/>
      <c r="D40" s="575"/>
      <c r="E40" s="575"/>
      <c r="F40" s="575"/>
      <c r="G40" s="575"/>
      <c r="H40" s="575"/>
      <c r="I40" s="575"/>
      <c r="J40" s="168"/>
    </row>
    <row r="41" spans="1:9" ht="12.75" customHeight="1">
      <c r="A41" s="259" t="s">
        <v>363</v>
      </c>
      <c r="B41" s="600" t="s">
        <v>546</v>
      </c>
      <c r="C41" s="600"/>
      <c r="D41" s="600"/>
      <c r="E41" s="600"/>
      <c r="F41" s="600"/>
      <c r="G41" s="600"/>
      <c r="H41" s="600"/>
      <c r="I41" s="600"/>
    </row>
    <row r="42" spans="1:10" ht="12.75" customHeight="1">
      <c r="A42" s="259" t="s">
        <v>360</v>
      </c>
      <c r="B42" s="600" t="s">
        <v>547</v>
      </c>
      <c r="C42" s="600"/>
      <c r="D42" s="600"/>
      <c r="E42" s="600"/>
      <c r="F42" s="600"/>
      <c r="G42" s="600"/>
      <c r="H42" s="600"/>
      <c r="I42" s="600"/>
      <c r="J42" s="167"/>
    </row>
    <row r="43" spans="1:10" ht="12.75">
      <c r="A43" s="259" t="s">
        <v>361</v>
      </c>
      <c r="B43" s="600" t="s">
        <v>362</v>
      </c>
      <c r="C43" s="600"/>
      <c r="D43" s="600"/>
      <c r="E43" s="600"/>
      <c r="F43" s="600"/>
      <c r="G43" s="600"/>
      <c r="H43" s="600"/>
      <c r="I43" s="600"/>
      <c r="J43" s="167"/>
    </row>
    <row r="44" spans="1:9" ht="12.75">
      <c r="A44" s="257"/>
      <c r="B44" s="257"/>
      <c r="C44" s="257"/>
      <c r="D44" s="257"/>
      <c r="E44" s="257"/>
      <c r="F44" s="257"/>
      <c r="G44" s="257"/>
      <c r="H44" s="257"/>
      <c r="I44" s="257"/>
    </row>
    <row r="45" spans="1:9" ht="12.75">
      <c r="A45" s="257"/>
      <c r="B45" s="257"/>
      <c r="C45" s="257"/>
      <c r="D45" s="257"/>
      <c r="E45" s="257"/>
      <c r="F45" s="257"/>
      <c r="G45" s="257"/>
      <c r="H45" s="257"/>
      <c r="I45" s="257"/>
    </row>
    <row r="46" spans="1:10" ht="12.75">
      <c r="A46" s="575" t="s">
        <v>564</v>
      </c>
      <c r="B46" s="575"/>
      <c r="C46" s="575"/>
      <c r="D46" s="575"/>
      <c r="E46" s="575"/>
      <c r="F46" s="575"/>
      <c r="G46" s="575"/>
      <c r="H46" s="575"/>
      <c r="I46" s="575"/>
      <c r="J46" s="168"/>
    </row>
    <row r="47" spans="1:10" ht="12.75">
      <c r="A47" s="259" t="s">
        <v>364</v>
      </c>
      <c r="B47" s="600" t="s">
        <v>548</v>
      </c>
      <c r="C47" s="600"/>
      <c r="D47" s="600"/>
      <c r="E47" s="600"/>
      <c r="F47" s="600"/>
      <c r="G47" s="600"/>
      <c r="H47" s="600"/>
      <c r="I47" s="600"/>
      <c r="J47" s="167"/>
    </row>
    <row r="48" spans="1:10" ht="12.75">
      <c r="A48" s="259" t="s">
        <v>517</v>
      </c>
      <c r="B48" s="600" t="s">
        <v>589</v>
      </c>
      <c r="C48" s="600"/>
      <c r="D48" s="600"/>
      <c r="E48" s="600"/>
      <c r="F48" s="600"/>
      <c r="G48" s="600"/>
      <c r="H48" s="600"/>
      <c r="I48" s="600"/>
      <c r="J48" s="167"/>
    </row>
    <row r="49" spans="1:10" ht="12.75">
      <c r="A49" s="259" t="s">
        <v>565</v>
      </c>
      <c r="B49" s="600" t="s">
        <v>590</v>
      </c>
      <c r="C49" s="600"/>
      <c r="D49" s="600"/>
      <c r="E49" s="600"/>
      <c r="F49" s="600"/>
      <c r="G49" s="600"/>
      <c r="H49" s="600"/>
      <c r="I49" s="600"/>
      <c r="J49" s="167"/>
    </row>
    <row r="50" spans="1:10" ht="12.75">
      <c r="A50" s="259" t="s">
        <v>566</v>
      </c>
      <c r="B50" s="158" t="s">
        <v>547</v>
      </c>
      <c r="C50" s="158"/>
      <c r="D50" s="158"/>
      <c r="E50" s="158"/>
      <c r="F50" s="158"/>
      <c r="G50" s="158"/>
      <c r="H50" s="158"/>
      <c r="I50" s="158"/>
      <c r="J50" s="167"/>
    </row>
    <row r="51" ht="12.75">
      <c r="A51" s="163"/>
    </row>
    <row r="52" spans="1:9" ht="12.75">
      <c r="A52" s="601" t="s">
        <v>365</v>
      </c>
      <c r="B52" s="601"/>
      <c r="C52" s="601"/>
      <c r="D52" s="601"/>
      <c r="E52" s="601"/>
      <c r="F52" s="601"/>
      <c r="G52" s="601"/>
      <c r="H52" s="601"/>
      <c r="I52" s="601"/>
    </row>
    <row r="53" spans="1:9" ht="12.75">
      <c r="A53" s="148"/>
      <c r="B53" s="148"/>
      <c r="C53" s="148"/>
      <c r="D53" s="148"/>
      <c r="E53" s="148"/>
      <c r="F53" s="148"/>
      <c r="G53" s="148"/>
      <c r="H53" s="148"/>
      <c r="I53" s="148"/>
    </row>
    <row r="54" spans="1:9" ht="12.75">
      <c r="A54" s="601" t="s">
        <v>366</v>
      </c>
      <c r="B54" s="601"/>
      <c r="C54" s="601"/>
      <c r="D54" s="601"/>
      <c r="E54" s="601"/>
      <c r="F54" s="601"/>
      <c r="G54" s="601"/>
      <c r="H54" s="601"/>
      <c r="I54" s="601"/>
    </row>
    <row r="55" ht="12.75">
      <c r="A55" s="163"/>
    </row>
    <row r="56" spans="1:11" ht="41.25" customHeight="1">
      <c r="A56" s="548" t="s">
        <v>367</v>
      </c>
      <c r="B56" s="548"/>
      <c r="C56" s="548"/>
      <c r="D56" s="548"/>
      <c r="E56" s="548"/>
      <c r="F56" s="548"/>
      <c r="G56" s="548"/>
      <c r="H56" s="548"/>
      <c r="I56" s="548"/>
      <c r="J56" s="157"/>
      <c r="K56" s="157"/>
    </row>
    <row r="57" spans="1:11" ht="28.5" customHeight="1">
      <c r="A57" s="548" t="s">
        <v>598</v>
      </c>
      <c r="B57" s="548"/>
      <c r="C57" s="548"/>
      <c r="D57" s="548"/>
      <c r="E57" s="548"/>
      <c r="F57" s="548"/>
      <c r="G57" s="548"/>
      <c r="H57" s="548"/>
      <c r="I57" s="548"/>
      <c r="J57" s="157"/>
      <c r="K57" s="157"/>
    </row>
    <row r="58" spans="1:11" ht="27.75" customHeight="1">
      <c r="A58" s="548" t="s">
        <v>599</v>
      </c>
      <c r="B58" s="548"/>
      <c r="C58" s="548"/>
      <c r="D58" s="548"/>
      <c r="E58" s="548"/>
      <c r="F58" s="548"/>
      <c r="G58" s="548"/>
      <c r="H58" s="548"/>
      <c r="I58" s="548"/>
      <c r="J58" s="157"/>
      <c r="K58" s="157"/>
    </row>
    <row r="59" spans="1:9" ht="12.75">
      <c r="A59" s="158"/>
      <c r="B59" s="158"/>
      <c r="C59" s="158"/>
      <c r="D59" s="158"/>
      <c r="E59" s="158"/>
      <c r="F59" s="158"/>
      <c r="G59" s="158"/>
      <c r="H59" s="158"/>
      <c r="I59" s="158"/>
    </row>
    <row r="60" spans="1:9" ht="12.75">
      <c r="A60" s="601" t="s">
        <v>368</v>
      </c>
      <c r="B60" s="601"/>
      <c r="C60" s="601"/>
      <c r="D60" s="601"/>
      <c r="E60" s="601"/>
      <c r="F60" s="601"/>
      <c r="G60" s="601"/>
      <c r="H60" s="601"/>
      <c r="I60" s="601"/>
    </row>
    <row r="61" spans="1:9" ht="27.75" customHeight="1">
      <c r="A61" s="568" t="s">
        <v>613</v>
      </c>
      <c r="B61" s="568"/>
      <c r="C61" s="568"/>
      <c r="D61" s="568"/>
      <c r="E61" s="568"/>
      <c r="F61" s="568"/>
      <c r="G61" s="568"/>
      <c r="H61" s="568"/>
      <c r="I61" s="568"/>
    </row>
    <row r="62" spans="1:9" ht="12.75">
      <c r="A62" s="150"/>
      <c r="B62" s="150"/>
      <c r="C62" s="150"/>
      <c r="D62" s="150"/>
      <c r="E62" s="150"/>
      <c r="F62" s="150"/>
      <c r="G62" s="150"/>
      <c r="H62" s="150"/>
      <c r="I62" s="150"/>
    </row>
    <row r="63" spans="1:9" ht="12.75">
      <c r="A63" s="150"/>
      <c r="B63" s="150"/>
      <c r="C63" s="150"/>
      <c r="D63" s="150"/>
      <c r="E63" s="150"/>
      <c r="F63" s="150"/>
      <c r="G63" s="150"/>
      <c r="H63" s="150"/>
      <c r="I63" s="150"/>
    </row>
    <row r="64" ht="12.75">
      <c r="A64" s="153" t="s">
        <v>523</v>
      </c>
    </row>
    <row r="65" spans="1:11" ht="12.75">
      <c r="A65" s="124"/>
      <c r="B65" s="125" t="s">
        <v>600</v>
      </c>
      <c r="C65" s="125" t="s">
        <v>601</v>
      </c>
      <c r="D65" s="153"/>
      <c r="E65" s="153"/>
      <c r="K65" s="159"/>
    </row>
    <row r="66" spans="1:5" ht="12.75">
      <c r="A66" s="141" t="s">
        <v>369</v>
      </c>
      <c r="B66" s="173">
        <v>148059604</v>
      </c>
      <c r="C66" s="336">
        <v>128333398</v>
      </c>
      <c r="D66" s="153"/>
      <c r="E66" s="248"/>
    </row>
    <row r="67" spans="1:11" ht="12.75">
      <c r="A67" s="141" t="s">
        <v>370</v>
      </c>
      <c r="B67" s="173">
        <v>62531578</v>
      </c>
      <c r="C67" s="336">
        <v>43974379</v>
      </c>
      <c r="D67" s="153"/>
      <c r="E67" s="248"/>
      <c r="K67" s="159"/>
    </row>
    <row r="68" spans="1:11" ht="12.75">
      <c r="A68" s="141" t="s">
        <v>554</v>
      </c>
      <c r="B68" s="173">
        <v>40141959</v>
      </c>
      <c r="C68" s="336">
        <v>33161645</v>
      </c>
      <c r="D68" s="153"/>
      <c r="E68" s="248"/>
      <c r="K68" s="159"/>
    </row>
    <row r="69" spans="1:5" ht="12.75">
      <c r="A69" s="141" t="s">
        <v>371</v>
      </c>
      <c r="B69" s="173">
        <v>10849374</v>
      </c>
      <c r="C69" s="336">
        <v>10167925</v>
      </c>
      <c r="D69" s="153"/>
      <c r="E69" s="248"/>
    </row>
    <row r="70" spans="1:5" ht="12.75">
      <c r="A70" s="141" t="s">
        <v>372</v>
      </c>
      <c r="B70" s="173">
        <v>7337896</v>
      </c>
      <c r="C70" s="336">
        <v>4469034</v>
      </c>
      <c r="D70" s="153"/>
      <c r="E70" s="248"/>
    </row>
    <row r="71" spans="1:5" ht="12.75">
      <c r="A71" s="141" t="s">
        <v>373</v>
      </c>
      <c r="B71" s="173">
        <v>1971488</v>
      </c>
      <c r="C71" s="336">
        <v>1108661</v>
      </c>
      <c r="D71" s="153"/>
      <c r="E71" s="248"/>
    </row>
    <row r="72" spans="1:5" ht="12.75">
      <c r="A72" s="141" t="s">
        <v>544</v>
      </c>
      <c r="B72" s="173">
        <v>7461145</v>
      </c>
      <c r="C72" s="336">
        <v>5051380</v>
      </c>
      <c r="D72" s="153"/>
      <c r="E72" s="248"/>
    </row>
    <row r="73" spans="1:5" ht="12.75">
      <c r="A73" s="141" t="s">
        <v>518</v>
      </c>
      <c r="B73" s="173">
        <v>2536271</v>
      </c>
      <c r="C73" s="336">
        <v>2972029</v>
      </c>
      <c r="D73" s="153"/>
      <c r="E73" s="248"/>
    </row>
    <row r="74" spans="1:5" ht="13.5" thickBot="1">
      <c r="A74" s="141" t="s">
        <v>374</v>
      </c>
      <c r="B74" s="174">
        <v>2917207</v>
      </c>
      <c r="C74" s="337">
        <v>3140938</v>
      </c>
      <c r="D74" s="153"/>
      <c r="E74" s="248"/>
    </row>
    <row r="75" spans="1:5" ht="13.5" thickBot="1">
      <c r="A75" s="175"/>
      <c r="B75" s="176">
        <f>SUM(B66:B74)</f>
        <v>283806522</v>
      </c>
      <c r="C75" s="238">
        <f>SUM(C66:C74)</f>
        <v>232379389</v>
      </c>
      <c r="D75" s="153"/>
      <c r="E75" s="153"/>
    </row>
    <row r="78" ht="12.75">
      <c r="A78" s="258" t="s">
        <v>524</v>
      </c>
    </row>
    <row r="79" spans="1:5" ht="12.75">
      <c r="A79" s="149"/>
      <c r="B79" s="125" t="s">
        <v>600</v>
      </c>
      <c r="C79" s="125" t="s">
        <v>601</v>
      </c>
      <c r="D79" s="127"/>
      <c r="E79" s="127"/>
    </row>
    <row r="80" spans="1:5" ht="25.5">
      <c r="A80" s="177" t="s">
        <v>545</v>
      </c>
      <c r="B80" s="338">
        <v>1854898</v>
      </c>
      <c r="C80" s="339">
        <v>1515691</v>
      </c>
      <c r="D80" s="127"/>
      <c r="E80" s="127"/>
    </row>
    <row r="81" spans="1:5" ht="12.75">
      <c r="A81" s="177" t="s">
        <v>375</v>
      </c>
      <c r="B81" s="339">
        <v>213697</v>
      </c>
      <c r="C81" s="339">
        <v>212592</v>
      </c>
      <c r="D81" s="127"/>
      <c r="E81" s="127"/>
    </row>
    <row r="82" spans="1:5" ht="13.5" thickBot="1">
      <c r="A82" s="177" t="s">
        <v>376</v>
      </c>
      <c r="B82" s="340">
        <v>192705</v>
      </c>
      <c r="C82" s="340">
        <v>346705</v>
      </c>
      <c r="D82" s="127"/>
      <c r="E82" s="127"/>
    </row>
    <row r="83" spans="1:5" ht="13.5" thickBot="1">
      <c r="A83" s="180"/>
      <c r="B83" s="181">
        <f>SUM(B80:B82)</f>
        <v>2261300</v>
      </c>
      <c r="C83" s="181">
        <f>SUM(C80:C82)</f>
        <v>2074988</v>
      </c>
      <c r="D83" s="127"/>
      <c r="E83" s="127"/>
    </row>
    <row r="84" spans="1:5" ht="12.75">
      <c r="A84" s="589"/>
      <c r="B84" s="589"/>
      <c r="C84" s="589"/>
      <c r="D84" s="151"/>
      <c r="E84" s="151"/>
    </row>
    <row r="85" spans="1:5" ht="12.75">
      <c r="A85" s="589"/>
      <c r="B85" s="589"/>
      <c r="C85" s="589"/>
      <c r="D85" s="151"/>
      <c r="E85" s="151"/>
    </row>
    <row r="86" spans="1:5" ht="12.75">
      <c r="A86" s="589" t="s">
        <v>593</v>
      </c>
      <c r="B86" s="589"/>
      <c r="C86" s="589"/>
      <c r="D86" s="151"/>
      <c r="E86" s="151"/>
    </row>
    <row r="87" spans="2:5" ht="12.75">
      <c r="B87" s="125" t="s">
        <v>600</v>
      </c>
      <c r="C87" s="125" t="s">
        <v>601</v>
      </c>
      <c r="D87" s="151"/>
      <c r="E87" s="151"/>
    </row>
    <row r="88" spans="1:5" ht="12.75">
      <c r="A88" s="141" t="s">
        <v>377</v>
      </c>
      <c r="B88" s="136">
        <v>8526416</v>
      </c>
      <c r="C88" s="346">
        <v>6809473</v>
      </c>
      <c r="D88" s="151"/>
      <c r="E88" s="151"/>
    </row>
    <row r="89" spans="1:5" ht="12.75">
      <c r="A89" s="141" t="s">
        <v>378</v>
      </c>
      <c r="B89" s="136">
        <v>2708361</v>
      </c>
      <c r="C89" s="346">
        <v>3619180</v>
      </c>
      <c r="D89" s="151"/>
      <c r="E89" s="151"/>
    </row>
    <row r="90" spans="1:8" ht="12.75">
      <c r="A90" s="141" t="s">
        <v>379</v>
      </c>
      <c r="B90" s="136">
        <v>3931717</v>
      </c>
      <c r="C90" s="346">
        <v>3474479</v>
      </c>
      <c r="D90" s="151"/>
      <c r="E90" s="151"/>
      <c r="H90" s="128"/>
    </row>
    <row r="91" spans="1:5" ht="12.75">
      <c r="A91" s="141" t="s">
        <v>380</v>
      </c>
      <c r="B91" s="136">
        <v>20174457</v>
      </c>
      <c r="C91" s="346">
        <v>21419104</v>
      </c>
      <c r="D91" s="151"/>
      <c r="E91" s="151"/>
    </row>
    <row r="92" spans="1:5" ht="12.75">
      <c r="A92" s="141" t="s">
        <v>381</v>
      </c>
      <c r="B92" s="136">
        <v>1101822</v>
      </c>
      <c r="C92" s="346">
        <v>1468933</v>
      </c>
      <c r="D92" s="151"/>
      <c r="E92" s="151"/>
    </row>
    <row r="93" spans="1:5" ht="12.75">
      <c r="A93" s="141" t="s">
        <v>382</v>
      </c>
      <c r="B93" s="136">
        <v>4718759</v>
      </c>
      <c r="C93" s="346">
        <v>4632469</v>
      </c>
      <c r="D93" s="151"/>
      <c r="E93" s="151"/>
    </row>
    <row r="94" spans="1:5" ht="12.75">
      <c r="A94" s="141" t="s">
        <v>383</v>
      </c>
      <c r="B94" s="136">
        <v>5467234</v>
      </c>
      <c r="C94" s="346">
        <v>7425252</v>
      </c>
      <c r="D94" s="151"/>
      <c r="E94" s="151"/>
    </row>
    <row r="95" spans="1:5" ht="12.75">
      <c r="A95" s="141" t="s">
        <v>384</v>
      </c>
      <c r="B95" s="136">
        <v>30272189</v>
      </c>
      <c r="C95" s="346">
        <v>30586916</v>
      </c>
      <c r="D95" s="151"/>
      <c r="E95" s="151"/>
    </row>
    <row r="96" spans="1:5" ht="12.75">
      <c r="A96" s="141" t="s">
        <v>385</v>
      </c>
      <c r="B96" s="136">
        <v>113319638</v>
      </c>
      <c r="C96" s="346">
        <v>68618405</v>
      </c>
      <c r="D96" s="151"/>
      <c r="E96" s="151"/>
    </row>
    <row r="97" spans="1:5" ht="12.75">
      <c r="A97" s="141" t="s">
        <v>386</v>
      </c>
      <c r="B97" s="136">
        <v>2160732</v>
      </c>
      <c r="C97" s="346">
        <v>2304069</v>
      </c>
      <c r="D97" s="151"/>
      <c r="E97" s="151"/>
    </row>
    <row r="98" spans="1:5" ht="13.5" thickBot="1">
      <c r="A98" s="141" t="s">
        <v>387</v>
      </c>
      <c r="B98" s="138">
        <v>3350098</v>
      </c>
      <c r="C98" s="347">
        <v>1231995</v>
      </c>
      <c r="D98" s="151"/>
      <c r="E98" s="151"/>
    </row>
    <row r="99" spans="1:5" ht="13.5" thickBot="1">
      <c r="A99" s="135"/>
      <c r="B99" s="182">
        <f>SUM(B88:B98)</f>
        <v>195731423</v>
      </c>
      <c r="C99" s="239">
        <f>SUM(C88:C98)</f>
        <v>151590275</v>
      </c>
      <c r="D99" s="151"/>
      <c r="E99" s="151"/>
    </row>
    <row r="100" spans="1:5" ht="12.75">
      <c r="A100" s="561"/>
      <c r="B100" s="561"/>
      <c r="C100" s="561"/>
      <c r="D100" s="151"/>
      <c r="E100" s="151"/>
    </row>
    <row r="101" spans="1:5" ht="12.75">
      <c r="A101" s="561"/>
      <c r="B101" s="561"/>
      <c r="C101" s="561"/>
      <c r="D101" s="151"/>
      <c r="E101" s="151"/>
    </row>
    <row r="102" spans="1:6" ht="12.75">
      <c r="A102" s="562" t="s">
        <v>525</v>
      </c>
      <c r="B102" s="562"/>
      <c r="C102" s="562"/>
      <c r="D102" s="562"/>
      <c r="E102" s="562"/>
      <c r="F102" s="562"/>
    </row>
    <row r="103" spans="1:3" ht="12.75">
      <c r="A103" s="124"/>
      <c r="B103" s="125" t="s">
        <v>600</v>
      </c>
      <c r="C103" s="125" t="s">
        <v>601</v>
      </c>
    </row>
    <row r="104" spans="1:3" ht="12.75">
      <c r="A104" s="170" t="s">
        <v>388</v>
      </c>
      <c r="B104" s="140">
        <v>14457411</v>
      </c>
      <c r="C104" s="342">
        <v>14055184</v>
      </c>
    </row>
    <row r="105" spans="1:3" ht="12.75">
      <c r="A105" s="170" t="s">
        <v>389</v>
      </c>
      <c r="B105" s="140">
        <v>7815764</v>
      </c>
      <c r="C105" s="342">
        <v>7331664</v>
      </c>
    </row>
    <row r="106" spans="1:5" ht="13.5" thickBot="1">
      <c r="A106" s="170" t="s">
        <v>390</v>
      </c>
      <c r="B106" s="138">
        <v>3679917</v>
      </c>
      <c r="C106" s="341">
        <v>3636226</v>
      </c>
      <c r="E106" s="160"/>
    </row>
    <row r="107" spans="1:8" ht="13.5" thickBot="1">
      <c r="A107" s="171"/>
      <c r="B107" s="172">
        <f>SUM(B104:B106)</f>
        <v>25953092</v>
      </c>
      <c r="C107" s="172">
        <f>SUM(C104:C106)</f>
        <v>25023074</v>
      </c>
      <c r="H107" s="160"/>
    </row>
    <row r="108" spans="1:6" ht="12.75">
      <c r="A108" s="563"/>
      <c r="B108" s="563"/>
      <c r="C108" s="563"/>
      <c r="D108" s="563"/>
      <c r="E108" s="563"/>
      <c r="F108" s="563"/>
    </row>
    <row r="109" spans="1:3" ht="25.5">
      <c r="A109" s="367" t="s">
        <v>602</v>
      </c>
      <c r="B109" s="137">
        <v>374</v>
      </c>
      <c r="C109" s="345">
        <v>375</v>
      </c>
    </row>
    <row r="110" spans="1:6" ht="12.75">
      <c r="A110" s="564"/>
      <c r="B110" s="564"/>
      <c r="C110" s="564"/>
      <c r="D110" s="564"/>
      <c r="E110" s="564"/>
      <c r="F110" s="564"/>
    </row>
    <row r="111" spans="1:6" ht="12.75">
      <c r="A111" s="564"/>
      <c r="B111" s="564"/>
      <c r="C111" s="564"/>
      <c r="D111" s="564"/>
      <c r="E111" s="564"/>
      <c r="F111" s="564"/>
    </row>
    <row r="112" spans="1:6" ht="12.75">
      <c r="A112" s="552" t="s">
        <v>526</v>
      </c>
      <c r="B112" s="552"/>
      <c r="C112" s="552"/>
      <c r="D112" s="552"/>
      <c r="E112" s="552"/>
      <c r="F112" s="552"/>
    </row>
    <row r="113" spans="1:3" ht="12.75">
      <c r="A113" s="154" t="s">
        <v>348</v>
      </c>
      <c r="B113" s="125" t="s">
        <v>600</v>
      </c>
      <c r="C113" s="125" t="s">
        <v>601</v>
      </c>
    </row>
    <row r="114" spans="1:3" ht="25.5">
      <c r="A114" s="177" t="s">
        <v>392</v>
      </c>
      <c r="B114" s="178">
        <v>3470032</v>
      </c>
      <c r="C114" s="343">
        <v>5048961</v>
      </c>
    </row>
    <row r="115" spans="1:5" ht="26.25" thickBot="1">
      <c r="A115" s="177" t="s">
        <v>393</v>
      </c>
      <c r="B115" s="179">
        <v>24210132</v>
      </c>
      <c r="C115" s="344">
        <v>22408580</v>
      </c>
      <c r="E115" s="160"/>
    </row>
    <row r="116" spans="1:3" ht="13.5" thickBot="1">
      <c r="A116" s="180"/>
      <c r="B116" s="181">
        <f>SUM(B114:B115)</f>
        <v>27680164</v>
      </c>
      <c r="C116" s="181">
        <f>SUM(C114:C115)</f>
        <v>27457541</v>
      </c>
    </row>
    <row r="117" spans="1:6" ht="12.75">
      <c r="A117" s="563"/>
      <c r="B117" s="563"/>
      <c r="C117" s="563"/>
      <c r="D117" s="563"/>
      <c r="E117" s="563"/>
      <c r="F117" s="563"/>
    </row>
    <row r="119" ht="12.75">
      <c r="A119" s="153" t="s">
        <v>527</v>
      </c>
    </row>
    <row r="120" spans="1:3" ht="12.75">
      <c r="A120" s="153"/>
      <c r="B120" s="125" t="s">
        <v>600</v>
      </c>
      <c r="C120" s="125" t="s">
        <v>601</v>
      </c>
    </row>
    <row r="121" spans="1:3" ht="12.75">
      <c r="A121" s="137" t="s">
        <v>555</v>
      </c>
      <c r="B121" s="348">
        <v>1054145</v>
      </c>
      <c r="C121" s="349">
        <v>1203321</v>
      </c>
    </row>
    <row r="122" spans="1:3" ht="12.75">
      <c r="A122" s="137" t="s">
        <v>394</v>
      </c>
      <c r="B122" s="348">
        <v>741895</v>
      </c>
      <c r="C122" s="349">
        <v>422024</v>
      </c>
    </row>
    <row r="123" spans="1:3" ht="12.75">
      <c r="A123" s="137" t="s">
        <v>395</v>
      </c>
      <c r="B123" s="348">
        <v>830018</v>
      </c>
      <c r="C123" s="349">
        <v>833291</v>
      </c>
    </row>
    <row r="124" spans="1:3" ht="12.75">
      <c r="A124" s="137" t="s">
        <v>396</v>
      </c>
      <c r="B124" s="348">
        <v>1507423</v>
      </c>
      <c r="C124" s="349">
        <v>1749380</v>
      </c>
    </row>
    <row r="125" spans="1:3" ht="12.75">
      <c r="A125" s="137" t="s">
        <v>397</v>
      </c>
      <c r="B125" s="348">
        <v>459039</v>
      </c>
      <c r="C125" s="349">
        <v>525415</v>
      </c>
    </row>
    <row r="126" spans="1:3" ht="25.5">
      <c r="A126" s="137" t="s">
        <v>398</v>
      </c>
      <c r="B126" s="348">
        <v>58005</v>
      </c>
      <c r="C126" s="349">
        <v>11592</v>
      </c>
    </row>
    <row r="127" spans="1:3" ht="12.75">
      <c r="A127" s="137" t="s">
        <v>399</v>
      </c>
      <c r="B127" s="348">
        <v>457975</v>
      </c>
      <c r="C127" s="349">
        <v>104750</v>
      </c>
    </row>
    <row r="128" spans="1:3" ht="13.5" thickBot="1">
      <c r="A128" s="137" t="s">
        <v>400</v>
      </c>
      <c r="B128" s="350">
        <v>848151</v>
      </c>
      <c r="C128" s="350">
        <v>797793</v>
      </c>
    </row>
    <row r="129" spans="1:3" ht="13.5" thickBot="1">
      <c r="A129" s="137"/>
      <c r="B129" s="183">
        <f>SUM(B121:B128)</f>
        <v>5956651</v>
      </c>
      <c r="C129" s="183">
        <f>SUM(C121:C128)</f>
        <v>5647566</v>
      </c>
    </row>
    <row r="131" spans="1:10" ht="29.25" customHeight="1">
      <c r="A131" s="548" t="s">
        <v>391</v>
      </c>
      <c r="B131" s="548"/>
      <c r="C131" s="548"/>
      <c r="D131" s="548"/>
      <c r="E131" s="548"/>
      <c r="F131" s="548"/>
      <c r="G131" s="548"/>
      <c r="H131" s="548"/>
      <c r="I131" s="548"/>
      <c r="J131" s="156"/>
    </row>
    <row r="132" ht="12.75">
      <c r="A132" s="153"/>
    </row>
    <row r="133" spans="1:10" ht="12.75">
      <c r="A133" s="153"/>
      <c r="B133" s="153"/>
      <c r="C133" s="153"/>
      <c r="D133" s="153"/>
      <c r="E133" s="153"/>
      <c r="F133" s="153"/>
      <c r="G133" s="153"/>
      <c r="H133" s="153"/>
      <c r="I133" s="153"/>
      <c r="J133" s="185"/>
    </row>
    <row r="134" spans="1:10" ht="12.75">
      <c r="A134" s="153" t="s">
        <v>528</v>
      </c>
      <c r="B134" s="153"/>
      <c r="C134" s="153"/>
      <c r="D134" s="153"/>
      <c r="E134" s="153"/>
      <c r="F134" s="153"/>
      <c r="G134" s="153"/>
      <c r="H134" s="153"/>
      <c r="I134" s="153"/>
      <c r="J134" s="185"/>
    </row>
    <row r="135" spans="1:10" ht="28.5" customHeight="1">
      <c r="A135" s="548" t="s">
        <v>401</v>
      </c>
      <c r="B135" s="548"/>
      <c r="C135" s="548"/>
      <c r="D135" s="548"/>
      <c r="E135" s="548"/>
      <c r="F135" s="548"/>
      <c r="G135" s="548"/>
      <c r="H135" s="548"/>
      <c r="I135" s="548"/>
      <c r="J135" s="166"/>
    </row>
    <row r="137" ht="12.75">
      <c r="A137" s="153" t="s">
        <v>529</v>
      </c>
    </row>
    <row r="138" spans="1:3" ht="12.75">
      <c r="A138" s="151"/>
      <c r="B138" s="125" t="s">
        <v>600</v>
      </c>
      <c r="C138" s="125" t="s">
        <v>601</v>
      </c>
    </row>
    <row r="139" spans="1:7" ht="12.75">
      <c r="A139" s="177" t="s">
        <v>402</v>
      </c>
      <c r="B139" s="178">
        <v>2899167</v>
      </c>
      <c r="C139" s="351">
        <v>2943163</v>
      </c>
      <c r="G139" s="160"/>
    </row>
    <row r="140" spans="1:3" ht="13.5" thickBot="1">
      <c r="A140" s="184" t="s">
        <v>403</v>
      </c>
      <c r="B140" s="179">
        <v>1281346</v>
      </c>
      <c r="C140" s="352">
        <v>1247731</v>
      </c>
    </row>
    <row r="141" spans="1:3" ht="13.5" thickBot="1">
      <c r="A141" s="180"/>
      <c r="B141" s="181">
        <f>SUM(B139:B140)</f>
        <v>4180513</v>
      </c>
      <c r="C141" s="181">
        <f>SUM(C139:C140)</f>
        <v>4190894</v>
      </c>
    </row>
    <row r="142" ht="12.75">
      <c r="A142" s="153"/>
    </row>
    <row r="143" ht="12.75">
      <c r="A143" s="153"/>
    </row>
    <row r="144" ht="12.75">
      <c r="A144" s="153" t="s">
        <v>530</v>
      </c>
    </row>
    <row r="145" spans="1:3" ht="12.75">
      <c r="A145" s="151"/>
      <c r="B145" s="125" t="s">
        <v>600</v>
      </c>
      <c r="C145" s="125" t="s">
        <v>601</v>
      </c>
    </row>
    <row r="146" spans="1:3" ht="12.75">
      <c r="A146" s="177" t="s">
        <v>404</v>
      </c>
      <c r="B146" s="178">
        <v>37595990</v>
      </c>
      <c r="C146" s="353">
        <v>36928758</v>
      </c>
    </row>
    <row r="147" spans="1:3" ht="12.75">
      <c r="A147" s="177" t="s">
        <v>405</v>
      </c>
      <c r="B147" s="178">
        <v>419174</v>
      </c>
      <c r="C147" s="353">
        <v>371798</v>
      </c>
    </row>
    <row r="148" spans="1:4" ht="13.5" thickBot="1">
      <c r="A148" s="177" t="s">
        <v>406</v>
      </c>
      <c r="B148" s="179">
        <v>121322</v>
      </c>
      <c r="C148" s="354">
        <v>360030</v>
      </c>
      <c r="D148" s="160"/>
    </row>
    <row r="149" spans="1:3" ht="13.5" thickBot="1">
      <c r="A149" s="180"/>
      <c r="B149" s="181">
        <f>SUM(B146:B148)</f>
        <v>38136486</v>
      </c>
      <c r="C149" s="181">
        <f>SUM(C146:C148)</f>
        <v>37660586</v>
      </c>
    </row>
    <row r="152" spans="1:10" ht="27" customHeight="1">
      <c r="A152" s="548" t="s">
        <v>407</v>
      </c>
      <c r="B152" s="548"/>
      <c r="C152" s="548"/>
      <c r="D152" s="548"/>
      <c r="E152" s="548"/>
      <c r="F152" s="548"/>
      <c r="G152" s="548"/>
      <c r="H152" s="548"/>
      <c r="I152" s="548"/>
      <c r="J152" s="166"/>
    </row>
    <row r="153" ht="12.75">
      <c r="A153" s="153"/>
    </row>
    <row r="154" spans="1:9" ht="12.75">
      <c r="A154" s="204" t="s">
        <v>408</v>
      </c>
      <c r="B154" s="205"/>
      <c r="C154" s="205"/>
      <c r="D154" s="205"/>
      <c r="E154" s="205"/>
      <c r="F154" s="205"/>
      <c r="G154" s="205"/>
      <c r="H154" s="205"/>
      <c r="I154" s="205"/>
    </row>
    <row r="155" spans="1:11" ht="22.5">
      <c r="A155" s="273"/>
      <c r="B155" s="276" t="s">
        <v>409</v>
      </c>
      <c r="C155" s="276" t="s">
        <v>410</v>
      </c>
      <c r="D155" s="276" t="s">
        <v>412</v>
      </c>
      <c r="E155" s="276" t="s">
        <v>413</v>
      </c>
      <c r="F155" s="275"/>
      <c r="G155" s="275"/>
      <c r="H155" s="275"/>
      <c r="I155" s="275"/>
      <c r="K155" s="186"/>
    </row>
    <row r="156" spans="1:11" ht="13.5" thickBot="1">
      <c r="A156" s="277" t="s">
        <v>414</v>
      </c>
      <c r="B156" s="278"/>
      <c r="C156" s="278"/>
      <c r="D156" s="278"/>
      <c r="E156" s="278"/>
      <c r="F156" s="275"/>
      <c r="G156" s="275"/>
      <c r="H156" s="275"/>
      <c r="I156" s="275"/>
      <c r="K156" s="186"/>
    </row>
    <row r="157" spans="1:11" ht="13.5" thickBot="1">
      <c r="A157" s="277" t="s">
        <v>588</v>
      </c>
      <c r="B157" s="279">
        <v>8187690</v>
      </c>
      <c r="C157" s="279">
        <v>80599075</v>
      </c>
      <c r="D157" s="280">
        <v>0</v>
      </c>
      <c r="E157" s="279">
        <f>SUM(B157:D157)</f>
        <v>88786765</v>
      </c>
      <c r="F157" s="368"/>
      <c r="G157" s="368"/>
      <c r="H157" s="368"/>
      <c r="I157" s="368"/>
      <c r="K157" s="186"/>
    </row>
    <row r="158" spans="1:11" ht="12.75">
      <c r="A158" s="281" t="s">
        <v>415</v>
      </c>
      <c r="B158" s="282"/>
      <c r="C158" s="282"/>
      <c r="D158" s="282">
        <v>907984</v>
      </c>
      <c r="E158" s="283">
        <f>SUM(B158:D158)</f>
        <v>907984</v>
      </c>
      <c r="F158" s="368"/>
      <c r="G158" s="368"/>
      <c r="H158" s="368"/>
      <c r="I158" s="368"/>
      <c r="K158" s="186"/>
    </row>
    <row r="159" spans="1:11" ht="12.75">
      <c r="A159" s="281" t="s">
        <v>416</v>
      </c>
      <c r="B159" s="282"/>
      <c r="C159" s="282">
        <v>907984</v>
      </c>
      <c r="D159" s="282">
        <v>-907984</v>
      </c>
      <c r="E159" s="284">
        <f>SUM(B159:D159)</f>
        <v>0</v>
      </c>
      <c r="F159" s="368"/>
      <c r="G159" s="368"/>
      <c r="H159" s="368"/>
      <c r="I159" s="368"/>
      <c r="K159" s="186"/>
    </row>
    <row r="160" spans="1:11" ht="13.5" thickBot="1">
      <c r="A160" s="281" t="s">
        <v>417</v>
      </c>
      <c r="B160" s="282"/>
      <c r="C160" s="282"/>
      <c r="D160" s="282">
        <v>0</v>
      </c>
      <c r="E160" s="283">
        <f>SUM(B160:D160)</f>
        <v>0</v>
      </c>
      <c r="F160" s="368"/>
      <c r="G160" s="368"/>
      <c r="H160" s="368"/>
      <c r="I160" s="368"/>
      <c r="K160" s="186"/>
    </row>
    <row r="161" spans="1:11" ht="13.5" thickBot="1">
      <c r="A161" s="277" t="s">
        <v>603</v>
      </c>
      <c r="B161" s="279">
        <f>SUM(B157:B160)</f>
        <v>8187690</v>
      </c>
      <c r="C161" s="279">
        <f>SUM(C157:C160)</f>
        <v>81507059</v>
      </c>
      <c r="D161" s="279">
        <f>SUM(D157:D160)</f>
        <v>0</v>
      </c>
      <c r="E161" s="279">
        <f>SUM(B161:D161)</f>
        <v>89694749</v>
      </c>
      <c r="F161" s="368"/>
      <c r="G161" s="368"/>
      <c r="H161" s="368"/>
      <c r="I161" s="160"/>
      <c r="K161" s="186"/>
    </row>
    <row r="162" spans="1:11" ht="12.75">
      <c r="A162" s="285"/>
      <c r="B162" s="286"/>
      <c r="C162" s="286"/>
      <c r="D162" s="286"/>
      <c r="E162" s="284"/>
      <c r="F162" s="368"/>
      <c r="G162" s="368"/>
      <c r="H162" s="368"/>
      <c r="I162" s="368"/>
      <c r="K162" s="186"/>
    </row>
    <row r="163" spans="1:11" ht="13.5" thickBot="1">
      <c r="A163" s="277" t="s">
        <v>418</v>
      </c>
      <c r="B163" s="286"/>
      <c r="C163" s="286"/>
      <c r="D163" s="286"/>
      <c r="E163" s="286"/>
      <c r="F163" s="368"/>
      <c r="G163" s="368"/>
      <c r="H163" s="368"/>
      <c r="I163" s="368"/>
      <c r="K163" s="186"/>
    </row>
    <row r="164" spans="1:11" ht="13.5" thickBot="1">
      <c r="A164" s="277" t="s">
        <v>588</v>
      </c>
      <c r="B164" s="279">
        <v>1657824</v>
      </c>
      <c r="C164" s="279">
        <v>61985754</v>
      </c>
      <c r="D164" s="280">
        <v>0</v>
      </c>
      <c r="E164" s="279">
        <f>SUM(B164:D164)</f>
        <v>63643578</v>
      </c>
      <c r="F164" s="368"/>
      <c r="G164" s="368"/>
      <c r="H164" s="368"/>
      <c r="I164" s="368"/>
      <c r="K164" s="186"/>
    </row>
    <row r="165" spans="1:11" ht="12.75">
      <c r="A165" s="281" t="s">
        <v>419</v>
      </c>
      <c r="B165" s="283">
        <v>136325</v>
      </c>
      <c r="C165" s="283">
        <v>3333707</v>
      </c>
      <c r="D165" s="284"/>
      <c r="E165" s="283">
        <f>SUM(B165:D165)</f>
        <v>3470032</v>
      </c>
      <c r="F165" s="368"/>
      <c r="G165" s="368"/>
      <c r="H165" s="368"/>
      <c r="I165" s="368"/>
      <c r="K165" s="186"/>
    </row>
    <row r="166" spans="1:11" ht="13.5" thickBot="1">
      <c r="A166" s="281" t="s">
        <v>417</v>
      </c>
      <c r="B166" s="287"/>
      <c r="C166" s="288"/>
      <c r="D166" s="287"/>
      <c r="E166" s="287">
        <f>SUM(B166:D166)</f>
        <v>0</v>
      </c>
      <c r="F166" s="368"/>
      <c r="G166" s="368"/>
      <c r="H166" s="368"/>
      <c r="I166" s="368"/>
      <c r="K166" s="186"/>
    </row>
    <row r="167" spans="1:11" ht="13.5" thickBot="1">
      <c r="A167" s="277" t="s">
        <v>604</v>
      </c>
      <c r="B167" s="279">
        <f>SUM(B164:B166)</f>
        <v>1794149</v>
      </c>
      <c r="C167" s="279">
        <f>SUM(C164:C166)</f>
        <v>65319461</v>
      </c>
      <c r="D167" s="289">
        <f>SUM(D164:D166)</f>
        <v>0</v>
      </c>
      <c r="E167" s="279">
        <f>SUM(B167:D167)</f>
        <v>67113610</v>
      </c>
      <c r="F167" s="368"/>
      <c r="G167" s="368"/>
      <c r="H167" s="368"/>
      <c r="I167" s="368"/>
      <c r="K167" s="186"/>
    </row>
    <row r="168" spans="1:11" ht="12.75">
      <c r="A168" s="281"/>
      <c r="B168" s="284"/>
      <c r="C168" s="284"/>
      <c r="D168" s="284"/>
      <c r="E168" s="284"/>
      <c r="F168" s="368"/>
      <c r="G168" s="368"/>
      <c r="H168" s="368"/>
      <c r="I168" s="368"/>
      <c r="K168" s="186"/>
    </row>
    <row r="169" spans="1:11" ht="23.25" thickBot="1">
      <c r="A169" s="277" t="s">
        <v>420</v>
      </c>
      <c r="B169" s="284"/>
      <c r="C169" s="284"/>
      <c r="D169" s="284"/>
      <c r="E169" s="284"/>
      <c r="F169" s="368"/>
      <c r="G169" s="368"/>
      <c r="H169" s="368"/>
      <c r="I169" s="368"/>
      <c r="K169" s="186"/>
    </row>
    <row r="170" spans="1:11" ht="13.5" thickBot="1">
      <c r="A170" s="277" t="s">
        <v>605</v>
      </c>
      <c r="B170" s="279">
        <f>B161-B167</f>
        <v>6393541</v>
      </c>
      <c r="C170" s="279">
        <f>C161-C167</f>
        <v>16187598</v>
      </c>
      <c r="D170" s="289">
        <f>D161-D167</f>
        <v>0</v>
      </c>
      <c r="E170" s="279">
        <f>SUM(B170:D170)</f>
        <v>22581139</v>
      </c>
      <c r="F170" s="368"/>
      <c r="G170" s="368"/>
      <c r="H170" s="368"/>
      <c r="I170" s="368"/>
      <c r="K170" s="186"/>
    </row>
    <row r="171" spans="1:9" ht="12.75">
      <c r="A171" s="275"/>
      <c r="B171" s="368"/>
      <c r="C171" s="368"/>
      <c r="D171" s="368"/>
      <c r="E171" s="368"/>
      <c r="F171" s="368"/>
      <c r="G171" s="368"/>
      <c r="H171" s="368"/>
      <c r="I171" s="368"/>
    </row>
    <row r="172" spans="1:9" ht="12.75">
      <c r="A172" s="274"/>
      <c r="B172" s="368"/>
      <c r="C172" s="368"/>
      <c r="D172" s="368"/>
      <c r="E172" s="368"/>
      <c r="F172" s="368"/>
      <c r="G172" s="368"/>
      <c r="H172" s="368"/>
      <c r="I172" s="368"/>
    </row>
    <row r="173" spans="1:9" ht="12.75">
      <c r="A173" s="274" t="s">
        <v>531</v>
      </c>
      <c r="B173" s="368"/>
      <c r="C173" s="368"/>
      <c r="D173" s="368"/>
      <c r="E173" s="368"/>
      <c r="F173" s="368"/>
      <c r="G173" s="368"/>
      <c r="H173" s="368"/>
      <c r="I173" s="368"/>
    </row>
    <row r="174" spans="1:12" ht="45">
      <c r="A174" s="290"/>
      <c r="B174" s="276" t="s">
        <v>421</v>
      </c>
      <c r="C174" s="276" t="s">
        <v>422</v>
      </c>
      <c r="D174" s="276" t="s">
        <v>551</v>
      </c>
      <c r="E174" s="276" t="s">
        <v>423</v>
      </c>
      <c r="F174" s="276" t="s">
        <v>424</v>
      </c>
      <c r="G174" s="276" t="s">
        <v>412</v>
      </c>
      <c r="H174" s="276" t="s">
        <v>411</v>
      </c>
      <c r="I174" s="276" t="s">
        <v>413</v>
      </c>
      <c r="J174" s="161"/>
      <c r="K174" s="161"/>
      <c r="L174" s="161"/>
    </row>
    <row r="175" spans="1:12" ht="12.75">
      <c r="A175" s="277" t="s">
        <v>414</v>
      </c>
      <c r="B175" s="276"/>
      <c r="C175" s="276"/>
      <c r="D175" s="276"/>
      <c r="E175" s="276"/>
      <c r="F175" s="276"/>
      <c r="G175" s="276"/>
      <c r="H175" s="276"/>
      <c r="I175" s="276"/>
      <c r="J175" s="161"/>
      <c r="K175" s="161"/>
      <c r="L175" s="161"/>
    </row>
    <row r="176" spans="1:12" ht="13.5" thickBot="1">
      <c r="A176" s="277" t="s">
        <v>588</v>
      </c>
      <c r="B176" s="291">
        <v>23269</v>
      </c>
      <c r="C176" s="291">
        <v>25892462.259999998</v>
      </c>
      <c r="D176" s="291">
        <v>544873166</v>
      </c>
      <c r="E176" s="291">
        <v>5542802.65</v>
      </c>
      <c r="F176" s="291">
        <v>46822</v>
      </c>
      <c r="G176" s="291">
        <v>5228626</v>
      </c>
      <c r="H176" s="291">
        <v>4040546</v>
      </c>
      <c r="I176" s="291">
        <f>SUM(B176:H176)</f>
        <v>585647693.91</v>
      </c>
      <c r="J176" s="161"/>
      <c r="K176" s="161"/>
      <c r="L176" s="161"/>
    </row>
    <row r="177" spans="1:12" ht="12.75">
      <c r="A177" s="281" t="s">
        <v>415</v>
      </c>
      <c r="B177" s="292"/>
      <c r="C177" s="292">
        <v>280137</v>
      </c>
      <c r="D177" s="292">
        <v>4449006</v>
      </c>
      <c r="E177" s="292">
        <v>798348</v>
      </c>
      <c r="F177" s="292"/>
      <c r="G177" s="292">
        <v>19062664</v>
      </c>
      <c r="H177" s="292">
        <v>3820</v>
      </c>
      <c r="I177" s="292">
        <f>SUM(B177:H177)</f>
        <v>24593975</v>
      </c>
      <c r="J177" s="161"/>
      <c r="K177" s="161"/>
      <c r="L177" s="161"/>
    </row>
    <row r="178" spans="1:12" ht="12.75">
      <c r="A178" s="281" t="s">
        <v>416</v>
      </c>
      <c r="B178" s="292"/>
      <c r="C178" s="292">
        <v>268488</v>
      </c>
      <c r="D178" s="292">
        <v>16788250</v>
      </c>
      <c r="E178" s="292"/>
      <c r="F178" s="292"/>
      <c r="G178" s="292">
        <v>-17060254</v>
      </c>
      <c r="H178" s="292">
        <v>3516</v>
      </c>
      <c r="I178" s="292">
        <f>SUM(B178:H178)</f>
        <v>0</v>
      </c>
      <c r="J178" s="161"/>
      <c r="K178" s="161"/>
      <c r="L178" s="161"/>
    </row>
    <row r="179" spans="1:12" ht="13.5" thickBot="1">
      <c r="A179" s="281" t="s">
        <v>571</v>
      </c>
      <c r="B179" s="293"/>
      <c r="C179" s="293">
        <v>-6039</v>
      </c>
      <c r="D179" s="293">
        <v>-218915</v>
      </c>
      <c r="E179" s="293">
        <v>-47244</v>
      </c>
      <c r="F179" s="293"/>
      <c r="G179" s="293"/>
      <c r="H179" s="293"/>
      <c r="I179" s="293">
        <f>SUM(B179:H179)</f>
        <v>-272198</v>
      </c>
      <c r="J179" s="161"/>
      <c r="K179" s="161"/>
      <c r="L179" s="161"/>
    </row>
    <row r="180" spans="1:12" ht="13.5" thickBot="1">
      <c r="A180" s="277" t="s">
        <v>603</v>
      </c>
      <c r="B180" s="294">
        <f aca="true" t="shared" si="0" ref="B180:H180">SUM(B176:B179)</f>
        <v>23269</v>
      </c>
      <c r="C180" s="294">
        <f t="shared" si="0"/>
        <v>26435048.259999998</v>
      </c>
      <c r="D180" s="294">
        <f t="shared" si="0"/>
        <v>565891507</v>
      </c>
      <c r="E180" s="294">
        <f t="shared" si="0"/>
        <v>6293906.65</v>
      </c>
      <c r="F180" s="294">
        <f t="shared" si="0"/>
        <v>46822</v>
      </c>
      <c r="G180" s="294">
        <f t="shared" si="0"/>
        <v>7231036</v>
      </c>
      <c r="H180" s="294">
        <f t="shared" si="0"/>
        <v>4047882</v>
      </c>
      <c r="I180" s="294">
        <f>SUM(B180:H180)</f>
        <v>609969470.91</v>
      </c>
      <c r="J180" s="161"/>
      <c r="K180" s="161"/>
      <c r="L180" s="161"/>
    </row>
    <row r="181" spans="1:12" ht="12.75">
      <c r="A181" s="285"/>
      <c r="B181" s="295"/>
      <c r="C181" s="295"/>
      <c r="D181" s="295"/>
      <c r="E181" s="295"/>
      <c r="F181" s="295"/>
      <c r="G181" s="295"/>
      <c r="H181" s="295"/>
      <c r="I181" s="295"/>
      <c r="J181" s="161"/>
      <c r="K181" s="161"/>
      <c r="L181" s="161"/>
    </row>
    <row r="182" spans="1:12" ht="12.75">
      <c r="A182" s="277" t="s">
        <v>418</v>
      </c>
      <c r="B182" s="292"/>
      <c r="C182" s="292"/>
      <c r="D182" s="292"/>
      <c r="E182" s="292"/>
      <c r="F182" s="292"/>
      <c r="G182" s="292"/>
      <c r="H182" s="292"/>
      <c r="I182" s="292"/>
      <c r="J182" s="161"/>
      <c r="K182" s="161"/>
      <c r="L182" s="161"/>
    </row>
    <row r="183" spans="1:12" ht="13.5" thickBot="1">
      <c r="A183" s="277" t="s">
        <v>588</v>
      </c>
      <c r="B183" s="291">
        <v>0</v>
      </c>
      <c r="C183" s="291">
        <v>5008450</v>
      </c>
      <c r="D183" s="291">
        <v>197578401</v>
      </c>
      <c r="E183" s="291">
        <v>5167597</v>
      </c>
      <c r="F183" s="291">
        <v>0</v>
      </c>
      <c r="G183" s="291">
        <v>0</v>
      </c>
      <c r="H183" s="291">
        <v>3521669</v>
      </c>
      <c r="I183" s="291">
        <f>SUM(B183:H183)</f>
        <v>211276117</v>
      </c>
      <c r="J183" s="161"/>
      <c r="K183" s="161"/>
      <c r="L183" s="161"/>
    </row>
    <row r="184" spans="1:12" ht="12.75">
      <c r="A184" s="281" t="s">
        <v>419</v>
      </c>
      <c r="B184" s="292"/>
      <c r="C184" s="292">
        <v>329052</v>
      </c>
      <c r="D184" s="292">
        <v>23578152.93</v>
      </c>
      <c r="E184" s="292">
        <v>191110</v>
      </c>
      <c r="F184" s="292"/>
      <c r="G184" s="292"/>
      <c r="H184" s="292">
        <v>111817</v>
      </c>
      <c r="I184" s="292">
        <f>SUM(B184:H184)</f>
        <v>24210131.93</v>
      </c>
      <c r="J184" s="209"/>
      <c r="K184" s="161"/>
      <c r="L184" s="161"/>
    </row>
    <row r="185" spans="1:12" ht="12.75">
      <c r="A185" s="281" t="s">
        <v>571</v>
      </c>
      <c r="B185" s="292"/>
      <c r="C185" s="292">
        <v>-687</v>
      </c>
      <c r="D185" s="292">
        <v>-163816</v>
      </c>
      <c r="E185" s="292">
        <v>-47244</v>
      </c>
      <c r="F185" s="292"/>
      <c r="G185" s="292"/>
      <c r="H185" s="292">
        <v>0</v>
      </c>
      <c r="I185" s="292">
        <f>SUM(B185:H185)</f>
        <v>-211747</v>
      </c>
      <c r="J185" s="161"/>
      <c r="K185" s="161"/>
      <c r="L185" s="161"/>
    </row>
    <row r="186" spans="1:12" ht="13.5" thickBot="1">
      <c r="A186" s="277" t="s">
        <v>604</v>
      </c>
      <c r="B186" s="291">
        <f>SUM(B183:B185)</f>
        <v>0</v>
      </c>
      <c r="C186" s="291">
        <f aca="true" t="shared" si="1" ref="C186:H186">SUM(C183:C185)</f>
        <v>5336815</v>
      </c>
      <c r="D186" s="291">
        <f t="shared" si="1"/>
        <v>220992737.93</v>
      </c>
      <c r="E186" s="291">
        <f t="shared" si="1"/>
        <v>5311463</v>
      </c>
      <c r="F186" s="291">
        <f t="shared" si="1"/>
        <v>0</v>
      </c>
      <c r="G186" s="291">
        <f t="shared" si="1"/>
        <v>0</v>
      </c>
      <c r="H186" s="291">
        <f t="shared" si="1"/>
        <v>3633486</v>
      </c>
      <c r="I186" s="291">
        <f>SUM(B186:H186)</f>
        <v>235274501.93</v>
      </c>
      <c r="J186" s="161"/>
      <c r="K186" s="161"/>
      <c r="L186" s="161"/>
    </row>
    <row r="187" spans="1:12" ht="12.75">
      <c r="A187" s="281"/>
      <c r="B187" s="292"/>
      <c r="C187" s="292"/>
      <c r="D187" s="292"/>
      <c r="E187" s="292"/>
      <c r="F187" s="292"/>
      <c r="G187" s="292"/>
      <c r="H187" s="292"/>
      <c r="I187" s="292"/>
      <c r="J187" s="161"/>
      <c r="K187" s="161"/>
      <c r="L187" s="209"/>
    </row>
    <row r="188" spans="1:12" ht="22.5">
      <c r="A188" s="277" t="s">
        <v>425</v>
      </c>
      <c r="B188" s="292"/>
      <c r="C188" s="292"/>
      <c r="D188" s="292"/>
      <c r="E188" s="292"/>
      <c r="F188" s="292"/>
      <c r="G188" s="292"/>
      <c r="H188" s="292"/>
      <c r="I188" s="292"/>
      <c r="J188" s="161"/>
      <c r="K188" s="161"/>
      <c r="L188" s="161"/>
    </row>
    <row r="189" spans="1:12" ht="13.5" thickBot="1">
      <c r="A189" s="277" t="s">
        <v>606</v>
      </c>
      <c r="B189" s="291">
        <f>B180-B186</f>
        <v>23269</v>
      </c>
      <c r="C189" s="291">
        <f aca="true" t="shared" si="2" ref="C189:H189">C180-C186</f>
        <v>21098233.259999998</v>
      </c>
      <c r="D189" s="291">
        <f t="shared" si="2"/>
        <v>344898769.07</v>
      </c>
      <c r="E189" s="291">
        <f t="shared" si="2"/>
        <v>982443.6500000004</v>
      </c>
      <c r="F189" s="291">
        <f t="shared" si="2"/>
        <v>46822</v>
      </c>
      <c r="G189" s="291">
        <f t="shared" si="2"/>
        <v>7231036</v>
      </c>
      <c r="H189" s="291">
        <f t="shared" si="2"/>
        <v>414396</v>
      </c>
      <c r="I189" s="291">
        <f>SUM(B189:H189)</f>
        <v>374694968.97999996</v>
      </c>
      <c r="J189" s="161"/>
      <c r="K189" s="161"/>
      <c r="L189" s="161"/>
    </row>
    <row r="190" spans="1:11" ht="12.75">
      <c r="A190" s="210"/>
      <c r="B190" s="130"/>
      <c r="C190" s="130"/>
      <c r="D190" s="130"/>
      <c r="E190" s="130"/>
      <c r="F190" s="130"/>
      <c r="G190" s="130"/>
      <c r="H190" s="296"/>
      <c r="I190" s="297"/>
      <c r="J190" s="161"/>
      <c r="K190" s="161"/>
    </row>
    <row r="191" spans="1:10" ht="12.75">
      <c r="A191" s="210"/>
      <c r="B191" s="130"/>
      <c r="C191" s="130"/>
      <c r="D191" s="130"/>
      <c r="E191" s="130"/>
      <c r="F191" s="130"/>
      <c r="G191" s="130"/>
      <c r="H191" s="130"/>
      <c r="I191" s="130"/>
      <c r="J191" s="161"/>
    </row>
    <row r="193" spans="1:7" ht="12.75">
      <c r="A193" s="153" t="s">
        <v>532</v>
      </c>
      <c r="C193" s="160"/>
      <c r="D193" s="160"/>
      <c r="G193" s="160"/>
    </row>
    <row r="194" spans="1:20" ht="12.75">
      <c r="A194" s="151"/>
      <c r="B194" s="125" t="s">
        <v>600</v>
      </c>
      <c r="C194" s="257"/>
      <c r="D194" s="257"/>
      <c r="E194" s="257"/>
      <c r="F194" s="257"/>
      <c r="G194" s="257"/>
      <c r="H194" s="257"/>
      <c r="I194" s="257"/>
      <c r="K194" s="186"/>
      <c r="T194" s="144"/>
    </row>
    <row r="195" spans="1:20" ht="12.75">
      <c r="A195" s="131" t="s">
        <v>426</v>
      </c>
      <c r="B195" s="178">
        <v>13290192</v>
      </c>
      <c r="C195" s="257"/>
      <c r="D195" s="257"/>
      <c r="E195" s="257"/>
      <c r="F195" s="257"/>
      <c r="G195" s="257"/>
      <c r="H195" s="257"/>
      <c r="I195" s="257"/>
      <c r="K195" s="186"/>
      <c r="T195" s="144"/>
    </row>
    <row r="196" spans="1:20" ht="25.5">
      <c r="A196" s="131" t="s">
        <v>427</v>
      </c>
      <c r="B196" s="178">
        <v>36804711</v>
      </c>
      <c r="C196" s="257"/>
      <c r="D196" s="257"/>
      <c r="E196" s="257"/>
      <c r="F196" s="257"/>
      <c r="G196" s="257"/>
      <c r="H196" s="257"/>
      <c r="I196" s="257"/>
      <c r="K196" s="186"/>
      <c r="T196" s="144"/>
    </row>
    <row r="197" spans="1:20" ht="13.5" thickBot="1">
      <c r="A197" s="131" t="s">
        <v>428</v>
      </c>
      <c r="B197" s="179">
        <v>3513054</v>
      </c>
      <c r="C197" s="257"/>
      <c r="D197" s="257"/>
      <c r="E197" s="257"/>
      <c r="F197" s="257"/>
      <c r="G197" s="257"/>
      <c r="H197" s="257"/>
      <c r="I197" s="257"/>
      <c r="K197" s="186"/>
      <c r="T197" s="144"/>
    </row>
    <row r="198" spans="1:20" ht="12.75">
      <c r="A198" s="132"/>
      <c r="B198" s="187">
        <f>SUM(B195:B197)</f>
        <v>53607957</v>
      </c>
      <c r="C198" s="257"/>
      <c r="D198" s="257"/>
      <c r="E198" s="257"/>
      <c r="F198" s="257"/>
      <c r="G198" s="257"/>
      <c r="H198" s="257"/>
      <c r="I198" s="257"/>
      <c r="K198" s="186"/>
      <c r="T198" s="144"/>
    </row>
    <row r="199" spans="1:20" ht="13.5" thickBot="1">
      <c r="A199" s="131" t="s">
        <v>429</v>
      </c>
      <c r="B199" s="188">
        <v>-3428634</v>
      </c>
      <c r="C199" s="257"/>
      <c r="D199" s="257"/>
      <c r="E199" s="257"/>
      <c r="F199" s="257"/>
      <c r="G199" s="257"/>
      <c r="H199" s="257"/>
      <c r="I199" s="257"/>
      <c r="K199" s="186"/>
      <c r="T199" s="144"/>
    </row>
    <row r="200" spans="1:20" ht="13.5" thickBot="1">
      <c r="A200" s="132"/>
      <c r="B200" s="129">
        <f>SUM(B198:B199)</f>
        <v>50179323</v>
      </c>
      <c r="C200" s="257"/>
      <c r="D200" s="257"/>
      <c r="E200" s="257"/>
      <c r="F200" s="257"/>
      <c r="G200" s="257"/>
      <c r="H200" s="257"/>
      <c r="I200" s="257"/>
      <c r="K200" s="186"/>
      <c r="T200" s="144"/>
    </row>
    <row r="201" spans="1:3" ht="15" customHeight="1">
      <c r="A201" s="133"/>
      <c r="B201" s="134"/>
      <c r="C201" s="134"/>
    </row>
    <row r="202" spans="1:10" ht="27" customHeight="1">
      <c r="A202" s="548" t="s">
        <v>614</v>
      </c>
      <c r="B202" s="548"/>
      <c r="C202" s="548"/>
      <c r="D202" s="548"/>
      <c r="E202" s="548"/>
      <c r="F202" s="548"/>
      <c r="G202" s="548"/>
      <c r="H202" s="548"/>
      <c r="I202" s="548"/>
      <c r="J202" s="166"/>
    </row>
    <row r="203" spans="1:10" ht="40.5" customHeight="1">
      <c r="A203" s="548" t="s">
        <v>615</v>
      </c>
      <c r="B203" s="548"/>
      <c r="C203" s="548"/>
      <c r="D203" s="548"/>
      <c r="E203" s="548"/>
      <c r="F203" s="548"/>
      <c r="G203" s="548"/>
      <c r="H203" s="548"/>
      <c r="I203" s="548"/>
      <c r="J203" s="166"/>
    </row>
    <row r="204" spans="1:8" ht="12.75">
      <c r="A204" s="163"/>
      <c r="H204" s="160"/>
    </row>
    <row r="205" ht="12.75">
      <c r="G205" s="160"/>
    </row>
    <row r="206" ht="12.75">
      <c r="A206" s="153" t="s">
        <v>533</v>
      </c>
    </row>
    <row r="207" spans="2:3" ht="12.75">
      <c r="B207" s="125" t="s">
        <v>600</v>
      </c>
      <c r="C207" s="260"/>
    </row>
    <row r="208" spans="1:3" ht="12.75">
      <c r="A208" s="137" t="s">
        <v>430</v>
      </c>
      <c r="B208" s="142">
        <v>97563983</v>
      </c>
      <c r="C208" s="197"/>
    </row>
    <row r="209" spans="1:8" ht="12.75">
      <c r="A209" s="177" t="s">
        <v>431</v>
      </c>
      <c r="B209" s="142">
        <v>41653</v>
      </c>
      <c r="C209" s="197"/>
      <c r="H209" s="128"/>
    </row>
    <row r="210" spans="1:3" ht="25.5">
      <c r="A210" s="177" t="s">
        <v>432</v>
      </c>
      <c r="B210" s="178">
        <v>651247</v>
      </c>
      <c r="C210" s="255"/>
    </row>
    <row r="211" spans="1:3" ht="13.5" thickBot="1">
      <c r="A211" s="177" t="s">
        <v>435</v>
      </c>
      <c r="B211" s="179">
        <v>2199830</v>
      </c>
      <c r="C211" s="255"/>
    </row>
    <row r="212" spans="1:3" ht="13.5" thickBot="1">
      <c r="A212" s="137"/>
      <c r="B212" s="129">
        <f>SUM(B208:B211)</f>
        <v>100456713</v>
      </c>
      <c r="C212" s="261"/>
    </row>
    <row r="215" ht="12.75">
      <c r="A215" s="153" t="s">
        <v>534</v>
      </c>
    </row>
    <row r="216" spans="2:3" ht="12.75">
      <c r="B216" s="125" t="s">
        <v>600</v>
      </c>
      <c r="C216" s="260"/>
    </row>
    <row r="217" spans="1:3" ht="12.75">
      <c r="A217" s="137" t="s">
        <v>436</v>
      </c>
      <c r="B217" s="142">
        <v>111180633</v>
      </c>
      <c r="C217" s="197"/>
    </row>
    <row r="218" spans="1:3" ht="25.5">
      <c r="A218" s="137" t="s">
        <v>437</v>
      </c>
      <c r="B218" s="197">
        <v>17609373</v>
      </c>
      <c r="C218" s="197"/>
    </row>
    <row r="219" spans="1:9" ht="13.5" thickBot="1">
      <c r="A219" s="137" t="s">
        <v>592</v>
      </c>
      <c r="B219" s="162">
        <v>2381</v>
      </c>
      <c r="C219" s="197"/>
      <c r="D219" s="271"/>
      <c r="E219" s="271"/>
      <c r="F219" s="271"/>
      <c r="G219" s="271"/>
      <c r="H219" s="271"/>
      <c r="I219" s="271"/>
    </row>
    <row r="220" spans="1:5" ht="12.75">
      <c r="A220" s="137"/>
      <c r="B220" s="189">
        <f>SUM(B217:B219)</f>
        <v>128792387</v>
      </c>
      <c r="C220" s="261"/>
      <c r="E220" s="160"/>
    </row>
    <row r="221" spans="1:7" ht="26.25" thickBot="1">
      <c r="A221" s="137" t="s">
        <v>438</v>
      </c>
      <c r="B221" s="188">
        <v>-31228404</v>
      </c>
      <c r="C221" s="262"/>
      <c r="G221" s="160"/>
    </row>
    <row r="222" spans="1:5" ht="13.5" thickBot="1">
      <c r="A222" s="137"/>
      <c r="B222" s="129">
        <f>SUM(B220:B221)</f>
        <v>97563983</v>
      </c>
      <c r="C222" s="263"/>
      <c r="E222" s="160"/>
    </row>
    <row r="224" ht="12.75">
      <c r="I224" s="160"/>
    </row>
    <row r="225" spans="1:9" ht="12.75">
      <c r="A225" s="154" t="s">
        <v>348</v>
      </c>
      <c r="I225" s="160"/>
    </row>
    <row r="226" spans="1:10" ht="12.75" customHeight="1">
      <c r="A226" s="548" t="s">
        <v>439</v>
      </c>
      <c r="B226" s="548"/>
      <c r="C226" s="548"/>
      <c r="D226" s="548"/>
      <c r="E226" s="548"/>
      <c r="F226" s="548"/>
      <c r="G226" s="548"/>
      <c r="H226" s="548"/>
      <c r="I226" s="548"/>
      <c r="J226" s="166"/>
    </row>
    <row r="227" spans="1:9" ht="12.75">
      <c r="A227" s="206"/>
      <c r="B227" s="298" t="s">
        <v>600</v>
      </c>
      <c r="C227" s="205"/>
      <c r="D227" s="205"/>
      <c r="E227" s="205"/>
      <c r="F227" s="205"/>
      <c r="G227" s="205"/>
      <c r="H227" s="205"/>
      <c r="I227" s="205"/>
    </row>
    <row r="228" spans="1:9" ht="12.75">
      <c r="A228" s="211" t="s">
        <v>607</v>
      </c>
      <c r="B228" s="212">
        <v>30315723</v>
      </c>
      <c r="C228" s="205"/>
      <c r="D228" s="205"/>
      <c r="E228" s="205"/>
      <c r="F228" s="205"/>
      <c r="G228" s="205"/>
      <c r="H228" s="205"/>
      <c r="I228" s="160"/>
    </row>
    <row r="229" spans="1:9" ht="12.75">
      <c r="A229" s="211" t="s">
        <v>440</v>
      </c>
      <c r="B229" s="212">
        <v>-93588</v>
      </c>
      <c r="C229" s="205"/>
      <c r="D229" s="205"/>
      <c r="E229" s="205"/>
      <c r="F229" s="205"/>
      <c r="G229" s="205"/>
      <c r="H229" s="205"/>
      <c r="I229" s="205"/>
    </row>
    <row r="230" spans="1:9" ht="12.75">
      <c r="A230" s="211" t="s">
        <v>441</v>
      </c>
      <c r="B230" s="212">
        <v>-1144438</v>
      </c>
      <c r="C230" s="205"/>
      <c r="D230" s="205"/>
      <c r="E230" s="205"/>
      <c r="F230" s="205"/>
      <c r="G230" s="205"/>
      <c r="H230" s="205"/>
      <c r="I230" s="205"/>
    </row>
    <row r="231" spans="1:9" ht="13.5" thickBot="1">
      <c r="A231" s="211" t="s">
        <v>442</v>
      </c>
      <c r="B231" s="138">
        <v>2150707</v>
      </c>
      <c r="C231" s="205"/>
      <c r="D231" s="205"/>
      <c r="E231" s="205"/>
      <c r="F231" s="205"/>
      <c r="G231" s="205"/>
      <c r="H231" s="205"/>
      <c r="I231" s="205"/>
    </row>
    <row r="232" spans="1:9" ht="13.5" thickBot="1">
      <c r="A232" s="213" t="s">
        <v>443</v>
      </c>
      <c r="B232" s="182">
        <f>SUM(B228:B231)</f>
        <v>31228404</v>
      </c>
      <c r="C232" s="160"/>
      <c r="D232" s="205"/>
      <c r="E232" s="205"/>
      <c r="F232" s="205"/>
      <c r="G232" s="205"/>
      <c r="H232" s="205"/>
      <c r="I232" s="205"/>
    </row>
    <row r="233" spans="1:9" ht="12.75">
      <c r="A233" s="205"/>
      <c r="B233" s="205"/>
      <c r="C233" s="205"/>
      <c r="D233" s="205"/>
      <c r="E233" s="205"/>
      <c r="F233" s="205"/>
      <c r="G233" s="205"/>
      <c r="H233" s="205"/>
      <c r="I233" s="205"/>
    </row>
    <row r="234" spans="1:9" ht="12.75">
      <c r="A234" s="205"/>
      <c r="B234" s="205"/>
      <c r="C234" s="205"/>
      <c r="D234" s="205"/>
      <c r="E234" s="205"/>
      <c r="F234" s="205"/>
      <c r="G234" s="160"/>
      <c r="H234" s="205"/>
      <c r="I234" s="205"/>
    </row>
    <row r="235" spans="1:9" ht="12.75">
      <c r="A235" s="205" t="s">
        <v>444</v>
      </c>
      <c r="B235" s="205"/>
      <c r="C235" s="205"/>
      <c r="D235" s="205"/>
      <c r="E235" s="205"/>
      <c r="F235" s="205"/>
      <c r="G235" s="205"/>
      <c r="H235" s="205"/>
      <c r="I235" s="205"/>
    </row>
    <row r="236" spans="1:9" ht="12.75">
      <c r="A236" s="191"/>
      <c r="B236" s="214" t="s">
        <v>600</v>
      </c>
      <c r="C236" s="205"/>
      <c r="D236" s="205"/>
      <c r="E236" s="205"/>
      <c r="F236" s="205"/>
      <c r="G236" s="205"/>
      <c r="H236" s="205"/>
      <c r="I236" s="205"/>
    </row>
    <row r="237" spans="1:9" ht="12.75">
      <c r="A237" s="191" t="s">
        <v>445</v>
      </c>
      <c r="B237" s="142">
        <v>72172172</v>
      </c>
      <c r="C237" s="205"/>
      <c r="D237" s="205"/>
      <c r="E237" s="205"/>
      <c r="F237" s="205"/>
      <c r="G237" s="205"/>
      <c r="H237" s="160"/>
      <c r="I237" s="205"/>
    </row>
    <row r="238" spans="1:9" ht="12.75">
      <c r="A238" s="191" t="s">
        <v>446</v>
      </c>
      <c r="B238" s="142">
        <v>24277222</v>
      </c>
      <c r="C238" s="205"/>
      <c r="D238" s="205"/>
      <c r="E238" s="205"/>
      <c r="F238" s="205"/>
      <c r="G238" s="205"/>
      <c r="H238" s="205"/>
      <c r="I238" s="205"/>
    </row>
    <row r="239" spans="1:9" ht="12.75">
      <c r="A239" s="191" t="s">
        <v>447</v>
      </c>
      <c r="B239" s="142">
        <v>6716025</v>
      </c>
      <c r="C239" s="205"/>
      <c r="D239" s="205"/>
      <c r="E239" s="205"/>
      <c r="F239" s="205"/>
      <c r="G239" s="205"/>
      <c r="H239" s="205"/>
      <c r="I239" s="205"/>
    </row>
    <row r="240" spans="1:9" ht="13.5" thickBot="1">
      <c r="A240" s="191" t="s">
        <v>448</v>
      </c>
      <c r="B240" s="162">
        <v>25624587</v>
      </c>
      <c r="C240" s="205"/>
      <c r="D240" s="205"/>
      <c r="E240" s="205"/>
      <c r="F240" s="205"/>
      <c r="G240" s="205"/>
      <c r="H240" s="205"/>
      <c r="I240" s="205"/>
    </row>
    <row r="241" spans="1:11" ht="13.5" thickBot="1">
      <c r="A241" s="215"/>
      <c r="B241" s="183">
        <f>SUM(B237:B240)</f>
        <v>128790006</v>
      </c>
      <c r="C241" s="205"/>
      <c r="D241" s="205"/>
      <c r="E241" s="205"/>
      <c r="F241" s="205"/>
      <c r="G241" s="205"/>
      <c r="H241" s="205"/>
      <c r="I241" s="205"/>
      <c r="K241" s="159"/>
    </row>
    <row r="242" spans="1:9" ht="12.75">
      <c r="A242" s="205"/>
      <c r="B242" s="205"/>
      <c r="C242" s="205"/>
      <c r="D242" s="205"/>
      <c r="E242" s="205"/>
      <c r="F242" s="205"/>
      <c r="G242" s="205"/>
      <c r="H242" s="205"/>
      <c r="I242" s="205"/>
    </row>
    <row r="243" spans="1:9" ht="12.75">
      <c r="A243" s="249"/>
      <c r="B243" s="249"/>
      <c r="C243" s="249"/>
      <c r="D243" s="249"/>
      <c r="E243" s="249"/>
      <c r="F243" s="249"/>
      <c r="G243" s="249"/>
      <c r="H243" s="249"/>
      <c r="I243" s="249"/>
    </row>
    <row r="244" spans="1:9" ht="12.75">
      <c r="A244" s="250" t="s">
        <v>582</v>
      </c>
      <c r="B244" s="249"/>
      <c r="C244" s="249"/>
      <c r="D244" s="249"/>
      <c r="E244" s="249"/>
      <c r="F244" s="249"/>
      <c r="G244" s="249"/>
      <c r="H244" s="249"/>
      <c r="I244" s="249"/>
    </row>
    <row r="245" spans="1:9" ht="12.75">
      <c r="A245" s="249"/>
      <c r="B245" s="125" t="s">
        <v>600</v>
      </c>
      <c r="C245" s="260"/>
      <c r="D245" s="249"/>
      <c r="E245" s="249"/>
      <c r="F245" s="249"/>
      <c r="G245" s="249"/>
      <c r="H245" s="249"/>
      <c r="I245" s="249"/>
    </row>
    <row r="246" spans="1:9" ht="27" customHeight="1">
      <c r="A246" s="177" t="s">
        <v>433</v>
      </c>
      <c r="B246" s="178">
        <v>397036</v>
      </c>
      <c r="C246" s="255"/>
      <c r="D246" s="249"/>
      <c r="E246" s="249"/>
      <c r="F246" s="249"/>
      <c r="G246" s="249"/>
      <c r="H246" s="249"/>
      <c r="I246" s="249"/>
    </row>
    <row r="247" spans="1:9" ht="12.75">
      <c r="A247" s="177" t="s">
        <v>434</v>
      </c>
      <c r="B247" s="178">
        <v>2237216</v>
      </c>
      <c r="C247" s="255"/>
      <c r="D247" s="249"/>
      <c r="E247" s="249"/>
      <c r="F247" s="249"/>
      <c r="G247" s="249"/>
      <c r="H247" s="249"/>
      <c r="I247" s="249"/>
    </row>
    <row r="248" spans="1:9" ht="13.5" thickBot="1">
      <c r="A248" s="177" t="s">
        <v>435</v>
      </c>
      <c r="B248" s="254">
        <v>15973</v>
      </c>
      <c r="C248" s="255"/>
      <c r="D248" s="249"/>
      <c r="E248" s="249"/>
      <c r="F248" s="249"/>
      <c r="G248" s="249"/>
      <c r="H248" s="249"/>
      <c r="I248" s="249"/>
    </row>
    <row r="249" spans="1:9" ht="12.75">
      <c r="A249" s="177"/>
      <c r="B249" s="256">
        <f>SUM(B246:B248)</f>
        <v>2650225</v>
      </c>
      <c r="C249" s="190"/>
      <c r="D249" s="253"/>
      <c r="E249" s="253"/>
      <c r="F249" s="253"/>
      <c r="G249" s="253"/>
      <c r="H249" s="253"/>
      <c r="I249" s="253"/>
    </row>
    <row r="250" spans="1:9" ht="26.25" thickBot="1">
      <c r="A250" s="177" t="s">
        <v>583</v>
      </c>
      <c r="B250" s="188">
        <v>-450395</v>
      </c>
      <c r="C250" s="264"/>
      <c r="D250" s="249"/>
      <c r="E250" s="249"/>
      <c r="F250" s="249"/>
      <c r="G250" s="249"/>
      <c r="H250" s="249"/>
      <c r="I250" s="249"/>
    </row>
    <row r="251" spans="1:3" ht="13.5" thickBot="1">
      <c r="A251" s="153"/>
      <c r="B251" s="129">
        <f>SUM(B249:B250)</f>
        <v>2199830</v>
      </c>
      <c r="C251" s="261"/>
    </row>
    <row r="252" spans="1:9" ht="12.75">
      <c r="A252" s="250"/>
      <c r="B252" s="249"/>
      <c r="C252" s="249"/>
      <c r="D252" s="249"/>
      <c r="E252" s="249"/>
      <c r="F252" s="249"/>
      <c r="G252" s="249"/>
      <c r="H252" s="249"/>
      <c r="I252" s="249"/>
    </row>
    <row r="253" spans="1:9" ht="12.75">
      <c r="A253" s="250"/>
      <c r="B253" s="249"/>
      <c r="C253" s="249"/>
      <c r="D253" s="249"/>
      <c r="E253" s="249"/>
      <c r="F253" s="249"/>
      <c r="G253" s="249"/>
      <c r="H253" s="249"/>
      <c r="I253" s="249"/>
    </row>
    <row r="254" ht="12.75">
      <c r="A254" s="153" t="s">
        <v>535</v>
      </c>
    </row>
    <row r="255" spans="1:3" ht="12.75">
      <c r="A255" s="151"/>
      <c r="B255" s="125" t="s">
        <v>600</v>
      </c>
      <c r="C255" s="260"/>
    </row>
    <row r="256" spans="1:3" ht="12.75">
      <c r="A256" s="177" t="s">
        <v>449</v>
      </c>
      <c r="B256" s="178">
        <v>113530</v>
      </c>
      <c r="C256" s="255"/>
    </row>
    <row r="257" spans="1:3" ht="13.5" thickBot="1">
      <c r="A257" s="177" t="s">
        <v>450</v>
      </c>
      <c r="B257" s="179">
        <v>613999</v>
      </c>
      <c r="C257" s="255"/>
    </row>
    <row r="258" spans="1:3" ht="12.75">
      <c r="A258" s="180"/>
      <c r="B258" s="190">
        <f>SUM(B256:B257)</f>
        <v>727529</v>
      </c>
      <c r="C258" s="190"/>
    </row>
    <row r="259" spans="1:3" ht="13.5" thickBot="1">
      <c r="A259" s="137" t="s">
        <v>429</v>
      </c>
      <c r="B259" s="188">
        <v>-113530</v>
      </c>
      <c r="C259" s="262"/>
    </row>
    <row r="260" spans="1:3" ht="13.5" thickBot="1">
      <c r="A260" s="191"/>
      <c r="B260" s="192">
        <f>SUM(B258:B259)</f>
        <v>613999</v>
      </c>
      <c r="C260" s="265"/>
    </row>
    <row r="261" ht="12.75">
      <c r="A261" s="163"/>
    </row>
    <row r="263" ht="12.75">
      <c r="A263" s="153" t="s">
        <v>536</v>
      </c>
    </row>
    <row r="264" spans="1:3" ht="12.75">
      <c r="A264" s="151"/>
      <c r="B264" s="125" t="s">
        <v>600</v>
      </c>
      <c r="C264" s="260"/>
    </row>
    <row r="265" spans="1:3" ht="12.75">
      <c r="A265" s="177" t="s">
        <v>451</v>
      </c>
      <c r="B265" s="178">
        <v>808249</v>
      </c>
      <c r="C265" s="255"/>
    </row>
    <row r="266" spans="1:3" ht="12.75">
      <c r="A266" s="177" t="s">
        <v>608</v>
      </c>
      <c r="B266" s="178">
        <v>157284</v>
      </c>
      <c r="C266" s="255"/>
    </row>
    <row r="267" spans="1:3" ht="13.5" thickBot="1">
      <c r="A267" s="177" t="s">
        <v>452</v>
      </c>
      <c r="B267" s="179">
        <v>21751</v>
      </c>
      <c r="C267" s="255"/>
    </row>
    <row r="268" spans="1:3" ht="13.5" thickBot="1">
      <c r="A268" s="180"/>
      <c r="B268" s="193">
        <f>SUM(B265:B267)</f>
        <v>987284</v>
      </c>
      <c r="C268" s="190"/>
    </row>
    <row r="271" ht="12.75">
      <c r="A271" s="153"/>
    </row>
    <row r="272" ht="12.75">
      <c r="A272" s="153" t="s">
        <v>537</v>
      </c>
    </row>
    <row r="273" spans="1:3" ht="12.75">
      <c r="A273" s="126"/>
      <c r="B273" s="125" t="s">
        <v>600</v>
      </c>
      <c r="C273" s="260"/>
    </row>
    <row r="274" spans="1:3" ht="25.5">
      <c r="A274" s="177" t="s">
        <v>453</v>
      </c>
      <c r="B274" s="178">
        <v>39785897</v>
      </c>
      <c r="C274" s="255"/>
    </row>
    <row r="275" spans="1:3" ht="12.75">
      <c r="A275" s="177" t="s">
        <v>454</v>
      </c>
      <c r="B275" s="178">
        <v>930659</v>
      </c>
      <c r="C275" s="255"/>
    </row>
    <row r="276" spans="1:3" ht="13.5" thickBot="1">
      <c r="A276" s="177" t="s">
        <v>455</v>
      </c>
      <c r="B276" s="178">
        <v>21202686</v>
      </c>
      <c r="C276" s="255"/>
    </row>
    <row r="277" spans="1:3" ht="13.5" thickBot="1">
      <c r="A277" s="149"/>
      <c r="B277" s="193">
        <f>SUM(B274:B276)</f>
        <v>61919242</v>
      </c>
      <c r="C277" s="190"/>
    </row>
    <row r="279" ht="12.75">
      <c r="A279" s="153"/>
    </row>
    <row r="280" ht="12.75">
      <c r="A280" s="153" t="s">
        <v>538</v>
      </c>
    </row>
    <row r="281" ht="12.75">
      <c r="A281" s="163"/>
    </row>
    <row r="282" spans="1:10" ht="52.5" customHeight="1">
      <c r="A282" s="548" t="s">
        <v>553</v>
      </c>
      <c r="B282" s="548"/>
      <c r="C282" s="548"/>
      <c r="D282" s="548"/>
      <c r="E282" s="548"/>
      <c r="F282" s="548"/>
      <c r="G282" s="548"/>
      <c r="H282" s="548"/>
      <c r="I282" s="548"/>
      <c r="J282" s="166"/>
    </row>
    <row r="283" spans="1:10" ht="12.75">
      <c r="A283" s="548"/>
      <c r="B283" s="548"/>
      <c r="C283" s="548"/>
      <c r="D283" s="548"/>
      <c r="E283" s="548"/>
      <c r="F283" s="548"/>
      <c r="G283" s="548"/>
      <c r="H283" s="548"/>
      <c r="I283" s="548"/>
      <c r="J283" s="166"/>
    </row>
    <row r="284" spans="1:10" ht="42" customHeight="1">
      <c r="A284" s="548" t="s">
        <v>552</v>
      </c>
      <c r="B284" s="548"/>
      <c r="C284" s="548"/>
      <c r="D284" s="548"/>
      <c r="E284" s="548"/>
      <c r="F284" s="548"/>
      <c r="G284" s="548"/>
      <c r="H284" s="548"/>
      <c r="I284" s="548"/>
      <c r="J284" s="166"/>
    </row>
    <row r="285" spans="1:10" ht="12.75">
      <c r="A285" s="548"/>
      <c r="B285" s="548"/>
      <c r="C285" s="548"/>
      <c r="D285" s="548"/>
      <c r="E285" s="548"/>
      <c r="F285" s="548"/>
      <c r="G285" s="548"/>
      <c r="H285" s="548"/>
      <c r="I285" s="548"/>
      <c r="J285" s="166"/>
    </row>
    <row r="286" spans="1:10" ht="12.75" customHeight="1">
      <c r="A286" s="548" t="s">
        <v>609</v>
      </c>
      <c r="B286" s="548"/>
      <c r="C286" s="548"/>
      <c r="D286" s="548"/>
      <c r="E286" s="548"/>
      <c r="F286" s="548"/>
      <c r="G286" s="548"/>
      <c r="H286" s="548"/>
      <c r="I286" s="548"/>
      <c r="J286" s="166"/>
    </row>
    <row r="287" spans="1:10" ht="12.75">
      <c r="A287" s="150"/>
      <c r="B287" s="150"/>
      <c r="C287" s="150"/>
      <c r="D287" s="150"/>
      <c r="E287" s="150"/>
      <c r="F287" s="150"/>
      <c r="G287" s="150"/>
      <c r="H287" s="150"/>
      <c r="I287" s="150"/>
      <c r="J287" s="156"/>
    </row>
    <row r="288" spans="1:10" ht="12.75">
      <c r="A288" s="242" t="s">
        <v>561</v>
      </c>
      <c r="B288" s="243">
        <v>16714875</v>
      </c>
      <c r="C288" s="150"/>
      <c r="D288" s="150"/>
      <c r="E288" s="150"/>
      <c r="F288" s="150"/>
      <c r="G288" s="150"/>
      <c r="H288" s="150"/>
      <c r="I288" s="150"/>
      <c r="J288" s="156"/>
    </row>
    <row r="289" spans="1:10" ht="12.75">
      <c r="A289" s="242" t="s">
        <v>456</v>
      </c>
      <c r="B289" s="243">
        <v>2820070</v>
      </c>
      <c r="C289" s="150"/>
      <c r="D289" s="150"/>
      <c r="E289" s="150"/>
      <c r="F289" s="150"/>
      <c r="G289" s="150"/>
      <c r="H289" s="150"/>
      <c r="I289" s="150"/>
      <c r="J289" s="156"/>
    </row>
    <row r="290" spans="1:10" ht="12.75">
      <c r="A290" s="242" t="s">
        <v>457</v>
      </c>
      <c r="B290" s="244">
        <f>B288/B289</f>
        <v>5.9271135113667395</v>
      </c>
      <c r="C290" s="150"/>
      <c r="D290" s="150"/>
      <c r="E290" s="150"/>
      <c r="F290" s="150"/>
      <c r="G290" s="150"/>
      <c r="H290" s="150"/>
      <c r="I290" s="150"/>
      <c r="J290" s="156"/>
    </row>
    <row r="291" spans="1:10" ht="12.75">
      <c r="A291" s="150"/>
      <c r="B291" s="150"/>
      <c r="C291" s="150"/>
      <c r="D291" s="150"/>
      <c r="E291" s="150"/>
      <c r="F291" s="150"/>
      <c r="G291" s="150"/>
      <c r="H291" s="150"/>
      <c r="I291" s="150"/>
      <c r="J291" s="156"/>
    </row>
    <row r="292" spans="1:10" ht="12.75" customHeight="1">
      <c r="A292" s="590" t="s">
        <v>611</v>
      </c>
      <c r="B292" s="590"/>
      <c r="C292" s="590"/>
      <c r="D292" s="590"/>
      <c r="E292" s="590"/>
      <c r="F292" s="139"/>
      <c r="G292" s="139"/>
      <c r="H292" s="139"/>
      <c r="I292" s="139"/>
      <c r="J292" s="157"/>
    </row>
    <row r="293" spans="1:6" ht="12.75">
      <c r="A293" s="548"/>
      <c r="B293" s="548"/>
      <c r="C293" s="548"/>
      <c r="D293" s="548"/>
      <c r="E293" s="548"/>
      <c r="F293" s="153"/>
    </row>
    <row r="294" spans="1:10" ht="27" customHeight="1">
      <c r="A294" s="548" t="s">
        <v>616</v>
      </c>
      <c r="B294" s="548"/>
      <c r="C294" s="548"/>
      <c r="D294" s="548"/>
      <c r="E294" s="548"/>
      <c r="F294" s="548"/>
      <c r="G294" s="548"/>
      <c r="H294" s="548"/>
      <c r="I294" s="548"/>
      <c r="J294" s="169"/>
    </row>
    <row r="295" spans="1:10" ht="12.75" customHeight="1">
      <c r="A295" s="548" t="s">
        <v>610</v>
      </c>
      <c r="B295" s="548"/>
      <c r="C295" s="548"/>
      <c r="D295" s="548"/>
      <c r="E295" s="548"/>
      <c r="F295" s="548"/>
      <c r="G295" s="548"/>
      <c r="H295" s="548"/>
      <c r="I295" s="548"/>
      <c r="J295" s="157"/>
    </row>
    <row r="296" spans="1:6" ht="12.75">
      <c r="A296" s="563"/>
      <c r="B296" s="563"/>
      <c r="C296" s="563"/>
      <c r="D296" s="563"/>
      <c r="E296" s="563"/>
      <c r="F296" s="153"/>
    </row>
    <row r="297" spans="1:20" ht="13.5" thickBot="1">
      <c r="A297" s="372" t="s">
        <v>619</v>
      </c>
      <c r="B297" s="372"/>
      <c r="C297" s="372"/>
      <c r="D297" s="372"/>
      <c r="E297" s="372"/>
      <c r="F297" s="373"/>
      <c r="G297" s="372"/>
      <c r="H297" s="372"/>
      <c r="I297" s="237"/>
      <c r="K297" s="186"/>
      <c r="L297" s="144"/>
      <c r="M297" s="144"/>
      <c r="N297" s="144"/>
      <c r="O297" s="144"/>
      <c r="P297" s="144"/>
      <c r="Q297" s="144"/>
      <c r="R297" s="144"/>
      <c r="S297" s="144"/>
      <c r="T297" s="144"/>
    </row>
    <row r="298" spans="1:20" ht="12.75">
      <c r="A298" s="593"/>
      <c r="B298" s="594"/>
      <c r="C298" s="594"/>
      <c r="D298" s="594"/>
      <c r="E298" s="595" t="s">
        <v>578</v>
      </c>
      <c r="F298" s="596"/>
      <c r="G298" s="597" t="s">
        <v>579</v>
      </c>
      <c r="H298" s="596"/>
      <c r="I298" s="237"/>
      <c r="K298" s="186"/>
      <c r="L298" s="144"/>
      <c r="M298" s="144"/>
      <c r="N298" s="144"/>
      <c r="O298" s="144"/>
      <c r="P298" s="144"/>
      <c r="Q298" s="144"/>
      <c r="R298" s="144"/>
      <c r="S298" s="144"/>
      <c r="T298" s="144"/>
    </row>
    <row r="299" spans="1:9" s="241" customFormat="1" ht="12.75">
      <c r="A299" s="569" t="s">
        <v>580</v>
      </c>
      <c r="B299" s="570"/>
      <c r="C299" s="570"/>
      <c r="D299" s="570"/>
      <c r="E299" s="559">
        <v>18595.69</v>
      </c>
      <c r="F299" s="560"/>
      <c r="G299" s="553">
        <v>65.9405</v>
      </c>
      <c r="H299" s="554"/>
      <c r="I299" s="240"/>
    </row>
    <row r="300" spans="1:9" s="241" customFormat="1" ht="12.75">
      <c r="A300" s="583"/>
      <c r="B300" s="584"/>
      <c r="C300" s="584"/>
      <c r="D300" s="584"/>
      <c r="E300" s="585">
        <v>18595.69</v>
      </c>
      <c r="F300" s="586"/>
      <c r="G300" s="578">
        <v>65.9405</v>
      </c>
      <c r="H300" s="579"/>
      <c r="I300" s="240"/>
    </row>
    <row r="301" spans="1:9" s="241" customFormat="1" ht="24.75" customHeight="1">
      <c r="A301" s="591" t="s">
        <v>550</v>
      </c>
      <c r="B301" s="592"/>
      <c r="C301" s="592"/>
      <c r="D301" s="592"/>
      <c r="E301" s="587">
        <v>1605</v>
      </c>
      <c r="F301" s="588"/>
      <c r="G301" s="580">
        <v>5.69</v>
      </c>
      <c r="H301" s="581"/>
      <c r="I301" s="240"/>
    </row>
    <row r="302" spans="1:9" s="241" customFormat="1" ht="27" customHeight="1">
      <c r="A302" s="576" t="s">
        <v>569</v>
      </c>
      <c r="B302" s="577"/>
      <c r="C302" s="577"/>
      <c r="D302" s="577"/>
      <c r="E302" s="549">
        <v>1385</v>
      </c>
      <c r="F302" s="550"/>
      <c r="G302" s="546">
        <v>4.91</v>
      </c>
      <c r="H302" s="547"/>
      <c r="I302" s="240"/>
    </row>
    <row r="303" spans="1:9" s="241" customFormat="1" ht="12.75">
      <c r="A303" s="576" t="s">
        <v>458</v>
      </c>
      <c r="B303" s="577"/>
      <c r="C303" s="577"/>
      <c r="D303" s="577"/>
      <c r="E303" s="549">
        <v>1345</v>
      </c>
      <c r="F303" s="550"/>
      <c r="G303" s="546">
        <v>4.77</v>
      </c>
      <c r="H303" s="547"/>
      <c r="I303" s="240"/>
    </row>
    <row r="304" spans="1:9" s="241" customFormat="1" ht="12.75">
      <c r="A304" s="576" t="s">
        <v>459</v>
      </c>
      <c r="B304" s="577"/>
      <c r="C304" s="577"/>
      <c r="D304" s="577"/>
      <c r="E304" s="549">
        <v>979</v>
      </c>
      <c r="F304" s="550"/>
      <c r="G304" s="546">
        <v>3.47</v>
      </c>
      <c r="H304" s="547"/>
      <c r="I304" s="240"/>
    </row>
    <row r="305" spans="1:9" s="241" customFormat="1" ht="25.5" customHeight="1">
      <c r="A305" s="576" t="s">
        <v>460</v>
      </c>
      <c r="B305" s="577"/>
      <c r="C305" s="577"/>
      <c r="D305" s="577"/>
      <c r="E305" s="549">
        <v>766</v>
      </c>
      <c r="F305" s="550"/>
      <c r="G305" s="546">
        <v>2.72</v>
      </c>
      <c r="H305" s="547"/>
      <c r="I305" s="240"/>
    </row>
    <row r="306" spans="1:9" s="241" customFormat="1" ht="12.75">
      <c r="A306" s="576" t="s">
        <v>461</v>
      </c>
      <c r="B306" s="577"/>
      <c r="C306" s="577"/>
      <c r="D306" s="577"/>
      <c r="E306" s="549">
        <v>428</v>
      </c>
      <c r="F306" s="550"/>
      <c r="G306" s="546">
        <v>1.52</v>
      </c>
      <c r="H306" s="547"/>
      <c r="I306" s="240"/>
    </row>
    <row r="307" spans="1:9" s="241" customFormat="1" ht="12.75" customHeight="1">
      <c r="A307" s="576" t="s">
        <v>462</v>
      </c>
      <c r="B307" s="577"/>
      <c r="C307" s="577"/>
      <c r="D307" s="577"/>
      <c r="E307" s="549">
        <v>303</v>
      </c>
      <c r="F307" s="550"/>
      <c r="G307" s="546">
        <v>1.07</v>
      </c>
      <c r="H307" s="547"/>
      <c r="I307" s="240"/>
    </row>
    <row r="308" spans="1:9" s="241" customFormat="1" ht="12.75" customHeight="1">
      <c r="A308" s="374" t="s">
        <v>567</v>
      </c>
      <c r="B308" s="375"/>
      <c r="C308" s="375"/>
      <c r="D308" s="375"/>
      <c r="E308" s="549">
        <v>202</v>
      </c>
      <c r="F308" s="550"/>
      <c r="G308" s="546">
        <v>0.72</v>
      </c>
      <c r="H308" s="547"/>
      <c r="I308" s="240"/>
    </row>
    <row r="309" spans="1:9" s="241" customFormat="1" ht="25.5" customHeight="1">
      <c r="A309" s="576" t="s">
        <v>620</v>
      </c>
      <c r="B309" s="577"/>
      <c r="C309" s="577"/>
      <c r="D309" s="577"/>
      <c r="E309" s="549">
        <v>144</v>
      </c>
      <c r="F309" s="550"/>
      <c r="G309" s="546">
        <v>0.51</v>
      </c>
      <c r="H309" s="547"/>
      <c r="I309" s="240"/>
    </row>
    <row r="310" spans="1:9" s="241" customFormat="1" ht="12.75">
      <c r="A310" s="569"/>
      <c r="B310" s="570"/>
      <c r="C310" s="570"/>
      <c r="D310" s="570"/>
      <c r="E310" s="559">
        <f>SUM(E301:F309)</f>
        <v>7157</v>
      </c>
      <c r="F310" s="560"/>
      <c r="G310" s="553">
        <f>SUM(G301:H309)</f>
        <v>25.38</v>
      </c>
      <c r="H310" s="554"/>
      <c r="I310" s="240"/>
    </row>
    <row r="311" spans="1:9" s="241" customFormat="1" ht="12.75">
      <c r="A311" s="569" t="s">
        <v>581</v>
      </c>
      <c r="B311" s="570"/>
      <c r="C311" s="570"/>
      <c r="D311" s="570"/>
      <c r="E311" s="559">
        <v>2448</v>
      </c>
      <c r="F311" s="560"/>
      <c r="G311" s="553">
        <v>8.68</v>
      </c>
      <c r="H311" s="554"/>
      <c r="I311" s="240"/>
    </row>
    <row r="312" spans="1:9" s="241" customFormat="1" ht="13.5" thickBot="1">
      <c r="A312" s="571"/>
      <c r="B312" s="572"/>
      <c r="C312" s="572"/>
      <c r="D312" s="572"/>
      <c r="E312" s="555">
        <f>E311+E300+E310</f>
        <v>28200.69</v>
      </c>
      <c r="F312" s="556"/>
      <c r="G312" s="557">
        <f>G311+G300+G310</f>
        <v>100.00049999999999</v>
      </c>
      <c r="H312" s="558"/>
      <c r="I312" s="240"/>
    </row>
    <row r="313" spans="1:9" ht="12.75">
      <c r="A313" s="155"/>
      <c r="B313" s="155"/>
      <c r="C313" s="155"/>
      <c r="D313" s="155"/>
      <c r="E313" s="155"/>
      <c r="F313" s="153"/>
      <c r="I313" s="160"/>
    </row>
    <row r="314" spans="1:7" ht="12.75">
      <c r="A314" s="582"/>
      <c r="B314" s="582"/>
      <c r="C314" s="582"/>
      <c r="D314" s="582"/>
      <c r="E314" s="582"/>
      <c r="F314" s="153"/>
      <c r="G314" s="160"/>
    </row>
    <row r="315" spans="1:7" ht="12.75">
      <c r="A315" s="552" t="s">
        <v>539</v>
      </c>
      <c r="B315" s="552"/>
      <c r="C315" s="552"/>
      <c r="D315" s="552"/>
      <c r="E315" s="552"/>
      <c r="F315" s="153"/>
      <c r="G315" s="160"/>
    </row>
    <row r="316" spans="2:6" ht="12.75">
      <c r="B316" s="125" t="s">
        <v>600</v>
      </c>
      <c r="C316" s="260"/>
      <c r="F316" s="153"/>
    </row>
    <row r="317" spans="1:6" ht="12.75">
      <c r="A317" s="194" t="s">
        <v>463</v>
      </c>
      <c r="B317" s="195">
        <v>30945063</v>
      </c>
      <c r="C317" s="266"/>
      <c r="F317" s="153"/>
    </row>
    <row r="318" spans="1:6" ht="26.25" thickBot="1">
      <c r="A318" s="194" t="s">
        <v>464</v>
      </c>
      <c r="B318" s="162">
        <v>522276061</v>
      </c>
      <c r="C318" s="197"/>
      <c r="F318" s="153"/>
    </row>
    <row r="319" spans="1:6" ht="13.5" thickBot="1">
      <c r="A319" s="194"/>
      <c r="B319" s="196">
        <f>SUM(B317:B318)</f>
        <v>553221124</v>
      </c>
      <c r="C319" s="267"/>
      <c r="F319" s="153"/>
    </row>
    <row r="320" spans="1:6" ht="12.75">
      <c r="A320" s="552"/>
      <c r="B320" s="552"/>
      <c r="C320" s="552"/>
      <c r="D320" s="552"/>
      <c r="E320" s="552"/>
      <c r="F320" s="153"/>
    </row>
    <row r="321" ht="12.75">
      <c r="A321" s="153"/>
    </row>
    <row r="322" ht="12.75">
      <c r="A322" s="153" t="s">
        <v>540</v>
      </c>
    </row>
    <row r="323" spans="2:6" ht="12.75">
      <c r="B323" s="125" t="s">
        <v>600</v>
      </c>
      <c r="C323" s="260"/>
      <c r="F323" s="160"/>
    </row>
    <row r="324" spans="1:6" ht="12.75">
      <c r="A324" s="137" t="s">
        <v>465</v>
      </c>
      <c r="B324" s="142">
        <v>4096895</v>
      </c>
      <c r="C324" s="197"/>
      <c r="F324" s="160"/>
    </row>
    <row r="325" spans="1:3" ht="25.5">
      <c r="A325" s="137" t="s">
        <v>464</v>
      </c>
      <c r="B325" s="142">
        <v>14783767</v>
      </c>
      <c r="C325" s="197"/>
    </row>
    <row r="326" spans="1:11" ht="25.5">
      <c r="A326" s="137" t="s">
        <v>466</v>
      </c>
      <c r="B326" s="142">
        <v>5159069</v>
      </c>
      <c r="C326" s="197"/>
      <c r="K326" s="159"/>
    </row>
    <row r="327" spans="1:3" ht="12.75">
      <c r="A327" s="137" t="s">
        <v>556</v>
      </c>
      <c r="B327" s="197">
        <v>257276875</v>
      </c>
      <c r="C327" s="197"/>
    </row>
    <row r="328" spans="1:9" ht="12.75">
      <c r="A328" s="137" t="s">
        <v>572</v>
      </c>
      <c r="B328" s="197">
        <v>8130081</v>
      </c>
      <c r="C328" s="197"/>
      <c r="D328" s="230"/>
      <c r="E328" s="230"/>
      <c r="F328" s="230"/>
      <c r="G328" s="230"/>
      <c r="H328" s="230"/>
      <c r="I328" s="230"/>
    </row>
    <row r="329" spans="1:3" ht="12.75">
      <c r="A329" s="137" t="s">
        <v>467</v>
      </c>
      <c r="B329" s="142">
        <v>209388492</v>
      </c>
      <c r="C329" s="268"/>
    </row>
    <row r="330" spans="1:3" ht="12.75">
      <c r="A330" s="177" t="s">
        <v>474</v>
      </c>
      <c r="B330" s="142">
        <v>2549080</v>
      </c>
      <c r="C330" s="197"/>
    </row>
    <row r="331" spans="1:3" ht="25.5">
      <c r="A331" s="177" t="s">
        <v>557</v>
      </c>
      <c r="B331" s="142">
        <v>9348068</v>
      </c>
      <c r="C331" s="197"/>
    </row>
    <row r="332" spans="1:3" ht="13.5" thickBot="1">
      <c r="A332" s="177" t="s">
        <v>475</v>
      </c>
      <c r="B332" s="162">
        <v>109561</v>
      </c>
      <c r="C332" s="197"/>
    </row>
    <row r="333" spans="1:3" ht="13.5" thickBot="1">
      <c r="A333" s="137"/>
      <c r="B333" s="183">
        <f>SUM(B324:B332)</f>
        <v>510841888</v>
      </c>
      <c r="C333" s="263"/>
    </row>
    <row r="334" ht="12.75">
      <c r="A334" s="153"/>
    </row>
    <row r="335" ht="12.75">
      <c r="A335" s="153"/>
    </row>
    <row r="336" ht="12.75">
      <c r="A336" s="153" t="s">
        <v>542</v>
      </c>
    </row>
    <row r="337" spans="1:3" ht="12.75">
      <c r="A337" s="151"/>
      <c r="B337" s="125" t="s">
        <v>600</v>
      </c>
      <c r="C337" s="260"/>
    </row>
    <row r="338" spans="1:3" ht="25.5">
      <c r="A338" s="131" t="s">
        <v>471</v>
      </c>
      <c r="B338" s="178">
        <v>181620346</v>
      </c>
      <c r="C338" s="255"/>
    </row>
    <row r="339" spans="1:3" ht="25.5">
      <c r="A339" s="131" t="s">
        <v>472</v>
      </c>
      <c r="B339" s="178">
        <v>12361951</v>
      </c>
      <c r="C339" s="255"/>
    </row>
    <row r="340" spans="1:3" ht="13.5" thickBot="1">
      <c r="A340" s="131" t="s">
        <v>473</v>
      </c>
      <c r="B340" s="179">
        <v>15406195</v>
      </c>
      <c r="C340" s="255"/>
    </row>
    <row r="341" spans="1:6" ht="13.5" thickBot="1">
      <c r="A341" s="180"/>
      <c r="B341" s="181">
        <f>SUM(B338:B340)</f>
        <v>209388492</v>
      </c>
      <c r="C341" s="270"/>
      <c r="F341" s="160"/>
    </row>
    <row r="344" spans="1:5" ht="12.75">
      <c r="A344" s="552" t="s">
        <v>541</v>
      </c>
      <c r="B344" s="552"/>
      <c r="C344" s="552"/>
      <c r="D344" s="552"/>
      <c r="E344" s="552"/>
    </row>
    <row r="345" spans="1:10" ht="40.5" customHeight="1">
      <c r="A345" s="548" t="s">
        <v>587</v>
      </c>
      <c r="B345" s="548"/>
      <c r="C345" s="548"/>
      <c r="D345" s="548"/>
      <c r="E345" s="548"/>
      <c r="F345" s="548"/>
      <c r="G345" s="548"/>
      <c r="H345" s="548"/>
      <c r="I345" s="548"/>
      <c r="J345" s="166"/>
    </row>
    <row r="346" ht="12.75">
      <c r="A346" s="153"/>
    </row>
    <row r="347" spans="1:3" ht="12.75">
      <c r="A347" s="153"/>
      <c r="B347" s="125" t="s">
        <v>600</v>
      </c>
      <c r="C347" s="260"/>
    </row>
    <row r="348" spans="1:3" ht="12.75">
      <c r="A348" s="137" t="s">
        <v>468</v>
      </c>
      <c r="B348" s="369">
        <v>250000000</v>
      </c>
      <c r="C348" s="269"/>
    </row>
    <row r="349" spans="1:3" ht="12.75">
      <c r="A349" s="137" t="s">
        <v>469</v>
      </c>
      <c r="B349" s="370">
        <v>-2191875</v>
      </c>
      <c r="C349" s="269"/>
    </row>
    <row r="350" spans="1:3" ht="26.25" thickBot="1">
      <c r="A350" s="137" t="s">
        <v>470</v>
      </c>
      <c r="B350" s="371">
        <v>9468750</v>
      </c>
      <c r="C350" s="269"/>
    </row>
    <row r="351" spans="1:3" ht="13.5" thickBot="1">
      <c r="A351" s="137"/>
      <c r="B351" s="192">
        <f>SUM(B348:B350)</f>
        <v>257276875</v>
      </c>
      <c r="C351" s="265"/>
    </row>
    <row r="352" spans="2:3" ht="12.75">
      <c r="B352" s="160"/>
      <c r="C352" s="160"/>
    </row>
    <row r="354" ht="12.75">
      <c r="A354" s="153" t="s">
        <v>558</v>
      </c>
    </row>
    <row r="355" spans="1:3" ht="12.75">
      <c r="A355" s="151"/>
      <c r="B355" s="125" t="s">
        <v>600</v>
      </c>
      <c r="C355" s="260"/>
    </row>
    <row r="356" spans="1:3" ht="25.5">
      <c r="A356" s="131" t="s">
        <v>520</v>
      </c>
      <c r="B356" s="178">
        <v>6209296</v>
      </c>
      <c r="C356" s="255"/>
    </row>
    <row r="357" spans="1:3" ht="25.5">
      <c r="A357" s="131" t="s">
        <v>521</v>
      </c>
      <c r="B357" s="178">
        <v>1845370</v>
      </c>
      <c r="C357" s="255"/>
    </row>
    <row r="358" spans="1:3" ht="26.25" thickBot="1">
      <c r="A358" s="131" t="s">
        <v>522</v>
      </c>
      <c r="B358" s="179">
        <v>1293402</v>
      </c>
      <c r="C358" s="255"/>
    </row>
    <row r="359" spans="1:11" ht="13.5" thickBot="1">
      <c r="A359" s="180"/>
      <c r="B359" s="181">
        <f>SUM(B356:B358)</f>
        <v>9348068</v>
      </c>
      <c r="C359" s="190"/>
      <c r="K359" s="159"/>
    </row>
    <row r="360" ht="12.75">
      <c r="A360" s="153"/>
    </row>
    <row r="361" ht="12.75">
      <c r="A361" s="153"/>
    </row>
    <row r="362" ht="12.75">
      <c r="A362" s="153" t="s">
        <v>543</v>
      </c>
    </row>
    <row r="363" spans="2:3" ht="12.75">
      <c r="B363" s="125" t="s">
        <v>600</v>
      </c>
      <c r="C363" s="260"/>
    </row>
    <row r="364" spans="1:3" ht="38.25">
      <c r="A364" s="137" t="s">
        <v>559</v>
      </c>
      <c r="B364" s="142">
        <v>4663775</v>
      </c>
      <c r="C364" s="197"/>
    </row>
    <row r="365" spans="1:3" ht="38.25">
      <c r="A365" s="137" t="s">
        <v>560</v>
      </c>
      <c r="B365" s="142">
        <v>5845513</v>
      </c>
      <c r="C365" s="197"/>
    </row>
    <row r="366" spans="1:9" ht="12.75">
      <c r="A366" s="137" t="s">
        <v>584</v>
      </c>
      <c r="B366" s="142">
        <v>23017499</v>
      </c>
      <c r="C366" s="197"/>
      <c r="D366" s="249"/>
      <c r="E366" s="249"/>
      <c r="F366" s="249"/>
      <c r="G366" s="249"/>
      <c r="H366" s="249"/>
      <c r="I366" s="249"/>
    </row>
    <row r="367" spans="1:9" ht="12.75">
      <c r="A367" s="137" t="s">
        <v>573</v>
      </c>
      <c r="B367" s="142">
        <v>14000000</v>
      </c>
      <c r="C367" s="197"/>
      <c r="D367" s="230"/>
      <c r="E367" s="230"/>
      <c r="F367" s="230"/>
      <c r="G367" s="230"/>
      <c r="H367" s="230"/>
      <c r="I367" s="230"/>
    </row>
    <row r="368" spans="1:3" ht="26.25" thickBot="1">
      <c r="A368" s="137" t="s">
        <v>476</v>
      </c>
      <c r="B368" s="162">
        <v>3291469</v>
      </c>
      <c r="C368" s="197"/>
    </row>
    <row r="369" spans="1:3" ht="13.5" thickBot="1">
      <c r="A369" s="137"/>
      <c r="B369" s="183">
        <f>SUM(B364:B368)</f>
        <v>50818256</v>
      </c>
      <c r="C369" s="261"/>
    </row>
    <row r="370" ht="12.75">
      <c r="A370" s="153"/>
    </row>
    <row r="371" spans="1:9" ht="27.75" customHeight="1">
      <c r="A371" s="548" t="s">
        <v>585</v>
      </c>
      <c r="B371" s="548"/>
      <c r="C371" s="548"/>
      <c r="D371" s="548"/>
      <c r="E371" s="548"/>
      <c r="F371" s="548"/>
      <c r="G371" s="548"/>
      <c r="H371" s="548"/>
      <c r="I371" s="548"/>
    </row>
    <row r="374" spans="1:9" ht="12.75">
      <c r="A374" s="216" t="s">
        <v>477</v>
      </c>
      <c r="B374" s="217"/>
      <c r="C374" s="217"/>
      <c r="D374" s="217"/>
      <c r="E374" s="217"/>
      <c r="F374" s="217"/>
      <c r="G374" s="217"/>
      <c r="H374" s="217"/>
      <c r="I374" s="217"/>
    </row>
    <row r="375" spans="1:10" ht="39.75" customHeight="1">
      <c r="A375" s="548" t="s">
        <v>478</v>
      </c>
      <c r="B375" s="548"/>
      <c r="C375" s="548"/>
      <c r="D375" s="548"/>
      <c r="E375" s="548"/>
      <c r="F375" s="548"/>
      <c r="G375" s="548"/>
      <c r="H375" s="548"/>
      <c r="I375" s="548"/>
      <c r="J375" s="166"/>
    </row>
    <row r="376" spans="1:20" s="202" customFormat="1" ht="12.75">
      <c r="A376" s="207"/>
      <c r="B376" s="199"/>
      <c r="C376" s="199"/>
      <c r="D376" s="199"/>
      <c r="E376" s="199"/>
      <c r="F376" s="199"/>
      <c r="G376" s="199"/>
      <c r="H376" s="199"/>
      <c r="I376" s="199"/>
      <c r="J376" s="200"/>
      <c r="K376" s="200"/>
      <c r="L376" s="201"/>
      <c r="M376" s="201"/>
      <c r="N376" s="201"/>
      <c r="O376" s="201"/>
      <c r="P376" s="201"/>
      <c r="Q376" s="201"/>
      <c r="R376" s="201"/>
      <c r="S376" s="201"/>
      <c r="T376" s="201"/>
    </row>
    <row r="377" spans="1:20" s="202" customFormat="1" ht="12.75">
      <c r="A377" s="207"/>
      <c r="B377" s="199"/>
      <c r="C377" s="199"/>
      <c r="D377" s="199"/>
      <c r="E377" s="199"/>
      <c r="F377" s="199"/>
      <c r="G377" s="199"/>
      <c r="H377" s="199"/>
      <c r="I377" s="199"/>
      <c r="J377" s="200"/>
      <c r="K377" s="200"/>
      <c r="L377" s="201"/>
      <c r="M377" s="201"/>
      <c r="N377" s="201"/>
      <c r="O377" s="201"/>
      <c r="P377" s="201"/>
      <c r="Q377" s="201"/>
      <c r="R377" s="201"/>
      <c r="S377" s="201"/>
      <c r="T377" s="201"/>
    </row>
    <row r="378" spans="1:10" ht="12.75">
      <c r="A378" s="575" t="s">
        <v>479</v>
      </c>
      <c r="B378" s="575"/>
      <c r="C378" s="575"/>
      <c r="D378" s="575"/>
      <c r="E378" s="575"/>
      <c r="F378" s="575"/>
      <c r="G378" s="575"/>
      <c r="H378" s="575"/>
      <c r="I378" s="575"/>
      <c r="J378" s="168"/>
    </row>
    <row r="379" spans="1:10" ht="51.75" customHeight="1">
      <c r="A379" s="548" t="s">
        <v>480</v>
      </c>
      <c r="B379" s="548"/>
      <c r="C379" s="548"/>
      <c r="D379" s="548"/>
      <c r="E379" s="548"/>
      <c r="F379" s="548"/>
      <c r="G379" s="548"/>
      <c r="H379" s="548"/>
      <c r="I379" s="548"/>
      <c r="J379" s="166"/>
    </row>
    <row r="380" spans="1:10" ht="12.75">
      <c r="A380" s="548"/>
      <c r="B380" s="548"/>
      <c r="C380" s="548"/>
      <c r="D380" s="548"/>
      <c r="E380" s="548"/>
      <c r="F380" s="548"/>
      <c r="G380" s="548"/>
      <c r="H380" s="548"/>
      <c r="I380" s="548"/>
      <c r="J380" s="166"/>
    </row>
    <row r="381" spans="1:10" ht="12.75" customHeight="1">
      <c r="A381" s="548" t="s">
        <v>481</v>
      </c>
      <c r="B381" s="548"/>
      <c r="C381" s="548"/>
      <c r="D381" s="548"/>
      <c r="E381" s="548"/>
      <c r="F381" s="548"/>
      <c r="G381" s="548"/>
      <c r="H381" s="548"/>
      <c r="I381" s="548"/>
      <c r="J381" s="166"/>
    </row>
    <row r="382" spans="1:20" s="202" customFormat="1" ht="12.75">
      <c r="A382" s="198"/>
      <c r="B382" s="199"/>
      <c r="C382" s="199"/>
      <c r="D382" s="199"/>
      <c r="E382" s="199"/>
      <c r="F382" s="199"/>
      <c r="G382" s="199"/>
      <c r="H382" s="199"/>
      <c r="I382" s="199"/>
      <c r="J382" s="200"/>
      <c r="K382" s="200"/>
      <c r="L382" s="201"/>
      <c r="M382" s="201"/>
      <c r="N382" s="201"/>
      <c r="O382" s="201"/>
      <c r="P382" s="201"/>
      <c r="Q382" s="201"/>
      <c r="R382" s="201"/>
      <c r="S382" s="201"/>
      <c r="T382" s="201"/>
    </row>
    <row r="383" spans="1:9" ht="12.75">
      <c r="A383" s="218"/>
      <c r="B383" s="551" t="s">
        <v>482</v>
      </c>
      <c r="C383" s="551"/>
      <c r="D383" s="551" t="s">
        <v>483</v>
      </c>
      <c r="E383" s="551"/>
      <c r="F383" s="217"/>
      <c r="G383" s="217"/>
      <c r="H383" s="217"/>
      <c r="I383" s="217"/>
    </row>
    <row r="384" spans="1:9" ht="12.75">
      <c r="A384" s="218"/>
      <c r="B384" s="225" t="s">
        <v>600</v>
      </c>
      <c r="C384" s="225" t="s">
        <v>601</v>
      </c>
      <c r="D384" s="225" t="s">
        <v>600</v>
      </c>
      <c r="E384" s="225" t="s">
        <v>601</v>
      </c>
      <c r="F384" s="217"/>
      <c r="G384" s="217"/>
      <c r="H384" s="217"/>
      <c r="I384" s="217"/>
    </row>
    <row r="385" spans="1:9" ht="12.75">
      <c r="A385" s="218"/>
      <c r="B385" s="226" t="s">
        <v>484</v>
      </c>
      <c r="C385" s="226" t="s">
        <v>484</v>
      </c>
      <c r="D385" s="226" t="s">
        <v>484</v>
      </c>
      <c r="E385" s="226" t="s">
        <v>484</v>
      </c>
      <c r="F385" s="217"/>
      <c r="G385" s="217"/>
      <c r="H385" s="217"/>
      <c r="I385" s="217"/>
    </row>
    <row r="386" spans="1:9" ht="12.75">
      <c r="A386" s="218"/>
      <c r="B386" s="225"/>
      <c r="C386" s="225"/>
      <c r="D386" s="225"/>
      <c r="E386" s="225"/>
      <c r="F386" s="217"/>
      <c r="G386" s="217"/>
      <c r="H386" s="217"/>
      <c r="I386" s="217"/>
    </row>
    <row r="387" spans="1:9" ht="12.75">
      <c r="A387" s="221" t="s">
        <v>485</v>
      </c>
      <c r="B387" s="222">
        <v>601273</v>
      </c>
      <c r="C387" s="355">
        <v>571652</v>
      </c>
      <c r="D387" s="222">
        <v>27786</v>
      </c>
      <c r="E387" s="357">
        <v>-24521</v>
      </c>
      <c r="F387" s="217"/>
      <c r="G387" s="217"/>
      <c r="H387" s="217"/>
      <c r="I387" s="217"/>
    </row>
    <row r="388" spans="1:9" ht="12.75">
      <c r="A388" s="221" t="s">
        <v>486</v>
      </c>
      <c r="B388" s="222">
        <v>2782</v>
      </c>
      <c r="C388" s="355">
        <v>3539</v>
      </c>
      <c r="D388" s="221">
        <v>22</v>
      </c>
      <c r="E388" s="356">
        <v>-0.93</v>
      </c>
      <c r="F388" s="217"/>
      <c r="G388" s="217"/>
      <c r="H388" s="217"/>
      <c r="I388" s="217"/>
    </row>
    <row r="389" spans="1:9" ht="12.75">
      <c r="A389" s="221" t="s">
        <v>487</v>
      </c>
      <c r="B389" s="221"/>
      <c r="C389" s="217"/>
      <c r="D389" s="222"/>
      <c r="E389" s="221"/>
      <c r="F389" s="217"/>
      <c r="G389" s="217"/>
      <c r="H389" s="217"/>
      <c r="I389" s="217"/>
    </row>
    <row r="390" spans="1:9" ht="13.5" thickBot="1">
      <c r="A390" s="221" t="s">
        <v>488</v>
      </c>
      <c r="B390" s="227"/>
      <c r="C390" s="228"/>
      <c r="D390" s="228"/>
      <c r="E390" s="228"/>
      <c r="F390" s="217"/>
      <c r="G390" s="217"/>
      <c r="H390" s="217"/>
      <c r="I390" s="217"/>
    </row>
    <row r="391" spans="1:9" ht="13.5" thickBot="1">
      <c r="A391" s="217"/>
      <c r="B391" s="224">
        <f>SUM(B387:B390)</f>
        <v>604055</v>
      </c>
      <c r="C391" s="224">
        <f>SUM(C387:C390)</f>
        <v>575191</v>
      </c>
      <c r="D391" s="224">
        <f>SUM(D387:D390)</f>
        <v>27808</v>
      </c>
      <c r="E391" s="224">
        <f>SUM(E387:E390)</f>
        <v>-24521.93</v>
      </c>
      <c r="F391" s="217"/>
      <c r="G391" s="217"/>
      <c r="H391" s="217"/>
      <c r="I391" s="217"/>
    </row>
    <row r="392" spans="1:9" ht="12.75">
      <c r="A392" s="219"/>
      <c r="B392" s="217"/>
      <c r="C392" s="217"/>
      <c r="D392" s="217"/>
      <c r="E392" s="217"/>
      <c r="F392" s="217"/>
      <c r="G392" s="217"/>
      <c r="H392" s="217"/>
      <c r="I392" s="217"/>
    </row>
    <row r="393" spans="1:20" s="202" customFormat="1" ht="12.75">
      <c r="A393" s="207"/>
      <c r="B393" s="199"/>
      <c r="C393" s="199"/>
      <c r="D393" s="199"/>
      <c r="E393" s="199"/>
      <c r="F393" s="199"/>
      <c r="G393" s="199"/>
      <c r="H393" s="199"/>
      <c r="I393" s="199"/>
      <c r="J393" s="200"/>
      <c r="K393" s="200"/>
      <c r="L393" s="201"/>
      <c r="M393" s="201"/>
      <c r="N393" s="201"/>
      <c r="O393" s="201"/>
      <c r="P393" s="201"/>
      <c r="Q393" s="201"/>
      <c r="R393" s="201"/>
      <c r="S393" s="201"/>
      <c r="T393" s="201"/>
    </row>
    <row r="394" spans="1:20" s="202" customFormat="1" ht="12.75">
      <c r="A394" s="207"/>
      <c r="B394" s="199"/>
      <c r="C394" s="199"/>
      <c r="D394" s="199"/>
      <c r="E394" s="199"/>
      <c r="F394" s="199"/>
      <c r="G394" s="199"/>
      <c r="H394" s="199"/>
      <c r="I394" s="199"/>
      <c r="J394" s="200"/>
      <c r="K394" s="200"/>
      <c r="L394" s="201"/>
      <c r="M394" s="201"/>
      <c r="N394" s="201"/>
      <c r="O394" s="201"/>
      <c r="P394" s="201"/>
      <c r="Q394" s="201"/>
      <c r="R394" s="201"/>
      <c r="S394" s="201"/>
      <c r="T394" s="201"/>
    </row>
    <row r="395" spans="1:10" ht="12.75" customHeight="1">
      <c r="A395" s="575" t="s">
        <v>489</v>
      </c>
      <c r="B395" s="575"/>
      <c r="C395" s="575"/>
      <c r="D395" s="575"/>
      <c r="E395" s="575"/>
      <c r="F395" s="575"/>
      <c r="G395" s="575"/>
      <c r="H395" s="575"/>
      <c r="I395" s="575"/>
      <c r="J395" s="168"/>
    </row>
    <row r="396" spans="1:9" ht="12.75">
      <c r="A396" s="218"/>
      <c r="B396" s="217"/>
      <c r="C396" s="217"/>
      <c r="D396" s="217"/>
      <c r="E396" s="217"/>
      <c r="F396" s="217"/>
      <c r="G396" s="217"/>
      <c r="H396" s="217"/>
      <c r="I396" s="217"/>
    </row>
    <row r="397" spans="1:10" ht="12.75" customHeight="1">
      <c r="A397" s="566" t="s">
        <v>490</v>
      </c>
      <c r="B397" s="566"/>
      <c r="C397" s="566"/>
      <c r="D397" s="566"/>
      <c r="E397" s="566"/>
      <c r="F397" s="566"/>
      <c r="G397" s="566"/>
      <c r="H397" s="566"/>
      <c r="I397" s="566"/>
      <c r="J397" s="166"/>
    </row>
    <row r="398" spans="1:10" ht="12.75" customHeight="1">
      <c r="A398" s="548" t="s">
        <v>491</v>
      </c>
      <c r="B398" s="548"/>
      <c r="C398" s="548"/>
      <c r="D398" s="548"/>
      <c r="E398" s="548"/>
      <c r="F398" s="548"/>
      <c r="G398" s="548"/>
      <c r="H398" s="548"/>
      <c r="I398" s="548"/>
      <c r="J398" s="166"/>
    </row>
    <row r="399" spans="1:10" ht="66" customHeight="1">
      <c r="A399" s="548" t="s">
        <v>591</v>
      </c>
      <c r="B399" s="548"/>
      <c r="C399" s="548"/>
      <c r="D399" s="548"/>
      <c r="E399" s="548"/>
      <c r="F399" s="548"/>
      <c r="G399" s="548"/>
      <c r="H399" s="548"/>
      <c r="I399" s="548"/>
      <c r="J399" s="166"/>
    </row>
    <row r="400" spans="1:20" s="202" customFormat="1" ht="12.75">
      <c r="A400" s="198"/>
      <c r="B400" s="199"/>
      <c r="C400" s="199"/>
      <c r="D400" s="199"/>
      <c r="E400" s="199"/>
      <c r="F400" s="199"/>
      <c r="G400" s="199"/>
      <c r="H400" s="199"/>
      <c r="I400" s="199"/>
      <c r="J400" s="200"/>
      <c r="K400" s="200"/>
      <c r="L400" s="201"/>
      <c r="M400" s="201"/>
      <c r="N400" s="201"/>
      <c r="O400" s="201"/>
      <c r="P400" s="201"/>
      <c r="Q400" s="201"/>
      <c r="R400" s="201"/>
      <c r="S400" s="201"/>
      <c r="T400" s="201"/>
    </row>
    <row r="401" spans="1:9" ht="12.75">
      <c r="A401" s="217"/>
      <c r="B401" s="551" t="s">
        <v>482</v>
      </c>
      <c r="C401" s="551"/>
      <c r="D401" s="551" t="s">
        <v>483</v>
      </c>
      <c r="E401" s="551"/>
      <c r="F401" s="217"/>
      <c r="G401" s="217"/>
      <c r="H401" s="217"/>
      <c r="I401" s="217"/>
    </row>
    <row r="402" spans="1:9" ht="12.75">
      <c r="A402" s="217"/>
      <c r="B402" s="225" t="s">
        <v>600</v>
      </c>
      <c r="C402" s="225" t="s">
        <v>601</v>
      </c>
      <c r="D402" s="225" t="s">
        <v>600</v>
      </c>
      <c r="E402" s="225" t="s">
        <v>601</v>
      </c>
      <c r="F402" s="217"/>
      <c r="G402" s="217"/>
      <c r="H402" s="217"/>
      <c r="I402" s="217"/>
    </row>
    <row r="403" spans="1:9" ht="12.75">
      <c r="A403" s="217"/>
      <c r="B403" s="226" t="s">
        <v>484</v>
      </c>
      <c r="C403" s="226" t="s">
        <v>484</v>
      </c>
      <c r="D403" s="226" t="s">
        <v>484</v>
      </c>
      <c r="E403" s="226" t="s">
        <v>484</v>
      </c>
      <c r="F403" s="217"/>
      <c r="G403" s="217"/>
      <c r="H403" s="217"/>
      <c r="I403" s="217"/>
    </row>
    <row r="404" spans="1:9" ht="12.75">
      <c r="A404" s="217"/>
      <c r="B404" s="221"/>
      <c r="C404" s="222"/>
      <c r="D404" s="221"/>
      <c r="E404" s="222"/>
      <c r="F404" s="217"/>
      <c r="G404" s="217"/>
      <c r="H404" s="217"/>
      <c r="I404" s="217"/>
    </row>
    <row r="405" spans="1:9" ht="12.75">
      <c r="A405" s="221" t="s">
        <v>485</v>
      </c>
      <c r="B405" s="222">
        <v>60127.3</v>
      </c>
      <c r="C405" s="358">
        <v>57165</v>
      </c>
      <c r="D405" s="364">
        <v>2778.6000000000004</v>
      </c>
      <c r="E405" s="359">
        <v>-2452</v>
      </c>
      <c r="F405" s="217"/>
      <c r="G405" s="217"/>
      <c r="H405" s="217"/>
      <c r="I405" s="217"/>
    </row>
    <row r="406" spans="1:9" ht="12.75">
      <c r="A406" s="221" t="s">
        <v>486</v>
      </c>
      <c r="B406" s="364">
        <v>278.2</v>
      </c>
      <c r="C406" s="358">
        <v>354</v>
      </c>
      <c r="D406" s="364">
        <v>2.2</v>
      </c>
      <c r="E406" s="359">
        <v>0</v>
      </c>
      <c r="F406" s="217"/>
      <c r="G406" s="217"/>
      <c r="H406" s="217"/>
      <c r="I406" s="217"/>
    </row>
    <row r="407" spans="1:9" ht="12.75">
      <c r="A407" s="221" t="s">
        <v>487</v>
      </c>
      <c r="B407" s="221"/>
      <c r="C407" s="221"/>
      <c r="D407" s="221"/>
      <c r="E407" s="221"/>
      <c r="F407" s="217"/>
      <c r="G407" s="217"/>
      <c r="H407" s="217"/>
      <c r="I407" s="217"/>
    </row>
    <row r="408" spans="1:9" ht="13.5" thickBot="1">
      <c r="A408" s="221" t="s">
        <v>488</v>
      </c>
      <c r="B408" s="221"/>
      <c r="C408" s="221"/>
      <c r="D408" s="222"/>
      <c r="E408" s="221"/>
      <c r="F408" s="217"/>
      <c r="G408" s="217"/>
      <c r="H408" s="217"/>
      <c r="I408" s="217"/>
    </row>
    <row r="409" spans="1:9" ht="13.5" thickBot="1">
      <c r="A409" s="217"/>
      <c r="B409" s="229">
        <f>SUM(B405:B408)</f>
        <v>60405.5</v>
      </c>
      <c r="C409" s="229">
        <f>SUM(C405:C408)</f>
        <v>57519</v>
      </c>
      <c r="D409" s="229">
        <f>SUM(D405:D408)</f>
        <v>2780.8</v>
      </c>
      <c r="E409" s="229">
        <f>SUM(E405:E408)</f>
        <v>-2452</v>
      </c>
      <c r="F409" s="217"/>
      <c r="G409" s="217"/>
      <c r="H409" s="217"/>
      <c r="I409" s="217"/>
    </row>
    <row r="410" spans="1:20" s="202" customFormat="1" ht="12.75">
      <c r="A410" s="199"/>
      <c r="B410" s="208"/>
      <c r="C410" s="208"/>
      <c r="D410" s="208"/>
      <c r="E410" s="208"/>
      <c r="F410" s="199"/>
      <c r="G410" s="199"/>
      <c r="H410" s="199"/>
      <c r="I410" s="199"/>
      <c r="J410" s="200"/>
      <c r="K410" s="200"/>
      <c r="L410" s="201"/>
      <c r="M410" s="201"/>
      <c r="N410" s="201"/>
      <c r="O410" s="201"/>
      <c r="P410" s="201"/>
      <c r="Q410" s="201"/>
      <c r="R410" s="201"/>
      <c r="S410" s="201"/>
      <c r="T410" s="201"/>
    </row>
    <row r="411" spans="1:10" ht="26.25" customHeight="1">
      <c r="A411" s="548" t="s">
        <v>492</v>
      </c>
      <c r="B411" s="548"/>
      <c r="C411" s="548"/>
      <c r="D411" s="548"/>
      <c r="E411" s="548"/>
      <c r="F411" s="548"/>
      <c r="G411" s="548"/>
      <c r="H411" s="548"/>
      <c r="I411" s="548"/>
      <c r="J411" s="166"/>
    </row>
    <row r="412" spans="1:10" ht="12.75">
      <c r="A412" s="251"/>
      <c r="B412" s="251"/>
      <c r="C412" s="251"/>
      <c r="D412" s="251"/>
      <c r="E412" s="251"/>
      <c r="F412" s="251"/>
      <c r="G412" s="251"/>
      <c r="H412" s="251"/>
      <c r="I412" s="251"/>
      <c r="J412" s="252"/>
    </row>
    <row r="413" spans="1:10" ht="12.75">
      <c r="A413" s="575" t="s">
        <v>493</v>
      </c>
      <c r="B413" s="575"/>
      <c r="C413" s="575"/>
      <c r="D413" s="575"/>
      <c r="E413" s="575"/>
      <c r="F413" s="575"/>
      <c r="G413" s="575"/>
      <c r="H413" s="575"/>
      <c r="I413" s="575"/>
      <c r="J413" s="168"/>
    </row>
    <row r="414" spans="1:10" ht="25.5" customHeight="1">
      <c r="A414" s="548" t="s">
        <v>617</v>
      </c>
      <c r="B414" s="548"/>
      <c r="C414" s="548"/>
      <c r="D414" s="548"/>
      <c r="E414" s="548"/>
      <c r="F414" s="548"/>
      <c r="G414" s="548"/>
      <c r="H414" s="548"/>
      <c r="I414" s="548"/>
      <c r="J414" s="166"/>
    </row>
    <row r="415" spans="1:10" ht="12.75" customHeight="1">
      <c r="A415" s="548" t="s">
        <v>494</v>
      </c>
      <c r="B415" s="548"/>
      <c r="C415" s="548"/>
      <c r="D415" s="548"/>
      <c r="E415" s="548"/>
      <c r="F415" s="548"/>
      <c r="G415" s="548"/>
      <c r="H415" s="548"/>
      <c r="I415" s="548"/>
      <c r="J415" s="166"/>
    </row>
    <row r="416" spans="1:20" s="202" customFormat="1" ht="12.75">
      <c r="A416" s="207"/>
      <c r="B416" s="199"/>
      <c r="C416" s="199"/>
      <c r="D416" s="199"/>
      <c r="E416" s="199"/>
      <c r="F416" s="199"/>
      <c r="G416" s="199"/>
      <c r="H416" s="199"/>
      <c r="I416" s="199"/>
      <c r="J416" s="200"/>
      <c r="K416" s="200"/>
      <c r="L416" s="201"/>
      <c r="M416" s="201"/>
      <c r="N416" s="201"/>
      <c r="O416" s="201"/>
      <c r="P416" s="201"/>
      <c r="Q416" s="201"/>
      <c r="R416" s="201"/>
      <c r="S416" s="201"/>
      <c r="T416" s="201"/>
    </row>
    <row r="417" spans="1:20" s="202" customFormat="1" ht="12.75">
      <c r="A417" s="567" t="s">
        <v>495</v>
      </c>
      <c r="B417" s="568"/>
      <c r="C417" s="568"/>
      <c r="D417" s="568"/>
      <c r="E417" s="568"/>
      <c r="F417" s="568"/>
      <c r="G417" s="568"/>
      <c r="H417" s="568"/>
      <c r="I417" s="568"/>
      <c r="J417" s="568"/>
      <c r="K417" s="200"/>
      <c r="L417" s="201"/>
      <c r="M417" s="201"/>
      <c r="N417" s="201"/>
      <c r="O417" s="201"/>
      <c r="P417" s="201"/>
      <c r="Q417" s="201"/>
      <c r="R417" s="201"/>
      <c r="S417" s="201"/>
      <c r="T417" s="201"/>
    </row>
    <row r="418" spans="1:10" ht="39.75" customHeight="1">
      <c r="A418" s="548" t="s">
        <v>496</v>
      </c>
      <c r="B418" s="548"/>
      <c r="C418" s="548"/>
      <c r="D418" s="548"/>
      <c r="E418" s="548"/>
      <c r="F418" s="548"/>
      <c r="G418" s="548"/>
      <c r="H418" s="548"/>
      <c r="I418" s="548"/>
      <c r="J418" s="166"/>
    </row>
    <row r="419" spans="1:10" ht="27" customHeight="1">
      <c r="A419" s="548" t="s">
        <v>497</v>
      </c>
      <c r="B419" s="548"/>
      <c r="C419" s="548"/>
      <c r="D419" s="548"/>
      <c r="E419" s="548"/>
      <c r="F419" s="548"/>
      <c r="G419" s="548"/>
      <c r="H419" s="548"/>
      <c r="I419" s="548"/>
      <c r="J419" s="166"/>
    </row>
    <row r="420" spans="1:10" ht="27" customHeight="1">
      <c r="A420" s="548" t="s">
        <v>498</v>
      </c>
      <c r="B420" s="548"/>
      <c r="C420" s="548"/>
      <c r="D420" s="548"/>
      <c r="E420" s="548"/>
      <c r="F420" s="548"/>
      <c r="G420" s="548"/>
      <c r="H420" s="548"/>
      <c r="I420" s="548"/>
      <c r="J420" s="166"/>
    </row>
    <row r="421" spans="1:10" ht="12.75">
      <c r="A421" s="220"/>
      <c r="B421" s="220"/>
      <c r="C421" s="220"/>
      <c r="D421" s="220"/>
      <c r="E421" s="220"/>
      <c r="F421" s="220"/>
      <c r="G421" s="220"/>
      <c r="H421" s="220"/>
      <c r="I421" s="220"/>
      <c r="J421" s="156"/>
    </row>
    <row r="422" spans="1:9" ht="12.75">
      <c r="A422" s="219"/>
      <c r="B422" s="217"/>
      <c r="C422" s="217"/>
      <c r="D422" s="217"/>
      <c r="E422" s="217"/>
      <c r="F422" s="217"/>
      <c r="G422" s="217"/>
      <c r="H422" s="217"/>
      <c r="I422" s="217"/>
    </row>
    <row r="423" spans="1:10" ht="12.75">
      <c r="A423" s="567" t="s">
        <v>499</v>
      </c>
      <c r="B423" s="568"/>
      <c r="C423" s="568"/>
      <c r="D423" s="568"/>
      <c r="E423" s="568"/>
      <c r="F423" s="568"/>
      <c r="G423" s="568"/>
      <c r="H423" s="568"/>
      <c r="I423" s="568"/>
      <c r="J423" s="568"/>
    </row>
    <row r="424" spans="1:10" ht="39.75" customHeight="1">
      <c r="A424" s="548" t="s">
        <v>500</v>
      </c>
      <c r="B424" s="548"/>
      <c r="C424" s="548"/>
      <c r="D424" s="548"/>
      <c r="E424" s="548"/>
      <c r="F424" s="548"/>
      <c r="G424" s="548"/>
      <c r="H424" s="548"/>
      <c r="I424" s="548"/>
      <c r="J424" s="166"/>
    </row>
    <row r="425" spans="1:9" ht="12.75">
      <c r="A425" s="218"/>
      <c r="B425" s="217"/>
      <c r="C425" s="217"/>
      <c r="D425" s="217"/>
      <c r="E425" s="217"/>
      <c r="F425" s="217"/>
      <c r="G425" s="217"/>
      <c r="H425" s="217"/>
      <c r="I425" s="217"/>
    </row>
    <row r="426" spans="1:10" ht="12.75" customHeight="1">
      <c r="A426" s="566" t="s">
        <v>501</v>
      </c>
      <c r="B426" s="566"/>
      <c r="C426" s="566"/>
      <c r="D426" s="566"/>
      <c r="E426" s="566"/>
      <c r="F426" s="566"/>
      <c r="G426" s="566"/>
      <c r="H426" s="566"/>
      <c r="I426" s="566"/>
      <c r="J426" s="166"/>
    </row>
    <row r="427" spans="1:10" ht="12.75">
      <c r="A427" s="548" t="s">
        <v>502</v>
      </c>
      <c r="B427" s="548"/>
      <c r="C427" s="548"/>
      <c r="D427" s="548"/>
      <c r="E427" s="548"/>
      <c r="F427" s="548"/>
      <c r="G427" s="548"/>
      <c r="H427" s="548"/>
      <c r="I427" s="548"/>
      <c r="J427" s="166"/>
    </row>
    <row r="428" spans="1:10" ht="27" customHeight="1">
      <c r="A428" s="548" t="s">
        <v>503</v>
      </c>
      <c r="B428" s="548"/>
      <c r="C428" s="548"/>
      <c r="D428" s="548"/>
      <c r="E428" s="548"/>
      <c r="F428" s="548"/>
      <c r="G428" s="548"/>
      <c r="H428" s="548"/>
      <c r="I428" s="548"/>
      <c r="J428" s="166"/>
    </row>
    <row r="429" spans="1:9" ht="12.75">
      <c r="A429" s="218"/>
      <c r="B429" s="217"/>
      <c r="C429" s="217"/>
      <c r="D429" s="217"/>
      <c r="E429" s="217"/>
      <c r="F429" s="217"/>
      <c r="G429" s="217"/>
      <c r="H429" s="217"/>
      <c r="I429" s="217"/>
    </row>
    <row r="430" spans="1:11" ht="12.75">
      <c r="A430" s="217"/>
      <c r="B430" s="217"/>
      <c r="C430" s="217"/>
      <c r="D430" s="217"/>
      <c r="E430" s="217"/>
      <c r="F430" s="217"/>
      <c r="G430" s="217"/>
      <c r="H430" s="217"/>
      <c r="I430" s="217"/>
      <c r="K430" s="159"/>
    </row>
    <row r="431" spans="1:9" ht="25.5">
      <c r="A431" s="217" t="s">
        <v>504</v>
      </c>
      <c r="B431" s="214" t="s">
        <v>505</v>
      </c>
      <c r="C431" s="214" t="s">
        <v>506</v>
      </c>
      <c r="D431" s="214" t="s">
        <v>507</v>
      </c>
      <c r="E431" s="214" t="s">
        <v>508</v>
      </c>
      <c r="F431" s="217"/>
      <c r="G431" s="217"/>
      <c r="H431" s="217"/>
      <c r="I431" s="217"/>
    </row>
    <row r="432" spans="1:9" ht="12.75">
      <c r="A432" s="217"/>
      <c r="B432" s="221"/>
      <c r="C432" s="217"/>
      <c r="D432" s="217"/>
      <c r="E432" s="217"/>
      <c r="F432" s="217"/>
      <c r="G432" s="217"/>
      <c r="H432" s="217"/>
      <c r="I432" s="217"/>
    </row>
    <row r="433" spans="1:9" ht="12.75">
      <c r="A433" s="299" t="s">
        <v>600</v>
      </c>
      <c r="B433" s="221"/>
      <c r="C433" s="217"/>
      <c r="D433" s="217"/>
      <c r="E433" s="217"/>
      <c r="F433" s="217"/>
      <c r="G433" s="217"/>
      <c r="H433" s="217"/>
      <c r="I433" s="217"/>
    </row>
    <row r="434" spans="1:9" ht="12.75">
      <c r="A434" s="217" t="s">
        <v>509</v>
      </c>
      <c r="B434" s="222">
        <v>220177.214</v>
      </c>
      <c r="C434" s="275"/>
      <c r="D434" s="275"/>
      <c r="E434" s="364">
        <f>SUM(B434:D434)</f>
        <v>220177.214</v>
      </c>
      <c r="F434" s="217"/>
      <c r="G434" s="217"/>
      <c r="H434" s="217"/>
      <c r="I434" s="217"/>
    </row>
    <row r="435" spans="1:9" ht="13.5" thickBot="1">
      <c r="A435" s="217" t="s">
        <v>510</v>
      </c>
      <c r="B435" s="223">
        <v>89073.15444999999</v>
      </c>
      <c r="C435" s="223">
        <v>743398.0685599998</v>
      </c>
      <c r="D435" s="223">
        <v>2066.50675</v>
      </c>
      <c r="E435" s="365">
        <f>SUM(B435:D435)</f>
        <v>834537.7297599998</v>
      </c>
      <c r="F435" s="217"/>
      <c r="G435" s="217"/>
      <c r="H435" s="217"/>
      <c r="I435" s="217"/>
    </row>
    <row r="436" spans="1:9" ht="13.5" thickBot="1">
      <c r="A436" s="217"/>
      <c r="B436" s="224">
        <f>SUM(B434:B435)</f>
        <v>309250.36845</v>
      </c>
      <c r="C436" s="224">
        <f>SUM(C434:C435)</f>
        <v>743398.0685599998</v>
      </c>
      <c r="D436" s="224">
        <f>SUM(D434:D435)</f>
        <v>2066.50675</v>
      </c>
      <c r="E436" s="224">
        <f>SUM(B436:D436)</f>
        <v>1054714.9437599997</v>
      </c>
      <c r="F436" s="217"/>
      <c r="G436" s="217"/>
      <c r="H436" s="217"/>
      <c r="I436" s="217"/>
    </row>
    <row r="437" spans="1:9" ht="12.75">
      <c r="A437" s="217"/>
      <c r="B437" s="221"/>
      <c r="C437" s="217"/>
      <c r="D437" s="217"/>
      <c r="E437" s="217"/>
      <c r="F437" s="217"/>
      <c r="G437" s="217"/>
      <c r="H437" s="217"/>
      <c r="I437" s="217"/>
    </row>
    <row r="438" spans="1:9" ht="12.75">
      <c r="A438" s="299" t="s">
        <v>601</v>
      </c>
      <c r="B438" s="221"/>
      <c r="C438" s="217"/>
      <c r="D438" s="217"/>
      <c r="E438" s="217"/>
      <c r="F438" s="217"/>
      <c r="G438" s="217"/>
      <c r="H438" s="217"/>
      <c r="I438" s="217"/>
    </row>
    <row r="439" spans="1:9" ht="12.75">
      <c r="A439" s="217" t="s">
        <v>509</v>
      </c>
      <c r="B439" s="361">
        <v>172450</v>
      </c>
      <c r="C439" s="360"/>
      <c r="D439" s="360"/>
      <c r="E439" s="361">
        <f>SUM(B439:D439)</f>
        <v>172450</v>
      </c>
      <c r="F439" s="217"/>
      <c r="G439" s="217"/>
      <c r="H439" s="217"/>
      <c r="I439" s="217"/>
    </row>
    <row r="440" spans="1:9" ht="13.5" thickBot="1">
      <c r="A440" s="217" t="s">
        <v>510</v>
      </c>
      <c r="B440" s="362">
        <v>50084</v>
      </c>
      <c r="C440" s="362">
        <v>781114</v>
      </c>
      <c r="D440" s="362">
        <v>4157</v>
      </c>
      <c r="E440" s="362">
        <f>SUM(B440:D440)</f>
        <v>835355</v>
      </c>
      <c r="F440" s="217"/>
      <c r="G440" s="217"/>
      <c r="H440" s="217"/>
      <c r="I440" s="217"/>
    </row>
    <row r="441" spans="1:9" ht="13.5" thickBot="1">
      <c r="A441" s="217"/>
      <c r="B441" s="224">
        <f>SUM(B439:B440)</f>
        <v>222534</v>
      </c>
      <c r="C441" s="224">
        <f>SUM(C439:C440)</f>
        <v>781114</v>
      </c>
      <c r="D441" s="224">
        <f>SUM(D439:D440)</f>
        <v>4157</v>
      </c>
      <c r="E441" s="224">
        <f>SUM(B441:D441)</f>
        <v>1007805</v>
      </c>
      <c r="F441" s="217"/>
      <c r="G441" s="217"/>
      <c r="H441" s="217"/>
      <c r="I441" s="217"/>
    </row>
    <row r="442" spans="1:9" ht="27.75" customHeight="1">
      <c r="A442" s="218"/>
      <c r="B442" s="217"/>
      <c r="C442" s="217"/>
      <c r="D442" s="217"/>
      <c r="E442" s="217"/>
      <c r="F442" s="217"/>
      <c r="G442" s="217"/>
      <c r="H442" s="217"/>
      <c r="I442" s="217"/>
    </row>
    <row r="443" spans="1:20" s="202" customFormat="1" ht="27" customHeight="1">
      <c r="A443" s="548" t="s">
        <v>618</v>
      </c>
      <c r="B443" s="548"/>
      <c r="C443" s="548"/>
      <c r="D443" s="548"/>
      <c r="E443" s="548"/>
      <c r="F443" s="548"/>
      <c r="G443" s="548"/>
      <c r="H443" s="548"/>
      <c r="I443" s="548"/>
      <c r="J443" s="169"/>
      <c r="K443" s="200"/>
      <c r="L443" s="201"/>
      <c r="M443" s="201"/>
      <c r="N443" s="201"/>
      <c r="O443" s="201"/>
      <c r="P443" s="201"/>
      <c r="Q443" s="201"/>
      <c r="R443" s="201"/>
      <c r="S443" s="201"/>
      <c r="T443" s="201"/>
    </row>
    <row r="444" spans="1:20" s="202" customFormat="1" ht="12.75" customHeight="1">
      <c r="A444" s="548" t="s">
        <v>511</v>
      </c>
      <c r="B444" s="548"/>
      <c r="C444" s="548"/>
      <c r="D444" s="548"/>
      <c r="E444" s="548"/>
      <c r="F444" s="548"/>
      <c r="G444" s="548"/>
      <c r="H444" s="548"/>
      <c r="I444" s="548"/>
      <c r="J444" s="169"/>
      <c r="K444" s="200"/>
      <c r="L444" s="201"/>
      <c r="M444" s="201"/>
      <c r="N444" s="201"/>
      <c r="O444" s="201"/>
      <c r="P444" s="201"/>
      <c r="Q444" s="201"/>
      <c r="R444" s="201"/>
      <c r="S444" s="201"/>
      <c r="T444" s="201"/>
    </row>
    <row r="445" spans="1:20" s="202" customFormat="1" ht="12.75" customHeight="1">
      <c r="A445" s="548" t="s">
        <v>512</v>
      </c>
      <c r="B445" s="548"/>
      <c r="C445" s="548"/>
      <c r="D445" s="548"/>
      <c r="E445" s="548"/>
      <c r="F445" s="548"/>
      <c r="G445" s="548"/>
      <c r="H445" s="548"/>
      <c r="I445" s="548"/>
      <c r="J445" s="169"/>
      <c r="K445" s="200"/>
      <c r="L445" s="201"/>
      <c r="M445" s="201"/>
      <c r="N445" s="201"/>
      <c r="O445" s="201"/>
      <c r="P445" s="201"/>
      <c r="Q445" s="201"/>
      <c r="R445" s="201"/>
      <c r="S445" s="201"/>
      <c r="T445" s="201"/>
    </row>
    <row r="446" spans="1:20" s="202" customFormat="1" ht="26.25" customHeight="1">
      <c r="A446" s="548" t="s">
        <v>513</v>
      </c>
      <c r="B446" s="548"/>
      <c r="C446" s="548"/>
      <c r="D446" s="548"/>
      <c r="E446" s="548"/>
      <c r="F446" s="548"/>
      <c r="G446" s="548"/>
      <c r="H446" s="548"/>
      <c r="I446" s="548"/>
      <c r="J446" s="169"/>
      <c r="K446" s="200"/>
      <c r="L446" s="201"/>
      <c r="M446" s="201"/>
      <c r="N446" s="201"/>
      <c r="O446" s="201"/>
      <c r="P446" s="201"/>
      <c r="Q446" s="201"/>
      <c r="R446" s="201"/>
      <c r="S446" s="201"/>
      <c r="T446" s="201"/>
    </row>
    <row r="447" spans="1:20" s="202" customFormat="1" ht="12.75">
      <c r="A447" s="198"/>
      <c r="B447" s="199"/>
      <c r="C447" s="199"/>
      <c r="D447" s="199"/>
      <c r="E447" s="199"/>
      <c r="F447" s="199"/>
      <c r="G447" s="199"/>
      <c r="H447" s="199"/>
      <c r="I447" s="199"/>
      <c r="J447" s="200"/>
      <c r="K447" s="200"/>
      <c r="L447" s="201"/>
      <c r="M447" s="201"/>
      <c r="N447" s="201"/>
      <c r="O447" s="201"/>
      <c r="P447" s="201"/>
      <c r="Q447" s="201"/>
      <c r="R447" s="201"/>
      <c r="S447" s="201"/>
      <c r="T447" s="201"/>
    </row>
    <row r="448" spans="1:9" ht="12.75">
      <c r="A448" s="218"/>
      <c r="B448" s="217"/>
      <c r="C448" s="217"/>
      <c r="D448" s="217"/>
      <c r="E448" s="217"/>
      <c r="F448" s="217"/>
      <c r="G448" s="217"/>
      <c r="H448" s="217"/>
      <c r="I448" s="217"/>
    </row>
    <row r="449" spans="1:9" ht="12.75">
      <c r="A449" s="218"/>
      <c r="B449" s="217"/>
      <c r="C449" s="217"/>
      <c r="D449" s="217"/>
      <c r="E449" s="217"/>
      <c r="F449" s="217"/>
      <c r="G449" s="217"/>
      <c r="H449" s="217"/>
      <c r="I449" s="217"/>
    </row>
    <row r="450" spans="1:9" ht="25.5">
      <c r="A450" s="217" t="s">
        <v>504</v>
      </c>
      <c r="B450" s="214" t="s">
        <v>505</v>
      </c>
      <c r="C450" s="214" t="s">
        <v>506</v>
      </c>
      <c r="D450" s="214" t="s">
        <v>507</v>
      </c>
      <c r="E450" s="214" t="s">
        <v>508</v>
      </c>
      <c r="F450" s="217"/>
      <c r="G450" s="217"/>
      <c r="H450" s="217"/>
      <c r="I450" s="217"/>
    </row>
    <row r="451" spans="1:9" ht="12.75">
      <c r="A451" s="217"/>
      <c r="B451" s="221"/>
      <c r="C451" s="217"/>
      <c r="D451" s="217"/>
      <c r="E451" s="217"/>
      <c r="F451" s="217"/>
      <c r="G451" s="217"/>
      <c r="H451" s="217"/>
      <c r="I451" s="217"/>
    </row>
    <row r="452" spans="1:9" ht="12.75">
      <c r="A452" s="299" t="s">
        <v>600</v>
      </c>
      <c r="B452" s="221"/>
      <c r="C452" s="217"/>
      <c r="D452" s="217"/>
      <c r="E452" s="217"/>
      <c r="F452" s="217"/>
      <c r="G452" s="217"/>
      <c r="H452" s="217"/>
      <c r="I452" s="217"/>
    </row>
    <row r="453" spans="1:9" ht="12.75">
      <c r="A453" s="217" t="s">
        <v>514</v>
      </c>
      <c r="B453" s="222">
        <v>100792.75</v>
      </c>
      <c r="C453" s="275"/>
      <c r="D453" s="275"/>
      <c r="E453" s="222">
        <f>SUM(B453:D453)</f>
        <v>100792.75</v>
      </c>
      <c r="F453" s="217"/>
      <c r="G453" s="217"/>
      <c r="H453" s="217"/>
      <c r="I453" s="217"/>
    </row>
    <row r="454" spans="1:9" ht="13.5" thickBot="1">
      <c r="A454" s="217" t="s">
        <v>515</v>
      </c>
      <c r="B454" s="223">
        <v>34077.46077</v>
      </c>
      <c r="C454" s="223">
        <v>11644.73885</v>
      </c>
      <c r="D454" s="223">
        <v>5071.12288</v>
      </c>
      <c r="E454" s="223">
        <f>SUM(B454:D454)</f>
        <v>50793.3225</v>
      </c>
      <c r="F454" s="217"/>
      <c r="G454" s="217"/>
      <c r="H454" s="217"/>
      <c r="I454" s="217"/>
    </row>
    <row r="455" spans="1:9" ht="13.5" thickBot="1">
      <c r="A455" s="217"/>
      <c r="B455" s="224">
        <f>SUM(B453:B454)</f>
        <v>134870.21077</v>
      </c>
      <c r="C455" s="224">
        <f>SUM(C453:C454)</f>
        <v>11644.73885</v>
      </c>
      <c r="D455" s="224">
        <f>SUM(D453:D454)</f>
        <v>5071.12288</v>
      </c>
      <c r="E455" s="224">
        <f>SUM(B455:D455)</f>
        <v>151586.0725</v>
      </c>
      <c r="F455" s="217"/>
      <c r="G455" s="217"/>
      <c r="H455" s="217"/>
      <c r="I455" s="217"/>
    </row>
    <row r="456" spans="1:9" ht="12.75">
      <c r="A456" s="217"/>
      <c r="B456" s="221"/>
      <c r="C456" s="217"/>
      <c r="D456" s="217"/>
      <c r="E456" s="217"/>
      <c r="F456" s="217"/>
      <c r="G456" s="217"/>
      <c r="H456" s="217"/>
      <c r="I456" s="217"/>
    </row>
    <row r="457" spans="1:9" ht="12.75">
      <c r="A457" s="299" t="s">
        <v>601</v>
      </c>
      <c r="B457" s="221"/>
      <c r="C457" s="217"/>
      <c r="D457" s="217"/>
      <c r="E457" s="217"/>
      <c r="F457" s="217"/>
      <c r="G457" s="217"/>
      <c r="H457" s="217"/>
      <c r="I457" s="217"/>
    </row>
    <row r="458" spans="1:9" ht="12.75">
      <c r="A458" s="217" t="s">
        <v>514</v>
      </c>
      <c r="B458" s="364">
        <v>82013</v>
      </c>
      <c r="C458" s="363"/>
      <c r="D458" s="363"/>
      <c r="E458" s="364">
        <f>SUM(B458:D458)</f>
        <v>82013</v>
      </c>
      <c r="F458" s="217"/>
      <c r="G458" s="217"/>
      <c r="H458" s="217"/>
      <c r="I458" s="217"/>
    </row>
    <row r="459" spans="1:9" ht="13.5" thickBot="1">
      <c r="A459" s="217" t="s">
        <v>515</v>
      </c>
      <c r="B459" s="365">
        <v>573</v>
      </c>
      <c r="C459" s="365">
        <v>33126</v>
      </c>
      <c r="D459" s="365">
        <v>12540</v>
      </c>
      <c r="E459" s="365">
        <f>SUM(B459:D459)</f>
        <v>46239</v>
      </c>
      <c r="F459" s="217"/>
      <c r="G459" s="217"/>
      <c r="H459" s="217"/>
      <c r="I459" s="217"/>
    </row>
    <row r="460" spans="1:9" ht="13.5" thickBot="1">
      <c r="A460" s="217"/>
      <c r="B460" s="224">
        <f>SUM(B458:B459)</f>
        <v>82586</v>
      </c>
      <c r="C460" s="224">
        <f>SUM(C458:C459)</f>
        <v>33126</v>
      </c>
      <c r="D460" s="224">
        <f>SUM(D458:D459)</f>
        <v>12540</v>
      </c>
      <c r="E460" s="224">
        <f>SUM(B460:D460)</f>
        <v>128252</v>
      </c>
      <c r="F460" s="217"/>
      <c r="G460" s="217"/>
      <c r="H460" s="217"/>
      <c r="I460" s="217"/>
    </row>
    <row r="461" spans="1:9" ht="12.75">
      <c r="A461" s="218"/>
      <c r="B461" s="217"/>
      <c r="C461" s="217"/>
      <c r="D461" s="217"/>
      <c r="E461" s="217"/>
      <c r="F461" s="217"/>
      <c r="G461" s="217"/>
      <c r="H461" s="217"/>
      <c r="I461" s="217"/>
    </row>
    <row r="462" spans="1:9" ht="12.75">
      <c r="A462" s="217"/>
      <c r="B462" s="217"/>
      <c r="C462" s="217"/>
      <c r="D462" s="217"/>
      <c r="E462" s="217"/>
      <c r="F462" s="217"/>
      <c r="G462" s="217"/>
      <c r="H462" s="217"/>
      <c r="I462" s="217"/>
    </row>
    <row r="463" spans="1:10" ht="12.75" customHeight="1">
      <c r="A463" s="548" t="s">
        <v>516</v>
      </c>
      <c r="B463" s="548"/>
      <c r="C463" s="548"/>
      <c r="D463" s="548"/>
      <c r="E463" s="548"/>
      <c r="F463" s="548"/>
      <c r="G463" s="548"/>
      <c r="H463" s="548"/>
      <c r="I463" s="548"/>
      <c r="J463" s="166"/>
    </row>
    <row r="464" spans="1:10" ht="12.75">
      <c r="A464" s="220"/>
      <c r="B464" s="220"/>
      <c r="C464" s="220"/>
      <c r="D464" s="220"/>
      <c r="E464" s="220"/>
      <c r="F464" s="220"/>
      <c r="G464" s="220"/>
      <c r="H464" s="220"/>
      <c r="I464" s="220"/>
      <c r="J464" s="156"/>
    </row>
    <row r="465" spans="1:10" ht="12.75">
      <c r="A465" s="220"/>
      <c r="B465" s="220"/>
      <c r="C465" s="220"/>
      <c r="D465" s="220"/>
      <c r="E465" s="220"/>
      <c r="F465" s="220"/>
      <c r="G465" s="220"/>
      <c r="H465" s="220"/>
      <c r="I465" s="220"/>
      <c r="J465" s="156"/>
    </row>
    <row r="466" spans="1:9" ht="12.75">
      <c r="A466" s="218"/>
      <c r="B466" s="217"/>
      <c r="C466" s="217"/>
      <c r="D466" s="217"/>
      <c r="E466" s="217"/>
      <c r="F466" s="217"/>
      <c r="G466" s="217"/>
      <c r="H466" s="217"/>
      <c r="I466" s="217"/>
    </row>
    <row r="467" spans="1:9" ht="12.75">
      <c r="A467" s="565" t="s">
        <v>562</v>
      </c>
      <c r="B467" s="565"/>
      <c r="C467" s="565"/>
      <c r="D467" s="565"/>
      <c r="E467" s="565"/>
      <c r="F467" s="565"/>
      <c r="G467" s="565"/>
      <c r="H467" s="565"/>
      <c r="I467" s="565"/>
    </row>
    <row r="468" spans="1:9" ht="12.75">
      <c r="A468" s="217"/>
      <c r="B468" s="217"/>
      <c r="C468" s="217"/>
      <c r="D468" s="217"/>
      <c r="E468" s="217"/>
      <c r="F468" s="217"/>
      <c r="G468" s="217"/>
      <c r="H468" s="217"/>
      <c r="I468" s="217"/>
    </row>
  </sheetData>
  <sheetProtection/>
  <mergeCells count="146">
    <mergeCell ref="A31:I31"/>
    <mergeCell ref="A34:I34"/>
    <mergeCell ref="A35:I35"/>
    <mergeCell ref="A38:I38"/>
    <mergeCell ref="A40:I40"/>
    <mergeCell ref="B41:I41"/>
    <mergeCell ref="B42:I42"/>
    <mergeCell ref="A61:I61"/>
    <mergeCell ref="A84:C84"/>
    <mergeCell ref="B43:I43"/>
    <mergeCell ref="B47:I47"/>
    <mergeCell ref="B48:I48"/>
    <mergeCell ref="B49:I49"/>
    <mergeCell ref="A46:I46"/>
    <mergeCell ref="A54:I54"/>
    <mergeCell ref="A56:I56"/>
    <mergeCell ref="A57:I57"/>
    <mergeCell ref="A58:I58"/>
    <mergeCell ref="A60:I60"/>
    <mergeCell ref="A52:I52"/>
    <mergeCell ref="A2:I2"/>
    <mergeCell ref="A6:J6"/>
    <mergeCell ref="A8:I8"/>
    <mergeCell ref="A9:I9"/>
    <mergeCell ref="A10:I10"/>
    <mergeCell ref="A25:B25"/>
    <mergeCell ref="A12:I12"/>
    <mergeCell ref="A13:I13"/>
    <mergeCell ref="A15:I15"/>
    <mergeCell ref="A17:I17"/>
    <mergeCell ref="A19:I19"/>
    <mergeCell ref="A20:I20"/>
    <mergeCell ref="A21:I21"/>
    <mergeCell ref="A22:I22"/>
    <mergeCell ref="A23:I23"/>
    <mergeCell ref="A4:I4"/>
    <mergeCell ref="A85:C85"/>
    <mergeCell ref="A86:C86"/>
    <mergeCell ref="A285:I285"/>
    <mergeCell ref="A293:E293"/>
    <mergeCell ref="A286:I286"/>
    <mergeCell ref="A292:E292"/>
    <mergeCell ref="A294:I294"/>
    <mergeCell ref="A295:I295"/>
    <mergeCell ref="A301:D301"/>
    <mergeCell ref="A111:F111"/>
    <mergeCell ref="A100:C100"/>
    <mergeCell ref="A131:I131"/>
    <mergeCell ref="A135:I135"/>
    <mergeCell ref="A152:I152"/>
    <mergeCell ref="A202:I202"/>
    <mergeCell ref="A203:I203"/>
    <mergeCell ref="A112:F112"/>
    <mergeCell ref="A117:F117"/>
    <mergeCell ref="A296:E296"/>
    <mergeCell ref="A298:D298"/>
    <mergeCell ref="E298:F298"/>
    <mergeCell ref="G298:H298"/>
    <mergeCell ref="A314:E314"/>
    <mergeCell ref="A315:E315"/>
    <mergeCell ref="A303:D303"/>
    <mergeCell ref="A304:D304"/>
    <mergeCell ref="A305:D305"/>
    <mergeCell ref="A306:D306"/>
    <mergeCell ref="A307:D307"/>
    <mergeCell ref="E299:F299"/>
    <mergeCell ref="A299:D299"/>
    <mergeCell ref="A300:D300"/>
    <mergeCell ref="E300:F300"/>
    <mergeCell ref="E301:F301"/>
    <mergeCell ref="A309:D309"/>
    <mergeCell ref="A310:D310"/>
    <mergeCell ref="E304:F304"/>
    <mergeCell ref="E305:F305"/>
    <mergeCell ref="C26:I26"/>
    <mergeCell ref="C29:I29"/>
    <mergeCell ref="A417:J417"/>
    <mergeCell ref="B383:C383"/>
    <mergeCell ref="D383:E383"/>
    <mergeCell ref="A345:I345"/>
    <mergeCell ref="A375:I375"/>
    <mergeCell ref="A379:I379"/>
    <mergeCell ref="A380:I380"/>
    <mergeCell ref="A381:I381"/>
    <mergeCell ref="A378:I378"/>
    <mergeCell ref="A395:I395"/>
    <mergeCell ref="A397:I397"/>
    <mergeCell ref="A398:I398"/>
    <mergeCell ref="A399:I399"/>
    <mergeCell ref="A411:I411"/>
    <mergeCell ref="A413:I413"/>
    <mergeCell ref="A414:I414"/>
    <mergeCell ref="A302:D302"/>
    <mergeCell ref="A282:I282"/>
    <mergeCell ref="A283:I283"/>
    <mergeCell ref="A284:I284"/>
    <mergeCell ref="G300:H300"/>
    <mergeCell ref="G301:H301"/>
    <mergeCell ref="A415:I415"/>
    <mergeCell ref="A101:C101"/>
    <mergeCell ref="A102:F102"/>
    <mergeCell ref="A108:F108"/>
    <mergeCell ref="A110:F110"/>
    <mergeCell ref="A226:I226"/>
    <mergeCell ref="A463:I463"/>
    <mergeCell ref="A467:I467"/>
    <mergeCell ref="A420:I420"/>
    <mergeCell ref="A424:I424"/>
    <mergeCell ref="A426:I426"/>
    <mergeCell ref="A427:I427"/>
    <mergeCell ref="A428:I428"/>
    <mergeCell ref="A443:I443"/>
    <mergeCell ref="A444:I444"/>
    <mergeCell ref="A445:I445"/>
    <mergeCell ref="A446:I446"/>
    <mergeCell ref="A423:J423"/>
    <mergeCell ref="A418:I418"/>
    <mergeCell ref="A419:I419"/>
    <mergeCell ref="B401:C401"/>
    <mergeCell ref="G299:H299"/>
    <mergeCell ref="A311:D311"/>
    <mergeCell ref="A312:D312"/>
    <mergeCell ref="G309:H309"/>
    <mergeCell ref="A371:I371"/>
    <mergeCell ref="E302:F302"/>
    <mergeCell ref="G302:H302"/>
    <mergeCell ref="E303:F303"/>
    <mergeCell ref="D401:E401"/>
    <mergeCell ref="A320:E320"/>
    <mergeCell ref="A344:E344"/>
    <mergeCell ref="G303:H303"/>
    <mergeCell ref="G304:H304"/>
    <mergeCell ref="G305:H305"/>
    <mergeCell ref="G306:H306"/>
    <mergeCell ref="G307:H307"/>
    <mergeCell ref="G308:H308"/>
    <mergeCell ref="G310:H310"/>
    <mergeCell ref="G311:H311"/>
    <mergeCell ref="E312:F312"/>
    <mergeCell ref="G312:H312"/>
    <mergeCell ref="E306:F306"/>
    <mergeCell ref="E307:F307"/>
    <mergeCell ref="E308:F308"/>
    <mergeCell ref="E309:F309"/>
    <mergeCell ref="E310:F310"/>
    <mergeCell ref="E311:F311"/>
  </mergeCells>
  <printOptions/>
  <pageMargins left="0.75" right="0.75" top="1" bottom="1" header="0.5" footer="0.5"/>
  <pageSetup horizontalDpi="600" verticalDpi="600" orientation="portrait" paperSize="9" scale="74" r:id="rId1"/>
  <rowBreaks count="5" manualBreakCount="5">
    <brk id="118" max="255" man="1"/>
    <brk id="172" max="255" man="1"/>
    <brk id="234" max="255" man="1"/>
    <brk id="296" max="255" man="1"/>
    <brk id="353" max="8" man="1"/>
  </rowBreaks>
  <ignoredErrors>
    <ignoredError sqref="C107 C75 C83 C99 C116 C129 C1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2011-10-24T09:24:00Z</cp:lastPrinted>
  <dcterms:created xsi:type="dcterms:W3CDTF">2008-10-17T11:51:54Z</dcterms:created>
  <dcterms:modified xsi:type="dcterms:W3CDTF">2012-07-27T06:04:50Z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