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defaultThemeVersion="124226"/>
  <bookViews>
    <workbookView xWindow="-15" yWindow="345" windowWidth="21060" windowHeight="12120"/>
  </bookViews>
  <sheets>
    <sheet name="OPĆI PODACI" sheetId="15" r:id="rId1"/>
    <sheet name="Bilanca" sheetId="19" r:id="rId2"/>
    <sheet name="RDG" sheetId="18" r:id="rId3"/>
    <sheet name="NT_I" sheetId="20" r:id="rId4"/>
    <sheet name="NT_D" sheetId="21" state="hidden" r:id="rId5"/>
    <sheet name="PK" sheetId="17" r:id="rId6"/>
    <sheet name="Bilješke" sheetId="16" r:id="rId7"/>
  </sheets>
  <definedNames>
    <definedName name="_xlnm.Print_Area" localSheetId="1">Bilanca!$A$1:$K$121</definedName>
    <definedName name="_xlnm.Print_Area" localSheetId="6">Bilješke!$A$1:$I$484</definedName>
    <definedName name="_xlnm.Print_Area" localSheetId="3">NT_I!$A$1:$K$52</definedName>
    <definedName name="_xlnm.Print_Area" localSheetId="0">'OPĆI PODACI'!$A$1:$I$63</definedName>
    <definedName name="_xlnm.Print_Area" localSheetId="5">PK!$A$1:$K$25</definedName>
    <definedName name="_xlnm.Print_Area" localSheetId="2">RDG!$A$1:$M$71</definedName>
  </definedNames>
  <calcPr calcId="145621" iterate="1" iterateDelta="1E-4"/>
</workbook>
</file>

<file path=xl/calcChain.xml><?xml version="1.0" encoding="utf-8"?>
<calcChain xmlns="http://schemas.openxmlformats.org/spreadsheetml/2006/main">
  <c r="B300" i="16" l="1"/>
  <c r="D178" i="16"/>
  <c r="B289" i="16" l="1"/>
  <c r="K79" i="19"/>
  <c r="K41" i="19" l="1"/>
  <c r="M27" i="18" l="1"/>
  <c r="J114" i="19" l="1"/>
  <c r="J100" i="19" l="1"/>
  <c r="J26" i="19"/>
  <c r="M22" i="18" l="1"/>
  <c r="H179" i="16"/>
  <c r="G179" i="16"/>
  <c r="F179" i="16"/>
  <c r="E179" i="16"/>
  <c r="D179" i="16"/>
  <c r="C179" i="16"/>
  <c r="B179" i="16"/>
  <c r="I178" i="16"/>
  <c r="I177" i="16"/>
  <c r="I176" i="16"/>
  <c r="H173" i="16"/>
  <c r="G173" i="16"/>
  <c r="G182" i="16" s="1"/>
  <c r="F173" i="16"/>
  <c r="E173" i="16"/>
  <c r="D173" i="16"/>
  <c r="C173" i="16"/>
  <c r="C182" i="16" s="1"/>
  <c r="B173" i="16"/>
  <c r="I172" i="16"/>
  <c r="I171" i="16"/>
  <c r="I170" i="16"/>
  <c r="I169" i="16"/>
  <c r="D160" i="16"/>
  <c r="C160" i="16"/>
  <c r="B160" i="16"/>
  <c r="E159" i="16"/>
  <c r="E158" i="16"/>
  <c r="E157" i="16"/>
  <c r="D154" i="16"/>
  <c r="C154" i="16"/>
  <c r="B154" i="16"/>
  <c r="E153" i="16"/>
  <c r="E152" i="16"/>
  <c r="E151" i="16"/>
  <c r="E150" i="16"/>
  <c r="L12" i="18"/>
  <c r="C58" i="16"/>
  <c r="B302" i="16"/>
  <c r="E160" i="16" l="1"/>
  <c r="D182" i="16"/>
  <c r="H182" i="16"/>
  <c r="B163" i="16"/>
  <c r="I179" i="16"/>
  <c r="F182" i="16"/>
  <c r="C163" i="16"/>
  <c r="E182" i="16"/>
  <c r="D163" i="16"/>
  <c r="I173" i="16"/>
  <c r="B182" i="16"/>
  <c r="E154" i="16"/>
  <c r="B251" i="16"/>
  <c r="I182" i="16" l="1"/>
  <c r="E163" i="16"/>
  <c r="J49" i="19"/>
  <c r="B357" i="16"/>
  <c r="K100" i="19"/>
  <c r="K35" i="19" l="1"/>
  <c r="K124" i="19"/>
  <c r="J124" i="19"/>
  <c r="C346" i="16"/>
  <c r="K12" i="18" l="1"/>
  <c r="J41" i="19"/>
  <c r="J9" i="19"/>
  <c r="K9" i="19"/>
  <c r="C192" i="16" l="1"/>
  <c r="C194" i="16" s="1"/>
  <c r="C196" i="16" s="1"/>
  <c r="C198" i="16" s="1"/>
  <c r="B192" i="16"/>
  <c r="B194" i="16" s="1"/>
  <c r="B196" i="16" s="1"/>
  <c r="C132" i="16"/>
  <c r="B132" i="16"/>
  <c r="B198" i="16" l="1"/>
  <c r="D474" i="16"/>
  <c r="B474" i="16"/>
  <c r="C474" i="16"/>
  <c r="E472" i="16"/>
  <c r="D469" i="16"/>
  <c r="C469" i="16"/>
  <c r="E468" i="16"/>
  <c r="D455" i="16"/>
  <c r="C455" i="16"/>
  <c r="E453" i="16"/>
  <c r="D450" i="16"/>
  <c r="B450" i="16"/>
  <c r="E448" i="16"/>
  <c r="E422" i="16"/>
  <c r="D422" i="16"/>
  <c r="C422" i="16"/>
  <c r="B422" i="16"/>
  <c r="E404" i="16"/>
  <c r="D404" i="16"/>
  <c r="B404" i="16"/>
  <c r="C404" i="16"/>
  <c r="C383" i="16"/>
  <c r="B383" i="16"/>
  <c r="C373" i="16"/>
  <c r="B373" i="16"/>
  <c r="C365" i="16"/>
  <c r="B365" i="16"/>
  <c r="C357" i="16"/>
  <c r="C450" i="16"/>
  <c r="B346" i="16"/>
  <c r="C330" i="16"/>
  <c r="B330" i="16"/>
  <c r="C289" i="16"/>
  <c r="C279" i="16"/>
  <c r="B279" i="16"/>
  <c r="E467" i="16" s="1"/>
  <c r="C268" i="16"/>
  <c r="C270" i="16" s="1"/>
  <c r="B268" i="16"/>
  <c r="B270" i="16" s="1"/>
  <c r="B260" i="16"/>
  <c r="C239" i="16"/>
  <c r="C241" i="16" s="1"/>
  <c r="B239" i="16"/>
  <c r="B241" i="16" s="1"/>
  <c r="C232" i="16"/>
  <c r="B232" i="16"/>
  <c r="C140" i="16"/>
  <c r="B140" i="16"/>
  <c r="C119" i="16"/>
  <c r="B119" i="16"/>
  <c r="C105" i="16"/>
  <c r="B105" i="16"/>
  <c r="C95" i="16"/>
  <c r="B95" i="16"/>
  <c r="C87" i="16"/>
  <c r="B87" i="16"/>
  <c r="C68" i="16"/>
  <c r="B68" i="16"/>
  <c r="B58" i="16"/>
  <c r="B469" i="16" l="1"/>
  <c r="E469" i="16" s="1"/>
  <c r="E449" i="16"/>
  <c r="E450" i="16"/>
  <c r="E454" i="16"/>
  <c r="E473" i="16"/>
  <c r="E474" i="16"/>
  <c r="B455" i="16"/>
  <c r="E455" i="16" s="1"/>
  <c r="J72" i="19" l="1"/>
  <c r="K57" i="18"/>
  <c r="K66" i="18" s="1"/>
  <c r="L57" i="18"/>
  <c r="L66" i="18" s="1"/>
  <c r="M57" i="18"/>
  <c r="M66" i="18" s="1"/>
  <c r="K7" i="18"/>
  <c r="K27" i="18"/>
  <c r="K22" i="18"/>
  <c r="K10" i="18" s="1"/>
  <c r="K33" i="18"/>
  <c r="L7" i="18"/>
  <c r="L27" i="18"/>
  <c r="L16" i="18"/>
  <c r="L22" i="18"/>
  <c r="L33" i="18"/>
  <c r="M7" i="18"/>
  <c r="M12" i="18"/>
  <c r="M16" i="18"/>
  <c r="M33" i="18"/>
  <c r="K53" i="21"/>
  <c r="J53" i="21"/>
  <c r="K19" i="21"/>
  <c r="K12" i="21"/>
  <c r="K32" i="21"/>
  <c r="K28" i="21"/>
  <c r="K34" i="21"/>
  <c r="K45" i="21"/>
  <c r="K39" i="21"/>
  <c r="K47" i="21"/>
  <c r="J19" i="21"/>
  <c r="J12" i="21"/>
  <c r="J32" i="21"/>
  <c r="J28" i="21"/>
  <c r="J34" i="21" s="1"/>
  <c r="J45" i="21"/>
  <c r="J39" i="21"/>
  <c r="K18" i="20"/>
  <c r="K13" i="20"/>
  <c r="K31" i="20"/>
  <c r="K27" i="20"/>
  <c r="K44" i="20"/>
  <c r="K38" i="20"/>
  <c r="J18" i="20"/>
  <c r="J13" i="20"/>
  <c r="J31" i="20"/>
  <c r="J27" i="20"/>
  <c r="J38" i="20"/>
  <c r="K72" i="19"/>
  <c r="K82" i="19"/>
  <c r="K86" i="19"/>
  <c r="K90" i="19"/>
  <c r="J79" i="19"/>
  <c r="J82" i="19"/>
  <c r="J86" i="19"/>
  <c r="J90" i="19"/>
  <c r="K16" i="19"/>
  <c r="K26" i="19"/>
  <c r="K49" i="19"/>
  <c r="K56" i="19"/>
  <c r="J16" i="19"/>
  <c r="J8" i="19" s="1"/>
  <c r="J35" i="19"/>
  <c r="J56" i="19"/>
  <c r="J40" i="19" s="1"/>
  <c r="J12" i="18"/>
  <c r="J57" i="18"/>
  <c r="J66" i="18" s="1"/>
  <c r="J7" i="18"/>
  <c r="J27" i="18"/>
  <c r="J16" i="18"/>
  <c r="J22" i="18"/>
  <c r="J33" i="18"/>
  <c r="J14" i="17"/>
  <c r="K14" i="17"/>
  <c r="J21" i="17"/>
  <c r="K21" i="17"/>
  <c r="K46" i="21" l="1"/>
  <c r="K43" i="18"/>
  <c r="K8" i="19"/>
  <c r="K33" i="21"/>
  <c r="K20" i="21"/>
  <c r="J47" i="21"/>
  <c r="J21" i="21"/>
  <c r="K21" i="21"/>
  <c r="K48" i="21" s="1"/>
  <c r="J69" i="19"/>
  <c r="J33" i="20"/>
  <c r="K69" i="19"/>
  <c r="K114" i="19" s="1"/>
  <c r="K33" i="20"/>
  <c r="K46" i="20"/>
  <c r="K20" i="20"/>
  <c r="K32" i="20"/>
  <c r="K40" i="19"/>
  <c r="L42" i="18"/>
  <c r="M42" i="18"/>
  <c r="L10" i="18"/>
  <c r="L43" i="18" s="1"/>
  <c r="M10" i="18"/>
  <c r="M43" i="18" s="1"/>
  <c r="K19" i="20"/>
  <c r="J46" i="20"/>
  <c r="K45" i="20"/>
  <c r="J45" i="20"/>
  <c r="J32" i="20"/>
  <c r="J19" i="20"/>
  <c r="J20" i="20"/>
  <c r="J42" i="18"/>
  <c r="J10" i="18"/>
  <c r="J43" i="18" s="1"/>
  <c r="K42" i="18"/>
  <c r="K44" i="18" s="1"/>
  <c r="K49" i="21"/>
  <c r="J46" i="21"/>
  <c r="J33" i="21"/>
  <c r="J20" i="21"/>
  <c r="J49" i="21" l="1"/>
  <c r="L46" i="18"/>
  <c r="J66" i="19"/>
  <c r="J123" i="19" s="1"/>
  <c r="K48" i="20"/>
  <c r="K51" i="20" s="1"/>
  <c r="K66" i="19"/>
  <c r="K123" i="19" s="1"/>
  <c r="L44" i="18"/>
  <c r="L48" i="18" s="1"/>
  <c r="L45" i="18"/>
  <c r="M46" i="18"/>
  <c r="M45" i="18"/>
  <c r="M44" i="18"/>
  <c r="M48" i="18" s="1"/>
  <c r="K47" i="20"/>
  <c r="J47" i="20"/>
  <c r="J50" i="20" s="1"/>
  <c r="J48" i="20"/>
  <c r="J51" i="20" s="1"/>
  <c r="K46" i="18"/>
  <c r="K45" i="18"/>
  <c r="K48" i="18"/>
  <c r="K49" i="18" s="1"/>
  <c r="J44" i="18"/>
  <c r="J46" i="18"/>
  <c r="J45" i="18"/>
  <c r="J48" i="21"/>
  <c r="M50" i="18" l="1"/>
  <c r="M49" i="18"/>
  <c r="L50" i="18"/>
  <c r="L56" i="18"/>
  <c r="K125" i="19" s="1"/>
  <c r="M56" i="18"/>
  <c r="M67" i="18" s="1"/>
  <c r="K50" i="18"/>
  <c r="K56" i="18"/>
  <c r="K67" i="18" s="1"/>
  <c r="J48" i="18"/>
  <c r="K50" i="20"/>
  <c r="K52" i="20" s="1"/>
  <c r="L52" i="20" s="1"/>
  <c r="L49" i="18"/>
  <c r="J52" i="20"/>
  <c r="L67" i="18" l="1"/>
  <c r="J56" i="18"/>
  <c r="J49" i="18"/>
  <c r="J50" i="18"/>
  <c r="J67" i="18" l="1"/>
  <c r="J125" i="19"/>
</calcChain>
</file>

<file path=xl/sharedStrings.xml><?xml version="1.0" encoding="utf-8"?>
<sst xmlns="http://schemas.openxmlformats.org/spreadsheetml/2006/main" count="767" uniqueCount="623">
  <si>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</si>
  <si>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</si>
  <si>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</si>
  <si>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</si>
  <si>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</si>
  <si>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</si>
  <si>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</si>
  <si>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</si>
  <si>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</si>
  <si>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</si>
  <si>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</si>
  <si>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</si>
  <si>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charset val="238"/>
      </rPr>
      <t>(115+116+120+124+125+126+129+130)</t>
    </r>
  </si>
  <si>
    <r>
      <t xml:space="preserve">B)  DUGOTRAJNA IMOVINA </t>
    </r>
    <r>
      <rPr>
        <sz val="9"/>
        <rFont val="Arial"/>
        <family val="2"/>
        <charset val="238"/>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</si>
  <si>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</si>
  <si>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</si>
  <si>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</si>
  <si>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</si>
  <si>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</si>
  <si>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charset val="238"/>
      </rPr>
      <t>(080 do 082)</t>
    </r>
  </si>
  <si>
    <r>
      <t xml:space="preserve">C)  DUGOROČNE OBVEZE </t>
    </r>
    <r>
      <rPr>
        <sz val="9"/>
        <rFont val="Arial"/>
        <family val="2"/>
        <charset val="238"/>
      </rPr>
      <t>(084 do 092)</t>
    </r>
  </si>
  <si>
    <r>
      <t xml:space="preserve">D)  KRATKOROČNE OBVEZE </t>
    </r>
    <r>
      <rPr>
        <sz val="9"/>
        <rFont val="Arial"/>
        <family val="2"/>
        <charset val="238"/>
      </rPr>
      <t>(094 do 105)</t>
    </r>
  </si>
  <si>
    <r>
      <t xml:space="preserve">    2. Materijalni troškovi </t>
    </r>
    <r>
      <rPr>
        <sz val="9"/>
        <rFont val="Arial"/>
        <family val="2"/>
        <charset val="238"/>
      </rPr>
      <t>(117 do 119)</t>
    </r>
  </si>
  <si>
    <r>
      <t xml:space="preserve">   3. Troškovi osoblja </t>
    </r>
    <r>
      <rPr>
        <sz val="9"/>
        <rFont val="Arial"/>
        <family val="2"/>
        <charset val="238"/>
      </rPr>
      <t>(121 do 123)</t>
    </r>
  </si>
  <si>
    <r>
      <t xml:space="preserve">   6. Vrijednosno usklađivanje </t>
    </r>
    <r>
      <rPr>
        <sz val="9"/>
        <rFont val="Arial"/>
        <family val="2"/>
        <charset val="238"/>
      </rPr>
      <t>(127+128)</t>
    </r>
  </si>
  <si>
    <r>
      <t xml:space="preserve">F) UKUPNO – PASIVA </t>
    </r>
    <r>
      <rPr>
        <sz val="9"/>
        <rFont val="Arial"/>
        <family val="2"/>
        <charset val="238"/>
      </rPr>
      <t>(062+079+083+093+106)</t>
    </r>
  </si>
  <si>
    <r>
      <t xml:space="preserve">I. POSLOVNI PRIHODI </t>
    </r>
    <r>
      <rPr>
        <sz val="9"/>
        <rFont val="Arial"/>
        <family val="2"/>
        <charset val="238"/>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</si>
  <si>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</si>
  <si>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</si>
  <si>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</si>
  <si>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</si>
  <si>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</si>
  <si>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</si>
  <si>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</si>
  <si>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</si>
  <si>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</si>
  <si>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</si>
  <si>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</si>
  <si>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</si>
  <si>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</si>
  <si>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</si>
  <si>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</si>
  <si>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</si>
  <si>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</si>
  <si>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</si>
  <si>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</si>
  <si>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</si>
  <si>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</si>
  <si>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</si>
  <si>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</si>
  <si>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</si>
  <si>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</si>
  <si>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</si>
  <si>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</si>
  <si>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</si>
  <si>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</si>
  <si>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</si>
  <si>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</si>
  <si>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</si>
  <si>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</si>
  <si>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</si>
  <si>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</si>
  <si>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</si>
  <si>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</si>
  <si>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</si>
  <si>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</si>
  <si>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</si>
  <si>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</si>
  <si>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</si>
  <si>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</si>
  <si>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</si>
  <si>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</si>
  <si>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</si>
  <si>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</si>
  <si>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</si>
  <si>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</si>
  <si>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</si>
  <si>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</si>
  <si>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</si>
  <si>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</si>
  <si>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</si>
  <si>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</si>
  <si>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</si>
  <si>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</si>
  <si>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</si>
  <si>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</si>
  <si>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</si>
  <si>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</si>
  <si>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</si>
  <si>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</si>
  <si>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</si>
  <si>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</si>
  <si>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</si>
  <si>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</si>
  <si>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</si>
  <si>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</si>
  <si>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</si>
  <si>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</si>
  <si>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</si>
  <si>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</si>
  <si>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</si>
  <si>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</si>
  <si>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</si>
  <si>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</si>
  <si>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</si>
  <si>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</si>
  <si>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</si>
  <si>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</si>
  <si>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</si>
  <si>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</si>
  <si>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</si>
  <si>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</si>
  <si>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</si>
  <si>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</si>
  <si>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</si>
  <si>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</si>
  <si>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</si>
  <si>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</si>
  <si>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</si>
  <si>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</si>
  <si>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</si>
  <si>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</si>
  <si>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</si>
  <si>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</si>
  <si>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</si>
  <si>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</si>
  <si>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</si>
  <si>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</si>
  <si>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</si>
  <si>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</si>
  <si>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</si>
  <si>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</si>
  <si>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</si>
  <si>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</si>
  <si>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</si>
  <si>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</si>
  <si>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</si>
  <si>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</si>
  <si>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</si>
  <si>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</si>
  <si>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</si>
  <si>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</si>
  <si>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</si>
  <si>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</si>
  <si>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</si>
  <si>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</si>
  <si>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</si>
  <si>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</si>
  <si>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</si>
  <si>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</si>
  <si>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</si>
  <si>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</si>
  <si>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</si>
  <si>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</si>
  <si>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</si>
  <si>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</si>
  <si>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</si>
  <si>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</si>
  <si>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</si>
  <si>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</si>
  <si>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</si>
  <si>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</si>
  <si>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</si>
  <si>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</si>
  <si>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</si>
  <si>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</si>
  <si>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</si>
  <si>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</si>
  <si>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</si>
  <si>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</si>
  <si>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</si>
  <si>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</si>
  <si>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</si>
  <si>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</si>
  <si>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</si>
  <si>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</si>
  <si>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</si>
  <si>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</si>
  <si>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</si>
  <si>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</si>
  <si>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</si>
  <si>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</si>
  <si>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</si>
  <si>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</si>
  <si>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</si>
  <si>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</si>
  <si>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</si>
  <si>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</si>
  <si>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</si>
  <si>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</si>
  <si>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</si>
  <si>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charset val="238"/>
      </rPr>
      <t>(063+064+065+071+072+075+078)</t>
    </r>
  </si>
  <si>
    <t xml:space="preserve">  1. Dobit razdoblja (149-151)</t>
  </si>
  <si>
    <r>
      <t>IV. NETO OSTALA SVEOBUHVATNA DOBIT ILI GUBITAK
      RAZDOBLJA</t>
    </r>
    <r>
      <rPr>
        <sz val="9"/>
        <rFont val="Arial"/>
        <family val="2"/>
        <charset val="238"/>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</si>
  <si>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</si>
  <si>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</si>
  <si>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</si>
  <si>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</si>
  <si>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</si>
  <si>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</si>
  <si>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</si>
  <si>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</si>
  <si>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</si>
  <si>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</si>
  <si>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</si>
  <si>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</si>
  <si>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</si>
  <si>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</si>
  <si>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</si>
  <si>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</si>
  <si>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</si>
  <si>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</si>
  <si>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</si>
  <si>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charset val="238"/>
      </rPr>
      <t>(132 do 136)</t>
    </r>
  </si>
  <si>
    <r>
      <t xml:space="preserve">IV. FINANCIJSKI RASHODI </t>
    </r>
    <r>
      <rPr>
        <sz val="9"/>
        <rFont val="Arial"/>
        <family val="2"/>
        <charset val="238"/>
      </rPr>
      <t>(138 do 141)</t>
    </r>
  </si>
  <si>
    <r>
      <t xml:space="preserve">IX.  UKUPNI PRIHODI </t>
    </r>
    <r>
      <rPr>
        <sz val="9"/>
        <rFont val="Arial"/>
        <family val="2"/>
        <charset val="238"/>
      </rPr>
      <t>(111+131+142 + 144)</t>
    </r>
  </si>
  <si>
    <r>
      <t xml:space="preserve">X.   UKUPNI RASHODI </t>
    </r>
    <r>
      <rPr>
        <sz val="9"/>
        <rFont val="Arial"/>
        <family val="2"/>
        <charset val="238"/>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</si>
  <si>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</si>
  <si>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</si>
  <si>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</si>
  <si>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</si>
  <si>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charset val="238"/>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</si>
  <si>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</si>
  <si>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</si>
  <si>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</si>
  <si>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</si>
  <si>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</si>
  <si>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</si>
  <si>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</si>
  <si>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</si>
  <si>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</si>
  <si>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</si>
  <si>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</si>
  <si>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</si>
  <si>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</si>
  <si>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</si>
  <si>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charset val="238"/>
      </rPr>
      <t>(146-147)</t>
    </r>
  </si>
  <si>
    <r>
      <t xml:space="preserve">XIII. DOBIT ILI GUBITAK RAZDOBLJA </t>
    </r>
    <r>
      <rPr>
        <sz val="9"/>
        <rFont val="Arial"/>
        <family val="2"/>
        <charset val="238"/>
      </rPr>
      <t>(148-151)</t>
    </r>
  </si>
  <si>
    <t>V. ZADRŽANA DOBIT ILI PRENESENI GUBITAK (073-074)</t>
  </si>
  <si>
    <t>VI. DOBIT ILI GUBITAK POSLOVNE GODINE (076-077)</t>
  </si>
  <si>
    <r>
      <t xml:space="preserve">C)  KRATKOTRAJNA IMOVINA </t>
    </r>
    <r>
      <rPr>
        <sz val="9"/>
        <rFont val="Arial"/>
        <family val="2"/>
        <charset val="238"/>
      </rPr>
      <t>(035+043+050+058)</t>
    </r>
  </si>
  <si>
    <r>
      <t xml:space="preserve">E)  UKUPNO AKTIVA </t>
    </r>
    <r>
      <rPr>
        <sz val="9"/>
        <rFont val="Arial"/>
        <family val="2"/>
        <charset val="238"/>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</si>
  <si>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</si>
  <si>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</si>
  <si>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</si>
  <si>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</si>
  <si>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</si>
  <si>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</si>
  <si>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</si>
  <si>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</si>
  <si>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</si>
  <si>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</si>
  <si>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</si>
  <si>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</si>
  <si>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</si>
  <si>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</si>
  <si>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</si>
  <si>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</si>
  <si>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</si>
  <si>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</si>
  <si>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</si>
  <si>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</si>
  <si>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</si>
  <si>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</si>
  <si>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</si>
  <si>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</si>
  <si>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</si>
  <si>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</si>
  <si>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</si>
  <si>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</si>
  <si>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</si>
  <si>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</si>
  <si>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</si>
  <si>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</si>
  <si>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</si>
  <si>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</si>
  <si>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</si>
  <si>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</si>
  <si>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charset val="238"/>
      </rPr>
      <t>oznaka</t>
    </r>
  </si>
  <si>
    <r>
      <t xml:space="preserve">AOP
</t>
    </r>
    <r>
      <rPr>
        <b/>
        <sz val="8"/>
        <rFont val="Arial"/>
        <family val="2"/>
        <charset val="238"/>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</si>
  <si>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</si>
  <si>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</si>
  <si>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</si>
  <si>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</si>
  <si>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</si>
  <si>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</si>
  <si>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</si>
  <si>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</si>
  <si>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</si>
  <si>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</si>
  <si>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</si>
  <si>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</si>
  <si>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</si>
  <si>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</si>
  <si>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</si>
  <si>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</si>
  <si>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</si>
  <si>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</si>
  <si>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</si>
  <si>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</si>
  <si>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</si>
  <si>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</si>
  <si>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</si>
  <si>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</si>
  <si>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</si>
  <si>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charset val="238"/>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</si>
  <si>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</si>
  <si>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</si>
  <si>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</si>
  <si>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</si>
  <si>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charset val="238"/>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</si>
  <si>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</si>
  <si>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</si>
  <si>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</si>
  <si>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</si>
  <si>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</si>
  <si>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</si>
  <si>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</si>
  <si>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</si>
  <si>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</si>
  <si>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</si>
  <si>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</si>
  <si>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</si>
  <si>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</si>
  <si>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</si>
  <si>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</si>
  <si>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</si>
  <si>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</si>
  <si>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</si>
  <si>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</si>
  <si>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NE</t>
  </si>
  <si>
    <t>Svetlana Kundović</t>
  </si>
  <si>
    <t>01/5492 027</t>
  </si>
  <si>
    <t>01/</t>
  </si>
  <si>
    <t>svetlana.kundovic@optima-telekom.hr</t>
  </si>
  <si>
    <t>Obveznik: OT - Optima Telekom d.d.</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</si>
  <si>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</si>
  <si>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</si>
  <si>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</si>
  <si>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</si>
  <si>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</si>
  <si>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</si>
  <si>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</si>
  <si>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</si>
  <si>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</si>
  <si>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Osoblje </t>
  </si>
  <si>
    <t>Goran Jovičić</t>
  </si>
  <si>
    <t xml:space="preserve">Jadranka Suručić                                    </t>
  </si>
  <si>
    <t xml:space="preserve">Član </t>
  </si>
  <si>
    <t>Matija Martić</t>
  </si>
  <si>
    <t>Nada Martić</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</si>
  <si>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</si>
  <si>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</si>
  <si>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</si>
  <si>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</si>
  <si>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Prihodi od javne govorne usluge</t>
  </si>
  <si>
    <t>Prihodi od interkonekcijskih usluga</t>
  </si>
  <si>
    <t>Podatkovne usluge</t>
  </si>
  <si>
    <t>Multimedijalne usluge</t>
  </si>
  <si>
    <t>Najam i prodaja opreme</t>
  </si>
  <si>
    <t>Prihodi od otpisa starih obveza</t>
  </si>
  <si>
    <t>Prihod od najma - sustav naplate</t>
  </si>
  <si>
    <t>Prihod od naplaćenih penala i sl</t>
  </si>
  <si>
    <t>Prihod od davanja u naravi</t>
  </si>
  <si>
    <t>Ostali prihodi</t>
  </si>
  <si>
    <t>Troškovi materijala</t>
  </si>
  <si>
    <t>Trošak prodanih roba i usluga</t>
  </si>
  <si>
    <t>Troškovi usluga</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</si>
  <si>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</si>
  <si>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</si>
  <si>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</si>
  <si>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</si>
  <si>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</si>
  <si>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</si>
  <si>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</si>
  <si>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</si>
  <si>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</si>
  <si>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</si>
  <si>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</si>
  <si>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Neto plaće</t>
  </si>
  <si>
    <t>Porezi i doprinosi iz plaća</t>
  </si>
  <si>
    <t>Porezi i doprinosi na plaće</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</si>
  <si>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</si>
  <si>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Amortizacija dugotrajne materijalne imovine</t>
  </si>
  <si>
    <t>Amortizacija dugotrajne nematerijalne imovine</t>
  </si>
  <si>
    <t>Troškovi reprezentacije</t>
  </si>
  <si>
    <t>Premije osiguranja</t>
  </si>
  <si>
    <t>Bankovne usluge</t>
  </si>
  <si>
    <t>Porezi, doprinosi i članarine</t>
  </si>
  <si>
    <t>Troškovi prodane i rashodovane imovine</t>
  </si>
  <si>
    <t>Darovi i sponzorstva</t>
  </si>
  <si>
    <t>Naknadno utvrđeni troškovi poslovanja</t>
  </si>
  <si>
    <t xml:space="preserve">Ostali troškovi </t>
  </si>
  <si>
    <t xml:space="preserve">Vrijednosno usklađenje utvrđuje se na kraju obračunskog razdoblja ukoliko  postoji dokaz da se potraživanja od kupaca neće moći naplatiti  radi značajnih financijskih poteškoća kod klijenta,  raskida ugovora i ovrhe, kad postoji velika vjerojatnost stečaja  i sl. </t>
  </si>
  <si>
    <t>Prihodi od kamata</t>
  </si>
  <si>
    <t>Pozitivne tečajne razlike</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</si>
  <si>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</si>
  <si>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</si>
  <si>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</si>
  <si>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</si>
  <si>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</si>
  <si>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</si>
  <si>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</si>
  <si>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ULAGANJA NA TUĐOJ IMOVINI</t>
  </si>
  <si>
    <t xml:space="preserve">IMOVINA U PRIPREMI </t>
  </si>
  <si>
    <t>UKUPNO</t>
  </si>
  <si>
    <t>NABAVNA VRIJEDNOST</t>
  </si>
  <si>
    <t>Povećanje</t>
  </si>
  <si>
    <t>Prijenos u upotrebu</t>
  </si>
  <si>
    <t>Prodaja i rashodi</t>
  </si>
  <si>
    <t>ISPRAVAK VRIJEDNOSTI</t>
  </si>
  <si>
    <t>Amortizacija tekuće godine</t>
  </si>
  <si>
    <t xml:space="preserve">NETO KNJIGOVODSTVENA VRIJEDNOST </t>
  </si>
  <si>
    <t>ZEMLJIŠTE</t>
  </si>
  <si>
    <t>ZGRADE</t>
  </si>
  <si>
    <t>VOZILA</t>
  </si>
  <si>
    <t>UMJETNIČKA DJELA</t>
  </si>
  <si>
    <t>Prodaja i rashod</t>
  </si>
  <si>
    <t>NETO KNJIGOVODSTVENA VRIJEDNOST</t>
  </si>
  <si>
    <t>Krediti odobreni vlasniku društva</t>
  </si>
  <si>
    <t>Krediti odobreni trgovačkim društvima</t>
  </si>
  <si>
    <t>Dugoročni depoziti</t>
  </si>
  <si>
    <t>Vrijednosno usklađenje</t>
  </si>
  <si>
    <t>Zajmovi povezanim poduzećima</t>
  </si>
  <si>
    <t>Zajmovi i depoziti</t>
  </si>
  <si>
    <t>Udjeli u povezanim poduzećima</t>
  </si>
  <si>
    <t xml:space="preserve">Glavna djelatnosti Optima Direct d.o.o. je trgovina i pružanje raznovrsnih usluga koje se većinom odnose na sektor telekomunikacija. </t>
  </si>
  <si>
    <t>U kolovozu 2008.god. Društvo je  povećalo temeljni kapital Optime Direct d.o.o. za 15.888 tisuća unosom prava potraživanja za dane kredite  i obračunate kamate u temeljni kapital.</t>
  </si>
  <si>
    <t>Društvo je kao jedini vlasnik osnovalo u 2007. godini društvo Optima Telekom d.o.o., Kopar, Slovenija.</t>
  </si>
  <si>
    <t>Podružnice</t>
  </si>
  <si>
    <t xml:space="preserve">Postotak u vlasništvu               </t>
  </si>
  <si>
    <t>Optima Direct d.o.o., Hrvatska</t>
  </si>
  <si>
    <t>Optima Telekom d.o.o., Slovenija</t>
  </si>
  <si>
    <t>Transakcije unutar grupe odvijaju se prema tržišnim uvjetima.</t>
  </si>
  <si>
    <t>Potraživanja od kupaca</t>
  </si>
  <si>
    <t>Potraživanja od zaposlenih</t>
  </si>
  <si>
    <t>Potraživanja od države i državnih institucija</t>
  </si>
  <si>
    <t>Potraživanja za kamate po danim kreditima i depozitima</t>
  </si>
  <si>
    <t>Potraživanja za predujmove</t>
  </si>
  <si>
    <t>Ostala potraživanja</t>
  </si>
  <si>
    <t>Potraživanja od kupaca u zemlji</t>
  </si>
  <si>
    <t>Potraživanja od kupaca u inozemstvu</t>
  </si>
  <si>
    <t>Ispravak vrijednosti potraživanja od kupaca</t>
  </si>
  <si>
    <t>Kretanje ispravka vrijednosti sumnjivih i spornih potraživanja</t>
  </si>
  <si>
    <t>Otpisano tijekom godine</t>
  </si>
  <si>
    <t>Naplaćeno tijekom godine</t>
  </si>
  <si>
    <t>Rezervirano tijekom godine</t>
  </si>
  <si>
    <t>Završno stanje</t>
  </si>
  <si>
    <t xml:space="preserve">Starosna struktura potraživanja Društva: </t>
  </si>
  <si>
    <t xml:space="preserve">Nedospjelo </t>
  </si>
  <si>
    <t>do 120 dana</t>
  </si>
  <si>
    <t>120 - 360 dana</t>
  </si>
  <si>
    <t>preko 360 dana</t>
  </si>
  <si>
    <t>Krediti</t>
  </si>
  <si>
    <t>Depoziti</t>
  </si>
  <si>
    <t xml:space="preserve">Stanje na kunskim računima    </t>
  </si>
  <si>
    <t xml:space="preserve">Stanje na dviznim računim          </t>
  </si>
  <si>
    <t>Novac u blagajni</t>
  </si>
  <si>
    <t>Razgraničeni troškovi privlačenja korisnika</t>
  </si>
  <si>
    <t>Troškovi izdavanja obveznica</t>
  </si>
  <si>
    <t>Unaprijed plaćeni troškovi</t>
  </si>
  <si>
    <t>Broj dionica</t>
  </si>
  <si>
    <t>Gubitak po dionici</t>
  </si>
  <si>
    <t>Dioničar</t>
  </si>
  <si>
    <t>%udjela</t>
  </si>
  <si>
    <t>MARTIĆ MATIJA (1/1)</t>
  </si>
  <si>
    <t>RAIFFEISENBANK AUSTRIA D.D./R5</t>
  </si>
  <si>
    <t>RAIFFEISENBANK AUSTRIA D.D./RBA</t>
  </si>
  <si>
    <t>SOCIETE GENERALE-SPLITSKA BANKA D.D./ AZ OBVEZNI MIROVINSKI FOND (1/1)</t>
  </si>
  <si>
    <t>ZAGREBAČKA BANKA D.D. (1/1)</t>
  </si>
  <si>
    <t>RAIFFEISENBANK AUSTRIA D.D. (1/1)</t>
  </si>
  <si>
    <t>ŽUVANIĆ ROLAND (1/1)</t>
  </si>
  <si>
    <t>Obveze s osnova zajmova</t>
  </si>
  <si>
    <t>Obveze prema kreditnim institucijama</t>
  </si>
  <si>
    <t>Obveze s osnove zajmova</t>
  </si>
  <si>
    <t>Obveze za obračunate kamate po osnovu zajmova i kredita</t>
  </si>
  <si>
    <t>Obveze prema povezanim poduzećima</t>
  </si>
  <si>
    <t>Obveze prema dobavljačima</t>
  </si>
  <si>
    <t>Nominalna vrijednost</t>
  </si>
  <si>
    <t>Naknade za izdavanje obveznica</t>
  </si>
  <si>
    <t>Obveze po osnovi obračunatih kamata</t>
  </si>
  <si>
    <t>Obveze prema dobavljačima  u zemlji</t>
  </si>
  <si>
    <t>Obveze prema dobavljačima u inozemstvu</t>
  </si>
  <si>
    <t>Obračunate nedospjele fakture</t>
  </si>
  <si>
    <t>Obveze prema zaposlenima</t>
  </si>
  <si>
    <t xml:space="preserve">Ostale obveze </t>
  </si>
  <si>
    <t>Odgođeni prihodi zbog neizvjesnosti</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</si>
  <si>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</si>
  <si>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</si>
  <si>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</si>
  <si>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</si>
  <si>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</si>
  <si>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</si>
  <si>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</si>
  <si>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</si>
  <si>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</si>
  <si>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</si>
  <si>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</si>
  <si>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</si>
  <si>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</si>
  <si>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</si>
  <si>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</si>
  <si>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</si>
  <si>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</si>
  <si>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Ostala imovina i obveze, uključujući i izdane obveznice nisu izloženi kamatnom riziku. </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</si>
  <si>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</si>
  <si>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</si>
  <si>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</si>
  <si>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</si>
  <si>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</si>
  <si>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</si>
  <si>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</si>
  <si>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</si>
  <si>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</si>
  <si>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</si>
  <si>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</si>
  <si>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</si>
  <si>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</si>
  <si>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</si>
  <si>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</si>
  <si>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</si>
  <si>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</si>
  <si>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</si>
  <si>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</si>
  <si>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</si>
  <si>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</si>
  <si>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</si>
  <si>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 xml:space="preserve">Članovi Uprave Društva u 2011. godini: </t>
  </si>
  <si>
    <t>Ivan Martić</t>
  </si>
  <si>
    <t>Ostale usluge</t>
  </si>
  <si>
    <t>Stanje na dan 01.01. 2011.god.</t>
  </si>
  <si>
    <t xml:space="preserve"> 01. siječanj 2011. godine</t>
  </si>
  <si>
    <t>UPRAVA I NADZORNI ODBOR</t>
  </si>
  <si>
    <t>Prihodi od kamata iz odnosa s povezanim poduzetnicima</t>
  </si>
  <si>
    <t>Potraživanja od kupaca povezana poduzeća</t>
  </si>
  <si>
    <t>Dugoročni depoziti uključuju dva  garantna devizna depozita  u Zagrebačkoj banci d.d. po osnovi izdavanje bankarske garancije za kupnju i instalaciju telekomunikacijske opreme i dospijevaju 16.02.2015.god. i 23.02.2015.godine, te depozita u BKS banci i dospijeva 31.03.2012. godine</t>
  </si>
  <si>
    <t>Obveze za porez na dodanu vrijednost</t>
  </si>
  <si>
    <t>Obveze za poreze i doprinose iz i na plaće</t>
  </si>
  <si>
    <t>Obveze za ostale poreze i doprinose</t>
  </si>
  <si>
    <t xml:space="preserve">112.  PRIHODI OD PRODAJE </t>
  </si>
  <si>
    <t xml:space="preserve">113. OSTALI POSLOVNI PRIHODI </t>
  </si>
  <si>
    <t>116. MATERIJALNI TROŠKOVI</t>
  </si>
  <si>
    <t>120. TROŠKOVI OSOBLJA</t>
  </si>
  <si>
    <t>124. AMORTIZACIJA MATERIJALNE I NEMATERIJALNE IMOVINE</t>
  </si>
  <si>
    <t xml:space="preserve">125. OSTALI TROŠKOVI POSLOVANJA </t>
  </si>
  <si>
    <t>126. VRIJEDNOSNO USKLAĐENJE</t>
  </si>
  <si>
    <t xml:space="preserve">131. FINANCIJSKI PRIHODI  </t>
  </si>
  <si>
    <t xml:space="preserve">137. FINANCIJSKI RASHODI  </t>
  </si>
  <si>
    <t>010. MATERIJALNA IMOVINA</t>
  </si>
  <si>
    <t>020. DUGOTRAJNA FINANCIJSKA IMOVINA</t>
  </si>
  <si>
    <t>021. UDJELI U POVEZANIM PODUZEĆIMA</t>
  </si>
  <si>
    <t>043. POTRAŽIVANJA</t>
  </si>
  <si>
    <t xml:space="preserve">045. POTRAŽIVANJA OD KUPACA </t>
  </si>
  <si>
    <t xml:space="preserve">056. DANI ZAJMOVI I DEPOZITI </t>
  </si>
  <si>
    <t xml:space="preserve">058. NOVAC U BANCI I BLAGAJNI </t>
  </si>
  <si>
    <t xml:space="preserve">059. PLAĆENI TROŠKOVI BUDUĆEG RAZDOBLJA I NEDOSPJELA NAPLATA PRIHODA </t>
  </si>
  <si>
    <t xml:space="preserve">063. UPISANI KAPITAL  </t>
  </si>
  <si>
    <t>083. DUGOROČNE OBVEZE</t>
  </si>
  <si>
    <t>093. KRATKOROČNE OBVEZE</t>
  </si>
  <si>
    <t>099. IZDANE OBVEZNICE</t>
  </si>
  <si>
    <t xml:space="preserve">098. OBVEZE PREMA DOBAVLJAČIMA </t>
  </si>
  <si>
    <t>106. ODGOĐENO PLAĆANJE TROŠKOVA I PRIHOD BUDUĆEG RAZDOBLJA</t>
  </si>
  <si>
    <t>Predsjednik Društva</t>
  </si>
  <si>
    <t>Član</t>
  </si>
  <si>
    <t>Predsjednica</t>
  </si>
  <si>
    <t>OT-Optima Telekom d.d. je  dana 6. srpnja 2006. godine postalo stopostotnim vlasnikom Optima Grupa Holdinga d.o.o., koja se 23. rujna 2008. godine preimenovala u Optima Direct d.o.o.</t>
  </si>
  <si>
    <t>ZAGREBAČKA BANKA D.D./ZBIRNI SKRBNIČKI RAČUN ZA UNICREDIT BANK AUSTRIA AG</t>
  </si>
  <si>
    <t>U prosincu 2007. godine Društvo je povećalo temeljni kapital izdavanjem dionica kroz javnu ponudu. Društvo je izdalo 800.000 dionica nominalne vrijednosti od 10 kuna, čime je ukupan broj dionica povećan na 2.820.070.  Prilikom upisa novih dionica ostvarena je kapitalna dobit od 194.354 tisuća kuna što predstavlja razliku između nominalne vrijednosti i cijene utvrđene na inicijalnoj javnoj ponudi.</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</si>
  <si>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2.020.070 redovnih dionica čija je nominalna vrijednost 10 kuna. Jedini vlasnik Društva je ostao Matija Martić. </t>
  </si>
  <si>
    <t>Prihodi od internetskih usluga</t>
  </si>
  <si>
    <t>Naknade troškova zaposlenima</t>
  </si>
  <si>
    <t>Do smanjenje rashoda od kamata došlo je uslijed smanjenja kamatnih stopa koje su postignute reprogramom kredita u 2010. godini</t>
  </si>
  <si>
    <t>Obveze po izdanim obveznicama</t>
  </si>
  <si>
    <t>Obveze za poreze, doprinose i dr. pristojbe</t>
  </si>
  <si>
    <t>102. OBVEZE ZA POREZE, DOPRINOSE I DR. PRISTOJBE</t>
  </si>
  <si>
    <t>Obračunati troškovi za koje nisu primljene fakture od dobavljaču u tuzemstvu</t>
  </si>
  <si>
    <t>Obračunati troškovi za koje nisu primljene fakture od dobavljaču u inozemstvu</t>
  </si>
  <si>
    <t>Neto rezultat - gubitak</t>
  </si>
  <si>
    <t>Društvo je izdalo obveznice (OPTE-O-124A) nominalne vrijednosti od 250 milijuna kuna, 5. veljače 2007. godine. Obveznice su izdane na Zagrebačkoj burzi. Obveznice imaju kamatnu stopu od 9,125% i dospijevaju 1.veljače 2014. godine . Obveznice su izdane sa cijenom od 99,496%. Kamata je plaćena na godišnjoj razini dana 1. veljače 2011. godine.</t>
  </si>
  <si>
    <t>U idućoj tablici analizirana je osjetljivost Društva na smanjenje tečaja kune od 10 % u 2011.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</si>
  <si>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r>
      <t>Članovi Nadzornog odbora Društva</t>
    </r>
    <r>
      <rPr>
        <sz val="10"/>
        <rFont val="Arial"/>
        <family val="2"/>
        <charset val="238"/>
      </rPr>
      <t xml:space="preserve">: </t>
    </r>
  </si>
  <si>
    <t xml:space="preserve">Vrijednost udjela </t>
  </si>
  <si>
    <t>u tis. Kn</t>
  </si>
  <si>
    <t>POSTROJENJA, OPREMA, ALATI I POGONSKI INVENTAR</t>
  </si>
  <si>
    <t>Matija Martić                                   Jadranka Suručić</t>
  </si>
  <si>
    <t>MATIJA MARTIĆ, JADRANKA SURUČIĆ</t>
  </si>
  <si>
    <t>Član i Zamjenik Predsjednice od 06.06.2011.</t>
  </si>
  <si>
    <t>Zrinka Vuković Berić</t>
  </si>
  <si>
    <t>Članica od 06.06. 2011.</t>
  </si>
  <si>
    <t>Duško Grabovac</t>
  </si>
  <si>
    <t>Član od 06.06.2011.</t>
  </si>
  <si>
    <t>JOVIČIĆ GORAN (1/1)</t>
  </si>
  <si>
    <t>6110</t>
  </si>
  <si>
    <t>30.09.2011.</t>
  </si>
  <si>
    <t>stanje na dan 30.09.2011.</t>
  </si>
  <si>
    <t>u razdoblju 01.01.2011. do 30.09.2011.</t>
  </si>
  <si>
    <t xml:space="preserve">Društvo  je na dan 30. rujna 2011. godine imala 188 zaposlenika.  </t>
  </si>
  <si>
    <t>Financijski izvještaji na dan 30. rujna 2011. god. sastavljeni su temeljem računovodstvenih politika prezentiranih i objavljenih u  revidiranim  konsolidiranim financijskim izvještajima Grupe na dan 31.prosinca 2010. god. na Zagrebačkoj burzi d.d. dana 06.04. 2011. god.</t>
  </si>
  <si>
    <t>Broj zaposlenih na dan 30. rujna 2011.</t>
  </si>
  <si>
    <t xml:space="preserve">Zarada po dionici na 30. rujna 2011. godine iznosila je: </t>
  </si>
  <si>
    <t>Stanje na dan 30.09.2011</t>
  </si>
  <si>
    <t>Amortizacija na dan 30.09.2011</t>
  </si>
  <si>
    <t>Na dan 30.09.2011.</t>
  </si>
  <si>
    <t>Na dan 30.09.2011</t>
  </si>
  <si>
    <t>Ulaganja u pridružena društva na 30.09.2011. godine:</t>
  </si>
  <si>
    <t>Deset najvećih dioničara na dan 30.09.2011. god :</t>
  </si>
  <si>
    <t>30.09.2010.</t>
  </si>
  <si>
    <t xml:space="preserve">U razdoblju siječanj – rujan 2011.god. nije bilo promjena u računovodstvenim politikama i  računovodstvenim procjenama  na osnovu kojih su sastavljeni revidirani konsolidirani financijski izvještaji na dan 31. prosinca 2010.god. </t>
  </si>
  <si>
    <t>U razdoblju siječanj - rujan 2011.god. Društvo nije otkupljivalo izdane dionice, odnosno ne posjeduje trezorske dionice.</t>
  </si>
  <si>
    <t>Beskamatne obveze Društva do godine dana najvećim dijelom sastoje se od obveza prema dobavljačima u iznosu od 155.323 tisuća kuna za razdoblje siječanj – rujan 2011. godine (132.479 tisuće kuna za isto razdoblje u  2010. godini).</t>
  </si>
  <si>
    <t>Gubitak po dionici u istom razdoblju prethodne godine iznosio je 22,17 kuna.</t>
  </si>
  <si>
    <t>Cijena dionica  kojima se trguje na burzi  u tekućem tromjesečju kretala se od 25,00 kune  ( najniža cijena) do 42,56 kuna  (najviša cijena). Tržišna kapitalizacija u tisućama kuna na dan 30.rujna  2011. god. iznosi  76.114  tisuće kuna.</t>
  </si>
  <si>
    <t>ZAGREBAČKA BANKA D.D./ZBIRNI SKRBNIČKI RAČUN ZAGREBAČKA BANKA D.D./DF</t>
  </si>
  <si>
    <t>Optima telekom za upravljanje nekretninama i savjetovanje d.o.o.</t>
  </si>
  <si>
    <t>Obveze za predujmove</t>
  </si>
  <si>
    <t>Odgođeni prihodi</t>
  </si>
  <si>
    <t>Krediti odobreni trgovačkim društvima odnose se na kredite odobrene tvrtki OSN INŽENJERING d.o.o. uz kamatnu stopu od 11,5% i s dospijećem 13.08.2012. god. (kredit u iznosu od 2,91 mio kn) i 30.04.2013. god.( krediti u iznosu od 27,72 mio kuna)</t>
  </si>
  <si>
    <t xml:space="preserve">Dugoročne obveza po kreditima i zajmovima sa varijabilnim kamatnim stopama iznose 367,66 mio kn, te je izloženost Društvo kamatnom riziku značajna. </t>
  </si>
  <si>
    <t>Društvo je kao jedini vlasnik dana 16. kolovoza 2011. godine osnovalo društvo Optima telekom za upravljanje nekretninama i savjetovanje d.o.o., koje u izvještajnom periodu nije poslovalo, odnosno trenutno je u mirovanju</t>
  </si>
  <si>
    <t>Financijski izvještaji Društva  pripremljeni su u kunama. Važeći tečaj hrvatske valute na dan 30. rujna 2011. godine bio je 7,492023 kuna za 1 EUR i 5,493894 kuna za 1 USD.</t>
  </si>
  <si>
    <t>Marijan Hanžeković</t>
  </si>
  <si>
    <t>Član i Zamjenik Predsjednice do 06.06.2011.</t>
  </si>
  <si>
    <t>Negativne tečajne razlike porasle su kao posljedica deprecijacije kune u odnosu na valutu EUR u izvještajnom periodu i postojanja dugoročnih obveza vezanih valutnom klauzulom.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</si>
</sst>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n_-;\-* #,##0.00\ _k_n_-;_-* &quot;-&quot;??\ _k_n_-;_-@_-"/>
    <numFmt numFmtId="164" formatCode="000"/>
    <numFmt numFmtId="165" formatCode="0.0%"/>
  </numFmts>
  <fonts count="6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b/>
      <sz val="7"/>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b/>
      <sz val="9"/>
      <color indexed="8"/>
      <name val="Arial"/>
      <family val="2"/>
      <charset val="238"/>
    </font>
    <font>
      <b/>
      <sz val="10"/>
      <color indexed="8"/>
      <name val="Arial"/>
      <family val="2"/>
      <charset val="238"/>
    </font>
    <font>
      <sz val="8"/>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6"/>
      <name val="Arial"/>
      <family val="2"/>
      <charset val="238"/>
    </font>
    <font>
      <sz val="10"/>
      <name val="Times New Roman"/>
      <family val="1"/>
      <charset val="238"/>
    </font>
    <font>
      <sz val="10"/>
      <color indexed="12"/>
      <name val="Arial"/>
      <family val="2"/>
      <charset val="238"/>
    </font>
    <font>
      <b/>
      <sz val="10"/>
      <name val="Arial"/>
      <family val="2"/>
    </font>
    <font>
      <sz val="10"/>
      <name val="Arial"/>
      <family val="2"/>
    </font>
    <font>
      <sz val="8"/>
      <name val="Verdana"/>
      <family val="2"/>
    </font>
    <font>
      <b/>
      <sz val="10"/>
      <name val="Times New Roman"/>
      <family val="1"/>
      <charset val="238"/>
    </font>
    <font>
      <sz val="10"/>
      <color indexed="10"/>
      <name val="Arial"/>
      <family val="2"/>
    </font>
    <font>
      <sz val="10"/>
      <color rgb="FFFF0000"/>
      <name val="Arial"/>
      <family val="2"/>
      <charset val="238"/>
    </font>
    <font>
      <sz val="10"/>
      <color theme="0"/>
      <name val="Arial"/>
      <family val="2"/>
      <charset val="238"/>
    </font>
    <font>
      <sz val="10"/>
      <name val="Arial"/>
      <family val="2"/>
      <charset val="238"/>
    </font>
    <font>
      <u/>
      <sz val="10"/>
      <color indexed="12"/>
      <name val="Arial"/>
      <family val="2"/>
    </font>
    <font>
      <sz val="11"/>
      <color indexed="17"/>
      <name val="Calibri"/>
      <family val="2"/>
      <charset val="238"/>
    </font>
    <font>
      <b/>
      <sz val="11"/>
      <color indexed="8"/>
      <name val="Calibri"/>
      <family val="2"/>
      <charset val="238"/>
    </font>
    <font>
      <sz val="11"/>
      <color indexed="10"/>
      <name val="Calibri"/>
      <family val="2"/>
      <charset val="238"/>
    </font>
    <font>
      <b/>
      <sz val="18"/>
      <color indexed="62"/>
      <name val="Cambria"/>
      <family val="2"/>
      <charset val="238"/>
    </font>
    <font>
      <b/>
      <sz val="10"/>
      <color indexed="8"/>
      <name val="Calibri"/>
      <family val="2"/>
    </font>
    <font>
      <sz val="10"/>
      <name val="Verdana"/>
      <family val="2"/>
    </font>
    <font>
      <sz val="10"/>
      <color theme="1"/>
      <name val="Calibri"/>
      <family val="2"/>
      <charset val="238"/>
      <scheme val="minor"/>
    </font>
    <font>
      <sz val="8"/>
      <color indexed="10"/>
      <name val="Arial"/>
      <family val="2"/>
      <charset val="238"/>
    </font>
    <font>
      <sz val="8"/>
      <color indexed="12"/>
      <name val="Arial"/>
      <family val="2"/>
      <charset val="238"/>
    </font>
    <font>
      <b/>
      <sz val="8"/>
      <color indexed="8"/>
      <name val="Arial"/>
      <family val="2"/>
      <charset val="238"/>
    </font>
    <font>
      <sz val="10"/>
      <name val="Arial"/>
      <family val="2"/>
      <charset val="23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theme="0"/>
        <bgColor indexed="64"/>
      </patternFill>
    </fill>
    <fill>
      <patternFill patternType="solid">
        <fgColor indexed="42"/>
      </patternFill>
    </fill>
    <fill>
      <patternFill patternType="solid">
        <fgColor indexed="26"/>
      </patternFill>
    </fill>
    <fill>
      <patternFill patternType="solid">
        <fgColor indexed="22"/>
      </patternFill>
    </fill>
  </fills>
  <borders count="4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s>
  <cellStyleXfs count="58">
    <xf numFmtId="0" fontId="0" fillId="0" borderId="0"/>
    <xf numFmtId="0" fontId="14" fillId="0" borderId="0">
      <alignment vertical="top"/>
    </xf>
    <xf numFmtId="0" fontId="9" fillId="0" borderId="0" applyNumberFormat="0" applyFill="0" applyBorder="0" applyAlignment="0" applyProtection="0">
      <alignment vertical="top"/>
      <protection locked="0"/>
    </xf>
    <xf numFmtId="0" fontId="14" fillId="0" borderId="0">
      <alignment vertical="top"/>
    </xf>
    <xf numFmtId="0" fontId="28" fillId="0" borderId="0" applyNumberFormat="0" applyFill="0" applyBorder="0" applyAlignment="0" applyProtection="0"/>
    <xf numFmtId="0" fontId="29" fillId="0" borderId="35" applyNumberFormat="0" applyFill="0" applyAlignment="0" applyProtection="0"/>
    <xf numFmtId="0" fontId="30" fillId="0" borderId="36" applyNumberFormat="0" applyFill="0" applyAlignment="0" applyProtection="0"/>
    <xf numFmtId="0" fontId="31" fillId="0" borderId="37"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38" applyNumberFormat="0" applyAlignment="0" applyProtection="0"/>
    <xf numFmtId="0" fontId="36" fillId="6" borderId="39" applyNumberFormat="0" applyAlignment="0" applyProtection="0"/>
    <xf numFmtId="0" fontId="37" fillId="6" borderId="38" applyNumberFormat="0" applyAlignment="0" applyProtection="0"/>
    <xf numFmtId="0" fontId="38" fillId="0" borderId="40" applyNumberFormat="0" applyFill="0" applyAlignment="0" applyProtection="0"/>
    <xf numFmtId="0" fontId="39" fillId="7" borderId="4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43" applyNumberFormat="0" applyFill="0" applyAlignment="0" applyProtection="0"/>
    <xf numFmtId="0" fontId="4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3" fillId="32" borderId="0" applyNumberFormat="0" applyBorder="0" applyAlignment="0" applyProtection="0"/>
    <xf numFmtId="0" fontId="3" fillId="0" borderId="0"/>
    <xf numFmtId="43" fontId="3" fillId="0" borderId="0" applyFont="0" applyFill="0" applyBorder="0" applyAlignment="0" applyProtection="0"/>
    <xf numFmtId="0" fontId="3" fillId="8" borderId="42" applyNumberFormat="0" applyFont="0" applyAlignment="0" applyProtection="0"/>
    <xf numFmtId="0" fontId="2" fillId="0" borderId="0"/>
    <xf numFmtId="0" fontId="49" fillId="0" borderId="0">
      <alignment vertical="center"/>
    </xf>
    <xf numFmtId="0" fontId="54" fillId="0" borderId="0">
      <alignment vertical="top"/>
    </xf>
    <xf numFmtId="0" fontId="4" fillId="36" borderId="46" applyNumberFormat="0" applyFont="0" applyAlignment="0" applyProtection="0"/>
    <xf numFmtId="0" fontId="56" fillId="35" borderId="0" applyNumberFormat="0" applyBorder="0" applyAlignment="0" applyProtection="0"/>
    <xf numFmtId="0" fontId="55" fillId="0" borderId="0" applyNumberFormat="0" applyFill="0" applyBorder="0" applyAlignment="0" applyProtection="0">
      <alignment vertical="top"/>
      <protection locked="0"/>
    </xf>
    <xf numFmtId="0" fontId="57" fillId="37" borderId="47" applyNumberFormat="0" applyAlignment="0" applyProtection="0"/>
    <xf numFmtId="0" fontId="59" fillId="0" borderId="0" applyNumberFormat="0" applyFill="0" applyBorder="0" applyAlignment="0" applyProtection="0"/>
    <xf numFmtId="0" fontId="1" fillId="0" borderId="0"/>
    <xf numFmtId="0" fontId="58" fillId="0" borderId="0" applyNumberFormat="0" applyFill="0" applyBorder="0" applyAlignment="0" applyProtection="0"/>
    <xf numFmtId="9" fontId="66" fillId="0" borderId="0" applyFont="0" applyFill="0" applyBorder="0" applyAlignment="0" applyProtection="0"/>
  </cellStyleXfs>
  <cellXfs count="477">
    <xf numFmtId="0" fontId="0" fillId="0" borderId="0" xfId="0"/>
    <xf numFmtId="164" fontId="7" fillId="0" borderId="1" xfId="0" applyNumberFormat="1" applyFont="1" applyFill="1" applyBorder="1" applyAlignment="1">
      <alignment horizontal="center" vertical="center"/>
    </xf>
    <xf numFmtId="164" fontId="7" fillId="0" borderId="2"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164" fontId="7" fillId="0" borderId="4" xfId="0" applyNumberFormat="1" applyFont="1" applyFill="1" applyBorder="1" applyAlignment="1">
      <alignment horizontal="center" vertical="center"/>
    </xf>
    <xf numFmtId="3" fontId="5" fillId="0" borderId="5" xfId="0" applyNumberFormat="1" applyFont="1" applyFill="1" applyBorder="1" applyAlignment="1" applyProtection="1">
      <alignment vertical="center"/>
      <protection locked="0"/>
    </xf>
    <xf numFmtId="3" fontId="5" fillId="0" borderId="6" xfId="0" applyNumberFormat="1" applyFont="1" applyFill="1" applyBorder="1" applyAlignment="1" applyProtection="1">
      <alignment vertical="center"/>
      <protection locked="0"/>
    </xf>
    <xf numFmtId="3" fontId="5" fillId="0" borderId="1" xfId="0" applyNumberFormat="1" applyFont="1" applyFill="1" applyBorder="1" applyAlignment="1" applyProtection="1">
      <alignment vertical="center"/>
      <protection locked="0"/>
    </xf>
    <xf numFmtId="3" fontId="5" fillId="0" borderId="4" xfId="0" applyNumberFormat="1" applyFont="1" applyFill="1" applyBorder="1" applyAlignment="1" applyProtection="1">
      <alignment vertical="center"/>
      <protection locked="0"/>
    </xf>
    <xf numFmtId="164" fontId="7" fillId="0" borderId="6" xfId="0" applyNumberFormat="1" applyFont="1" applyFill="1" applyBorder="1" applyAlignment="1">
      <alignment horizontal="center" vertical="center"/>
    </xf>
    <xf numFmtId="0" fontId="10" fillId="0" borderId="0" xfId="3" applyFont="1" applyAlignment="1"/>
    <xf numFmtId="0" fontId="4" fillId="0" borderId="0" xfId="3" applyFont="1" applyAlignment="1"/>
    <xf numFmtId="0" fontId="10" fillId="0" borderId="7" xfId="3" applyFont="1" applyFill="1" applyBorder="1" applyAlignment="1" applyProtection="1">
      <alignment horizontal="center" vertical="center"/>
      <protection locked="0" hidden="1"/>
    </xf>
    <xf numFmtId="0" fontId="7" fillId="0" borderId="0" xfId="3" applyFont="1" applyFill="1" applyBorder="1" applyAlignment="1" applyProtection="1">
      <alignment horizontal="left" vertical="center"/>
      <protection hidden="1"/>
    </xf>
    <xf numFmtId="0" fontId="8" fillId="0" borderId="0" xfId="3" applyFont="1" applyFill="1" applyBorder="1" applyAlignment="1" applyProtection="1">
      <alignment vertical="center"/>
      <protection hidden="1"/>
    </xf>
    <xf numFmtId="0" fontId="8" fillId="0" borderId="0" xfId="3" applyFont="1" applyFill="1" applyBorder="1" applyAlignment="1" applyProtection="1">
      <alignment horizontal="center" vertical="center" wrapText="1"/>
      <protection hidden="1"/>
    </xf>
    <xf numFmtId="0" fontId="10" fillId="0" borderId="0" xfId="3" applyFont="1" applyBorder="1" applyAlignment="1" applyProtection="1">
      <protection hidden="1"/>
    </xf>
    <xf numFmtId="0" fontId="17" fillId="0" borderId="0" xfId="3" applyFont="1" applyBorder="1" applyAlignment="1" applyProtection="1">
      <alignment horizontal="right" vertical="center" wrapText="1"/>
      <protection hidden="1"/>
    </xf>
    <xf numFmtId="0" fontId="17" fillId="0" borderId="0" xfId="3" applyNumberFormat="1" applyFont="1" applyFill="1" applyBorder="1" applyAlignment="1" applyProtection="1">
      <alignment horizontal="right" vertical="center" shrinkToFit="1"/>
      <protection locked="0" hidden="1"/>
    </xf>
    <xf numFmtId="0" fontId="17" fillId="0" borderId="0" xfId="3" applyFont="1" applyFill="1" applyBorder="1" applyAlignment="1" applyProtection="1">
      <alignment horizontal="left" vertical="center"/>
      <protection hidden="1"/>
    </xf>
    <xf numFmtId="0" fontId="10" fillId="0" borderId="0" xfId="3" applyFont="1" applyBorder="1" applyAlignment="1" applyProtection="1">
      <alignment horizontal="left"/>
      <protection hidden="1"/>
    </xf>
    <xf numFmtId="0" fontId="10" fillId="0" borderId="0" xfId="3" applyFont="1" applyBorder="1" applyAlignment="1" applyProtection="1">
      <alignment vertical="top"/>
      <protection hidden="1"/>
    </xf>
    <xf numFmtId="0" fontId="10" fillId="0" borderId="0" xfId="3" applyFont="1" applyBorder="1" applyAlignment="1" applyProtection="1">
      <alignment horizontal="right"/>
      <protection hidden="1"/>
    </xf>
    <xf numFmtId="0" fontId="7" fillId="0" borderId="0" xfId="3" applyFont="1" applyFill="1" applyBorder="1" applyAlignment="1" applyProtection="1">
      <alignment horizontal="right" vertical="center"/>
      <protection locked="0" hidden="1"/>
    </xf>
    <xf numFmtId="0" fontId="8" fillId="0" borderId="0" xfId="3" applyFont="1" applyBorder="1" applyAlignment="1" applyProtection="1">
      <protection hidden="1"/>
    </xf>
    <xf numFmtId="0" fontId="7" fillId="0" borderId="0" xfId="3" applyFont="1" applyBorder="1" applyAlignment="1" applyProtection="1">
      <alignment vertical="top"/>
      <protection hidden="1"/>
    </xf>
    <xf numFmtId="0" fontId="10" fillId="0" borderId="0" xfId="3" applyFont="1" applyFill="1" applyBorder="1" applyAlignment="1" applyProtection="1">
      <protection hidden="1"/>
    </xf>
    <xf numFmtId="0" fontId="10" fillId="0" borderId="0" xfId="3" applyFont="1" applyBorder="1" applyAlignment="1" applyProtection="1">
      <alignment horizontal="center" vertical="center"/>
      <protection locked="0" hidden="1"/>
    </xf>
    <xf numFmtId="0" fontId="10" fillId="0" borderId="0" xfId="3" applyFont="1" applyBorder="1" applyAlignment="1" applyProtection="1">
      <alignment vertical="top" wrapText="1"/>
      <protection hidden="1"/>
    </xf>
    <xf numFmtId="0" fontId="10" fillId="0" borderId="0" xfId="3" applyFont="1" applyBorder="1" applyAlignment="1" applyProtection="1">
      <alignment wrapText="1"/>
      <protection hidden="1"/>
    </xf>
    <xf numFmtId="0" fontId="10" fillId="0" borderId="0" xfId="3" applyFont="1" applyBorder="1" applyAlignment="1" applyProtection="1">
      <alignment horizontal="right" vertical="top"/>
      <protection hidden="1"/>
    </xf>
    <xf numFmtId="0" fontId="10" fillId="0" borderId="0" xfId="3" applyFont="1" applyBorder="1" applyAlignment="1" applyProtection="1">
      <alignment horizontal="center" vertical="top"/>
      <protection hidden="1"/>
    </xf>
    <xf numFmtId="0" fontId="10" fillId="0" borderId="0" xfId="3" applyFont="1" applyBorder="1" applyAlignment="1" applyProtection="1">
      <alignment horizontal="center"/>
      <protection hidden="1"/>
    </xf>
    <xf numFmtId="0" fontId="10" fillId="0" borderId="0" xfId="3" applyFont="1" applyBorder="1" applyAlignment="1"/>
    <xf numFmtId="0" fontId="10" fillId="0" borderId="0" xfId="3" applyFont="1" applyBorder="1" applyAlignment="1" applyProtection="1">
      <alignment horizontal="left" vertical="top"/>
      <protection hidden="1"/>
    </xf>
    <xf numFmtId="0" fontId="10" fillId="0" borderId="8" xfId="3" applyFont="1" applyBorder="1" applyAlignment="1" applyProtection="1">
      <protection hidden="1"/>
    </xf>
    <xf numFmtId="0" fontId="10" fillId="0" borderId="0" xfId="3" applyFont="1" applyBorder="1" applyAlignment="1" applyProtection="1">
      <alignment vertical="center"/>
      <protection hidden="1"/>
    </xf>
    <xf numFmtId="0" fontId="10" fillId="0" borderId="9" xfId="3" applyFont="1" applyBorder="1" applyAlignment="1" applyProtection="1">
      <protection hidden="1"/>
    </xf>
    <xf numFmtId="0" fontId="10" fillId="0" borderId="9" xfId="3" applyFont="1" applyBorder="1" applyAlignment="1"/>
    <xf numFmtId="0" fontId="21" fillId="0" borderId="0" xfId="1" applyFont="1" applyFill="1" applyBorder="1" applyAlignment="1">
      <alignment horizontal="center" vertical="center" wrapText="1"/>
    </xf>
    <xf numFmtId="0" fontId="22" fillId="0" borderId="0" xfId="1" applyFont="1" applyFill="1" applyBorder="1" applyAlignment="1" applyProtection="1">
      <alignment horizontal="center" vertical="center"/>
      <protection hidden="1"/>
    </xf>
    <xf numFmtId="164" fontId="23" fillId="0" borderId="1" xfId="0" applyNumberFormat="1" applyFont="1" applyFill="1" applyBorder="1" applyAlignment="1">
      <alignment horizontal="center" vertical="center"/>
    </xf>
    <xf numFmtId="3" fontId="6" fillId="0" borderId="6" xfId="0" applyNumberFormat="1" applyFont="1" applyFill="1" applyBorder="1" applyAlignment="1" applyProtection="1">
      <alignment vertical="center"/>
      <protection locked="0"/>
    </xf>
    <xf numFmtId="3" fontId="6" fillId="0" borderId="1" xfId="0" applyNumberFormat="1" applyFont="1" applyFill="1" applyBorder="1" applyAlignment="1" applyProtection="1">
      <alignment vertical="center"/>
      <protection locked="0"/>
    </xf>
    <xf numFmtId="164" fontId="23" fillId="0" borderId="6" xfId="0" applyNumberFormat="1" applyFont="1" applyFill="1" applyBorder="1" applyAlignment="1">
      <alignment horizontal="center" vertical="center"/>
    </xf>
    <xf numFmtId="164" fontId="23" fillId="0" borderId="4" xfId="0" applyNumberFormat="1" applyFont="1" applyFill="1" applyBorder="1" applyAlignment="1">
      <alignment horizontal="center" vertical="center"/>
    </xf>
    <xf numFmtId="0" fontId="18" fillId="0" borderId="0" xfId="1" applyFont="1" applyBorder="1" applyAlignment="1" applyProtection="1">
      <alignment vertical="center"/>
      <protection hidden="1"/>
    </xf>
    <xf numFmtId="0" fontId="10" fillId="0" borderId="0" xfId="3" applyFont="1" applyBorder="1" applyAlignment="1" applyProtection="1">
      <alignment horizontal="right" wrapText="1"/>
      <protection hidden="1"/>
    </xf>
    <xf numFmtId="0" fontId="10" fillId="0" borderId="0" xfId="3" applyFont="1" applyBorder="1" applyAlignment="1" applyProtection="1">
      <alignment horizontal="right" vertical="center"/>
      <protection hidden="1"/>
    </xf>
    <xf numFmtId="0" fontId="0" fillId="0" borderId="0" xfId="0" applyFill="1"/>
    <xf numFmtId="3" fontId="5" fillId="0" borderId="1" xfId="0" applyNumberFormat="1" applyFont="1" applyFill="1" applyBorder="1" applyAlignment="1" applyProtection="1">
      <alignment vertical="center"/>
      <protection hidden="1"/>
    </xf>
    <xf numFmtId="3" fontId="5" fillId="0" borderId="6" xfId="0" applyNumberFormat="1" applyFont="1" applyFill="1" applyBorder="1" applyAlignment="1" applyProtection="1">
      <alignment vertical="center"/>
      <protection hidden="1"/>
    </xf>
    <xf numFmtId="0" fontId="11" fillId="0" borderId="11" xfId="0" applyFont="1" applyFill="1" applyBorder="1" applyAlignment="1" applyProtection="1">
      <alignment horizontal="center" vertical="center" wrapText="1"/>
      <protection hidden="1"/>
    </xf>
    <xf numFmtId="0" fontId="11" fillId="0" borderId="11" xfId="0" applyFont="1" applyFill="1" applyBorder="1" applyAlignment="1" applyProtection="1">
      <alignment horizontal="center" vertical="center"/>
      <protection hidden="1"/>
    </xf>
    <xf numFmtId="0" fontId="7" fillId="0" borderId="12"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3" fontId="5" fillId="0" borderId="4" xfId="0" applyNumberFormat="1" applyFont="1" applyFill="1" applyBorder="1" applyAlignment="1" applyProtection="1">
      <alignment vertical="center"/>
      <protection hidden="1"/>
    </xf>
    <xf numFmtId="0" fontId="11" fillId="0" borderId="12" xfId="0" applyFont="1" applyFill="1" applyBorder="1" applyAlignment="1" applyProtection="1">
      <alignment horizontal="center" vertical="center"/>
      <protection hidden="1"/>
    </xf>
    <xf numFmtId="3" fontId="5" fillId="0" borderId="5" xfId="0" applyNumberFormat="1" applyFont="1" applyFill="1" applyBorder="1" applyAlignment="1" applyProtection="1">
      <alignment vertical="center"/>
      <protection hidden="1"/>
    </xf>
    <xf numFmtId="3" fontId="5" fillId="0" borderId="14" xfId="0" applyNumberFormat="1" applyFont="1" applyFill="1" applyBorder="1" applyAlignment="1" applyProtection="1">
      <alignment vertical="center"/>
      <protection hidden="1"/>
    </xf>
    <xf numFmtId="0" fontId="7"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2" xfId="0"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0" fontId="11" fillId="0" borderId="0" xfId="0" applyFont="1" applyFill="1"/>
    <xf numFmtId="0" fontId="19" fillId="0" borderId="0" xfId="0" applyFont="1" applyFill="1"/>
    <xf numFmtId="0" fontId="11" fillId="0" borderId="11" xfId="0" applyFont="1" applyFill="1" applyBorder="1" applyAlignment="1">
      <alignment horizontal="center" vertical="center"/>
    </xf>
    <xf numFmtId="49" fontId="11" fillId="0" borderId="1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1" applyFont="1" applyFill="1" applyAlignment="1">
      <alignment wrapText="1"/>
    </xf>
    <xf numFmtId="0" fontId="4" fillId="0" borderId="0" xfId="0" applyFont="1" applyFill="1"/>
    <xf numFmtId="14" fontId="22" fillId="0" borderId="0" xfId="1" applyNumberFormat="1" applyFont="1" applyFill="1" applyBorder="1" applyAlignment="1" applyProtection="1">
      <alignment horizontal="center" vertical="center"/>
      <protection locked="0" hidden="1"/>
    </xf>
    <xf numFmtId="0" fontId="4" fillId="0" borderId="0" xfId="1" applyFont="1" applyFill="1" applyBorder="1" applyAlignment="1">
      <alignment wrapText="1"/>
    </xf>
    <xf numFmtId="3" fontId="6" fillId="0" borderId="1" xfId="0" applyNumberFormat="1" applyFont="1" applyFill="1" applyBorder="1" applyAlignment="1" applyProtection="1">
      <alignment vertical="center"/>
      <protection hidden="1"/>
    </xf>
    <xf numFmtId="3" fontId="6" fillId="0" borderId="4" xfId="0" applyNumberFormat="1" applyFont="1" applyFill="1" applyBorder="1" applyAlignment="1" applyProtection="1">
      <alignment vertical="center"/>
      <protection hidden="1"/>
    </xf>
    <xf numFmtId="0" fontId="23" fillId="0" borderId="12" xfId="0" applyFont="1" applyFill="1" applyBorder="1" applyAlignment="1">
      <alignment horizontal="center" vertical="center" wrapText="1"/>
    </xf>
    <xf numFmtId="0" fontId="24" fillId="0" borderId="12" xfId="0"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xf>
    <xf numFmtId="0" fontId="10" fillId="0" borderId="8" xfId="3" applyFont="1" applyBorder="1" applyAlignment="1"/>
    <xf numFmtId="0" fontId="10" fillId="0" borderId="15" xfId="3" applyFont="1" applyBorder="1" applyAlignment="1"/>
    <xf numFmtId="0" fontId="8" fillId="0" borderId="16" xfId="3" applyFont="1" applyFill="1" applyBorder="1" applyAlignment="1" applyProtection="1">
      <alignment horizontal="left" vertical="center" wrapText="1"/>
      <protection hidden="1"/>
    </xf>
    <xf numFmtId="0" fontId="8" fillId="0" borderId="7" xfId="3" applyFont="1" applyFill="1" applyBorder="1" applyAlignment="1" applyProtection="1">
      <alignment vertical="center"/>
      <protection hidden="1"/>
    </xf>
    <xf numFmtId="0" fontId="10" fillId="0" borderId="16" xfId="3" applyFont="1" applyBorder="1" applyAlignment="1" applyProtection="1">
      <alignment horizontal="left" vertical="center" wrapText="1"/>
      <protection hidden="1"/>
    </xf>
    <xf numFmtId="0" fontId="10" fillId="0" borderId="7" xfId="3" applyFont="1" applyBorder="1" applyAlignment="1" applyProtection="1">
      <protection hidden="1"/>
    </xf>
    <xf numFmtId="0" fontId="17" fillId="0" borderId="0" xfId="3" applyFont="1" applyBorder="1" applyAlignment="1" applyProtection="1">
      <alignment horizontal="right"/>
      <protection hidden="1"/>
    </xf>
    <xf numFmtId="0" fontId="10" fillId="0" borderId="16" xfId="3" applyFont="1" applyFill="1" applyBorder="1" applyAlignment="1" applyProtection="1">
      <protection hidden="1"/>
    </xf>
    <xf numFmtId="0" fontId="10" fillId="0" borderId="16" xfId="3" applyFont="1" applyBorder="1" applyAlignment="1" applyProtection="1">
      <alignment wrapText="1"/>
      <protection hidden="1"/>
    </xf>
    <xf numFmtId="0" fontId="10" fillId="0" borderId="7" xfId="3" applyFont="1" applyBorder="1" applyAlignment="1" applyProtection="1">
      <alignment horizontal="right"/>
      <protection hidden="1"/>
    </xf>
    <xf numFmtId="0" fontId="10" fillId="0" borderId="16" xfId="3" applyFont="1" applyBorder="1" applyAlignment="1" applyProtection="1">
      <protection hidden="1"/>
    </xf>
    <xf numFmtId="0" fontId="10" fillId="0" borderId="7" xfId="3" applyFont="1" applyBorder="1" applyAlignment="1" applyProtection="1">
      <alignment horizontal="right" wrapText="1"/>
      <protection hidden="1"/>
    </xf>
    <xf numFmtId="0" fontId="7" fillId="0" borderId="16" xfId="3" applyFont="1" applyFill="1" applyBorder="1" applyAlignment="1" applyProtection="1">
      <alignment horizontal="right" vertical="center"/>
      <protection locked="0" hidden="1"/>
    </xf>
    <xf numFmtId="0" fontId="10" fillId="0" borderId="16" xfId="3" applyFont="1" applyBorder="1" applyAlignment="1" applyProtection="1">
      <alignment vertical="top"/>
      <protection hidden="1"/>
    </xf>
    <xf numFmtId="0" fontId="10" fillId="0" borderId="16" xfId="3" applyFont="1" applyBorder="1" applyAlignment="1" applyProtection="1">
      <alignment horizontal="left" vertical="top" wrapText="1"/>
      <protection hidden="1"/>
    </xf>
    <xf numFmtId="0" fontId="10" fillId="0" borderId="7" xfId="3" applyFont="1" applyBorder="1" applyAlignment="1"/>
    <xf numFmtId="0" fontId="10" fillId="0" borderId="16" xfId="3" applyFont="1" applyBorder="1" applyAlignment="1" applyProtection="1">
      <alignment horizontal="left" vertical="top" indent="2"/>
      <protection hidden="1"/>
    </xf>
    <xf numFmtId="0" fontId="10" fillId="0" borderId="16" xfId="3" applyFont="1" applyBorder="1" applyAlignment="1" applyProtection="1">
      <alignment horizontal="left" vertical="top" wrapText="1" indent="2"/>
      <protection hidden="1"/>
    </xf>
    <xf numFmtId="0" fontId="10" fillId="0" borderId="7" xfId="3" applyFont="1" applyBorder="1" applyAlignment="1" applyProtection="1">
      <alignment horizontal="right" vertical="top"/>
      <protection hidden="1"/>
    </xf>
    <xf numFmtId="49" fontId="7" fillId="0" borderId="16" xfId="3" applyNumberFormat="1" applyFont="1" applyBorder="1" applyAlignment="1" applyProtection="1">
      <alignment horizontal="center" vertical="center"/>
      <protection locked="0" hidden="1"/>
    </xf>
    <xf numFmtId="0" fontId="10" fillId="0" borderId="7" xfId="3" applyFont="1" applyBorder="1" applyAlignment="1" applyProtection="1">
      <alignment horizontal="left" vertical="top"/>
      <protection hidden="1"/>
    </xf>
    <xf numFmtId="0" fontId="10" fillId="0" borderId="16" xfId="3" applyFont="1" applyBorder="1" applyAlignment="1" applyProtection="1">
      <alignment horizontal="left"/>
      <protection hidden="1"/>
    </xf>
    <xf numFmtId="0" fontId="10" fillId="0" borderId="15" xfId="3" applyFont="1" applyBorder="1" applyAlignment="1" applyProtection="1">
      <protection hidden="1"/>
    </xf>
    <xf numFmtId="0" fontId="10" fillId="0" borderId="7" xfId="3" applyFont="1" applyBorder="1" applyAlignment="1" applyProtection="1">
      <alignment horizontal="left"/>
      <protection hidden="1"/>
    </xf>
    <xf numFmtId="0" fontId="10" fillId="0" borderId="16" xfId="3" applyFont="1" applyFill="1" applyBorder="1" applyAlignment="1" applyProtection="1">
      <alignment vertical="center"/>
      <protection hidden="1"/>
    </xf>
    <xf numFmtId="0" fontId="18" fillId="0" borderId="16" xfId="1" applyFont="1" applyFill="1" applyBorder="1" applyAlignment="1" applyProtection="1">
      <alignment vertical="center"/>
      <protection hidden="1"/>
    </xf>
    <xf numFmtId="0" fontId="18" fillId="0" borderId="0" xfId="1" applyFont="1" applyBorder="1" applyAlignment="1" applyProtection="1">
      <alignment horizontal="left"/>
      <protection hidden="1"/>
    </xf>
    <xf numFmtId="0" fontId="14" fillId="0" borderId="0" xfId="1" applyBorder="1" applyAlignment="1"/>
    <xf numFmtId="0" fontId="14" fillId="0" borderId="16" xfId="1" applyBorder="1" applyAlignment="1"/>
    <xf numFmtId="0" fontId="7" fillId="0" borderId="7" xfId="3" applyFont="1" applyBorder="1" applyAlignment="1" applyProtection="1">
      <alignment vertical="center"/>
      <protection hidden="1"/>
    </xf>
    <xf numFmtId="0" fontId="10" fillId="0" borderId="17" xfId="3" applyFont="1" applyBorder="1" applyAlignment="1" applyProtection="1">
      <protection hidden="1"/>
    </xf>
    <xf numFmtId="0" fontId="10" fillId="0" borderId="18" xfId="3" applyFont="1" applyFill="1" applyBorder="1" applyAlignment="1" applyProtection="1">
      <alignment horizontal="right" vertical="top" wrapText="1"/>
      <protection hidden="1"/>
    </xf>
    <xf numFmtId="0" fontId="10" fillId="0" borderId="19" xfId="3" applyFont="1" applyFill="1" applyBorder="1" applyAlignment="1" applyProtection="1">
      <alignment horizontal="right" vertical="top" wrapText="1"/>
      <protection hidden="1"/>
    </xf>
    <xf numFmtId="0" fontId="10" fillId="0" borderId="19" xfId="3" applyFont="1" applyFill="1" applyBorder="1" applyAlignment="1" applyProtection="1">
      <protection hidden="1"/>
    </xf>
    <xf numFmtId="0" fontId="10" fillId="0" borderId="20" xfId="3" applyFont="1" applyFill="1" applyBorder="1" applyAlignment="1" applyProtection="1">
      <protection hidden="1"/>
    </xf>
    <xf numFmtId="14" fontId="7" fillId="0" borderId="12" xfId="3" applyNumberFormat="1" applyFont="1" applyFill="1" applyBorder="1" applyAlignment="1" applyProtection="1">
      <alignment horizontal="center" vertical="center"/>
      <protection locked="0" hidden="1"/>
    </xf>
    <xf numFmtId="1" fontId="7" fillId="0" borderId="11" xfId="3" applyNumberFormat="1" applyFont="1" applyFill="1" applyBorder="1" applyAlignment="1" applyProtection="1">
      <alignment horizontal="center" vertical="center"/>
      <protection locked="0" hidden="1"/>
    </xf>
    <xf numFmtId="0" fontId="7" fillId="0" borderId="11" xfId="3" applyFont="1" applyFill="1" applyBorder="1" applyAlignment="1" applyProtection="1">
      <alignment horizontal="center" vertical="center"/>
      <protection locked="0" hidden="1"/>
    </xf>
    <xf numFmtId="49" fontId="7" fillId="0" borderId="11" xfId="3" applyNumberFormat="1" applyFont="1" applyFill="1" applyBorder="1" applyAlignment="1" applyProtection="1">
      <alignment horizontal="right" vertical="center"/>
      <protection locked="0" hidden="1"/>
    </xf>
    <xf numFmtId="0" fontId="7" fillId="0" borderId="7" xfId="3" applyFont="1" applyFill="1" applyBorder="1" applyAlignment="1" applyProtection="1">
      <alignment horizontal="right" vertical="center"/>
      <protection locked="0" hidden="1"/>
    </xf>
    <xf numFmtId="0" fontId="10" fillId="0" borderId="0" xfId="3" applyFont="1" applyFill="1" applyBorder="1" applyAlignment="1"/>
    <xf numFmtId="49" fontId="7" fillId="0" borderId="0" xfId="3" applyNumberFormat="1" applyFont="1" applyFill="1" applyBorder="1" applyAlignment="1" applyProtection="1">
      <alignment horizontal="center" vertical="center"/>
      <protection locked="0" hidden="1"/>
    </xf>
    <xf numFmtId="3" fontId="14" fillId="33" borderId="0" xfId="0" applyNumberFormat="1" applyFont="1" applyFill="1" applyAlignment="1">
      <alignment horizontal="right" vertical="top"/>
    </xf>
    <xf numFmtId="0" fontId="14" fillId="33" borderId="0" xfId="0" applyFont="1" applyFill="1" applyAlignment="1">
      <alignment horizontal="right" vertical="top"/>
    </xf>
    <xf numFmtId="3" fontId="14" fillId="33" borderId="9" xfId="0" applyNumberFormat="1" applyFont="1" applyFill="1" applyBorder="1" applyAlignment="1">
      <alignment horizontal="right" vertical="top"/>
    </xf>
    <xf numFmtId="0" fontId="14" fillId="33" borderId="0" xfId="0" applyFont="1" applyFill="1" applyAlignment="1">
      <alignment vertical="top"/>
    </xf>
    <xf numFmtId="0" fontId="14" fillId="33" borderId="0" xfId="0" applyFont="1" applyFill="1" applyAlignment="1">
      <alignment horizontal="left" vertical="center" wrapText="1"/>
    </xf>
    <xf numFmtId="0" fontId="26" fillId="33" borderId="0" xfId="0" applyFont="1" applyFill="1" applyAlignment="1">
      <alignment horizontal="left" vertical="center" wrapText="1"/>
    </xf>
    <xf numFmtId="0" fontId="4" fillId="33" borderId="0" xfId="0" applyFont="1" applyFill="1" applyAlignment="1">
      <alignment horizontal="left" vertical="center" wrapText="1"/>
    </xf>
    <xf numFmtId="0" fontId="14" fillId="34" borderId="0" xfId="0" applyFont="1" applyFill="1" applyAlignment="1">
      <alignment horizontal="justify" vertical="top"/>
    </xf>
    <xf numFmtId="0" fontId="26" fillId="34" borderId="0" xfId="0" applyFont="1" applyFill="1" applyAlignment="1">
      <alignment horizontal="center" vertical="top"/>
    </xf>
    <xf numFmtId="14" fontId="26" fillId="34" borderId="0" xfId="0" applyNumberFormat="1" applyFont="1" applyFill="1" applyAlignment="1">
      <alignment horizontal="center" vertical="top"/>
    </xf>
    <xf numFmtId="3" fontId="14" fillId="34" borderId="0" xfId="0" applyNumberFormat="1" applyFont="1" applyFill="1" applyAlignment="1">
      <alignment horizontal="right" vertical="top"/>
    </xf>
    <xf numFmtId="0" fontId="14" fillId="34" borderId="0" xfId="0" applyFont="1" applyFill="1" applyAlignment="1">
      <alignment horizontal="right" vertical="top"/>
    </xf>
    <xf numFmtId="3" fontId="14" fillId="34" borderId="9" xfId="0" applyNumberFormat="1" applyFont="1" applyFill="1" applyBorder="1" applyAlignment="1">
      <alignment horizontal="right" vertical="top"/>
    </xf>
    <xf numFmtId="3" fontId="26" fillId="34" borderId="9" xfId="0" applyNumberFormat="1" applyFont="1" applyFill="1" applyBorder="1" applyAlignment="1">
      <alignment horizontal="right" vertical="top"/>
    </xf>
    <xf numFmtId="0" fontId="26" fillId="34" borderId="0" xfId="0" applyFont="1" applyFill="1" applyAlignment="1">
      <alignment vertical="top"/>
    </xf>
    <xf numFmtId="0" fontId="14" fillId="34" borderId="9" xfId="0" applyFont="1" applyFill="1" applyBorder="1" applyAlignment="1">
      <alignment horizontal="right" vertical="top"/>
    </xf>
    <xf numFmtId="3" fontId="4" fillId="34" borderId="0" xfId="0" applyNumberFormat="1" applyFont="1" applyFill="1" applyAlignment="1">
      <alignment horizontal="right" vertical="top"/>
    </xf>
    <xf numFmtId="0" fontId="51" fillId="34" borderId="0" xfId="0" applyFont="1" applyFill="1" applyAlignment="1">
      <alignment vertical="top"/>
    </xf>
    <xf numFmtId="3" fontId="12" fillId="34" borderId="9" xfId="0" applyNumberFormat="1" applyFont="1" applyFill="1" applyBorder="1" applyAlignment="1">
      <alignment horizontal="right" vertical="top"/>
    </xf>
    <xf numFmtId="0" fontId="45" fillId="34" borderId="0" xfId="0" applyFont="1" applyFill="1" applyAlignment="1">
      <alignment vertical="top"/>
    </xf>
    <xf numFmtId="3" fontId="26" fillId="34" borderId="44" xfId="0" applyNumberFormat="1" applyFont="1" applyFill="1" applyBorder="1" applyAlignment="1">
      <alignment horizontal="right" vertical="top"/>
    </xf>
    <xf numFmtId="3" fontId="4" fillId="34" borderId="0" xfId="0" applyNumberFormat="1" applyFont="1" applyFill="1" applyAlignment="1">
      <alignment horizontal="right" vertical="center" wrapText="1"/>
    </xf>
    <xf numFmtId="14" fontId="46" fillId="34" borderId="0" xfId="0" applyNumberFormat="1" applyFont="1" applyFill="1" applyBorder="1" applyAlignment="1"/>
    <xf numFmtId="3" fontId="47" fillId="34" borderId="0" xfId="0" applyNumberFormat="1" applyFont="1" applyFill="1" applyBorder="1" applyAlignment="1"/>
    <xf numFmtId="3" fontId="12" fillId="34" borderId="0" xfId="0" applyNumberFormat="1" applyFont="1" applyFill="1" applyBorder="1" applyAlignment="1"/>
    <xf numFmtId="0" fontId="14" fillId="34" borderId="0" xfId="0" applyFont="1" applyFill="1" applyAlignment="1">
      <alignment horizontal="left" vertical="center" wrapText="1"/>
    </xf>
    <xf numFmtId="0" fontId="4" fillId="34" borderId="0" xfId="0" applyFont="1" applyFill="1" applyAlignment="1">
      <alignment horizontal="left" vertical="center" wrapText="1"/>
    </xf>
    <xf numFmtId="3" fontId="12" fillId="34" borderId="0" xfId="0" applyNumberFormat="1" applyFont="1" applyFill="1" applyBorder="1" applyAlignment="1">
      <alignment horizontal="right" vertical="top"/>
    </xf>
    <xf numFmtId="3" fontId="14" fillId="34" borderId="0" xfId="0" applyNumberFormat="1" applyFont="1" applyFill="1" applyAlignment="1">
      <alignment horizontal="right" vertical="center"/>
    </xf>
    <xf numFmtId="3" fontId="26" fillId="34" borderId="0" xfId="0" applyNumberFormat="1" applyFont="1" applyFill="1" applyBorder="1" applyAlignment="1">
      <alignment horizontal="right" vertical="top"/>
    </xf>
    <xf numFmtId="3" fontId="47" fillId="34" borderId="44" xfId="0" applyNumberFormat="1" applyFont="1" applyFill="1" applyBorder="1" applyAlignment="1">
      <alignment vertical="top"/>
    </xf>
    <xf numFmtId="3" fontId="4" fillId="34" borderId="0" xfId="0" applyNumberFormat="1" applyFont="1" applyFill="1" applyAlignment="1">
      <alignment horizontal="right" vertical="center"/>
    </xf>
    <xf numFmtId="0" fontId="4" fillId="34" borderId="0" xfId="0" applyFont="1" applyFill="1" applyAlignment="1">
      <alignment vertical="center" wrapText="1"/>
    </xf>
    <xf numFmtId="3" fontId="4" fillId="34" borderId="9" xfId="0" applyNumberFormat="1" applyFont="1" applyFill="1" applyBorder="1" applyAlignment="1">
      <alignment horizontal="right" vertical="center"/>
    </xf>
    <xf numFmtId="0" fontId="50" fillId="34" borderId="0" xfId="0" applyFont="1" applyFill="1" applyAlignment="1">
      <alignment vertical="top"/>
    </xf>
    <xf numFmtId="0" fontId="48" fillId="34" borderId="0" xfId="0" applyFont="1" applyFill="1" applyAlignment="1">
      <alignment vertical="top"/>
    </xf>
    <xf numFmtId="3" fontId="48" fillId="34" borderId="0" xfId="0" applyNumberFormat="1" applyFont="1" applyFill="1" applyAlignment="1">
      <alignment vertical="top"/>
    </xf>
    <xf numFmtId="3" fontId="14" fillId="34" borderId="9" xfId="0" applyNumberFormat="1" applyFont="1" applyFill="1" applyBorder="1" applyAlignment="1">
      <alignment horizontal="right" vertical="center"/>
    </xf>
    <xf numFmtId="0" fontId="14" fillId="34" borderId="0" xfId="0" applyFont="1" applyFill="1" applyAlignment="1">
      <alignment vertical="center"/>
    </xf>
    <xf numFmtId="0" fontId="14" fillId="34" borderId="9" xfId="0" applyFont="1" applyFill="1" applyBorder="1" applyAlignment="1">
      <alignment vertical="top"/>
    </xf>
    <xf numFmtId="0" fontId="26" fillId="34" borderId="0" xfId="0" applyFont="1" applyFill="1" applyAlignment="1">
      <alignment horizontal="center" vertical="center" wrapText="1"/>
    </xf>
    <xf numFmtId="3" fontId="0" fillId="0" borderId="0" xfId="0" applyNumberFormat="1" applyFill="1"/>
    <xf numFmtId="3" fontId="53" fillId="0" borderId="0" xfId="0" applyNumberFormat="1" applyFont="1" applyFill="1"/>
    <xf numFmtId="0" fontId="4" fillId="0" borderId="0" xfId="0" applyFont="1" applyFill="1" applyAlignment="1">
      <alignment vertical="top"/>
    </xf>
    <xf numFmtId="0" fontId="48" fillId="0" borderId="0" xfId="0" applyFont="1" applyFill="1" applyAlignment="1">
      <alignment vertical="top"/>
    </xf>
    <xf numFmtId="3" fontId="4" fillId="33" borderId="0" xfId="0" applyNumberFormat="1" applyFont="1" applyFill="1" applyAlignment="1">
      <alignment horizontal="right" vertical="top"/>
    </xf>
    <xf numFmtId="0" fontId="12" fillId="34" borderId="0" xfId="0" applyFont="1" applyFill="1" applyAlignment="1">
      <alignment horizontal="left" vertical="top" wrapText="1"/>
    </xf>
    <xf numFmtId="0" fontId="4" fillId="34" borderId="0" xfId="0" applyFont="1" applyFill="1" applyAlignment="1">
      <alignment horizontal="left" vertical="top" wrapText="1"/>
    </xf>
    <xf numFmtId="0" fontId="12" fillId="34" borderId="0" xfId="0" applyFont="1" applyFill="1" applyAlignment="1">
      <alignment horizontal="justify" vertical="top"/>
    </xf>
    <xf numFmtId="0" fontId="12" fillId="34" borderId="0" xfId="0" applyFont="1" applyFill="1" applyAlignment="1">
      <alignment vertical="top"/>
    </xf>
    <xf numFmtId="0" fontId="26" fillId="34" borderId="0" xfId="0" applyFont="1" applyFill="1" applyAlignment="1">
      <alignment horizontal="justify" vertical="top"/>
    </xf>
    <xf numFmtId="0" fontId="4" fillId="34" borderId="0" xfId="0" applyFont="1" applyFill="1" applyAlignment="1">
      <alignment vertical="top"/>
    </xf>
    <xf numFmtId="0" fontId="14" fillId="34" borderId="0" xfId="0" applyFont="1" applyFill="1" applyAlignment="1">
      <alignment vertical="top"/>
    </xf>
    <xf numFmtId="3" fontId="12" fillId="0" borderId="9" xfId="0" applyNumberFormat="1" applyFont="1" applyFill="1" applyBorder="1" applyAlignment="1">
      <alignment horizontal="right" vertical="top"/>
    </xf>
    <xf numFmtId="0" fontId="4" fillId="0" borderId="0" xfId="0" applyFont="1" applyAlignment="1"/>
    <xf numFmtId="0" fontId="4" fillId="34" borderId="0" xfId="0" applyFont="1" applyFill="1" applyAlignment="1">
      <alignment horizontal="justify" vertical="top"/>
    </xf>
    <xf numFmtId="0" fontId="4" fillId="0" borderId="0" xfId="0" applyFont="1" applyFill="1" applyAlignment="1">
      <alignment horizontal="left" vertical="top" wrapText="1"/>
    </xf>
    <xf numFmtId="0" fontId="4" fillId="34" borderId="0" xfId="0" applyFont="1" applyFill="1" applyAlignment="1">
      <alignment horizontal="left" vertical="top"/>
    </xf>
    <xf numFmtId="0" fontId="4" fillId="0" borderId="0" xfId="0" applyFont="1" applyFill="1" applyAlignment="1">
      <alignment vertical="top" wrapText="1"/>
    </xf>
    <xf numFmtId="3" fontId="4" fillId="0" borderId="0" xfId="0" applyNumberFormat="1" applyFont="1" applyFill="1" applyAlignment="1">
      <alignment vertical="top"/>
    </xf>
    <xf numFmtId="3" fontId="4" fillId="34" borderId="0" xfId="0" applyNumberFormat="1" applyFont="1" applyFill="1" applyAlignment="1">
      <alignment vertical="top"/>
    </xf>
    <xf numFmtId="0" fontId="4" fillId="34" borderId="0" xfId="0" applyFont="1" applyFill="1" applyAlignment="1">
      <alignment horizontal="right" vertical="center"/>
    </xf>
    <xf numFmtId="0" fontId="4" fillId="34" borderId="0" xfId="0" applyFont="1" applyFill="1" applyAlignment="1">
      <alignment horizontal="center" vertical="center" wrapText="1"/>
    </xf>
    <xf numFmtId="0" fontId="4" fillId="34" borderId="0" xfId="0" applyFont="1" applyFill="1" applyBorder="1" applyAlignment="1">
      <alignment vertical="top"/>
    </xf>
    <xf numFmtId="0" fontId="4" fillId="0" borderId="0" xfId="0" applyFont="1" applyFill="1" applyBorder="1" applyAlignment="1">
      <alignment vertical="top"/>
    </xf>
    <xf numFmtId="3" fontId="4" fillId="34" borderId="9" xfId="0" applyNumberFormat="1" applyFont="1" applyFill="1" applyBorder="1" applyAlignment="1">
      <alignment horizontal="right" vertical="center" wrapText="1"/>
    </xf>
    <xf numFmtId="3" fontId="4" fillId="0" borderId="0" xfId="0" applyNumberFormat="1" applyFont="1" applyFill="1" applyBorder="1" applyAlignment="1">
      <alignment vertical="top"/>
    </xf>
    <xf numFmtId="3" fontId="4" fillId="34" borderId="0" xfId="0" applyNumberFormat="1" applyFont="1" applyFill="1" applyBorder="1" applyAlignment="1"/>
    <xf numFmtId="0" fontId="4" fillId="33" borderId="0" xfId="0" applyFont="1" applyFill="1" applyAlignment="1">
      <alignment vertical="top"/>
    </xf>
    <xf numFmtId="0" fontId="4" fillId="0" borderId="0" xfId="0" applyFont="1" applyFill="1" applyAlignment="1"/>
    <xf numFmtId="0" fontId="12" fillId="33" borderId="0" xfId="0" applyFont="1" applyFill="1" applyAlignment="1">
      <alignment vertical="top"/>
    </xf>
    <xf numFmtId="0" fontId="14" fillId="34" borderId="0" xfId="0" applyFont="1" applyFill="1" applyAlignment="1">
      <alignment horizontal="center" vertical="top"/>
    </xf>
    <xf numFmtId="0" fontId="26" fillId="34" borderId="0" xfId="0" applyFont="1" applyFill="1" applyAlignment="1">
      <alignment horizontal="right" vertical="top"/>
    </xf>
    <xf numFmtId="0" fontId="14" fillId="34" borderId="0" xfId="0" applyFont="1" applyFill="1" applyAlignment="1">
      <alignment horizontal="justify" vertical="center"/>
    </xf>
    <xf numFmtId="3" fontId="14" fillId="34" borderId="0" xfId="0" applyNumberFormat="1" applyFont="1" applyFill="1" applyAlignment="1">
      <alignment vertical="center"/>
    </xf>
    <xf numFmtId="3" fontId="14" fillId="34" borderId="9" xfId="0" applyNumberFormat="1" applyFont="1" applyFill="1" applyBorder="1" applyAlignment="1">
      <alignment vertical="center"/>
    </xf>
    <xf numFmtId="0" fontId="14" fillId="34" borderId="0" xfId="0" applyFont="1" applyFill="1" applyAlignment="1">
      <alignment vertical="center" wrapText="1"/>
    </xf>
    <xf numFmtId="3" fontId="14" fillId="34" borderId="0" xfId="0" applyNumberFormat="1" applyFont="1" applyFill="1" applyAlignment="1">
      <alignment horizontal="right" vertical="center" wrapText="1"/>
    </xf>
    <xf numFmtId="3" fontId="14" fillId="34" borderId="9" xfId="0" applyNumberFormat="1" applyFont="1" applyFill="1" applyBorder="1" applyAlignment="1">
      <alignment horizontal="right" vertical="center" wrapText="1"/>
    </xf>
    <xf numFmtId="0" fontId="4" fillId="34" borderId="0" xfId="0" applyFont="1" applyFill="1" applyAlignment="1">
      <alignment horizontal="right" vertical="center" wrapText="1"/>
    </xf>
    <xf numFmtId="0" fontId="14" fillId="34" borderId="0" xfId="0" applyFont="1" applyFill="1" applyAlignment="1">
      <alignment horizontal="justify" vertical="center" wrapText="1"/>
    </xf>
    <xf numFmtId="3" fontId="14" fillId="33" borderId="0" xfId="0" applyNumberFormat="1" applyFont="1" applyFill="1" applyAlignment="1">
      <alignment horizontal="right" vertical="center" wrapText="1"/>
    </xf>
    <xf numFmtId="3" fontId="14" fillId="33" borderId="9" xfId="0" applyNumberFormat="1" applyFont="1" applyFill="1" applyBorder="1" applyAlignment="1">
      <alignment horizontal="right" vertical="center" wrapText="1"/>
    </xf>
    <xf numFmtId="3" fontId="26" fillId="33" borderId="0" xfId="0" applyNumberFormat="1" applyFont="1" applyFill="1" applyAlignment="1">
      <alignment horizontal="right" vertical="center" wrapText="1"/>
    </xf>
    <xf numFmtId="3" fontId="52" fillId="33" borderId="9" xfId="0" applyNumberFormat="1" applyFont="1" applyFill="1" applyBorder="1" applyAlignment="1">
      <alignment horizontal="right" vertical="center" wrapText="1"/>
    </xf>
    <xf numFmtId="3" fontId="12" fillId="33" borderId="0" xfId="0" applyNumberFormat="1" applyFont="1" applyFill="1" applyAlignment="1">
      <alignment horizontal="right" vertical="center" wrapText="1"/>
    </xf>
    <xf numFmtId="3" fontId="4" fillId="33" borderId="9" xfId="0" applyNumberFormat="1" applyFont="1" applyFill="1" applyBorder="1" applyAlignment="1">
      <alignment horizontal="right" vertical="center" wrapText="1"/>
    </xf>
    <xf numFmtId="0" fontId="4" fillId="34" borderId="0" xfId="0" applyFont="1" applyFill="1" applyAlignment="1">
      <alignment horizontal="justify" vertical="center"/>
    </xf>
    <xf numFmtId="3" fontId="12" fillId="34" borderId="0" xfId="0" applyNumberFormat="1" applyFont="1" applyFill="1" applyAlignment="1">
      <alignment horizontal="right" vertical="center" wrapText="1"/>
    </xf>
    <xf numFmtId="3" fontId="52" fillId="34" borderId="9" xfId="0" applyNumberFormat="1" applyFont="1" applyFill="1" applyBorder="1" applyAlignment="1">
      <alignment horizontal="right" vertical="center" wrapText="1"/>
    </xf>
    <xf numFmtId="0" fontId="26" fillId="34" borderId="0" xfId="0" applyFont="1" applyFill="1" applyAlignment="1">
      <alignment horizontal="justify" vertical="center" wrapText="1"/>
    </xf>
    <xf numFmtId="3" fontId="26" fillId="34" borderId="0" xfId="0" applyNumberFormat="1" applyFont="1" applyFill="1" applyBorder="1" applyAlignment="1">
      <alignment horizontal="right" vertical="center" wrapText="1"/>
    </xf>
    <xf numFmtId="0" fontId="4" fillId="34" borderId="0" xfId="0" applyFont="1" applyFill="1" applyAlignment="1">
      <alignment horizontal="justify" vertical="center" wrapText="1"/>
    </xf>
    <xf numFmtId="3" fontId="47" fillId="34" borderId="44" xfId="0" applyNumberFormat="1" applyFont="1" applyFill="1" applyBorder="1" applyAlignment="1">
      <alignment vertical="center" wrapText="1"/>
    </xf>
    <xf numFmtId="3" fontId="4" fillId="34" borderId="0" xfId="0" applyNumberFormat="1" applyFont="1" applyFill="1" applyBorder="1" applyAlignment="1">
      <alignment horizontal="right" vertical="center" wrapText="1"/>
    </xf>
    <xf numFmtId="0" fontId="48" fillId="34" borderId="0" xfId="0" applyFont="1" applyFill="1" applyAlignment="1">
      <alignment vertical="center" wrapText="1"/>
    </xf>
    <xf numFmtId="3" fontId="48" fillId="34" borderId="0" xfId="0" applyNumberFormat="1" applyFont="1" applyFill="1" applyAlignment="1">
      <alignment vertical="center" wrapText="1"/>
    </xf>
    <xf numFmtId="3" fontId="48" fillId="34" borderId="9" xfId="0" applyNumberFormat="1" applyFont="1" applyFill="1" applyBorder="1" applyAlignment="1">
      <alignment vertical="center" wrapText="1"/>
    </xf>
    <xf numFmtId="0" fontId="11" fillId="34" borderId="0" xfId="0" applyFont="1" applyFill="1" applyAlignment="1">
      <alignment vertical="top"/>
    </xf>
    <xf numFmtId="0" fontId="5" fillId="34" borderId="0" xfId="0" applyFont="1" applyFill="1" applyAlignment="1">
      <alignment vertical="top"/>
    </xf>
    <xf numFmtId="0" fontId="11" fillId="34" borderId="0" xfId="0" applyFont="1" applyFill="1" applyAlignment="1">
      <alignment horizontal="center" vertical="top"/>
    </xf>
    <xf numFmtId="0" fontId="11" fillId="34" borderId="0" xfId="0" applyFont="1" applyFill="1" applyAlignment="1">
      <alignment horizontal="center" vertical="center" wrapText="1"/>
    </xf>
    <xf numFmtId="0" fontId="11" fillId="34" borderId="0" xfId="0" applyFont="1" applyFill="1" applyAlignment="1">
      <alignment vertical="center" wrapText="1"/>
    </xf>
    <xf numFmtId="3" fontId="11" fillId="34" borderId="44" xfId="0" applyNumberFormat="1" applyFont="1" applyFill="1" applyBorder="1" applyAlignment="1">
      <alignment horizontal="right" vertical="top"/>
    </xf>
    <xf numFmtId="0" fontId="11" fillId="34" borderId="44" xfId="0" applyFont="1" applyFill="1" applyBorder="1" applyAlignment="1">
      <alignment vertical="top"/>
    </xf>
    <xf numFmtId="0" fontId="5" fillId="34" borderId="0" xfId="0" applyFont="1" applyFill="1" applyAlignment="1">
      <alignment vertical="center" wrapText="1"/>
    </xf>
    <xf numFmtId="3" fontId="5" fillId="34" borderId="0" xfId="0" applyNumberFormat="1" applyFont="1" applyFill="1" applyAlignment="1">
      <alignment horizontal="right" vertical="top"/>
    </xf>
    <xf numFmtId="0" fontId="63" fillId="34" borderId="0" xfId="0" applyFont="1" applyFill="1" applyAlignment="1">
      <alignment vertical="top"/>
    </xf>
    <xf numFmtId="0" fontId="64" fillId="34" borderId="0" xfId="0" applyFont="1" applyFill="1" applyAlignment="1">
      <alignment vertical="center" wrapText="1"/>
    </xf>
    <xf numFmtId="0" fontId="5" fillId="34" borderId="9" xfId="0" applyFont="1" applyFill="1" applyBorder="1" applyAlignment="1">
      <alignment vertical="top"/>
    </xf>
    <xf numFmtId="0" fontId="11" fillId="34" borderId="44" xfId="0" applyFont="1" applyFill="1" applyBorder="1" applyAlignment="1">
      <alignment horizontal="right" vertical="top"/>
    </xf>
    <xf numFmtId="3" fontId="65" fillId="34" borderId="44" xfId="0" applyNumberFormat="1" applyFont="1" applyFill="1" applyBorder="1" applyAlignment="1">
      <alignment horizontal="right" vertical="top"/>
    </xf>
    <xf numFmtId="0" fontId="5" fillId="34" borderId="0" xfId="0" applyFont="1" applyFill="1" applyAlignment="1">
      <alignment horizontal="center" vertical="center" wrapText="1"/>
    </xf>
    <xf numFmtId="3" fontId="11" fillId="34" borderId="45" xfId="0" applyNumberFormat="1" applyFont="1" applyFill="1" applyBorder="1" applyAlignment="1">
      <alignment horizontal="right" vertical="center" wrapText="1"/>
    </xf>
    <xf numFmtId="3" fontId="5" fillId="34" borderId="0" xfId="0" applyNumberFormat="1" applyFont="1" applyFill="1" applyAlignment="1">
      <alignment horizontal="right" vertical="center" wrapText="1"/>
    </xf>
    <xf numFmtId="3" fontId="5" fillId="34" borderId="9" xfId="0" applyNumberFormat="1" applyFont="1" applyFill="1" applyBorder="1" applyAlignment="1">
      <alignment horizontal="right" vertical="center" wrapText="1"/>
    </xf>
    <xf numFmtId="3" fontId="11" fillId="34" borderId="44" xfId="0" applyNumberFormat="1" applyFont="1" applyFill="1" applyBorder="1" applyAlignment="1">
      <alignment horizontal="right" vertical="center" wrapText="1"/>
    </xf>
    <xf numFmtId="3" fontId="11" fillId="34" borderId="0" xfId="0" applyNumberFormat="1" applyFont="1" applyFill="1" applyBorder="1" applyAlignment="1">
      <alignment horizontal="right" vertical="center" wrapText="1"/>
    </xf>
    <xf numFmtId="3" fontId="11" fillId="34" borderId="0" xfId="0" applyNumberFormat="1" applyFont="1" applyFill="1" applyBorder="1" applyAlignment="1"/>
    <xf numFmtId="3" fontId="5" fillId="34" borderId="0" xfId="0" applyNumberFormat="1" applyFont="1" applyFill="1" applyBorder="1" applyAlignment="1"/>
    <xf numFmtId="0" fontId="5" fillId="34" borderId="0" xfId="0" applyFont="1" applyFill="1" applyBorder="1" applyAlignment="1">
      <alignment vertical="top"/>
    </xf>
    <xf numFmtId="0" fontId="12" fillId="34" borderId="0" xfId="0" applyFont="1" applyFill="1" applyAlignment="1">
      <alignment vertical="top"/>
    </xf>
    <xf numFmtId="165" fontId="12" fillId="34" borderId="0" xfId="57" applyNumberFormat="1" applyFont="1" applyFill="1" applyAlignment="1">
      <alignment vertical="top"/>
    </xf>
    <xf numFmtId="3" fontId="12" fillId="34" borderId="0" xfId="0" applyNumberFormat="1" applyFont="1" applyFill="1" applyAlignment="1">
      <alignment vertical="top"/>
    </xf>
    <xf numFmtId="165" fontId="4" fillId="34" borderId="0" xfId="57" applyNumberFormat="1" applyFont="1" applyFill="1" applyAlignment="1">
      <alignment vertical="top"/>
    </xf>
    <xf numFmtId="3" fontId="26" fillId="0" borderId="9" xfId="0" applyNumberFormat="1" applyFont="1" applyFill="1" applyBorder="1" applyAlignment="1">
      <alignment horizontal="right" vertical="top"/>
    </xf>
    <xf numFmtId="3" fontId="11" fillId="0" borderId="44" xfId="0" applyNumberFormat="1" applyFont="1" applyFill="1" applyBorder="1" applyAlignment="1">
      <alignment horizontal="right" vertical="top"/>
    </xf>
    <xf numFmtId="3" fontId="11" fillId="0" borderId="45" xfId="0" applyNumberFormat="1" applyFont="1" applyFill="1" applyBorder="1" applyAlignment="1">
      <alignment horizontal="right" vertical="center" wrapText="1"/>
    </xf>
    <xf numFmtId="3" fontId="4" fillId="0" borderId="0" xfId="0" applyNumberFormat="1" applyFont="1" applyFill="1" applyBorder="1" applyAlignment="1">
      <alignment horizontal="right" vertical="center" wrapText="1"/>
    </xf>
    <xf numFmtId="3" fontId="4" fillId="0" borderId="0" xfId="0" applyNumberFormat="1" applyFont="1" applyAlignment="1"/>
    <xf numFmtId="3" fontId="5" fillId="0" borderId="0" xfId="0" applyNumberFormat="1" applyFont="1" applyFill="1" applyAlignment="1">
      <alignment horizontal="right" vertical="center" wrapText="1"/>
    </xf>
    <xf numFmtId="3" fontId="5" fillId="0" borderId="0" xfId="0" applyNumberFormat="1" applyFont="1" applyFill="1" applyAlignment="1">
      <alignment horizontal="right" vertical="top"/>
    </xf>
    <xf numFmtId="0" fontId="4" fillId="34" borderId="0" xfId="0" applyFont="1" applyFill="1" applyAlignment="1">
      <alignment vertical="top"/>
    </xf>
    <xf numFmtId="0" fontId="26" fillId="34" borderId="0" xfId="0" applyFont="1" applyFill="1" applyAlignment="1">
      <alignment horizontal="center" vertical="top"/>
    </xf>
    <xf numFmtId="0" fontId="26" fillId="34" borderId="0" xfId="0" applyFont="1" applyFill="1" applyAlignment="1">
      <alignment horizontal="justify" vertical="top"/>
    </xf>
    <xf numFmtId="3" fontId="14" fillId="34" borderId="0" xfId="0" applyNumberFormat="1" applyFont="1" applyFill="1" applyBorder="1" applyAlignment="1">
      <alignment horizontal="right" vertical="top"/>
    </xf>
    <xf numFmtId="0" fontId="26" fillId="34" borderId="0" xfId="0" applyFont="1" applyFill="1" applyAlignment="1">
      <alignment horizontal="justify" vertical="center"/>
    </xf>
    <xf numFmtId="3" fontId="4" fillId="34" borderId="0" xfId="0" applyNumberFormat="1" applyFont="1" applyFill="1" applyAlignment="1">
      <alignment horizontal="right" vertical="top" wrapText="1"/>
    </xf>
    <xf numFmtId="4" fontId="47" fillId="34" borderId="0" xfId="0" applyNumberFormat="1" applyFont="1" applyFill="1" applyAlignment="1">
      <alignment horizontal="right" vertical="top" wrapText="1"/>
    </xf>
    <xf numFmtId="0" fontId="4" fillId="34" borderId="0" xfId="0" applyFont="1" applyFill="1" applyAlignment="1">
      <alignment vertical="top"/>
    </xf>
    <xf numFmtId="0" fontId="12" fillId="34" borderId="0" xfId="0" applyFont="1" applyFill="1" applyAlignment="1">
      <alignment vertical="top"/>
    </xf>
    <xf numFmtId="0" fontId="26" fillId="34" borderId="0" xfId="0" applyFont="1" applyFill="1" applyAlignment="1">
      <alignment horizontal="center" vertical="top"/>
    </xf>
    <xf numFmtId="3" fontId="5" fillId="0" borderId="7" xfId="0" applyNumberFormat="1" applyFont="1" applyFill="1" applyBorder="1" applyAlignment="1" applyProtection="1">
      <alignment vertical="center"/>
      <protection locked="0"/>
    </xf>
    <xf numFmtId="0" fontId="0" fillId="0" borderId="7" xfId="0" applyFill="1" applyBorder="1"/>
    <xf numFmtId="10" fontId="5" fillId="0" borderId="7" xfId="57" applyNumberFormat="1" applyFont="1" applyFill="1" applyBorder="1" applyAlignment="1" applyProtection="1">
      <alignment vertical="center"/>
      <protection hidden="1"/>
    </xf>
    <xf numFmtId="0" fontId="26" fillId="34" borderId="0" xfId="0" applyFont="1" applyFill="1" applyAlignment="1">
      <alignment horizontal="left" vertical="top"/>
    </xf>
    <xf numFmtId="0" fontId="12" fillId="34" borderId="0" xfId="0" applyFont="1" applyFill="1" applyBorder="1" applyAlignment="1">
      <alignment horizontal="justify" vertical="top"/>
    </xf>
    <xf numFmtId="0" fontId="4" fillId="34" borderId="0" xfId="0" applyFont="1" applyFill="1" applyBorder="1" applyAlignment="1">
      <alignment horizontal="justify" vertical="top"/>
    </xf>
    <xf numFmtId="0" fontId="4" fillId="34" borderId="0" xfId="0" applyFont="1" applyFill="1" applyBorder="1" applyAlignment="1">
      <alignment horizontal="left" vertical="top"/>
    </xf>
    <xf numFmtId="0" fontId="12" fillId="34" borderId="0" xfId="0" applyFont="1" applyFill="1" applyBorder="1" applyAlignment="1">
      <alignment horizontal="left" vertical="top"/>
    </xf>
    <xf numFmtId="0" fontId="4" fillId="34" borderId="0" xfId="0" applyFont="1" applyFill="1" applyAlignment="1">
      <alignment vertical="top"/>
    </xf>
    <xf numFmtId="0" fontId="12" fillId="34" borderId="0" xfId="0" applyFont="1" applyFill="1" applyAlignment="1">
      <alignment vertical="top"/>
    </xf>
    <xf numFmtId="3" fontId="7" fillId="0" borderId="11" xfId="3" applyNumberFormat="1" applyFont="1" applyFill="1" applyBorder="1" applyAlignment="1" applyProtection="1">
      <alignment horizontal="right" vertical="center"/>
      <protection locked="0" hidden="1"/>
    </xf>
    <xf numFmtId="0" fontId="4" fillId="0" borderId="0" xfId="0" applyFont="1" applyFill="1" applyAlignment="1">
      <alignment vertical="center" wrapText="1"/>
    </xf>
    <xf numFmtId="0" fontId="60" fillId="34" borderId="0" xfId="47" applyFont="1" applyFill="1"/>
    <xf numFmtId="0" fontId="60" fillId="34" borderId="0" xfId="47" applyFont="1" applyFill="1" applyAlignment="1">
      <alignment horizontal="right" vertical="center" wrapText="1"/>
    </xf>
    <xf numFmtId="3" fontId="62" fillId="34" borderId="0" xfId="47" applyNumberFormat="1" applyFont="1" applyFill="1" applyAlignment="1">
      <alignment horizontal="right" vertical="center"/>
    </xf>
    <xf numFmtId="4" fontId="62" fillId="34" borderId="0" xfId="47" applyNumberFormat="1" applyFont="1" applyFill="1" applyAlignment="1">
      <alignment vertical="center"/>
    </xf>
    <xf numFmtId="0" fontId="4" fillId="34" borderId="0" xfId="0" applyFont="1" applyFill="1" applyAlignment="1">
      <alignment vertical="top"/>
    </xf>
    <xf numFmtId="0" fontId="4" fillId="34" borderId="0" xfId="0" applyFont="1" applyFill="1" applyAlignment="1">
      <alignment horizontal="justify" vertical="top"/>
    </xf>
    <xf numFmtId="9" fontId="4" fillId="34" borderId="0" xfId="0" applyNumberFormat="1" applyFont="1" applyFill="1" applyAlignment="1">
      <alignment horizontal="center" vertical="center"/>
    </xf>
    <xf numFmtId="0" fontId="12" fillId="34" borderId="0" xfId="0" applyFont="1" applyFill="1" applyAlignment="1">
      <alignment horizontal="center" vertical="top" wrapText="1"/>
    </xf>
    <xf numFmtId="0" fontId="12" fillId="34" borderId="0" xfId="0" applyFont="1" applyFill="1" applyAlignment="1">
      <alignment horizontal="justify" vertical="center"/>
    </xf>
    <xf numFmtId="3" fontId="4" fillId="0" borderId="0" xfId="0" applyNumberFormat="1" applyFont="1" applyFill="1" applyAlignment="1">
      <alignment horizontal="right" vertical="top" wrapText="1"/>
    </xf>
    <xf numFmtId="0" fontId="4" fillId="34" borderId="0" xfId="0" applyFont="1" applyFill="1" applyAlignment="1">
      <alignment horizontal="justify" vertical="center"/>
    </xf>
    <xf numFmtId="0" fontId="4" fillId="34" borderId="0" xfId="0" applyFont="1" applyFill="1" applyBorder="1" applyAlignment="1">
      <alignment horizontal="left" vertical="top"/>
    </xf>
    <xf numFmtId="0" fontId="10" fillId="0" borderId="7" xfId="3" applyFont="1" applyBorder="1" applyAlignment="1" applyProtection="1">
      <alignment horizontal="right" vertical="center"/>
      <protection hidden="1"/>
    </xf>
    <xf numFmtId="0" fontId="10" fillId="0" borderId="16" xfId="3" applyFont="1" applyBorder="1" applyAlignment="1" applyProtection="1">
      <alignment horizontal="right"/>
      <protection hidden="1"/>
    </xf>
    <xf numFmtId="0" fontId="7" fillId="0" borderId="18" xfId="3" applyFont="1" applyFill="1" applyBorder="1" applyAlignment="1" applyProtection="1">
      <alignment horizontal="left" vertical="center"/>
      <protection locked="0" hidden="1"/>
    </xf>
    <xf numFmtId="0" fontId="10" fillId="0" borderId="19" xfId="3" applyFont="1" applyFill="1" applyBorder="1" applyAlignment="1">
      <alignment horizontal="left" vertical="center"/>
    </xf>
    <xf numFmtId="0" fontId="10" fillId="0" borderId="20" xfId="3" applyFont="1" applyFill="1" applyBorder="1" applyAlignment="1">
      <alignment horizontal="left" vertical="center"/>
    </xf>
    <xf numFmtId="0" fontId="10" fillId="0" borderId="7" xfId="3" applyFont="1" applyBorder="1" applyAlignment="1" applyProtection="1">
      <alignment horizontal="right" vertical="center" wrapText="1"/>
      <protection hidden="1"/>
    </xf>
    <xf numFmtId="0" fontId="10" fillId="0" borderId="0" xfId="3" applyFont="1" applyBorder="1" applyAlignment="1" applyProtection="1">
      <alignment horizontal="right" wrapText="1"/>
      <protection hidden="1"/>
    </xf>
    <xf numFmtId="0" fontId="10" fillId="0" borderId="7" xfId="3" applyFont="1" applyBorder="1" applyAlignment="1" applyProtection="1">
      <alignment horizontal="right" wrapText="1"/>
      <protection hidden="1"/>
    </xf>
    <xf numFmtId="49" fontId="7" fillId="0" borderId="18" xfId="3" applyNumberFormat="1" applyFont="1" applyFill="1" applyBorder="1" applyAlignment="1" applyProtection="1">
      <alignment horizontal="center" vertical="center"/>
      <protection locked="0" hidden="1"/>
    </xf>
    <xf numFmtId="49" fontId="7" fillId="0" borderId="20" xfId="3" applyNumberFormat="1" applyFont="1" applyFill="1" applyBorder="1" applyAlignment="1" applyProtection="1">
      <alignment horizontal="center" vertical="center"/>
      <protection locked="0" hidden="1"/>
    </xf>
    <xf numFmtId="0" fontId="7" fillId="0" borderId="7" xfId="3" applyFont="1" applyFill="1" applyBorder="1" applyAlignment="1" applyProtection="1">
      <alignment horizontal="left" vertical="center" wrapText="1"/>
      <protection hidden="1"/>
    </xf>
    <xf numFmtId="0" fontId="7" fillId="0" borderId="0" xfId="3" applyFont="1" applyFill="1" applyBorder="1" applyAlignment="1" applyProtection="1">
      <alignment horizontal="left" vertical="center" wrapText="1"/>
      <protection hidden="1"/>
    </xf>
    <xf numFmtId="0" fontId="7" fillId="0" borderId="16" xfId="3" applyFont="1" applyFill="1" applyBorder="1" applyAlignment="1" applyProtection="1">
      <alignment horizontal="left" vertical="center" wrapText="1"/>
      <protection hidden="1"/>
    </xf>
    <xf numFmtId="0" fontId="16" fillId="0" borderId="7" xfId="3" applyFont="1" applyBorder="1" applyAlignment="1" applyProtection="1">
      <alignment horizontal="center" vertical="center" wrapText="1"/>
      <protection hidden="1"/>
    </xf>
    <xf numFmtId="0" fontId="16" fillId="0" borderId="0" xfId="3" applyFont="1" applyBorder="1" applyAlignment="1" applyProtection="1">
      <alignment horizontal="center" vertical="center" wrapText="1"/>
      <protection hidden="1"/>
    </xf>
    <xf numFmtId="0" fontId="16" fillId="0" borderId="16" xfId="3" applyFont="1" applyBorder="1" applyAlignment="1" applyProtection="1">
      <alignment horizontal="center" vertical="center" wrapText="1"/>
      <protection hidden="1"/>
    </xf>
    <xf numFmtId="0" fontId="6" fillId="0" borderId="7" xfId="3" applyFont="1" applyBorder="1" applyAlignment="1" applyProtection="1">
      <alignment horizontal="right" vertical="center" wrapText="1"/>
      <protection hidden="1"/>
    </xf>
    <xf numFmtId="0" fontId="6" fillId="0" borderId="16" xfId="3" applyFont="1" applyBorder="1" applyAlignment="1" applyProtection="1">
      <alignment horizontal="right" wrapText="1"/>
      <protection hidden="1"/>
    </xf>
    <xf numFmtId="1" fontId="7" fillId="0" borderId="18" xfId="3" applyNumberFormat="1" applyFont="1" applyFill="1" applyBorder="1" applyAlignment="1" applyProtection="1">
      <alignment horizontal="center" vertical="center"/>
      <protection locked="0" hidden="1"/>
    </xf>
    <xf numFmtId="1" fontId="7" fillId="0" borderId="20" xfId="3" applyNumberFormat="1" applyFont="1" applyFill="1" applyBorder="1" applyAlignment="1" applyProtection="1">
      <alignment horizontal="center" vertical="center"/>
      <protection locked="0" hidden="1"/>
    </xf>
    <xf numFmtId="0" fontId="9" fillId="0" borderId="18" xfId="2" applyFill="1" applyBorder="1" applyAlignment="1" applyProtection="1">
      <protection locked="0" hidden="1"/>
    </xf>
    <xf numFmtId="0" fontId="7" fillId="0" borderId="19" xfId="3" applyFont="1" applyFill="1" applyBorder="1" applyAlignment="1" applyProtection="1">
      <protection locked="0" hidden="1"/>
    </xf>
    <xf numFmtId="0" fontId="7" fillId="0" borderId="20" xfId="3" applyFont="1" applyFill="1" applyBorder="1" applyAlignment="1" applyProtection="1">
      <protection locked="0" hidden="1"/>
    </xf>
    <xf numFmtId="0" fontId="10" fillId="0" borderId="19" xfId="3" applyFont="1" applyFill="1" applyBorder="1" applyAlignment="1">
      <alignment horizontal="left"/>
    </xf>
    <xf numFmtId="0" fontId="10" fillId="0" borderId="20" xfId="3" applyFont="1" applyFill="1" applyBorder="1" applyAlignment="1">
      <alignment horizontal="left"/>
    </xf>
    <xf numFmtId="0" fontId="10" fillId="0" borderId="0" xfId="3" applyFont="1" applyBorder="1" applyAlignment="1" applyProtection="1">
      <alignment horizontal="right"/>
      <protection hidden="1"/>
    </xf>
    <xf numFmtId="0" fontId="10" fillId="0" borderId="0" xfId="3" applyFont="1" applyBorder="1" applyAlignment="1" applyProtection="1">
      <alignment horizontal="right" vertical="center"/>
      <protection hidden="1"/>
    </xf>
    <xf numFmtId="0" fontId="8" fillId="0" borderId="7" xfId="3" applyFont="1" applyBorder="1" applyAlignment="1" applyProtection="1">
      <alignment horizontal="center" vertical="center"/>
      <protection hidden="1"/>
    </xf>
    <xf numFmtId="0" fontId="8" fillId="0" borderId="0" xfId="3" applyFont="1" applyBorder="1" applyAlignment="1">
      <alignment horizontal="center" vertical="center"/>
    </xf>
    <xf numFmtId="0" fontId="8" fillId="0" borderId="0" xfId="3" applyFont="1" applyBorder="1" applyAlignment="1">
      <alignment horizontal="center"/>
    </xf>
    <xf numFmtId="0" fontId="10" fillId="0" borderId="0" xfId="3" applyFont="1" applyBorder="1" applyAlignment="1">
      <alignment horizontal="center" vertical="center"/>
    </xf>
    <xf numFmtId="0" fontId="10" fillId="0" borderId="0" xfId="3" applyFont="1" applyBorder="1" applyAlignment="1">
      <alignment vertical="center"/>
    </xf>
    <xf numFmtId="0" fontId="10" fillId="0" borderId="0" xfId="3" applyFont="1" applyBorder="1" applyAlignment="1">
      <alignment horizontal="center"/>
    </xf>
    <xf numFmtId="0" fontId="10" fillId="0" borderId="16" xfId="3" applyFont="1" applyBorder="1" applyAlignment="1">
      <alignment horizontal="center"/>
    </xf>
    <xf numFmtId="0" fontId="7" fillId="0" borderId="18" xfId="3" applyFont="1" applyFill="1" applyBorder="1" applyAlignment="1" applyProtection="1">
      <alignment horizontal="right" vertical="center"/>
      <protection locked="0" hidden="1"/>
    </xf>
    <xf numFmtId="0" fontId="10" fillId="0" borderId="19" xfId="3" applyFont="1" applyFill="1" applyBorder="1" applyAlignment="1"/>
    <xf numFmtId="0" fontId="10" fillId="0" borderId="20" xfId="3" applyFont="1" applyFill="1" applyBorder="1" applyAlignment="1"/>
    <xf numFmtId="0" fontId="10" fillId="0" borderId="0" xfId="3" applyFont="1" applyBorder="1" applyAlignment="1" applyProtection="1">
      <alignment vertical="top" wrapText="1"/>
      <protection hidden="1"/>
    </xf>
    <xf numFmtId="0" fontId="10" fillId="0" borderId="0" xfId="3" applyFont="1" applyBorder="1" applyAlignment="1" applyProtection="1">
      <alignment wrapText="1"/>
      <protection hidden="1"/>
    </xf>
    <xf numFmtId="0" fontId="10" fillId="0" borderId="16" xfId="3" applyFont="1" applyBorder="1" applyAlignment="1" applyProtection="1">
      <alignment horizontal="right" wrapText="1"/>
      <protection hidden="1"/>
    </xf>
    <xf numFmtId="49" fontId="7" fillId="0" borderId="18" xfId="3" applyNumberFormat="1" applyFont="1" applyFill="1" applyBorder="1" applyAlignment="1" applyProtection="1">
      <alignment horizontal="left" vertical="center"/>
      <protection locked="0" hidden="1"/>
    </xf>
    <xf numFmtId="49" fontId="7" fillId="0" borderId="19" xfId="3" applyNumberFormat="1" applyFont="1" applyFill="1" applyBorder="1" applyAlignment="1" applyProtection="1">
      <alignment horizontal="left" vertical="center"/>
      <protection locked="0" hidden="1"/>
    </xf>
    <xf numFmtId="49" fontId="7" fillId="0" borderId="20" xfId="3" applyNumberFormat="1" applyFont="1" applyFill="1" applyBorder="1" applyAlignment="1" applyProtection="1">
      <alignment horizontal="left" vertical="center"/>
      <protection locked="0" hidden="1"/>
    </xf>
    <xf numFmtId="0" fontId="15" fillId="0" borderId="21" xfId="3" applyFont="1" applyBorder="1" applyAlignment="1"/>
    <xf numFmtId="0" fontId="15" fillId="0" borderId="8" xfId="3" applyFont="1" applyBorder="1" applyAlignment="1"/>
    <xf numFmtId="0" fontId="10" fillId="0" borderId="0" xfId="3" applyFont="1" applyBorder="1" applyAlignment="1" applyProtection="1">
      <alignment vertical="center"/>
      <protection hidden="1"/>
    </xf>
    <xf numFmtId="0" fontId="10" fillId="0" borderId="0" xfId="3" applyFont="1" applyBorder="1" applyAlignment="1" applyProtection="1">
      <alignment horizontal="center" vertical="top"/>
      <protection hidden="1"/>
    </xf>
    <xf numFmtId="0" fontId="10" fillId="0" borderId="0" xfId="3" applyFont="1" applyBorder="1" applyAlignment="1" applyProtection="1">
      <alignment horizontal="center"/>
      <protection hidden="1"/>
    </xf>
    <xf numFmtId="0" fontId="10" fillId="0" borderId="8" xfId="3" applyFont="1" applyBorder="1" applyAlignment="1" applyProtection="1">
      <alignment horizontal="center"/>
      <protection hidden="1"/>
    </xf>
    <xf numFmtId="0" fontId="7" fillId="0" borderId="19" xfId="3" applyFont="1" applyFill="1" applyBorder="1" applyAlignment="1" applyProtection="1">
      <alignment horizontal="left" vertical="center"/>
      <protection locked="0" hidden="1"/>
    </xf>
    <xf numFmtId="0" fontId="7" fillId="0" borderId="20" xfId="3" applyFont="1" applyFill="1" applyBorder="1" applyAlignment="1" applyProtection="1">
      <alignment horizontal="left" vertical="center"/>
      <protection locked="0" hidden="1"/>
    </xf>
    <xf numFmtId="0" fontId="10" fillId="0" borderId="19" xfId="3" applyFont="1" applyFill="1" applyBorder="1" applyAlignment="1" applyProtection="1">
      <alignment horizontal="center" vertical="top"/>
      <protection hidden="1"/>
    </xf>
    <xf numFmtId="0" fontId="10" fillId="0" borderId="19" xfId="3" applyFont="1" applyFill="1" applyBorder="1" applyAlignment="1" applyProtection="1">
      <alignment horizontal="center"/>
      <protection hidden="1"/>
    </xf>
    <xf numFmtId="49" fontId="9" fillId="0" borderId="18" xfId="2" applyNumberFormat="1" applyFill="1" applyBorder="1" applyAlignment="1" applyProtection="1">
      <alignment horizontal="left" vertical="center"/>
      <protection locked="0" hidden="1"/>
    </xf>
    <xf numFmtId="0" fontId="25" fillId="0" borderId="0" xfId="1" applyFont="1" applyBorder="1" applyAlignment="1" applyProtection="1">
      <alignment horizontal="left"/>
      <protection hidden="1"/>
    </xf>
    <xf numFmtId="0" fontId="26" fillId="0" borderId="0" xfId="1" applyFont="1" applyBorder="1" applyAlignment="1"/>
    <xf numFmtId="0" fontId="18" fillId="0" borderId="0" xfId="1" applyFont="1" applyBorder="1" applyAlignment="1" applyProtection="1">
      <alignment horizontal="left"/>
      <protection hidden="1"/>
    </xf>
    <xf numFmtId="0" fontId="14" fillId="0" borderId="0" xfId="1" applyBorder="1" applyAlignment="1"/>
    <xf numFmtId="0" fontId="14" fillId="0" borderId="16" xfId="1" applyBorder="1" applyAlignment="1"/>
    <xf numFmtId="0" fontId="10" fillId="0" borderId="22" xfId="3" applyFont="1" applyBorder="1" applyAlignment="1" applyProtection="1">
      <alignment horizontal="center" vertical="top"/>
      <protection hidden="1"/>
    </xf>
    <xf numFmtId="0" fontId="10" fillId="0" borderId="22" xfId="3" applyFont="1" applyBorder="1" applyAlignment="1">
      <alignment horizontal="center"/>
    </xf>
    <xf numFmtId="0" fontId="10" fillId="0" borderId="23" xfId="3" applyFont="1" applyBorder="1" applyAlignment="1"/>
    <xf numFmtId="0" fontId="8" fillId="0" borderId="5"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13" fillId="0" borderId="0" xfId="0" applyFont="1" applyFill="1" applyBorder="1" applyAlignment="1">
      <alignment vertical="center" wrapText="1"/>
    </xf>
    <xf numFmtId="0" fontId="13" fillId="0" borderId="0" xfId="0" applyFont="1" applyFill="1" applyAlignment="1">
      <alignment vertical="center"/>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9" fillId="0" borderId="10" xfId="0" applyFont="1" applyFill="1" applyBorder="1" applyAlignment="1">
      <alignment vertical="center"/>
    </xf>
    <xf numFmtId="0" fontId="19" fillId="0" borderId="27" xfId="0" applyFont="1" applyFill="1" applyBorder="1" applyAlignment="1">
      <alignment vertical="center"/>
    </xf>
    <xf numFmtId="0" fontId="7" fillId="0" borderId="5"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27" fillId="0" borderId="0" xfId="0" applyFont="1" applyFill="1" applyBorder="1" applyAlignment="1">
      <alignment vertical="center" wrapText="1"/>
    </xf>
    <xf numFmtId="0" fontId="27" fillId="0" borderId="0" xfId="0" applyFont="1" applyFill="1" applyAlignment="1">
      <alignment vertical="center"/>
    </xf>
    <xf numFmtId="0" fontId="8" fillId="0" borderId="5" xfId="0" applyFont="1" applyFill="1" applyBorder="1" applyAlignment="1">
      <alignment horizontal="left" vertical="center" wrapText="1" indent="1"/>
    </xf>
    <xf numFmtId="0" fontId="8" fillId="0" borderId="28" xfId="0" applyFont="1" applyFill="1" applyBorder="1" applyAlignment="1">
      <alignment horizontal="left" vertical="center" wrapText="1" indent="1"/>
    </xf>
    <xf numFmtId="0" fontId="8" fillId="0" borderId="29" xfId="0" applyFont="1" applyFill="1" applyBorder="1" applyAlignment="1">
      <alignment horizontal="left" vertical="center" wrapText="1" indent="1"/>
    </xf>
    <xf numFmtId="0" fontId="7" fillId="0" borderId="14"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19" fillId="0" borderId="24" xfId="0" applyFont="1" applyFill="1" applyBorder="1" applyAlignment="1">
      <alignment vertical="center"/>
    </xf>
    <xf numFmtId="0" fontId="19" fillId="0" borderId="25" xfId="0" applyFont="1" applyFill="1" applyBorder="1" applyAlignment="1">
      <alignment vertical="center"/>
    </xf>
    <xf numFmtId="0" fontId="7" fillId="0" borderId="27" xfId="0" applyFont="1" applyFill="1" applyBorder="1" applyAlignment="1">
      <alignment horizontal="left" vertical="center" wrapText="1"/>
    </xf>
    <xf numFmtId="0" fontId="11" fillId="0" borderId="11" xfId="0" applyFont="1" applyFill="1" applyBorder="1" applyAlignment="1" applyProtection="1">
      <alignment horizontal="center" vertical="center" wrapText="1"/>
      <protection hidden="1"/>
    </xf>
    <xf numFmtId="0" fontId="7" fillId="0" borderId="18"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5" fillId="0" borderId="0" xfId="0" applyFont="1" applyFill="1" applyBorder="1" applyAlignment="1" applyProtection="1">
      <alignment horizontal="center" vertical="center" wrapText="1"/>
      <protection hidden="1"/>
    </xf>
    <xf numFmtId="0" fontId="12" fillId="0" borderId="19" xfId="0" applyFont="1" applyFill="1" applyBorder="1" applyAlignment="1" applyProtection="1">
      <alignment horizontal="center" vertical="top" wrapText="1"/>
      <protection hidden="1"/>
    </xf>
    <xf numFmtId="0" fontId="12" fillId="0" borderId="13" xfId="0" applyFont="1" applyFill="1" applyBorder="1" applyAlignment="1" applyProtection="1">
      <alignment vertical="center" wrapText="1"/>
      <protection hidden="1"/>
    </xf>
    <xf numFmtId="0" fontId="12" fillId="0" borderId="24" xfId="0" applyFont="1" applyFill="1" applyBorder="1" applyAlignment="1" applyProtection="1">
      <alignment vertical="center" wrapText="1"/>
      <protection hidden="1"/>
    </xf>
    <xf numFmtId="0" fontId="12" fillId="0" borderId="25" xfId="0" applyFont="1" applyFill="1" applyBorder="1" applyAlignment="1" applyProtection="1">
      <alignment vertical="center" wrapText="1"/>
      <protection hidden="1"/>
    </xf>
    <xf numFmtId="0" fontId="7" fillId="0" borderId="13" xfId="0" applyFont="1" applyFill="1" applyBorder="1" applyAlignment="1" applyProtection="1">
      <alignment horizontal="center" vertical="center" wrapText="1"/>
      <protection hidden="1"/>
    </xf>
    <xf numFmtId="0" fontId="7" fillId="0" borderId="24" xfId="0" applyFont="1" applyFill="1" applyBorder="1" applyAlignment="1" applyProtection="1">
      <alignment horizontal="center" vertical="center" wrapText="1"/>
      <protection hidden="1"/>
    </xf>
    <xf numFmtId="0" fontId="7" fillId="0" borderId="25"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top" wrapText="1"/>
      <protection hidden="1"/>
    </xf>
    <xf numFmtId="0" fontId="7" fillId="0" borderId="14" xfId="0" applyFont="1" applyFill="1" applyBorder="1" applyAlignment="1">
      <alignment horizontal="left" vertical="center" wrapText="1" indent="1"/>
    </xf>
    <xf numFmtId="0" fontId="7" fillId="0" borderId="30" xfId="0" applyFont="1" applyFill="1" applyBorder="1" applyAlignment="1">
      <alignment horizontal="left" vertical="center" wrapText="1" indent="1"/>
    </xf>
    <xf numFmtId="0" fontId="7" fillId="0" borderId="31" xfId="0" applyFont="1" applyFill="1" applyBorder="1" applyAlignment="1">
      <alignment horizontal="left" vertical="center" wrapText="1" indent="1"/>
    </xf>
    <xf numFmtId="0" fontId="7" fillId="0" borderId="21"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6" xfId="0" applyFont="1" applyFill="1" applyBorder="1" applyAlignment="1">
      <alignment horizontal="left" vertical="center" wrapText="1" indent="1"/>
    </xf>
    <xf numFmtId="0" fontId="7" fillId="0" borderId="10" xfId="0" applyFont="1" applyFill="1" applyBorder="1" applyAlignment="1">
      <alignment horizontal="left" vertical="center" wrapText="1" indent="1"/>
    </xf>
    <xf numFmtId="0" fontId="7" fillId="0" borderId="27" xfId="0" applyFont="1" applyFill="1" applyBorder="1" applyAlignment="1">
      <alignment horizontal="left" vertical="center" wrapText="1" indent="1"/>
    </xf>
    <xf numFmtId="0" fontId="7" fillId="0" borderId="5" xfId="0" applyFont="1" applyFill="1" applyBorder="1" applyAlignment="1">
      <alignment horizontal="left" vertical="center" wrapText="1" indent="1"/>
    </xf>
    <xf numFmtId="0" fontId="7" fillId="0" borderId="28" xfId="0" applyFont="1" applyFill="1" applyBorder="1" applyAlignment="1">
      <alignment horizontal="left" vertical="center" wrapText="1" indent="1"/>
    </xf>
    <xf numFmtId="0" fontId="7" fillId="0" borderId="29" xfId="0" applyFont="1" applyFill="1" applyBorder="1" applyAlignment="1">
      <alignment horizontal="left" vertical="center" wrapText="1" indent="1"/>
    </xf>
    <xf numFmtId="0" fontId="8" fillId="0" borderId="32" xfId="0" applyFont="1" applyFill="1" applyBorder="1" applyAlignment="1">
      <alignment horizontal="left" vertical="center" wrapText="1" indent="1"/>
    </xf>
    <xf numFmtId="0" fontId="8" fillId="0" borderId="33" xfId="0" applyFont="1" applyFill="1" applyBorder="1" applyAlignment="1">
      <alignment horizontal="left" vertical="center" wrapText="1" indent="1"/>
    </xf>
    <xf numFmtId="0" fontId="8" fillId="0" borderId="34" xfId="0" applyFont="1" applyFill="1" applyBorder="1" applyAlignment="1">
      <alignment horizontal="left" vertical="center" wrapText="1" indent="1"/>
    </xf>
    <xf numFmtId="0" fontId="11" fillId="0" borderId="12" xfId="0" applyFont="1" applyFill="1" applyBorder="1" applyAlignment="1" applyProtection="1">
      <alignment horizontal="center" vertical="center" wrapText="1"/>
      <protection hidden="1"/>
    </xf>
    <xf numFmtId="0" fontId="7" fillId="0" borderId="12" xfId="0" applyFont="1" applyFill="1" applyBorder="1" applyAlignment="1" applyProtection="1">
      <alignment horizontal="center" vertical="center" wrapText="1"/>
      <protection hidden="1"/>
    </xf>
    <xf numFmtId="0" fontId="12" fillId="0" borderId="19" xfId="0" applyFont="1" applyFill="1" applyBorder="1" applyAlignment="1" applyProtection="1">
      <alignment horizontal="left" vertical="center" wrapText="1"/>
      <protection hidden="1"/>
    </xf>
    <xf numFmtId="0" fontId="19" fillId="0" borderId="24" xfId="0" applyFont="1" applyFill="1" applyBorder="1" applyAlignment="1">
      <alignment vertical="center" wrapText="1"/>
    </xf>
    <xf numFmtId="0" fontId="19" fillId="0" borderId="25" xfId="0" applyFont="1" applyFill="1" applyBorder="1" applyAlignment="1">
      <alignment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pplyProtection="1">
      <alignment vertical="center" wrapText="1"/>
      <protection hidden="1"/>
    </xf>
    <xf numFmtId="0" fontId="11" fillId="0" borderId="24" xfId="0" applyFont="1" applyFill="1" applyBorder="1" applyAlignment="1" applyProtection="1">
      <alignment vertical="center" wrapText="1"/>
      <protection hidden="1"/>
    </xf>
    <xf numFmtId="0" fontId="11" fillId="0" borderId="25" xfId="0" applyFont="1" applyFill="1" applyBorder="1" applyAlignment="1" applyProtection="1">
      <alignment vertical="center" wrapText="1"/>
      <protection hidden="1"/>
    </xf>
    <xf numFmtId="0" fontId="15" fillId="0" borderId="0" xfId="0" applyFont="1" applyFill="1" applyBorder="1" applyAlignment="1">
      <alignment horizontal="center" vertical="center" wrapText="1"/>
    </xf>
    <xf numFmtId="0" fontId="12" fillId="0" borderId="19" xfId="0" applyFont="1" applyFill="1" applyBorder="1" applyAlignment="1">
      <alignment horizontal="center" vertical="top" wrapText="1"/>
    </xf>
    <xf numFmtId="0" fontId="7" fillId="0" borderId="12" xfId="0" applyFont="1" applyFill="1" applyBorder="1" applyAlignment="1">
      <alignment horizontal="center" vertical="center" wrapText="1"/>
    </xf>
    <xf numFmtId="0" fontId="19" fillId="0" borderId="30" xfId="0" applyFont="1" applyFill="1" applyBorder="1"/>
    <xf numFmtId="0" fontId="19" fillId="0" borderId="31" xfId="0" applyFont="1" applyFill="1" applyBorder="1"/>
    <xf numFmtId="0" fontId="19" fillId="0" borderId="28" xfId="0" applyFont="1" applyFill="1" applyBorder="1"/>
    <xf numFmtId="0" fontId="19" fillId="0" borderId="29" xfId="0" applyFont="1" applyFill="1" applyBorder="1"/>
    <xf numFmtId="0" fontId="11" fillId="0" borderId="11" xfId="0" applyFont="1" applyFill="1" applyBorder="1" applyAlignment="1">
      <alignment horizontal="center" vertical="center" wrapText="1"/>
    </xf>
    <xf numFmtId="0" fontId="11" fillId="0" borderId="12" xfId="0" applyFont="1" applyFill="1" applyBorder="1" applyAlignment="1" applyProtection="1">
      <alignment vertical="center" wrapText="1"/>
      <protection hidden="1"/>
    </xf>
    <xf numFmtId="0" fontId="12" fillId="0" borderId="0" xfId="0" applyFont="1" applyFill="1" applyBorder="1" applyAlignment="1">
      <alignment horizontal="center" vertical="top" wrapText="1"/>
    </xf>
    <xf numFmtId="0" fontId="10" fillId="0" borderId="5"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28" xfId="0" applyFont="1" applyFill="1" applyBorder="1" applyAlignment="1">
      <alignment horizontal="left" vertical="center" wrapText="1"/>
    </xf>
    <xf numFmtId="0" fontId="22" fillId="0" borderId="0" xfId="1" applyFont="1" applyFill="1" applyBorder="1" applyAlignment="1" applyProtection="1">
      <alignment horizontal="center" vertical="center"/>
      <protection hidden="1"/>
    </xf>
    <xf numFmtId="14" fontId="22" fillId="0" borderId="0" xfId="1" applyNumberFormat="1" applyFont="1" applyFill="1" applyBorder="1" applyAlignment="1" applyProtection="1">
      <alignment horizontal="center" vertical="center"/>
      <protection locked="0" hidden="1"/>
    </xf>
    <xf numFmtId="0" fontId="4" fillId="0" borderId="0" xfId="1" applyFont="1" applyFill="1" applyBorder="1" applyAlignment="1">
      <alignment vertical="center"/>
    </xf>
    <xf numFmtId="0" fontId="23" fillId="0" borderId="12" xfId="0"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8" xfId="0" applyFont="1" applyFill="1" applyBorder="1" applyAlignment="1">
      <alignment vertical="center" wrapText="1"/>
    </xf>
    <xf numFmtId="0" fontId="21" fillId="0" borderId="0" xfId="1" applyFont="1" applyFill="1" applyBorder="1" applyAlignment="1">
      <alignment horizontal="center" vertical="center" wrapText="1"/>
    </xf>
    <xf numFmtId="0" fontId="4" fillId="0" borderId="0" xfId="0" applyFont="1" applyFill="1" applyBorder="1" applyAlignment="1">
      <alignment horizontal="center" vertical="center" wrapText="1"/>
    </xf>
    <xf numFmtId="0" fontId="23" fillId="0" borderId="1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4" fillId="0" borderId="24" xfId="0" applyFont="1" applyFill="1" applyBorder="1" applyAlignment="1">
      <alignment vertical="center" wrapText="1"/>
    </xf>
    <xf numFmtId="0" fontId="4" fillId="0" borderId="25" xfId="0" applyFont="1" applyFill="1" applyBorder="1" applyAlignment="1">
      <alignment vertical="center" wrapText="1"/>
    </xf>
    <xf numFmtId="0" fontId="4" fillId="34" borderId="0" xfId="0" applyFont="1" applyFill="1" applyAlignment="1">
      <alignment horizontal="justify" vertical="top" wrapText="1"/>
    </xf>
    <xf numFmtId="0" fontId="4" fillId="0" borderId="0" xfId="0" applyFont="1" applyFill="1" applyBorder="1" applyAlignment="1">
      <alignment horizontal="left" vertical="top" wrapText="1"/>
    </xf>
    <xf numFmtId="0" fontId="12" fillId="34" borderId="0" xfId="0" applyFont="1" applyFill="1" applyAlignment="1">
      <alignment horizontal="left" vertical="top" wrapText="1"/>
    </xf>
    <xf numFmtId="0" fontId="44" fillId="34" borderId="0" xfId="0" applyFont="1" applyFill="1" applyAlignment="1">
      <alignment horizontal="left" vertical="top"/>
    </xf>
    <xf numFmtId="0" fontId="4" fillId="34" borderId="0" xfId="0" applyFont="1" applyFill="1" applyAlignment="1">
      <alignment horizontal="center" vertical="top"/>
    </xf>
    <xf numFmtId="0" fontId="4" fillId="34" borderId="0" xfId="0" applyFont="1" applyFill="1" applyAlignment="1">
      <alignment vertical="top"/>
    </xf>
    <xf numFmtId="0" fontId="26" fillId="34" borderId="0" xfId="0" applyFont="1" applyFill="1" applyAlignment="1">
      <alignment horizontal="center" vertical="top"/>
    </xf>
    <xf numFmtId="0" fontId="45" fillId="34" borderId="0" xfId="0" applyFont="1" applyFill="1" applyAlignment="1">
      <alignment vertical="top"/>
    </xf>
    <xf numFmtId="0" fontId="12" fillId="34" borderId="0" xfId="0" applyFont="1" applyFill="1" applyAlignment="1">
      <alignment vertical="top"/>
    </xf>
    <xf numFmtId="0" fontId="4" fillId="0" borderId="0" xfId="0" applyFont="1" applyFill="1" applyAlignment="1">
      <alignment horizontal="justify" vertical="top" wrapText="1"/>
    </xf>
    <xf numFmtId="0" fontId="12" fillId="34" borderId="0" xfId="0" applyFont="1" applyFill="1" applyBorder="1" applyAlignment="1">
      <alignment horizontal="left" vertical="top" wrapText="1"/>
    </xf>
    <xf numFmtId="0" fontId="4" fillId="34" borderId="0" xfId="0" applyFont="1" applyFill="1" applyBorder="1" applyAlignment="1">
      <alignment horizontal="left" vertical="top"/>
    </xf>
    <xf numFmtId="0" fontId="12" fillId="34" borderId="0" xfId="0" applyFont="1" applyFill="1" applyAlignment="1">
      <alignment horizontal="left" vertical="top"/>
    </xf>
    <xf numFmtId="0" fontId="26" fillId="34" borderId="0" xfId="0" applyFont="1" applyFill="1" applyAlignment="1">
      <alignment horizontal="justify" vertical="top"/>
    </xf>
    <xf numFmtId="0" fontId="12" fillId="34" borderId="0" xfId="0" applyFont="1" applyFill="1" applyBorder="1" applyAlignment="1">
      <alignment horizontal="left" vertical="top"/>
    </xf>
    <xf numFmtId="0" fontId="4" fillId="0" borderId="0" xfId="0" applyFont="1" applyFill="1" applyAlignment="1">
      <alignment horizontal="left" vertical="top" wrapText="1"/>
    </xf>
    <xf numFmtId="0" fontId="12" fillId="34" borderId="0" xfId="0" applyFont="1" applyFill="1" applyAlignment="1">
      <alignment horizontal="justify" vertical="top"/>
    </xf>
    <xf numFmtId="0" fontId="4" fillId="34" borderId="0" xfId="0" applyFont="1" applyFill="1" applyAlignment="1">
      <alignment horizontal="justify" vertical="top"/>
    </xf>
    <xf numFmtId="0" fontId="14" fillId="34" borderId="0" xfId="0" applyFont="1" applyFill="1" applyAlignment="1">
      <alignment vertical="top"/>
    </xf>
    <xf numFmtId="0" fontId="4" fillId="34" borderId="0" xfId="0" applyFont="1" applyFill="1" applyAlignment="1">
      <alignment horizontal="left" vertical="center" wrapText="1"/>
    </xf>
    <xf numFmtId="0" fontId="4" fillId="34" borderId="0" xfId="0" applyFont="1" applyFill="1" applyAlignment="1">
      <alignment horizontal="justify" vertical="center"/>
    </xf>
    <xf numFmtId="0" fontId="4" fillId="34" borderId="0" xfId="0" applyFont="1" applyFill="1" applyAlignment="1">
      <alignment horizontal="center" vertical="center"/>
    </xf>
    <xf numFmtId="0" fontId="12" fillId="34" borderId="0" xfId="0" applyFont="1" applyFill="1" applyAlignment="1">
      <alignment horizontal="center" vertical="center"/>
    </xf>
    <xf numFmtId="0" fontId="61" fillId="34" borderId="0" xfId="48" applyFont="1" applyFill="1" applyAlignment="1">
      <alignment horizontal="left" vertical="center" wrapText="1"/>
    </xf>
    <xf numFmtId="0" fontId="60" fillId="34" borderId="0" xfId="47" applyFont="1" applyFill="1" applyAlignment="1">
      <alignment horizontal="right" vertical="center"/>
    </xf>
  </cellXfs>
  <cellStyles count="58">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Bilješka" xfId="50"/>
    <cellStyle name="Bilješka 2" xfId="46"/>
    <cellStyle name="Calculation" xfId="14" builtinId="22" customBuiltin="1"/>
    <cellStyle name="Check Cell" xfId="16" builtinId="23" customBuiltin="1"/>
    <cellStyle name="Dobro" xfId="51"/>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2" builtinId="8"/>
    <cellStyle name="Hyperlink 2" xfId="52"/>
    <cellStyle name="Input" xfId="12" builtinId="20" customBuiltin="1"/>
    <cellStyle name="Izlaz" xfId="53"/>
    <cellStyle name="Linked Cell" xfId="15" builtinId="24" customBuiltin="1"/>
    <cellStyle name="Naslov" xfId="54"/>
    <cellStyle name="Neutral" xfId="11" builtinId="28" customBuiltin="1"/>
    <cellStyle name="Normal" xfId="0" builtinId="0"/>
    <cellStyle name="Normal 2" xfId="47"/>
    <cellStyle name="Normal 2 2" xfId="48"/>
    <cellStyle name="Normal 2 3" xfId="55"/>
    <cellStyle name="Normal 3" xfId="49"/>
    <cellStyle name="Normal_TFI-POD" xfId="3"/>
    <cellStyle name="Obično 2" xfId="44"/>
    <cellStyle name="Output" xfId="13" builtinId="21" customBuiltin="1"/>
    <cellStyle name="Percent" xfId="57" builtinId="5"/>
    <cellStyle name="Style 1" xfId="1"/>
    <cellStyle name="Tekst upozorenja" xfId="56"/>
    <cellStyle name="Title" xfId="4" builtinId="15" customBuiltin="1"/>
    <cellStyle name="Total" xfId="19" builtinId="25" customBuiltin="1"/>
    <cellStyle name="Warning Text" xfId="17" builtinId="11" customBuiltin="1"/>
    <cellStyle name="Zarez 2" xfId="45"/>
  </cellStyles>
  <dxfs count="4">
    <dxf>
      <font>
        <condense val="0"/>
        <extend val="0"/>
        <color indexed="9"/>
      </font>
      <fill>
        <patternFill patternType="solid">
          <bgColor indexed="10"/>
        </patternFill>
      </fill>
    </dxf>
    <dxf>
      <fill>
        <patternFill>
          <bgColor rgb="FFFF000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vetlana.kundovic@optima-telekom.hr" TargetMode="External"/><Relationship Id="rId2" Type="http://schemas.openxmlformats.org/officeDocument/2006/relationships/hyperlink" Target="http://www.optima.hr/" TargetMode="External"/><Relationship Id="rId1" Type="http://schemas.openxmlformats.org/officeDocument/2006/relationships/hyperlink" Target="mailto:info@optim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3"/>
  <sheetViews>
    <sheetView tabSelected="1" zoomScaleNormal="100" zoomScaleSheetLayoutView="110" workbookViewId="0">
      <selection activeCell="I24" sqref="I24"/>
    </sheetView>
  </sheetViews>
  <sheetFormatPr defaultRowHeight="12.75" x14ac:dyDescent="0.2"/>
  <cols>
    <col min="1" max="1" width="9.140625" style="11"/>
    <col min="2" max="2" width="13" style="11" customWidth="1"/>
    <col min="3" max="6" width="9.140625" style="11"/>
    <col min="7" max="7" width="15.140625" style="11" customWidth="1"/>
    <col min="8" max="8" width="19.28515625" style="11" customWidth="1"/>
    <col min="9" max="9" width="14.42578125" style="11" customWidth="1"/>
    <col min="10" max="16384" width="9.140625" style="11"/>
  </cols>
  <sheetData>
    <row r="1" spans="1:12" ht="15.75" x14ac:dyDescent="0.25">
      <c r="A1" s="331" t="s">
        <v>248</v>
      </c>
      <c r="B1" s="332"/>
      <c r="C1" s="332"/>
      <c r="D1" s="80"/>
      <c r="E1" s="80"/>
      <c r="F1" s="80"/>
      <c r="G1" s="80"/>
      <c r="H1" s="80"/>
      <c r="I1" s="81"/>
      <c r="J1" s="10"/>
      <c r="K1" s="10"/>
      <c r="L1" s="10"/>
    </row>
    <row r="2" spans="1:12" x14ac:dyDescent="0.2">
      <c r="A2" s="298" t="s">
        <v>249</v>
      </c>
      <c r="B2" s="299"/>
      <c r="C2" s="299"/>
      <c r="D2" s="300"/>
      <c r="E2" s="115">
        <v>40544</v>
      </c>
      <c r="F2" s="12"/>
      <c r="G2" s="13" t="s">
        <v>250</v>
      </c>
      <c r="H2" s="115" t="s">
        <v>593</v>
      </c>
      <c r="I2" s="82"/>
      <c r="J2" s="10"/>
      <c r="K2" s="10"/>
      <c r="L2" s="10"/>
    </row>
    <row r="3" spans="1:12" x14ac:dyDescent="0.2">
      <c r="A3" s="83"/>
      <c r="B3" s="14"/>
      <c r="C3" s="14"/>
      <c r="D3" s="14"/>
      <c r="E3" s="15"/>
      <c r="F3" s="15"/>
      <c r="G3" s="14"/>
      <c r="H3" s="14"/>
      <c r="I3" s="84"/>
      <c r="J3" s="10"/>
      <c r="K3" s="10"/>
      <c r="L3" s="10"/>
    </row>
    <row r="4" spans="1:12" ht="15" x14ac:dyDescent="0.2">
      <c r="A4" s="301" t="s">
        <v>316</v>
      </c>
      <c r="B4" s="302"/>
      <c r="C4" s="302"/>
      <c r="D4" s="302"/>
      <c r="E4" s="302"/>
      <c r="F4" s="302"/>
      <c r="G4" s="302"/>
      <c r="H4" s="302"/>
      <c r="I4" s="303"/>
      <c r="J4" s="10"/>
      <c r="K4" s="10"/>
      <c r="L4" s="10"/>
    </row>
    <row r="5" spans="1:12" x14ac:dyDescent="0.2">
      <c r="A5" s="85"/>
      <c r="B5" s="16"/>
      <c r="C5" s="16"/>
      <c r="D5" s="16"/>
      <c r="E5" s="17"/>
      <c r="F5" s="86"/>
      <c r="G5" s="18"/>
      <c r="H5" s="19"/>
      <c r="I5" s="87"/>
      <c r="J5" s="10"/>
      <c r="K5" s="10"/>
      <c r="L5" s="10"/>
    </row>
    <row r="6" spans="1:12" x14ac:dyDescent="0.2">
      <c r="A6" s="288" t="s">
        <v>251</v>
      </c>
      <c r="B6" s="289"/>
      <c r="C6" s="296" t="s">
        <v>322</v>
      </c>
      <c r="D6" s="297"/>
      <c r="E6" s="29"/>
      <c r="F6" s="29"/>
      <c r="G6" s="29"/>
      <c r="H6" s="29"/>
      <c r="I6" s="88"/>
      <c r="J6" s="10"/>
      <c r="K6" s="10"/>
      <c r="L6" s="10"/>
    </row>
    <row r="7" spans="1:12" x14ac:dyDescent="0.2">
      <c r="A7" s="89"/>
      <c r="B7" s="22"/>
      <c r="C7" s="16"/>
      <c r="D7" s="16"/>
      <c r="E7" s="29"/>
      <c r="F7" s="29"/>
      <c r="G7" s="29"/>
      <c r="H7" s="29"/>
      <c r="I7" s="88"/>
      <c r="J7" s="10"/>
      <c r="K7" s="10"/>
      <c r="L7" s="10"/>
    </row>
    <row r="8" spans="1:12" x14ac:dyDescent="0.2">
      <c r="A8" s="304" t="s">
        <v>252</v>
      </c>
      <c r="B8" s="305"/>
      <c r="C8" s="296" t="s">
        <v>323</v>
      </c>
      <c r="D8" s="297"/>
      <c r="E8" s="29"/>
      <c r="F8" s="29"/>
      <c r="G8" s="29"/>
      <c r="H8" s="29"/>
      <c r="I8" s="90"/>
      <c r="J8" s="10"/>
      <c r="K8" s="10"/>
      <c r="L8" s="10"/>
    </row>
    <row r="9" spans="1:12" x14ac:dyDescent="0.2">
      <c r="A9" s="91"/>
      <c r="B9" s="47"/>
      <c r="C9" s="20"/>
      <c r="D9" s="26"/>
      <c r="E9" s="16"/>
      <c r="F9" s="16"/>
      <c r="G9" s="16"/>
      <c r="H9" s="16"/>
      <c r="I9" s="90"/>
      <c r="J9" s="10"/>
      <c r="K9" s="10"/>
      <c r="L9" s="10"/>
    </row>
    <row r="10" spans="1:12" x14ac:dyDescent="0.2">
      <c r="A10" s="293" t="s">
        <v>253</v>
      </c>
      <c r="B10" s="294"/>
      <c r="C10" s="296" t="s">
        <v>324</v>
      </c>
      <c r="D10" s="297"/>
      <c r="E10" s="16"/>
      <c r="F10" s="16"/>
      <c r="G10" s="16"/>
      <c r="H10" s="16"/>
      <c r="I10" s="90"/>
      <c r="J10" s="10"/>
      <c r="K10" s="10"/>
      <c r="L10" s="10"/>
    </row>
    <row r="11" spans="1:12" x14ac:dyDescent="0.2">
      <c r="A11" s="295"/>
      <c r="B11" s="294"/>
      <c r="C11" s="16"/>
      <c r="D11" s="16"/>
      <c r="E11" s="16"/>
      <c r="F11" s="16"/>
      <c r="G11" s="16"/>
      <c r="H11" s="16"/>
      <c r="I11" s="90"/>
      <c r="J11" s="10"/>
      <c r="K11" s="10"/>
      <c r="L11" s="10"/>
    </row>
    <row r="12" spans="1:12" x14ac:dyDescent="0.2">
      <c r="A12" s="288" t="s">
        <v>254</v>
      </c>
      <c r="B12" s="289"/>
      <c r="C12" s="290" t="s">
        <v>325</v>
      </c>
      <c r="D12" s="291"/>
      <c r="E12" s="291"/>
      <c r="F12" s="291"/>
      <c r="G12" s="291"/>
      <c r="H12" s="291"/>
      <c r="I12" s="292"/>
      <c r="J12" s="10"/>
      <c r="K12" s="10"/>
      <c r="L12" s="10"/>
    </row>
    <row r="13" spans="1:12" x14ac:dyDescent="0.2">
      <c r="A13" s="89"/>
      <c r="B13" s="22"/>
      <c r="C13" s="21"/>
      <c r="D13" s="16"/>
      <c r="E13" s="16"/>
      <c r="F13" s="16"/>
      <c r="G13" s="16"/>
      <c r="H13" s="16"/>
      <c r="I13" s="90"/>
      <c r="J13" s="10"/>
      <c r="K13" s="10"/>
      <c r="L13" s="10"/>
    </row>
    <row r="14" spans="1:12" x14ac:dyDescent="0.2">
      <c r="A14" s="288" t="s">
        <v>255</v>
      </c>
      <c r="B14" s="289"/>
      <c r="C14" s="306">
        <v>10010</v>
      </c>
      <c r="D14" s="307"/>
      <c r="E14" s="16"/>
      <c r="F14" s="290" t="s">
        <v>326</v>
      </c>
      <c r="G14" s="291"/>
      <c r="H14" s="291"/>
      <c r="I14" s="292"/>
      <c r="J14" s="10"/>
      <c r="K14" s="10"/>
      <c r="L14" s="10"/>
    </row>
    <row r="15" spans="1:12" x14ac:dyDescent="0.2">
      <c r="A15" s="89"/>
      <c r="B15" s="22"/>
      <c r="C15" s="16"/>
      <c r="D15" s="16"/>
      <c r="E15" s="16"/>
      <c r="F15" s="16"/>
      <c r="G15" s="16"/>
      <c r="H15" s="16"/>
      <c r="I15" s="90"/>
      <c r="J15" s="10"/>
      <c r="K15" s="10"/>
      <c r="L15" s="10"/>
    </row>
    <row r="16" spans="1:12" x14ac:dyDescent="0.2">
      <c r="A16" s="288" t="s">
        <v>256</v>
      </c>
      <c r="B16" s="289"/>
      <c r="C16" s="290" t="s">
        <v>327</v>
      </c>
      <c r="D16" s="291"/>
      <c r="E16" s="291"/>
      <c r="F16" s="291"/>
      <c r="G16" s="291"/>
      <c r="H16" s="291"/>
      <c r="I16" s="292"/>
      <c r="J16" s="10"/>
      <c r="K16" s="10"/>
      <c r="L16" s="10"/>
    </row>
    <row r="17" spans="1:12" x14ac:dyDescent="0.2">
      <c r="A17" s="89"/>
      <c r="B17" s="22"/>
      <c r="C17" s="16"/>
      <c r="D17" s="16"/>
      <c r="E17" s="16"/>
      <c r="F17" s="16"/>
      <c r="G17" s="16"/>
      <c r="H17" s="16"/>
      <c r="I17" s="90"/>
      <c r="J17" s="10"/>
      <c r="K17" s="10"/>
      <c r="L17" s="10"/>
    </row>
    <row r="18" spans="1:12" x14ac:dyDescent="0.2">
      <c r="A18" s="288" t="s">
        <v>257</v>
      </c>
      <c r="B18" s="289"/>
      <c r="C18" s="308" t="s">
        <v>328</v>
      </c>
      <c r="D18" s="309"/>
      <c r="E18" s="309"/>
      <c r="F18" s="309"/>
      <c r="G18" s="309"/>
      <c r="H18" s="309"/>
      <c r="I18" s="310"/>
      <c r="J18" s="10"/>
      <c r="K18" s="10"/>
      <c r="L18" s="10"/>
    </row>
    <row r="19" spans="1:12" x14ac:dyDescent="0.2">
      <c r="A19" s="89"/>
      <c r="B19" s="22"/>
      <c r="C19" s="21"/>
      <c r="D19" s="16"/>
      <c r="E19" s="16"/>
      <c r="F19" s="16"/>
      <c r="G19" s="16"/>
      <c r="H19" s="16"/>
      <c r="I19" s="90"/>
      <c r="J19" s="10"/>
      <c r="K19" s="10"/>
      <c r="L19" s="10"/>
    </row>
    <row r="20" spans="1:12" x14ac:dyDescent="0.2">
      <c r="A20" s="288" t="s">
        <v>258</v>
      </c>
      <c r="B20" s="289"/>
      <c r="C20" s="308" t="s">
        <v>329</v>
      </c>
      <c r="D20" s="309"/>
      <c r="E20" s="309"/>
      <c r="F20" s="309"/>
      <c r="G20" s="309"/>
      <c r="H20" s="309"/>
      <c r="I20" s="310"/>
      <c r="J20" s="10"/>
      <c r="K20" s="10"/>
      <c r="L20" s="10"/>
    </row>
    <row r="21" spans="1:12" x14ac:dyDescent="0.2">
      <c r="A21" s="89"/>
      <c r="B21" s="22"/>
      <c r="C21" s="21"/>
      <c r="D21" s="16"/>
      <c r="E21" s="16"/>
      <c r="F21" s="16"/>
      <c r="G21" s="16"/>
      <c r="H21" s="16"/>
      <c r="I21" s="90"/>
      <c r="J21" s="10"/>
      <c r="K21" s="10"/>
      <c r="L21" s="10"/>
    </row>
    <row r="22" spans="1:12" x14ac:dyDescent="0.2">
      <c r="A22" s="288" t="s">
        <v>259</v>
      </c>
      <c r="B22" s="289"/>
      <c r="C22" s="116">
        <v>133</v>
      </c>
      <c r="D22" s="290"/>
      <c r="E22" s="311"/>
      <c r="F22" s="312"/>
      <c r="G22" s="288"/>
      <c r="H22" s="313"/>
      <c r="I22" s="92"/>
      <c r="J22" s="10"/>
      <c r="K22" s="10"/>
      <c r="L22" s="10"/>
    </row>
    <row r="23" spans="1:12" x14ac:dyDescent="0.2">
      <c r="A23" s="89"/>
      <c r="B23" s="22"/>
      <c r="C23" s="16"/>
      <c r="D23" s="24"/>
      <c r="E23" s="24"/>
      <c r="F23" s="24"/>
      <c r="G23" s="24"/>
      <c r="H23" s="16"/>
      <c r="I23" s="90"/>
      <c r="J23" s="10"/>
      <c r="K23" s="10"/>
      <c r="L23" s="10"/>
    </row>
    <row r="24" spans="1:12" x14ac:dyDescent="0.2">
      <c r="A24" s="288" t="s">
        <v>260</v>
      </c>
      <c r="B24" s="289"/>
      <c r="C24" s="116">
        <v>21</v>
      </c>
      <c r="D24" s="290"/>
      <c r="E24" s="311"/>
      <c r="F24" s="311"/>
      <c r="G24" s="312"/>
      <c r="H24" s="48" t="s">
        <v>261</v>
      </c>
      <c r="I24" s="274">
        <v>188</v>
      </c>
      <c r="J24" s="10"/>
      <c r="K24" s="10"/>
      <c r="L24" s="10"/>
    </row>
    <row r="25" spans="1:12" x14ac:dyDescent="0.2">
      <c r="A25" s="89"/>
      <c r="B25" s="22"/>
      <c r="C25" s="16"/>
      <c r="D25" s="24"/>
      <c r="E25" s="24"/>
      <c r="F25" s="24"/>
      <c r="G25" s="22"/>
      <c r="H25" s="22" t="s">
        <v>317</v>
      </c>
      <c r="I25" s="93"/>
      <c r="J25" s="10"/>
      <c r="K25" s="10"/>
      <c r="L25" s="10"/>
    </row>
    <row r="26" spans="1:12" x14ac:dyDescent="0.2">
      <c r="A26" s="288" t="s">
        <v>262</v>
      </c>
      <c r="B26" s="289"/>
      <c r="C26" s="117" t="s">
        <v>330</v>
      </c>
      <c r="D26" s="25"/>
      <c r="E26" s="33"/>
      <c r="F26" s="24"/>
      <c r="G26" s="314" t="s">
        <v>263</v>
      </c>
      <c r="H26" s="289"/>
      <c r="I26" s="118" t="s">
        <v>592</v>
      </c>
      <c r="J26" s="10"/>
      <c r="K26" s="10"/>
      <c r="L26" s="10"/>
    </row>
    <row r="27" spans="1:12" x14ac:dyDescent="0.2">
      <c r="A27" s="89"/>
      <c r="B27" s="22"/>
      <c r="C27" s="16"/>
      <c r="D27" s="24"/>
      <c r="E27" s="24"/>
      <c r="F27" s="24"/>
      <c r="G27" s="24"/>
      <c r="H27" s="16"/>
      <c r="I27" s="94"/>
      <c r="J27" s="10"/>
      <c r="K27" s="10"/>
      <c r="L27" s="10"/>
    </row>
    <row r="28" spans="1:12" x14ac:dyDescent="0.2">
      <c r="A28" s="315" t="s">
        <v>264</v>
      </c>
      <c r="B28" s="316"/>
      <c r="C28" s="317"/>
      <c r="D28" s="317"/>
      <c r="E28" s="318" t="s">
        <v>265</v>
      </c>
      <c r="F28" s="319"/>
      <c r="G28" s="319"/>
      <c r="H28" s="320" t="s">
        <v>266</v>
      </c>
      <c r="I28" s="321"/>
      <c r="J28" s="10"/>
      <c r="K28" s="10"/>
      <c r="L28" s="10"/>
    </row>
    <row r="29" spans="1:12" x14ac:dyDescent="0.2">
      <c r="A29" s="95"/>
      <c r="B29" s="33"/>
      <c r="C29" s="33"/>
      <c r="D29" s="26"/>
      <c r="E29" s="16"/>
      <c r="F29" s="16"/>
      <c r="G29" s="16"/>
      <c r="H29" s="27"/>
      <c r="I29" s="94"/>
      <c r="J29" s="10"/>
      <c r="K29" s="10"/>
      <c r="L29" s="10"/>
    </row>
    <row r="30" spans="1:12" x14ac:dyDescent="0.2">
      <c r="A30" s="322"/>
      <c r="B30" s="323"/>
      <c r="C30" s="323"/>
      <c r="D30" s="324"/>
      <c r="E30" s="322"/>
      <c r="F30" s="323"/>
      <c r="G30" s="323"/>
      <c r="H30" s="296"/>
      <c r="I30" s="297"/>
      <c r="J30" s="10"/>
      <c r="K30" s="10"/>
      <c r="L30" s="10"/>
    </row>
    <row r="31" spans="1:12" x14ac:dyDescent="0.2">
      <c r="A31" s="89"/>
      <c r="B31" s="22"/>
      <c r="C31" s="21"/>
      <c r="D31" s="325"/>
      <c r="E31" s="325"/>
      <c r="F31" s="325"/>
      <c r="G31" s="326"/>
      <c r="H31" s="16"/>
      <c r="I31" s="96"/>
      <c r="J31" s="10"/>
      <c r="K31" s="10"/>
      <c r="L31" s="10"/>
    </row>
    <row r="32" spans="1:12" x14ac:dyDescent="0.2">
      <c r="A32" s="322"/>
      <c r="B32" s="323"/>
      <c r="C32" s="323"/>
      <c r="D32" s="324"/>
      <c r="E32" s="322"/>
      <c r="F32" s="323"/>
      <c r="G32" s="323"/>
      <c r="H32" s="296"/>
      <c r="I32" s="297"/>
      <c r="J32" s="10"/>
      <c r="K32" s="10"/>
      <c r="L32" s="10"/>
    </row>
    <row r="33" spans="1:12" x14ac:dyDescent="0.2">
      <c r="A33" s="89"/>
      <c r="B33" s="22"/>
      <c r="C33" s="21"/>
      <c r="D33" s="28"/>
      <c r="E33" s="28"/>
      <c r="F33" s="28"/>
      <c r="G33" s="29"/>
      <c r="H33" s="16"/>
      <c r="I33" s="97"/>
      <c r="J33" s="10"/>
      <c r="K33" s="10"/>
      <c r="L33" s="10"/>
    </row>
    <row r="34" spans="1:12" x14ac:dyDescent="0.2">
      <c r="A34" s="322"/>
      <c r="B34" s="323"/>
      <c r="C34" s="323"/>
      <c r="D34" s="324"/>
      <c r="E34" s="322"/>
      <c r="F34" s="323"/>
      <c r="G34" s="323"/>
      <c r="H34" s="296"/>
      <c r="I34" s="297"/>
      <c r="J34" s="10"/>
      <c r="K34" s="10"/>
      <c r="L34" s="10"/>
    </row>
    <row r="35" spans="1:12" x14ac:dyDescent="0.2">
      <c r="A35" s="89"/>
      <c r="B35" s="22"/>
      <c r="C35" s="21"/>
      <c r="D35" s="28"/>
      <c r="E35" s="28"/>
      <c r="F35" s="28"/>
      <c r="G35" s="29"/>
      <c r="H35" s="16"/>
      <c r="I35" s="97"/>
      <c r="J35" s="10"/>
      <c r="K35" s="10"/>
      <c r="L35" s="10"/>
    </row>
    <row r="36" spans="1:12" x14ac:dyDescent="0.2">
      <c r="A36" s="322"/>
      <c r="B36" s="323"/>
      <c r="C36" s="323"/>
      <c r="D36" s="324"/>
      <c r="E36" s="322"/>
      <c r="F36" s="323"/>
      <c r="G36" s="323"/>
      <c r="H36" s="296"/>
      <c r="I36" s="297"/>
      <c r="J36" s="10"/>
      <c r="K36" s="10"/>
      <c r="L36" s="10"/>
    </row>
    <row r="37" spans="1:12" x14ac:dyDescent="0.2">
      <c r="A37" s="98"/>
      <c r="B37" s="30"/>
      <c r="C37" s="334"/>
      <c r="D37" s="335"/>
      <c r="E37" s="16"/>
      <c r="F37" s="334"/>
      <c r="G37" s="335"/>
      <c r="H37" s="16"/>
      <c r="I37" s="90"/>
      <c r="J37" s="10"/>
      <c r="K37" s="10"/>
      <c r="L37" s="10"/>
    </row>
    <row r="38" spans="1:12" x14ac:dyDescent="0.2">
      <c r="A38" s="322"/>
      <c r="B38" s="323"/>
      <c r="C38" s="323"/>
      <c r="D38" s="324"/>
      <c r="E38" s="322"/>
      <c r="F38" s="323"/>
      <c r="G38" s="323"/>
      <c r="H38" s="296"/>
      <c r="I38" s="297"/>
      <c r="J38" s="10"/>
      <c r="K38" s="10"/>
      <c r="L38" s="10"/>
    </row>
    <row r="39" spans="1:12" x14ac:dyDescent="0.2">
      <c r="A39" s="98"/>
      <c r="B39" s="30"/>
      <c r="C39" s="31"/>
      <c r="D39" s="32"/>
      <c r="E39" s="16"/>
      <c r="F39" s="31"/>
      <c r="G39" s="32"/>
      <c r="H39" s="16"/>
      <c r="I39" s="90"/>
      <c r="J39" s="10"/>
      <c r="K39" s="10"/>
      <c r="L39" s="10"/>
    </row>
    <row r="40" spans="1:12" x14ac:dyDescent="0.2">
      <c r="A40" s="322"/>
      <c r="B40" s="323"/>
      <c r="C40" s="323"/>
      <c r="D40" s="324"/>
      <c r="E40" s="322"/>
      <c r="F40" s="323"/>
      <c r="G40" s="323"/>
      <c r="H40" s="296"/>
      <c r="I40" s="297"/>
      <c r="J40" s="10"/>
      <c r="K40" s="10"/>
      <c r="L40" s="10"/>
    </row>
    <row r="41" spans="1:12" x14ac:dyDescent="0.2">
      <c r="A41" s="119"/>
      <c r="B41" s="33"/>
      <c r="C41" s="33"/>
      <c r="D41" s="33"/>
      <c r="E41" s="23"/>
      <c r="F41" s="120"/>
      <c r="G41" s="120"/>
      <c r="H41" s="121"/>
      <c r="I41" s="99"/>
      <c r="J41" s="10"/>
      <c r="K41" s="10"/>
      <c r="L41" s="10"/>
    </row>
    <row r="42" spans="1:12" x14ac:dyDescent="0.2">
      <c r="A42" s="98"/>
      <c r="B42" s="30"/>
      <c r="C42" s="31"/>
      <c r="D42" s="32"/>
      <c r="E42" s="16"/>
      <c r="F42" s="31"/>
      <c r="G42" s="32"/>
      <c r="H42" s="16"/>
      <c r="I42" s="90"/>
      <c r="J42" s="10"/>
      <c r="K42" s="10"/>
      <c r="L42" s="10"/>
    </row>
    <row r="43" spans="1:12" x14ac:dyDescent="0.2">
      <c r="A43" s="100"/>
      <c r="B43" s="34"/>
      <c r="C43" s="34"/>
      <c r="D43" s="20"/>
      <c r="E43" s="20"/>
      <c r="F43" s="34"/>
      <c r="G43" s="20"/>
      <c r="H43" s="20"/>
      <c r="I43" s="101"/>
      <c r="J43" s="10"/>
      <c r="K43" s="10"/>
      <c r="L43" s="10"/>
    </row>
    <row r="44" spans="1:12" x14ac:dyDescent="0.2">
      <c r="A44" s="293" t="s">
        <v>267</v>
      </c>
      <c r="B44" s="327"/>
      <c r="C44" s="296"/>
      <c r="D44" s="297"/>
      <c r="E44" s="26"/>
      <c r="F44" s="290"/>
      <c r="G44" s="323"/>
      <c r="H44" s="323"/>
      <c r="I44" s="324"/>
      <c r="J44" s="10"/>
      <c r="K44" s="10"/>
      <c r="L44" s="10"/>
    </row>
    <row r="45" spans="1:12" x14ac:dyDescent="0.2">
      <c r="A45" s="98"/>
      <c r="B45" s="30"/>
      <c r="C45" s="334"/>
      <c r="D45" s="335"/>
      <c r="E45" s="16"/>
      <c r="F45" s="334"/>
      <c r="G45" s="336"/>
      <c r="H45" s="35"/>
      <c r="I45" s="102"/>
      <c r="J45" s="10"/>
      <c r="K45" s="10"/>
      <c r="L45" s="10"/>
    </row>
    <row r="46" spans="1:12" x14ac:dyDescent="0.2">
      <c r="A46" s="293" t="s">
        <v>268</v>
      </c>
      <c r="B46" s="327"/>
      <c r="C46" s="290" t="s">
        <v>331</v>
      </c>
      <c r="D46" s="337"/>
      <c r="E46" s="337"/>
      <c r="F46" s="337"/>
      <c r="G46" s="337"/>
      <c r="H46" s="337"/>
      <c r="I46" s="338"/>
      <c r="J46" s="10"/>
      <c r="K46" s="10"/>
      <c r="L46" s="10"/>
    </row>
    <row r="47" spans="1:12" x14ac:dyDescent="0.2">
      <c r="A47" s="89"/>
      <c r="B47" s="22"/>
      <c r="C47" s="21" t="s">
        <v>269</v>
      </c>
      <c r="D47" s="16"/>
      <c r="E47" s="16"/>
      <c r="F47" s="16"/>
      <c r="G47" s="16"/>
      <c r="H47" s="16"/>
      <c r="I47" s="90"/>
      <c r="J47" s="10"/>
      <c r="K47" s="10"/>
      <c r="L47" s="10"/>
    </row>
    <row r="48" spans="1:12" x14ac:dyDescent="0.2">
      <c r="A48" s="293" t="s">
        <v>270</v>
      </c>
      <c r="B48" s="327"/>
      <c r="C48" s="328" t="s">
        <v>332</v>
      </c>
      <c r="D48" s="329"/>
      <c r="E48" s="330"/>
      <c r="F48" s="16"/>
      <c r="G48" s="48" t="s">
        <v>271</v>
      </c>
      <c r="H48" s="328" t="s">
        <v>333</v>
      </c>
      <c r="I48" s="330"/>
      <c r="J48" s="10"/>
      <c r="K48" s="10"/>
      <c r="L48" s="10"/>
    </row>
    <row r="49" spans="1:12" x14ac:dyDescent="0.2">
      <c r="A49" s="89"/>
      <c r="B49" s="22"/>
      <c r="C49" s="21"/>
      <c r="D49" s="16"/>
      <c r="E49" s="16"/>
      <c r="F49" s="16"/>
      <c r="G49" s="16"/>
      <c r="H49" s="16"/>
      <c r="I49" s="90"/>
      <c r="J49" s="10"/>
      <c r="K49" s="10"/>
      <c r="L49" s="10"/>
    </row>
    <row r="50" spans="1:12" x14ac:dyDescent="0.2">
      <c r="A50" s="293" t="s">
        <v>257</v>
      </c>
      <c r="B50" s="327"/>
      <c r="C50" s="341" t="s">
        <v>334</v>
      </c>
      <c r="D50" s="329"/>
      <c r="E50" s="329"/>
      <c r="F50" s="329"/>
      <c r="G50" s="329"/>
      <c r="H50" s="329"/>
      <c r="I50" s="330"/>
      <c r="J50" s="10"/>
      <c r="K50" s="10"/>
      <c r="L50" s="10"/>
    </row>
    <row r="51" spans="1:12" x14ac:dyDescent="0.2">
      <c r="A51" s="89"/>
      <c r="B51" s="22"/>
      <c r="C51" s="16"/>
      <c r="D51" s="16"/>
      <c r="E51" s="16"/>
      <c r="F51" s="16"/>
      <c r="G51" s="16"/>
      <c r="H51" s="16"/>
      <c r="I51" s="90"/>
      <c r="J51" s="10"/>
      <c r="K51" s="10"/>
      <c r="L51" s="10"/>
    </row>
    <row r="52" spans="1:12" x14ac:dyDescent="0.2">
      <c r="A52" s="288" t="s">
        <v>272</v>
      </c>
      <c r="B52" s="289"/>
      <c r="C52" s="328" t="s">
        <v>585</v>
      </c>
      <c r="D52" s="329"/>
      <c r="E52" s="329"/>
      <c r="F52" s="329"/>
      <c r="G52" s="329"/>
      <c r="H52" s="329"/>
      <c r="I52" s="292"/>
      <c r="J52" s="10"/>
      <c r="K52" s="10"/>
      <c r="L52" s="10"/>
    </row>
    <row r="53" spans="1:12" x14ac:dyDescent="0.2">
      <c r="A53" s="103"/>
      <c r="B53" s="20"/>
      <c r="C53" s="333" t="s">
        <v>273</v>
      </c>
      <c r="D53" s="333"/>
      <c r="E53" s="333"/>
      <c r="F53" s="333"/>
      <c r="G53" s="333"/>
      <c r="H53" s="333"/>
      <c r="I53" s="104"/>
      <c r="J53" s="10"/>
      <c r="K53" s="10"/>
      <c r="L53" s="10"/>
    </row>
    <row r="54" spans="1:12" x14ac:dyDescent="0.2">
      <c r="A54" s="103"/>
      <c r="B54" s="20"/>
      <c r="C54" s="36"/>
      <c r="D54" s="36"/>
      <c r="E54" s="36"/>
      <c r="F54" s="36"/>
      <c r="G54" s="36"/>
      <c r="H54" s="36"/>
      <c r="I54" s="104"/>
      <c r="J54" s="10"/>
      <c r="K54" s="10"/>
      <c r="L54" s="10"/>
    </row>
    <row r="55" spans="1:12" x14ac:dyDescent="0.2">
      <c r="A55" s="103"/>
      <c r="B55" s="342" t="s">
        <v>274</v>
      </c>
      <c r="C55" s="343"/>
      <c r="D55" s="343"/>
      <c r="E55" s="343"/>
      <c r="F55" s="46"/>
      <c r="G55" s="46"/>
      <c r="H55" s="46"/>
      <c r="I55" s="105"/>
      <c r="J55" s="10"/>
      <c r="K55" s="10"/>
      <c r="L55" s="10"/>
    </row>
    <row r="56" spans="1:12" x14ac:dyDescent="0.2">
      <c r="A56" s="103"/>
      <c r="B56" s="344" t="s">
        <v>306</v>
      </c>
      <c r="C56" s="345"/>
      <c r="D56" s="345"/>
      <c r="E56" s="345"/>
      <c r="F56" s="345"/>
      <c r="G56" s="345"/>
      <c r="H56" s="345"/>
      <c r="I56" s="346"/>
      <c r="J56" s="10"/>
      <c r="K56" s="10"/>
      <c r="L56" s="10"/>
    </row>
    <row r="57" spans="1:12" x14ac:dyDescent="0.2">
      <c r="A57" s="103"/>
      <c r="B57" s="344" t="s">
        <v>307</v>
      </c>
      <c r="C57" s="345"/>
      <c r="D57" s="345"/>
      <c r="E57" s="345"/>
      <c r="F57" s="345"/>
      <c r="G57" s="345"/>
      <c r="H57" s="345"/>
      <c r="I57" s="105"/>
      <c r="J57" s="10"/>
      <c r="K57" s="10"/>
      <c r="L57" s="10"/>
    </row>
    <row r="58" spans="1:12" x14ac:dyDescent="0.2">
      <c r="A58" s="103"/>
      <c r="B58" s="344" t="s">
        <v>308</v>
      </c>
      <c r="C58" s="345"/>
      <c r="D58" s="345"/>
      <c r="E58" s="345"/>
      <c r="F58" s="345"/>
      <c r="G58" s="345"/>
      <c r="H58" s="345"/>
      <c r="I58" s="346"/>
      <c r="J58" s="10"/>
      <c r="K58" s="10"/>
      <c r="L58" s="10"/>
    </row>
    <row r="59" spans="1:12" x14ac:dyDescent="0.2">
      <c r="A59" s="103"/>
      <c r="B59" s="344" t="s">
        <v>309</v>
      </c>
      <c r="C59" s="345"/>
      <c r="D59" s="345"/>
      <c r="E59" s="345"/>
      <c r="F59" s="345"/>
      <c r="G59" s="345"/>
      <c r="H59" s="345"/>
      <c r="I59" s="346"/>
      <c r="J59" s="10"/>
      <c r="K59" s="10"/>
      <c r="L59" s="10"/>
    </row>
    <row r="60" spans="1:12" x14ac:dyDescent="0.2">
      <c r="A60" s="103"/>
      <c r="B60" s="106"/>
      <c r="C60" s="107"/>
      <c r="D60" s="107"/>
      <c r="E60" s="107"/>
      <c r="F60" s="107"/>
      <c r="G60" s="107"/>
      <c r="H60" s="107"/>
      <c r="I60" s="108"/>
      <c r="J60" s="10"/>
      <c r="K60" s="10"/>
      <c r="L60" s="10"/>
    </row>
    <row r="61" spans="1:12" ht="13.5" thickBot="1" x14ac:dyDescent="0.25">
      <c r="A61" s="109" t="s">
        <v>275</v>
      </c>
      <c r="B61" s="16"/>
      <c r="C61" s="16"/>
      <c r="D61" s="16"/>
      <c r="E61" s="16"/>
      <c r="F61" s="16"/>
      <c r="G61" s="37"/>
      <c r="H61" s="38"/>
      <c r="I61" s="110"/>
      <c r="J61" s="10"/>
      <c r="K61" s="10"/>
      <c r="L61" s="10"/>
    </row>
    <row r="62" spans="1:12" x14ac:dyDescent="0.2">
      <c r="A62" s="85"/>
      <c r="B62" s="16"/>
      <c r="C62" s="16"/>
      <c r="D62" s="16"/>
      <c r="E62" s="20" t="s">
        <v>276</v>
      </c>
      <c r="F62" s="33"/>
      <c r="G62" s="347" t="s">
        <v>277</v>
      </c>
      <c r="H62" s="348"/>
      <c r="I62" s="349"/>
      <c r="J62" s="10"/>
      <c r="K62" s="10"/>
      <c r="L62" s="10"/>
    </row>
    <row r="63" spans="1:12" x14ac:dyDescent="0.2">
      <c r="A63" s="111"/>
      <c r="B63" s="112"/>
      <c r="C63" s="113"/>
      <c r="D63" s="113"/>
      <c r="E63" s="113"/>
      <c r="F63" s="113"/>
      <c r="G63" s="339"/>
      <c r="H63" s="340"/>
      <c r="I63" s="114"/>
      <c r="J63" s="10"/>
      <c r="K63" s="10"/>
      <c r="L63" s="10"/>
    </row>
  </sheetData>
  <protectedRanges>
    <protectedRange sqref="E2 H2 C6:D6 C8:D8 C10:D10 C12:I12 C14:D14 F14:I14 C16:I16 C18:I18 C20:I20 C24:G24 C22:F22 C26 I26 I24 A30:I30 A32:I32 A34:D34" name="Range1"/>
  </protectedRanges>
  <mergeCells count="73">
    <mergeCell ref="G63:H63"/>
    <mergeCell ref="A50:B50"/>
    <mergeCell ref="C50:I50"/>
    <mergeCell ref="A52:B52"/>
    <mergeCell ref="C52:I52"/>
    <mergeCell ref="B55:E55"/>
    <mergeCell ref="B56:I56"/>
    <mergeCell ref="B57:H57"/>
    <mergeCell ref="B58:I58"/>
    <mergeCell ref="B59:I59"/>
    <mergeCell ref="G62:I62"/>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s>
  <phoneticPr fontId="6" type="noConversion"/>
  <conditionalFormatting sqref="H29">
    <cfRule type="cellIs" dxfId="3" priority="1" stopIfTrue="1" operator="equal">
      <formula>"DA"</formula>
    </cfRule>
  </conditionalFormatting>
  <conditionalFormatting sqref="H2">
    <cfRule type="cellIs" dxfId="2" priority="2" stopIfTrue="1" operator="lessThan">
      <formula>#REF!</formula>
    </cfRule>
  </conditionalFormatting>
  <hyperlinks>
    <hyperlink ref="C18" r:id="rId1"/>
    <hyperlink ref="C20" r:id="rId2"/>
    <hyperlink ref="C50" r:id="rId3"/>
  </hyperlinks>
  <pageMargins left="0.75" right="0.75" top="1" bottom="1" header="0.5" footer="0.5"/>
  <pageSetup paperSize="9" scale="80" orientation="portrait" r:id="rId4"/>
  <headerFooter alignWithMargins="0"/>
  <ignoredErrors>
    <ignoredError sqref="C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25"/>
  <sheetViews>
    <sheetView zoomScaleNormal="100" zoomScaleSheetLayoutView="110" workbookViewId="0">
      <selection activeCell="K11" sqref="K11"/>
    </sheetView>
  </sheetViews>
  <sheetFormatPr defaultRowHeight="12.75" x14ac:dyDescent="0.2"/>
  <cols>
    <col min="1" max="9" width="9.140625" style="49"/>
    <col min="10" max="10" width="13.28515625" style="49" customWidth="1"/>
    <col min="11" max="11" width="12.85546875" style="49" customWidth="1"/>
    <col min="12" max="13" width="11.140625" style="49" bestFit="1" customWidth="1"/>
    <col min="14" max="15" width="9.140625" style="49"/>
    <col min="16" max="16" width="10.140625" style="49" bestFit="1" customWidth="1"/>
    <col min="17" max="16384" width="9.140625" style="49"/>
  </cols>
  <sheetData>
    <row r="1" spans="1:13" ht="12.75" customHeight="1" x14ac:dyDescent="0.2">
      <c r="A1" s="387" t="s">
        <v>153</v>
      </c>
      <c r="B1" s="387"/>
      <c r="C1" s="387"/>
      <c r="D1" s="387"/>
      <c r="E1" s="387"/>
      <c r="F1" s="387"/>
      <c r="G1" s="387"/>
      <c r="H1" s="387"/>
      <c r="I1" s="387"/>
      <c r="J1" s="387"/>
      <c r="K1" s="387"/>
    </row>
    <row r="2" spans="1:13" ht="12.75" customHeight="1" x14ac:dyDescent="0.2">
      <c r="A2" s="388" t="s">
        <v>594</v>
      </c>
      <c r="B2" s="388"/>
      <c r="C2" s="388"/>
      <c r="D2" s="388"/>
      <c r="E2" s="388"/>
      <c r="F2" s="388"/>
      <c r="G2" s="388"/>
      <c r="H2" s="388"/>
      <c r="I2" s="388"/>
      <c r="J2" s="388"/>
      <c r="K2" s="388"/>
    </row>
    <row r="3" spans="1:13" x14ac:dyDescent="0.2">
      <c r="A3" s="389" t="s">
        <v>335</v>
      </c>
      <c r="B3" s="390"/>
      <c r="C3" s="390"/>
      <c r="D3" s="390"/>
      <c r="E3" s="390"/>
      <c r="F3" s="390"/>
      <c r="G3" s="390"/>
      <c r="H3" s="390"/>
      <c r="I3" s="390"/>
      <c r="J3" s="390"/>
      <c r="K3" s="391"/>
    </row>
    <row r="4" spans="1:13" ht="22.5" x14ac:dyDescent="0.2">
      <c r="A4" s="392" t="s">
        <v>59</v>
      </c>
      <c r="B4" s="393"/>
      <c r="C4" s="393"/>
      <c r="D4" s="393"/>
      <c r="E4" s="393"/>
      <c r="F4" s="393"/>
      <c r="G4" s="393"/>
      <c r="H4" s="394"/>
      <c r="I4" s="54" t="s">
        <v>278</v>
      </c>
      <c r="J4" s="55" t="s">
        <v>318</v>
      </c>
      <c r="K4" s="56" t="s">
        <v>319</v>
      </c>
    </row>
    <row r="5" spans="1:13" x14ac:dyDescent="0.2">
      <c r="A5" s="383">
        <v>1</v>
      </c>
      <c r="B5" s="383"/>
      <c r="C5" s="383"/>
      <c r="D5" s="383"/>
      <c r="E5" s="383"/>
      <c r="F5" s="383"/>
      <c r="G5" s="383"/>
      <c r="H5" s="383"/>
      <c r="I5" s="53">
        <v>2</v>
      </c>
      <c r="J5" s="52">
        <v>3</v>
      </c>
      <c r="K5" s="52">
        <v>4</v>
      </c>
    </row>
    <row r="6" spans="1:13" x14ac:dyDescent="0.2">
      <c r="A6" s="384"/>
      <c r="B6" s="385"/>
      <c r="C6" s="385"/>
      <c r="D6" s="385"/>
      <c r="E6" s="385"/>
      <c r="F6" s="385"/>
      <c r="G6" s="385"/>
      <c r="H6" s="385"/>
      <c r="I6" s="385"/>
      <c r="J6" s="385"/>
      <c r="K6" s="386"/>
    </row>
    <row r="7" spans="1:13" x14ac:dyDescent="0.2">
      <c r="A7" s="362" t="s">
        <v>60</v>
      </c>
      <c r="B7" s="363"/>
      <c r="C7" s="363"/>
      <c r="D7" s="363"/>
      <c r="E7" s="363"/>
      <c r="F7" s="363"/>
      <c r="G7" s="363"/>
      <c r="H7" s="382"/>
      <c r="I7" s="3">
        <v>1</v>
      </c>
      <c r="J7" s="6"/>
      <c r="K7" s="6"/>
    </row>
    <row r="8" spans="1:13" x14ac:dyDescent="0.2">
      <c r="A8" s="366" t="s">
        <v>13</v>
      </c>
      <c r="B8" s="367"/>
      <c r="C8" s="367"/>
      <c r="D8" s="367"/>
      <c r="E8" s="367"/>
      <c r="F8" s="367"/>
      <c r="G8" s="367"/>
      <c r="H8" s="368"/>
      <c r="I8" s="1">
        <v>2</v>
      </c>
      <c r="J8" s="50">
        <f>J9+J16+J26+J35+J39</f>
        <v>462457755</v>
      </c>
      <c r="K8" s="50">
        <f>K9+K16+K26+K35+K39</f>
        <v>462871127</v>
      </c>
    </row>
    <row r="9" spans="1:13" x14ac:dyDescent="0.2">
      <c r="A9" s="350" t="s">
        <v>205</v>
      </c>
      <c r="B9" s="351"/>
      <c r="C9" s="351"/>
      <c r="D9" s="351"/>
      <c r="E9" s="351"/>
      <c r="F9" s="351"/>
      <c r="G9" s="351"/>
      <c r="H9" s="352"/>
      <c r="I9" s="1">
        <v>3</v>
      </c>
      <c r="J9" s="50">
        <f>SUM(J10:J15)</f>
        <v>34035267</v>
      </c>
      <c r="K9" s="50">
        <f>SUM(K10:K15)</f>
        <v>25733033</v>
      </c>
      <c r="L9" s="163"/>
      <c r="M9" s="163"/>
    </row>
    <row r="10" spans="1:13" x14ac:dyDescent="0.2">
      <c r="A10" s="350" t="s">
        <v>112</v>
      </c>
      <c r="B10" s="351"/>
      <c r="C10" s="351"/>
      <c r="D10" s="351"/>
      <c r="E10" s="351"/>
      <c r="F10" s="351"/>
      <c r="G10" s="351"/>
      <c r="H10" s="352"/>
      <c r="I10" s="1">
        <v>4</v>
      </c>
      <c r="J10" s="7">
        <v>0</v>
      </c>
      <c r="K10" s="7">
        <v>0</v>
      </c>
    </row>
    <row r="11" spans="1:13" x14ac:dyDescent="0.2">
      <c r="A11" s="350" t="s">
        <v>14</v>
      </c>
      <c r="B11" s="351"/>
      <c r="C11" s="351"/>
      <c r="D11" s="351"/>
      <c r="E11" s="351"/>
      <c r="F11" s="351"/>
      <c r="G11" s="351"/>
      <c r="H11" s="352"/>
      <c r="I11" s="1">
        <v>5</v>
      </c>
      <c r="J11" s="7">
        <v>34035267</v>
      </c>
      <c r="K11" s="7">
        <v>25733033</v>
      </c>
    </row>
    <row r="12" spans="1:13" x14ac:dyDescent="0.2">
      <c r="A12" s="350" t="s">
        <v>113</v>
      </c>
      <c r="B12" s="351"/>
      <c r="C12" s="351"/>
      <c r="D12" s="351"/>
      <c r="E12" s="351"/>
      <c r="F12" s="351"/>
      <c r="G12" s="351"/>
      <c r="H12" s="352"/>
      <c r="I12" s="1">
        <v>6</v>
      </c>
      <c r="J12" s="7">
        <v>0</v>
      </c>
      <c r="K12" s="7">
        <v>0</v>
      </c>
    </row>
    <row r="13" spans="1:13" x14ac:dyDescent="0.2">
      <c r="A13" s="350" t="s">
        <v>208</v>
      </c>
      <c r="B13" s="351"/>
      <c r="C13" s="351"/>
      <c r="D13" s="351"/>
      <c r="E13" s="351"/>
      <c r="F13" s="351"/>
      <c r="G13" s="351"/>
      <c r="H13" s="352"/>
      <c r="I13" s="1">
        <v>7</v>
      </c>
      <c r="J13" s="7">
        <v>0</v>
      </c>
      <c r="K13" s="7">
        <v>0</v>
      </c>
    </row>
    <row r="14" spans="1:13" x14ac:dyDescent="0.2">
      <c r="A14" s="350" t="s">
        <v>209</v>
      </c>
      <c r="B14" s="351"/>
      <c r="C14" s="351"/>
      <c r="D14" s="351"/>
      <c r="E14" s="351"/>
      <c r="F14" s="351"/>
      <c r="G14" s="351"/>
      <c r="H14" s="352"/>
      <c r="I14" s="1">
        <v>8</v>
      </c>
      <c r="J14" s="7">
        <v>0</v>
      </c>
      <c r="K14" s="7">
        <v>0</v>
      </c>
    </row>
    <row r="15" spans="1:13" x14ac:dyDescent="0.2">
      <c r="A15" s="350" t="s">
        <v>210</v>
      </c>
      <c r="B15" s="351"/>
      <c r="C15" s="351"/>
      <c r="D15" s="351"/>
      <c r="E15" s="351"/>
      <c r="F15" s="351"/>
      <c r="G15" s="351"/>
      <c r="H15" s="352"/>
      <c r="I15" s="1">
        <v>9</v>
      </c>
      <c r="J15" s="7">
        <v>0</v>
      </c>
      <c r="K15" s="7">
        <v>0</v>
      </c>
    </row>
    <row r="16" spans="1:13" x14ac:dyDescent="0.2">
      <c r="A16" s="350" t="s">
        <v>206</v>
      </c>
      <c r="B16" s="351"/>
      <c r="C16" s="351"/>
      <c r="D16" s="351"/>
      <c r="E16" s="351"/>
      <c r="F16" s="351"/>
      <c r="G16" s="351"/>
      <c r="H16" s="352"/>
      <c r="I16" s="1">
        <v>10</v>
      </c>
      <c r="J16" s="50">
        <f>SUM(J17:J25)</f>
        <v>374881124</v>
      </c>
      <c r="K16" s="50">
        <f>SUM(K17:K25)</f>
        <v>364253812</v>
      </c>
    </row>
    <row r="17" spans="1:11" x14ac:dyDescent="0.2">
      <c r="A17" s="350" t="s">
        <v>211</v>
      </c>
      <c r="B17" s="351"/>
      <c r="C17" s="351"/>
      <c r="D17" s="351"/>
      <c r="E17" s="351"/>
      <c r="F17" s="351"/>
      <c r="G17" s="351"/>
      <c r="H17" s="352"/>
      <c r="I17" s="1">
        <v>11</v>
      </c>
      <c r="J17" s="7">
        <v>23269</v>
      </c>
      <c r="K17" s="7">
        <v>23269</v>
      </c>
    </row>
    <row r="18" spans="1:11" x14ac:dyDescent="0.2">
      <c r="A18" s="350" t="s">
        <v>247</v>
      </c>
      <c r="B18" s="351"/>
      <c r="C18" s="351"/>
      <c r="D18" s="351"/>
      <c r="E18" s="351"/>
      <c r="F18" s="351"/>
      <c r="G18" s="351"/>
      <c r="H18" s="352"/>
      <c r="I18" s="1">
        <v>12</v>
      </c>
      <c r="J18" s="7">
        <v>14401427</v>
      </c>
      <c r="K18" s="7">
        <v>13988569</v>
      </c>
    </row>
    <row r="19" spans="1:11" x14ac:dyDescent="0.2">
      <c r="A19" s="350" t="s">
        <v>212</v>
      </c>
      <c r="B19" s="351"/>
      <c r="C19" s="351"/>
      <c r="D19" s="351"/>
      <c r="E19" s="351"/>
      <c r="F19" s="351"/>
      <c r="G19" s="351"/>
      <c r="H19" s="352"/>
      <c r="I19" s="1">
        <v>13</v>
      </c>
      <c r="J19" s="7">
        <v>307166483</v>
      </c>
      <c r="K19" s="7">
        <v>332504546</v>
      </c>
    </row>
    <row r="20" spans="1:11" x14ac:dyDescent="0.2">
      <c r="A20" s="350" t="s">
        <v>27</v>
      </c>
      <c r="B20" s="351"/>
      <c r="C20" s="351"/>
      <c r="D20" s="351"/>
      <c r="E20" s="351"/>
      <c r="F20" s="351"/>
      <c r="G20" s="351"/>
      <c r="H20" s="352"/>
      <c r="I20" s="1">
        <v>14</v>
      </c>
      <c r="J20" s="7">
        <v>21364</v>
      </c>
      <c r="K20" s="7">
        <v>339720</v>
      </c>
    </row>
    <row r="21" spans="1:11" x14ac:dyDescent="0.2">
      <c r="A21" s="350" t="s">
        <v>28</v>
      </c>
      <c r="B21" s="351"/>
      <c r="C21" s="351"/>
      <c r="D21" s="351"/>
      <c r="E21" s="351"/>
      <c r="F21" s="351"/>
      <c r="G21" s="351"/>
      <c r="H21" s="352"/>
      <c r="I21" s="1">
        <v>15</v>
      </c>
      <c r="J21" s="7">
        <v>0</v>
      </c>
      <c r="K21" s="7">
        <v>0</v>
      </c>
    </row>
    <row r="22" spans="1:11" x14ac:dyDescent="0.2">
      <c r="A22" s="350" t="s">
        <v>72</v>
      </c>
      <c r="B22" s="351"/>
      <c r="C22" s="351"/>
      <c r="D22" s="351"/>
      <c r="E22" s="351"/>
      <c r="F22" s="351"/>
      <c r="G22" s="351"/>
      <c r="H22" s="352"/>
      <c r="I22" s="1">
        <v>16</v>
      </c>
      <c r="J22" s="7">
        <v>0</v>
      </c>
      <c r="K22" s="7">
        <v>0</v>
      </c>
    </row>
    <row r="23" spans="1:11" x14ac:dyDescent="0.2">
      <c r="A23" s="350" t="s">
        <v>73</v>
      </c>
      <c r="B23" s="351"/>
      <c r="C23" s="351"/>
      <c r="D23" s="351"/>
      <c r="E23" s="351"/>
      <c r="F23" s="351"/>
      <c r="G23" s="351"/>
      <c r="H23" s="352"/>
      <c r="I23" s="1">
        <v>17</v>
      </c>
      <c r="J23" s="7">
        <v>52505481</v>
      </c>
      <c r="K23" s="7">
        <v>16818931</v>
      </c>
    </row>
    <row r="24" spans="1:11" x14ac:dyDescent="0.2">
      <c r="A24" s="350" t="s">
        <v>74</v>
      </c>
      <c r="B24" s="351"/>
      <c r="C24" s="351"/>
      <c r="D24" s="351"/>
      <c r="E24" s="351"/>
      <c r="F24" s="351"/>
      <c r="G24" s="351"/>
      <c r="H24" s="352"/>
      <c r="I24" s="1">
        <v>18</v>
      </c>
      <c r="J24" s="7">
        <v>46822</v>
      </c>
      <c r="K24" s="7">
        <v>46822</v>
      </c>
    </row>
    <row r="25" spans="1:11" x14ac:dyDescent="0.2">
      <c r="A25" s="350" t="s">
        <v>75</v>
      </c>
      <c r="B25" s="351"/>
      <c r="C25" s="351"/>
      <c r="D25" s="351"/>
      <c r="E25" s="351"/>
      <c r="F25" s="351"/>
      <c r="G25" s="351"/>
      <c r="H25" s="352"/>
      <c r="I25" s="1">
        <v>19</v>
      </c>
      <c r="J25" s="7">
        <v>716278</v>
      </c>
      <c r="K25" s="7">
        <v>531955</v>
      </c>
    </row>
    <row r="26" spans="1:11" x14ac:dyDescent="0.2">
      <c r="A26" s="350" t="s">
        <v>190</v>
      </c>
      <c r="B26" s="351"/>
      <c r="C26" s="351"/>
      <c r="D26" s="351"/>
      <c r="E26" s="351"/>
      <c r="F26" s="351"/>
      <c r="G26" s="351"/>
      <c r="H26" s="352"/>
      <c r="I26" s="1">
        <v>20</v>
      </c>
      <c r="J26" s="50">
        <f>SUM(J27:J34)</f>
        <v>53541364</v>
      </c>
      <c r="K26" s="50">
        <f>SUM(K27:K34)</f>
        <v>72884282</v>
      </c>
    </row>
    <row r="27" spans="1:11" x14ac:dyDescent="0.2">
      <c r="A27" s="350" t="s">
        <v>76</v>
      </c>
      <c r="B27" s="351"/>
      <c r="C27" s="351"/>
      <c r="D27" s="351"/>
      <c r="E27" s="351"/>
      <c r="F27" s="351"/>
      <c r="G27" s="351"/>
      <c r="H27" s="352"/>
      <c r="I27" s="1">
        <v>21</v>
      </c>
      <c r="J27" s="7">
        <v>19280184</v>
      </c>
      <c r="K27" s="7">
        <v>19301930</v>
      </c>
    </row>
    <row r="28" spans="1:11" x14ac:dyDescent="0.2">
      <c r="A28" s="350" t="s">
        <v>77</v>
      </c>
      <c r="B28" s="351"/>
      <c r="C28" s="351"/>
      <c r="D28" s="351"/>
      <c r="E28" s="351"/>
      <c r="F28" s="351"/>
      <c r="G28" s="351"/>
      <c r="H28" s="352"/>
      <c r="I28" s="1">
        <v>22</v>
      </c>
      <c r="J28" s="7">
        <v>23885716</v>
      </c>
      <c r="K28" s="7">
        <v>14702713</v>
      </c>
    </row>
    <row r="29" spans="1:11" x14ac:dyDescent="0.2">
      <c r="A29" s="350" t="s">
        <v>78</v>
      </c>
      <c r="B29" s="351"/>
      <c r="C29" s="351"/>
      <c r="D29" s="351"/>
      <c r="E29" s="351"/>
      <c r="F29" s="351"/>
      <c r="G29" s="351"/>
      <c r="H29" s="352"/>
      <c r="I29" s="1">
        <v>23</v>
      </c>
      <c r="J29" s="7">
        <v>0</v>
      </c>
      <c r="K29" s="7">
        <v>0</v>
      </c>
    </row>
    <row r="30" spans="1:11" x14ac:dyDescent="0.2">
      <c r="A30" s="350" t="s">
        <v>83</v>
      </c>
      <c r="B30" s="351"/>
      <c r="C30" s="351"/>
      <c r="D30" s="351"/>
      <c r="E30" s="351"/>
      <c r="F30" s="351"/>
      <c r="G30" s="351"/>
      <c r="H30" s="352"/>
      <c r="I30" s="1">
        <v>24</v>
      </c>
      <c r="J30" s="7">
        <v>0</v>
      </c>
      <c r="K30" s="7">
        <v>0</v>
      </c>
    </row>
    <row r="31" spans="1:11" x14ac:dyDescent="0.2">
      <c r="A31" s="350" t="s">
        <v>84</v>
      </c>
      <c r="B31" s="351"/>
      <c r="C31" s="351"/>
      <c r="D31" s="351"/>
      <c r="E31" s="351"/>
      <c r="F31" s="351"/>
      <c r="G31" s="351"/>
      <c r="H31" s="352"/>
      <c r="I31" s="1">
        <v>25</v>
      </c>
      <c r="J31" s="7">
        <v>0</v>
      </c>
      <c r="K31" s="7">
        <v>0</v>
      </c>
    </row>
    <row r="32" spans="1:11" x14ac:dyDescent="0.2">
      <c r="A32" s="350" t="s">
        <v>85</v>
      </c>
      <c r="B32" s="351"/>
      <c r="C32" s="351"/>
      <c r="D32" s="351"/>
      <c r="E32" s="351"/>
      <c r="F32" s="351"/>
      <c r="G32" s="351"/>
      <c r="H32" s="352"/>
      <c r="I32" s="1">
        <v>26</v>
      </c>
      <c r="J32" s="7">
        <v>10375464</v>
      </c>
      <c r="K32" s="7">
        <v>38879639</v>
      </c>
    </row>
    <row r="33" spans="1:11" x14ac:dyDescent="0.2">
      <c r="A33" s="350" t="s">
        <v>79</v>
      </c>
      <c r="B33" s="351"/>
      <c r="C33" s="351"/>
      <c r="D33" s="351"/>
      <c r="E33" s="351"/>
      <c r="F33" s="351"/>
      <c r="G33" s="351"/>
      <c r="H33" s="352"/>
      <c r="I33" s="1">
        <v>27</v>
      </c>
      <c r="J33" s="7">
        <v>0</v>
      </c>
      <c r="K33" s="7">
        <v>0</v>
      </c>
    </row>
    <row r="34" spans="1:11" x14ac:dyDescent="0.2">
      <c r="A34" s="350" t="s">
        <v>183</v>
      </c>
      <c r="B34" s="351"/>
      <c r="C34" s="351"/>
      <c r="D34" s="351"/>
      <c r="E34" s="351"/>
      <c r="F34" s="351"/>
      <c r="G34" s="351"/>
      <c r="H34" s="352"/>
      <c r="I34" s="1">
        <v>28</v>
      </c>
      <c r="J34" s="7">
        <v>0</v>
      </c>
      <c r="K34" s="7">
        <v>0</v>
      </c>
    </row>
    <row r="35" spans="1:11" x14ac:dyDescent="0.2">
      <c r="A35" s="350" t="s">
        <v>184</v>
      </c>
      <c r="B35" s="351"/>
      <c r="C35" s="351"/>
      <c r="D35" s="351"/>
      <c r="E35" s="351"/>
      <c r="F35" s="351"/>
      <c r="G35" s="351"/>
      <c r="H35" s="352"/>
      <c r="I35" s="1">
        <v>29</v>
      </c>
      <c r="J35" s="50">
        <f>SUM(J36:J38)</f>
        <v>0</v>
      </c>
      <c r="K35" s="50">
        <f>SUM(K36:K38)</f>
        <v>0</v>
      </c>
    </row>
    <row r="36" spans="1:11" x14ac:dyDescent="0.2">
      <c r="A36" s="350" t="s">
        <v>80</v>
      </c>
      <c r="B36" s="351"/>
      <c r="C36" s="351"/>
      <c r="D36" s="351"/>
      <c r="E36" s="351"/>
      <c r="F36" s="351"/>
      <c r="G36" s="351"/>
      <c r="H36" s="352"/>
      <c r="I36" s="1">
        <v>30</v>
      </c>
      <c r="J36" s="7">
        <v>0</v>
      </c>
      <c r="K36" s="7">
        <v>0</v>
      </c>
    </row>
    <row r="37" spans="1:11" x14ac:dyDescent="0.2">
      <c r="A37" s="350" t="s">
        <v>81</v>
      </c>
      <c r="B37" s="351"/>
      <c r="C37" s="351"/>
      <c r="D37" s="351"/>
      <c r="E37" s="351"/>
      <c r="F37" s="351"/>
      <c r="G37" s="351"/>
      <c r="H37" s="352"/>
      <c r="I37" s="1">
        <v>31</v>
      </c>
      <c r="J37" s="7">
        <v>0</v>
      </c>
      <c r="K37" s="7">
        <v>0</v>
      </c>
    </row>
    <row r="38" spans="1:11" x14ac:dyDescent="0.2">
      <c r="A38" s="350" t="s">
        <v>82</v>
      </c>
      <c r="B38" s="351"/>
      <c r="C38" s="351"/>
      <c r="D38" s="351"/>
      <c r="E38" s="351"/>
      <c r="F38" s="351"/>
      <c r="G38" s="351"/>
      <c r="H38" s="352"/>
      <c r="I38" s="1">
        <v>32</v>
      </c>
      <c r="J38" s="7">
        <v>0</v>
      </c>
      <c r="K38" s="7">
        <v>0</v>
      </c>
    </row>
    <row r="39" spans="1:11" x14ac:dyDescent="0.2">
      <c r="A39" s="350" t="s">
        <v>185</v>
      </c>
      <c r="B39" s="351"/>
      <c r="C39" s="351"/>
      <c r="D39" s="351"/>
      <c r="E39" s="351"/>
      <c r="F39" s="351"/>
      <c r="G39" s="351"/>
      <c r="H39" s="352"/>
      <c r="I39" s="1">
        <v>33</v>
      </c>
      <c r="J39" s="7">
        <v>0</v>
      </c>
      <c r="K39" s="7">
        <v>0</v>
      </c>
    </row>
    <row r="40" spans="1:11" x14ac:dyDescent="0.2">
      <c r="A40" s="366" t="s">
        <v>240</v>
      </c>
      <c r="B40" s="367"/>
      <c r="C40" s="367"/>
      <c r="D40" s="367"/>
      <c r="E40" s="367"/>
      <c r="F40" s="367"/>
      <c r="G40" s="367"/>
      <c r="H40" s="368"/>
      <c r="I40" s="1">
        <v>34</v>
      </c>
      <c r="J40" s="50">
        <f>J41+J49+J56+J64</f>
        <v>115309270</v>
      </c>
      <c r="K40" s="50">
        <f>K41+K49+K56+K64</f>
        <v>91081319</v>
      </c>
    </row>
    <row r="41" spans="1:11" x14ac:dyDescent="0.2">
      <c r="A41" s="350" t="s">
        <v>100</v>
      </c>
      <c r="B41" s="351"/>
      <c r="C41" s="351"/>
      <c r="D41" s="351"/>
      <c r="E41" s="351"/>
      <c r="F41" s="351"/>
      <c r="G41" s="351"/>
      <c r="H41" s="352"/>
      <c r="I41" s="1">
        <v>35</v>
      </c>
      <c r="J41" s="50">
        <f>SUM(J42:J48)</f>
        <v>6411179</v>
      </c>
      <c r="K41" s="50">
        <f>SUM(K42:K48)</f>
        <v>3919745</v>
      </c>
    </row>
    <row r="42" spans="1:11" x14ac:dyDescent="0.2">
      <c r="A42" s="350" t="s">
        <v>117</v>
      </c>
      <c r="B42" s="351"/>
      <c r="C42" s="351"/>
      <c r="D42" s="351"/>
      <c r="E42" s="351"/>
      <c r="F42" s="351"/>
      <c r="G42" s="351"/>
      <c r="H42" s="352"/>
      <c r="I42" s="1">
        <v>36</v>
      </c>
      <c r="J42" s="7">
        <v>0</v>
      </c>
      <c r="K42" s="7">
        <v>0</v>
      </c>
    </row>
    <row r="43" spans="1:11" x14ac:dyDescent="0.2">
      <c r="A43" s="350" t="s">
        <v>118</v>
      </c>
      <c r="B43" s="351"/>
      <c r="C43" s="351"/>
      <c r="D43" s="351"/>
      <c r="E43" s="351"/>
      <c r="F43" s="351"/>
      <c r="G43" s="351"/>
      <c r="H43" s="352"/>
      <c r="I43" s="1">
        <v>37</v>
      </c>
      <c r="J43" s="7">
        <v>0</v>
      </c>
      <c r="K43" s="7">
        <v>0</v>
      </c>
    </row>
    <row r="44" spans="1:11" x14ac:dyDescent="0.2">
      <c r="A44" s="350" t="s">
        <v>86</v>
      </c>
      <c r="B44" s="351"/>
      <c r="C44" s="351"/>
      <c r="D44" s="351"/>
      <c r="E44" s="351"/>
      <c r="F44" s="351"/>
      <c r="G44" s="351"/>
      <c r="H44" s="352"/>
      <c r="I44" s="1">
        <v>38</v>
      </c>
      <c r="J44" s="7">
        <v>0</v>
      </c>
      <c r="K44" s="7">
        <v>0</v>
      </c>
    </row>
    <row r="45" spans="1:11" x14ac:dyDescent="0.2">
      <c r="A45" s="350" t="s">
        <v>87</v>
      </c>
      <c r="B45" s="351"/>
      <c r="C45" s="351"/>
      <c r="D45" s="351"/>
      <c r="E45" s="351"/>
      <c r="F45" s="351"/>
      <c r="G45" s="351"/>
      <c r="H45" s="352"/>
      <c r="I45" s="1">
        <v>39</v>
      </c>
      <c r="J45" s="7">
        <v>6411179</v>
      </c>
      <c r="K45" s="7">
        <v>3919745</v>
      </c>
    </row>
    <row r="46" spans="1:11" x14ac:dyDescent="0.2">
      <c r="A46" s="350" t="s">
        <v>88</v>
      </c>
      <c r="B46" s="351"/>
      <c r="C46" s="351"/>
      <c r="D46" s="351"/>
      <c r="E46" s="351"/>
      <c r="F46" s="351"/>
      <c r="G46" s="351"/>
      <c r="H46" s="352"/>
      <c r="I46" s="1">
        <v>40</v>
      </c>
      <c r="J46" s="7">
        <v>0</v>
      </c>
      <c r="K46" s="7">
        <v>0</v>
      </c>
    </row>
    <row r="47" spans="1:11" x14ac:dyDescent="0.2">
      <c r="A47" s="350" t="s">
        <v>89</v>
      </c>
      <c r="B47" s="351"/>
      <c r="C47" s="351"/>
      <c r="D47" s="351"/>
      <c r="E47" s="351"/>
      <c r="F47" s="351"/>
      <c r="G47" s="351"/>
      <c r="H47" s="352"/>
      <c r="I47" s="1">
        <v>41</v>
      </c>
      <c r="J47" s="7">
        <v>0</v>
      </c>
      <c r="K47" s="7">
        <v>0</v>
      </c>
    </row>
    <row r="48" spans="1:11" x14ac:dyDescent="0.2">
      <c r="A48" s="350" t="s">
        <v>90</v>
      </c>
      <c r="B48" s="351"/>
      <c r="C48" s="351"/>
      <c r="D48" s="351"/>
      <c r="E48" s="351"/>
      <c r="F48" s="351"/>
      <c r="G48" s="351"/>
      <c r="H48" s="352"/>
      <c r="I48" s="1">
        <v>42</v>
      </c>
      <c r="J48" s="7">
        <v>0</v>
      </c>
      <c r="K48" s="7">
        <v>0</v>
      </c>
    </row>
    <row r="49" spans="1:16" x14ac:dyDescent="0.2">
      <c r="A49" s="350" t="s">
        <v>101</v>
      </c>
      <c r="B49" s="351"/>
      <c r="C49" s="351"/>
      <c r="D49" s="351"/>
      <c r="E49" s="351"/>
      <c r="F49" s="351"/>
      <c r="G49" s="351"/>
      <c r="H49" s="352"/>
      <c r="I49" s="1">
        <v>43</v>
      </c>
      <c r="J49" s="50">
        <f>SUM(J50:J55)</f>
        <v>82015619</v>
      </c>
      <c r="K49" s="50">
        <f>SUM(K50:K55)</f>
        <v>85344447</v>
      </c>
      <c r="M49" s="163"/>
    </row>
    <row r="50" spans="1:16" x14ac:dyDescent="0.2">
      <c r="A50" s="350" t="s">
        <v>200</v>
      </c>
      <c r="B50" s="351"/>
      <c r="C50" s="351"/>
      <c r="D50" s="351"/>
      <c r="E50" s="351"/>
      <c r="F50" s="351"/>
      <c r="G50" s="351"/>
      <c r="H50" s="352"/>
      <c r="I50" s="1">
        <v>44</v>
      </c>
      <c r="J50" s="7">
        <v>0</v>
      </c>
      <c r="K50" s="7">
        <v>0</v>
      </c>
    </row>
    <row r="51" spans="1:16" x14ac:dyDescent="0.2">
      <c r="A51" s="350" t="s">
        <v>201</v>
      </c>
      <c r="B51" s="351"/>
      <c r="C51" s="351"/>
      <c r="D51" s="351"/>
      <c r="E51" s="351"/>
      <c r="F51" s="351"/>
      <c r="G51" s="351"/>
      <c r="H51" s="352"/>
      <c r="I51" s="1">
        <v>45</v>
      </c>
      <c r="J51" s="7">
        <v>79638449</v>
      </c>
      <c r="K51" s="7">
        <v>83997635</v>
      </c>
    </row>
    <row r="52" spans="1:16" x14ac:dyDescent="0.2">
      <c r="A52" s="350" t="s">
        <v>202</v>
      </c>
      <c r="B52" s="351"/>
      <c r="C52" s="351"/>
      <c r="D52" s="351"/>
      <c r="E52" s="351"/>
      <c r="F52" s="351"/>
      <c r="G52" s="351"/>
      <c r="H52" s="352"/>
      <c r="I52" s="1">
        <v>46</v>
      </c>
      <c r="J52" s="7">
        <v>0</v>
      </c>
      <c r="K52" s="7">
        <v>0</v>
      </c>
      <c r="M52" s="163"/>
    </row>
    <row r="53" spans="1:16" x14ac:dyDescent="0.2">
      <c r="A53" s="350" t="s">
        <v>203</v>
      </c>
      <c r="B53" s="351"/>
      <c r="C53" s="351"/>
      <c r="D53" s="351"/>
      <c r="E53" s="351"/>
      <c r="F53" s="351"/>
      <c r="G53" s="351"/>
      <c r="H53" s="352"/>
      <c r="I53" s="1">
        <v>47</v>
      </c>
      <c r="J53" s="7">
        <v>38235</v>
      </c>
      <c r="K53" s="7">
        <v>43638</v>
      </c>
    </row>
    <row r="54" spans="1:16" x14ac:dyDescent="0.2">
      <c r="A54" s="350" t="s">
        <v>10</v>
      </c>
      <c r="B54" s="351"/>
      <c r="C54" s="351"/>
      <c r="D54" s="351"/>
      <c r="E54" s="351"/>
      <c r="F54" s="351"/>
      <c r="G54" s="351"/>
      <c r="H54" s="352"/>
      <c r="I54" s="1">
        <v>48</v>
      </c>
      <c r="J54" s="7">
        <v>182724</v>
      </c>
      <c r="K54" s="7">
        <v>192823</v>
      </c>
    </row>
    <row r="55" spans="1:16" x14ac:dyDescent="0.2">
      <c r="A55" s="350" t="s">
        <v>11</v>
      </c>
      <c r="B55" s="351"/>
      <c r="C55" s="351"/>
      <c r="D55" s="351"/>
      <c r="E55" s="351"/>
      <c r="F55" s="351"/>
      <c r="G55" s="351"/>
      <c r="H55" s="352"/>
      <c r="I55" s="1">
        <v>49</v>
      </c>
      <c r="J55" s="7">
        <v>2156211</v>
      </c>
      <c r="K55" s="7">
        <v>1110351</v>
      </c>
    </row>
    <row r="56" spans="1:16" x14ac:dyDescent="0.2">
      <c r="A56" s="350" t="s">
        <v>102</v>
      </c>
      <c r="B56" s="351"/>
      <c r="C56" s="351"/>
      <c r="D56" s="351"/>
      <c r="E56" s="351"/>
      <c r="F56" s="351"/>
      <c r="G56" s="351"/>
      <c r="H56" s="352"/>
      <c r="I56" s="1">
        <v>50</v>
      </c>
      <c r="J56" s="50">
        <f>SUM(J57:J63)</f>
        <v>25069550</v>
      </c>
      <c r="K56" s="50">
        <f>SUM(K57:K63)</f>
        <v>571737</v>
      </c>
    </row>
    <row r="57" spans="1:16" x14ac:dyDescent="0.2">
      <c r="A57" s="350" t="s">
        <v>76</v>
      </c>
      <c r="B57" s="351"/>
      <c r="C57" s="351"/>
      <c r="D57" s="351"/>
      <c r="E57" s="351"/>
      <c r="F57" s="351"/>
      <c r="G57" s="351"/>
      <c r="H57" s="352"/>
      <c r="I57" s="1">
        <v>51</v>
      </c>
      <c r="J57" s="7">
        <v>0</v>
      </c>
      <c r="K57" s="7">
        <v>0</v>
      </c>
      <c r="P57" s="163"/>
    </row>
    <row r="58" spans="1:16" x14ac:dyDescent="0.2">
      <c r="A58" s="350" t="s">
        <v>77</v>
      </c>
      <c r="B58" s="351"/>
      <c r="C58" s="351"/>
      <c r="D58" s="351"/>
      <c r="E58" s="351"/>
      <c r="F58" s="351"/>
      <c r="G58" s="351"/>
      <c r="H58" s="352"/>
      <c r="I58" s="1">
        <v>52</v>
      </c>
      <c r="J58" s="7">
        <v>0</v>
      </c>
      <c r="K58" s="7">
        <v>0</v>
      </c>
    </row>
    <row r="59" spans="1:16" x14ac:dyDescent="0.2">
      <c r="A59" s="350" t="s">
        <v>242</v>
      </c>
      <c r="B59" s="351"/>
      <c r="C59" s="351"/>
      <c r="D59" s="351"/>
      <c r="E59" s="351"/>
      <c r="F59" s="351"/>
      <c r="G59" s="351"/>
      <c r="H59" s="352"/>
      <c r="I59" s="1">
        <v>53</v>
      </c>
      <c r="J59" s="7">
        <v>0</v>
      </c>
      <c r="K59" s="7">
        <v>0</v>
      </c>
    </row>
    <row r="60" spans="1:16" x14ac:dyDescent="0.2">
      <c r="A60" s="350" t="s">
        <v>83</v>
      </c>
      <c r="B60" s="351"/>
      <c r="C60" s="351"/>
      <c r="D60" s="351"/>
      <c r="E60" s="351"/>
      <c r="F60" s="351"/>
      <c r="G60" s="351"/>
      <c r="H60" s="352"/>
      <c r="I60" s="1">
        <v>54</v>
      </c>
      <c r="J60" s="7">
        <v>0</v>
      </c>
      <c r="K60" s="7">
        <v>0</v>
      </c>
    </row>
    <row r="61" spans="1:16" x14ac:dyDescent="0.2">
      <c r="A61" s="350" t="s">
        <v>84</v>
      </c>
      <c r="B61" s="351"/>
      <c r="C61" s="351"/>
      <c r="D61" s="351"/>
      <c r="E61" s="351"/>
      <c r="F61" s="351"/>
      <c r="G61" s="351"/>
      <c r="H61" s="352"/>
      <c r="I61" s="1">
        <v>55</v>
      </c>
      <c r="J61" s="7">
        <v>0</v>
      </c>
      <c r="K61" s="7">
        <v>0</v>
      </c>
    </row>
    <row r="62" spans="1:16" x14ac:dyDescent="0.2">
      <c r="A62" s="350" t="s">
        <v>85</v>
      </c>
      <c r="B62" s="351"/>
      <c r="C62" s="351"/>
      <c r="D62" s="351"/>
      <c r="E62" s="351"/>
      <c r="F62" s="351"/>
      <c r="G62" s="351"/>
      <c r="H62" s="352"/>
      <c r="I62" s="1">
        <v>56</v>
      </c>
      <c r="J62" s="7">
        <v>25069550</v>
      </c>
      <c r="K62" s="7">
        <v>571737</v>
      </c>
    </row>
    <row r="63" spans="1:16" x14ac:dyDescent="0.2">
      <c r="A63" s="350" t="s">
        <v>46</v>
      </c>
      <c r="B63" s="351"/>
      <c r="C63" s="351"/>
      <c r="D63" s="351"/>
      <c r="E63" s="351"/>
      <c r="F63" s="351"/>
      <c r="G63" s="351"/>
      <c r="H63" s="352"/>
      <c r="I63" s="1">
        <v>57</v>
      </c>
      <c r="J63" s="7">
        <v>0</v>
      </c>
      <c r="K63" s="7">
        <v>0</v>
      </c>
    </row>
    <row r="64" spans="1:16" x14ac:dyDescent="0.2">
      <c r="A64" s="350" t="s">
        <v>207</v>
      </c>
      <c r="B64" s="351"/>
      <c r="C64" s="351"/>
      <c r="D64" s="351"/>
      <c r="E64" s="351"/>
      <c r="F64" s="351"/>
      <c r="G64" s="351"/>
      <c r="H64" s="352"/>
      <c r="I64" s="1">
        <v>58</v>
      </c>
      <c r="J64" s="7">
        <v>1812922</v>
      </c>
      <c r="K64" s="7">
        <v>1245390</v>
      </c>
    </row>
    <row r="65" spans="1:11" x14ac:dyDescent="0.2">
      <c r="A65" s="366" t="s">
        <v>56</v>
      </c>
      <c r="B65" s="367"/>
      <c r="C65" s="367"/>
      <c r="D65" s="367"/>
      <c r="E65" s="367"/>
      <c r="F65" s="367"/>
      <c r="G65" s="367"/>
      <c r="H65" s="368"/>
      <c r="I65" s="1">
        <v>59</v>
      </c>
      <c r="J65" s="7">
        <v>56211554</v>
      </c>
      <c r="K65" s="7">
        <v>65899495</v>
      </c>
    </row>
    <row r="66" spans="1:11" x14ac:dyDescent="0.2">
      <c r="A66" s="366" t="s">
        <v>241</v>
      </c>
      <c r="B66" s="367"/>
      <c r="C66" s="367"/>
      <c r="D66" s="367"/>
      <c r="E66" s="367"/>
      <c r="F66" s="367"/>
      <c r="G66" s="367"/>
      <c r="H66" s="368"/>
      <c r="I66" s="1">
        <v>60</v>
      </c>
      <c r="J66" s="50">
        <f>J7+J8+J40+J65</f>
        <v>633978579</v>
      </c>
      <c r="K66" s="50">
        <f>K7+K8+K40+K65</f>
        <v>619851941</v>
      </c>
    </row>
    <row r="67" spans="1:11" x14ac:dyDescent="0.2">
      <c r="A67" s="377" t="s">
        <v>91</v>
      </c>
      <c r="B67" s="378"/>
      <c r="C67" s="378"/>
      <c r="D67" s="378"/>
      <c r="E67" s="378"/>
      <c r="F67" s="378"/>
      <c r="G67" s="378"/>
      <c r="H67" s="379"/>
      <c r="I67" s="4">
        <v>61</v>
      </c>
      <c r="J67" s="8">
        <v>591187733</v>
      </c>
      <c r="K67" s="8">
        <v>1036631473</v>
      </c>
    </row>
    <row r="68" spans="1:11" x14ac:dyDescent="0.2">
      <c r="A68" s="358" t="s">
        <v>58</v>
      </c>
      <c r="B68" s="380"/>
      <c r="C68" s="380"/>
      <c r="D68" s="380"/>
      <c r="E68" s="380"/>
      <c r="F68" s="380"/>
      <c r="G68" s="380"/>
      <c r="H68" s="380"/>
      <c r="I68" s="380"/>
      <c r="J68" s="380"/>
      <c r="K68" s="381"/>
    </row>
    <row r="69" spans="1:11" x14ac:dyDescent="0.2">
      <c r="A69" s="362" t="s">
        <v>191</v>
      </c>
      <c r="B69" s="363"/>
      <c r="C69" s="363"/>
      <c r="D69" s="363"/>
      <c r="E69" s="363"/>
      <c r="F69" s="363"/>
      <c r="G69" s="363"/>
      <c r="H69" s="382"/>
      <c r="I69" s="3">
        <v>62</v>
      </c>
      <c r="J69" s="51">
        <f>J70+J71+J72+J78+J79+J82+J85</f>
        <v>-393565962</v>
      </c>
      <c r="K69" s="51">
        <f>K70+K71+K72+K78+K79+K82+K85</f>
        <v>-447168770</v>
      </c>
    </row>
    <row r="70" spans="1:11" x14ac:dyDescent="0.2">
      <c r="A70" s="350" t="s">
        <v>141</v>
      </c>
      <c r="B70" s="351"/>
      <c r="C70" s="351"/>
      <c r="D70" s="351"/>
      <c r="E70" s="351"/>
      <c r="F70" s="351"/>
      <c r="G70" s="351"/>
      <c r="H70" s="352"/>
      <c r="I70" s="1">
        <v>63</v>
      </c>
      <c r="J70" s="7">
        <v>28200700</v>
      </c>
      <c r="K70" s="7">
        <v>28200700</v>
      </c>
    </row>
    <row r="71" spans="1:11" x14ac:dyDescent="0.2">
      <c r="A71" s="350" t="s">
        <v>142</v>
      </c>
      <c r="B71" s="351"/>
      <c r="C71" s="351"/>
      <c r="D71" s="351"/>
      <c r="E71" s="351"/>
      <c r="F71" s="351"/>
      <c r="G71" s="351"/>
      <c r="H71" s="352"/>
      <c r="I71" s="1">
        <v>64</v>
      </c>
      <c r="J71" s="7">
        <v>194354000</v>
      </c>
      <c r="K71" s="7">
        <v>194354000</v>
      </c>
    </row>
    <row r="72" spans="1:11" x14ac:dyDescent="0.2">
      <c r="A72" s="350" t="s">
        <v>143</v>
      </c>
      <c r="B72" s="351"/>
      <c r="C72" s="351"/>
      <c r="D72" s="351"/>
      <c r="E72" s="351"/>
      <c r="F72" s="351"/>
      <c r="G72" s="351"/>
      <c r="H72" s="352"/>
      <c r="I72" s="1">
        <v>65</v>
      </c>
      <c r="J72" s="50">
        <f>J73+J74-J75+J76+J77</f>
        <v>0</v>
      </c>
      <c r="K72" s="50">
        <f>K73+K74-K75+K76+K77</f>
        <v>0</v>
      </c>
    </row>
    <row r="73" spans="1:11" x14ac:dyDescent="0.2">
      <c r="A73" s="350" t="s">
        <v>144</v>
      </c>
      <c r="B73" s="351"/>
      <c r="C73" s="351"/>
      <c r="D73" s="351"/>
      <c r="E73" s="351"/>
      <c r="F73" s="351"/>
      <c r="G73" s="351"/>
      <c r="H73" s="352"/>
      <c r="I73" s="1">
        <v>66</v>
      </c>
      <c r="J73" s="7">
        <v>0</v>
      </c>
      <c r="K73" s="7">
        <v>0</v>
      </c>
    </row>
    <row r="74" spans="1:11" x14ac:dyDescent="0.2">
      <c r="A74" s="350" t="s">
        <v>145</v>
      </c>
      <c r="B74" s="351"/>
      <c r="C74" s="351"/>
      <c r="D74" s="351"/>
      <c r="E74" s="351"/>
      <c r="F74" s="351"/>
      <c r="G74" s="351"/>
      <c r="H74" s="352"/>
      <c r="I74" s="1">
        <v>67</v>
      </c>
      <c r="J74" s="7">
        <v>0</v>
      </c>
      <c r="K74" s="7">
        <v>0</v>
      </c>
    </row>
    <row r="75" spans="1:11" x14ac:dyDescent="0.2">
      <c r="A75" s="350" t="s">
        <v>133</v>
      </c>
      <c r="B75" s="351"/>
      <c r="C75" s="351"/>
      <c r="D75" s="351"/>
      <c r="E75" s="351"/>
      <c r="F75" s="351"/>
      <c r="G75" s="351"/>
      <c r="H75" s="352"/>
      <c r="I75" s="1">
        <v>68</v>
      </c>
      <c r="J75" s="7">
        <v>0</v>
      </c>
      <c r="K75" s="7">
        <v>0</v>
      </c>
    </row>
    <row r="76" spans="1:11" x14ac:dyDescent="0.2">
      <c r="A76" s="350" t="s">
        <v>134</v>
      </c>
      <c r="B76" s="351"/>
      <c r="C76" s="351"/>
      <c r="D76" s="351"/>
      <c r="E76" s="351"/>
      <c r="F76" s="351"/>
      <c r="G76" s="351"/>
      <c r="H76" s="352"/>
      <c r="I76" s="1">
        <v>69</v>
      </c>
      <c r="J76" s="7">
        <v>0</v>
      </c>
      <c r="K76" s="7">
        <v>0</v>
      </c>
    </row>
    <row r="77" spans="1:11" x14ac:dyDescent="0.2">
      <c r="A77" s="350" t="s">
        <v>135</v>
      </c>
      <c r="B77" s="351"/>
      <c r="C77" s="351"/>
      <c r="D77" s="351"/>
      <c r="E77" s="351"/>
      <c r="F77" s="351"/>
      <c r="G77" s="351"/>
      <c r="H77" s="352"/>
      <c r="I77" s="1">
        <v>70</v>
      </c>
      <c r="J77" s="7">
        <v>0</v>
      </c>
      <c r="K77" s="7">
        <v>0</v>
      </c>
    </row>
    <row r="78" spans="1:11" x14ac:dyDescent="0.2">
      <c r="A78" s="350" t="s">
        <v>136</v>
      </c>
      <c r="B78" s="351"/>
      <c r="C78" s="351"/>
      <c r="D78" s="351"/>
      <c r="E78" s="351"/>
      <c r="F78" s="351"/>
      <c r="G78" s="351"/>
      <c r="H78" s="352"/>
      <c r="I78" s="1">
        <v>71</v>
      </c>
      <c r="J78" s="7">
        <v>0</v>
      </c>
      <c r="K78" s="7">
        <v>0</v>
      </c>
    </row>
    <row r="79" spans="1:11" x14ac:dyDescent="0.2">
      <c r="A79" s="350" t="s">
        <v>238</v>
      </c>
      <c r="B79" s="351"/>
      <c r="C79" s="351"/>
      <c r="D79" s="351"/>
      <c r="E79" s="351"/>
      <c r="F79" s="351"/>
      <c r="G79" s="351"/>
      <c r="H79" s="352"/>
      <c r="I79" s="1">
        <v>72</v>
      </c>
      <c r="J79" s="50">
        <f>J80-J81</f>
        <v>-553595946</v>
      </c>
      <c r="K79" s="50">
        <f>K80-K81</f>
        <v>-619250046</v>
      </c>
    </row>
    <row r="80" spans="1:11" x14ac:dyDescent="0.2">
      <c r="A80" s="374" t="s">
        <v>169</v>
      </c>
      <c r="B80" s="375"/>
      <c r="C80" s="375"/>
      <c r="D80" s="375"/>
      <c r="E80" s="375"/>
      <c r="F80" s="375"/>
      <c r="G80" s="375"/>
      <c r="H80" s="376"/>
      <c r="I80" s="1">
        <v>73</v>
      </c>
      <c r="J80" s="7">
        <v>0</v>
      </c>
      <c r="K80" s="7">
        <v>0</v>
      </c>
    </row>
    <row r="81" spans="1:13" x14ac:dyDescent="0.2">
      <c r="A81" s="374" t="s">
        <v>170</v>
      </c>
      <c r="B81" s="375"/>
      <c r="C81" s="375"/>
      <c r="D81" s="375"/>
      <c r="E81" s="375"/>
      <c r="F81" s="375"/>
      <c r="G81" s="375"/>
      <c r="H81" s="376"/>
      <c r="I81" s="1">
        <v>74</v>
      </c>
      <c r="J81" s="7">
        <v>553595946</v>
      </c>
      <c r="K81" s="7">
        <v>619250046</v>
      </c>
    </row>
    <row r="82" spans="1:13" x14ac:dyDescent="0.2">
      <c r="A82" s="350" t="s">
        <v>239</v>
      </c>
      <c r="B82" s="351"/>
      <c r="C82" s="351"/>
      <c r="D82" s="351"/>
      <c r="E82" s="351"/>
      <c r="F82" s="351"/>
      <c r="G82" s="351"/>
      <c r="H82" s="352"/>
      <c r="I82" s="1">
        <v>75</v>
      </c>
      <c r="J82" s="50">
        <f>J83-J84</f>
        <v>-62524716</v>
      </c>
      <c r="K82" s="50">
        <f>K83-K84</f>
        <v>-50473424</v>
      </c>
    </row>
    <row r="83" spans="1:13" x14ac:dyDescent="0.2">
      <c r="A83" s="374" t="s">
        <v>171</v>
      </c>
      <c r="B83" s="375"/>
      <c r="C83" s="375"/>
      <c r="D83" s="375"/>
      <c r="E83" s="375"/>
      <c r="F83" s="375"/>
      <c r="G83" s="375"/>
      <c r="H83" s="376"/>
      <c r="I83" s="1">
        <v>76</v>
      </c>
      <c r="J83" s="7">
        <v>0</v>
      </c>
      <c r="K83" s="7">
        <v>0</v>
      </c>
    </row>
    <row r="84" spans="1:13" x14ac:dyDescent="0.2">
      <c r="A84" s="374" t="s">
        <v>172</v>
      </c>
      <c r="B84" s="375"/>
      <c r="C84" s="375"/>
      <c r="D84" s="375"/>
      <c r="E84" s="375"/>
      <c r="F84" s="375"/>
      <c r="G84" s="375"/>
      <c r="H84" s="376"/>
      <c r="I84" s="1">
        <v>77</v>
      </c>
      <c r="J84" s="7">
        <v>62524716</v>
      </c>
      <c r="K84" s="7">
        <v>50473424</v>
      </c>
    </row>
    <row r="85" spans="1:13" x14ac:dyDescent="0.2">
      <c r="A85" s="350" t="s">
        <v>173</v>
      </c>
      <c r="B85" s="351"/>
      <c r="C85" s="351"/>
      <c r="D85" s="351"/>
      <c r="E85" s="351"/>
      <c r="F85" s="351"/>
      <c r="G85" s="351"/>
      <c r="H85" s="352"/>
      <c r="I85" s="1">
        <v>78</v>
      </c>
      <c r="J85" s="7">
        <v>0</v>
      </c>
      <c r="K85" s="7">
        <v>0</v>
      </c>
    </row>
    <row r="86" spans="1:13" x14ac:dyDescent="0.2">
      <c r="A86" s="366" t="s">
        <v>19</v>
      </c>
      <c r="B86" s="367"/>
      <c r="C86" s="367"/>
      <c r="D86" s="367"/>
      <c r="E86" s="367"/>
      <c r="F86" s="367"/>
      <c r="G86" s="367"/>
      <c r="H86" s="368"/>
      <c r="I86" s="1">
        <v>79</v>
      </c>
      <c r="J86" s="50">
        <f>SUM(J87:J89)</f>
        <v>1338578</v>
      </c>
      <c r="K86" s="50">
        <f>SUM(K87:K89)</f>
        <v>2796143</v>
      </c>
    </row>
    <row r="87" spans="1:13" x14ac:dyDescent="0.2">
      <c r="A87" s="350" t="s">
        <v>129</v>
      </c>
      <c r="B87" s="351"/>
      <c r="C87" s="351"/>
      <c r="D87" s="351"/>
      <c r="E87" s="351"/>
      <c r="F87" s="351"/>
      <c r="G87" s="351"/>
      <c r="H87" s="352"/>
      <c r="I87" s="1">
        <v>80</v>
      </c>
      <c r="J87" s="7">
        <v>409736</v>
      </c>
      <c r="K87" s="7">
        <v>1867301</v>
      </c>
    </row>
    <row r="88" spans="1:13" x14ac:dyDescent="0.2">
      <c r="A88" s="350" t="s">
        <v>130</v>
      </c>
      <c r="B88" s="351"/>
      <c r="C88" s="351"/>
      <c r="D88" s="351"/>
      <c r="E88" s="351"/>
      <c r="F88" s="351"/>
      <c r="G88" s="351"/>
      <c r="H88" s="352"/>
      <c r="I88" s="1">
        <v>81</v>
      </c>
      <c r="J88" s="7">
        <v>928842</v>
      </c>
      <c r="K88" s="7">
        <v>928842</v>
      </c>
    </row>
    <row r="89" spans="1:13" x14ac:dyDescent="0.2">
      <c r="A89" s="350" t="s">
        <v>131</v>
      </c>
      <c r="B89" s="351"/>
      <c r="C89" s="351"/>
      <c r="D89" s="351"/>
      <c r="E89" s="351"/>
      <c r="F89" s="351"/>
      <c r="G89" s="351"/>
      <c r="H89" s="352"/>
      <c r="I89" s="1">
        <v>82</v>
      </c>
      <c r="J89" s="7">
        <v>0</v>
      </c>
      <c r="K89" s="7">
        <v>0</v>
      </c>
    </row>
    <row r="90" spans="1:13" x14ac:dyDescent="0.2">
      <c r="A90" s="366" t="s">
        <v>20</v>
      </c>
      <c r="B90" s="367"/>
      <c r="C90" s="367"/>
      <c r="D90" s="367"/>
      <c r="E90" s="367"/>
      <c r="F90" s="367"/>
      <c r="G90" s="367"/>
      <c r="H90" s="368"/>
      <c r="I90" s="1">
        <v>83</v>
      </c>
      <c r="J90" s="50">
        <f>SUM(J91:J99)</f>
        <v>235549762</v>
      </c>
      <c r="K90" s="50">
        <f>SUM(K91:K99)</f>
        <v>576640955</v>
      </c>
    </row>
    <row r="91" spans="1:13" x14ac:dyDescent="0.2">
      <c r="A91" s="350" t="s">
        <v>132</v>
      </c>
      <c r="B91" s="351"/>
      <c r="C91" s="351"/>
      <c r="D91" s="351"/>
      <c r="E91" s="351"/>
      <c r="F91" s="351"/>
      <c r="G91" s="351"/>
      <c r="H91" s="352"/>
      <c r="I91" s="1">
        <v>84</v>
      </c>
      <c r="J91" s="7">
        <v>0</v>
      </c>
      <c r="K91" s="7">
        <v>0</v>
      </c>
    </row>
    <row r="92" spans="1:13" x14ac:dyDescent="0.2">
      <c r="A92" s="350" t="s">
        <v>243</v>
      </c>
      <c r="B92" s="351"/>
      <c r="C92" s="351"/>
      <c r="D92" s="351"/>
      <c r="E92" s="351"/>
      <c r="F92" s="351"/>
      <c r="G92" s="351"/>
      <c r="H92" s="352"/>
      <c r="I92" s="1">
        <v>85</v>
      </c>
      <c r="J92" s="7">
        <v>53952015</v>
      </c>
      <c r="K92" s="7">
        <v>46377442</v>
      </c>
      <c r="L92" s="163"/>
      <c r="M92" s="163"/>
    </row>
    <row r="93" spans="1:13" x14ac:dyDescent="0.2">
      <c r="A93" s="350" t="s">
        <v>0</v>
      </c>
      <c r="B93" s="351"/>
      <c r="C93" s="351"/>
      <c r="D93" s="351"/>
      <c r="E93" s="351"/>
      <c r="F93" s="351"/>
      <c r="G93" s="351"/>
      <c r="H93" s="352"/>
      <c r="I93" s="1">
        <v>86</v>
      </c>
      <c r="J93" s="7">
        <v>181597747</v>
      </c>
      <c r="K93" s="7">
        <v>530263513</v>
      </c>
    </row>
    <row r="94" spans="1:13" x14ac:dyDescent="0.2">
      <c r="A94" s="350" t="s">
        <v>244</v>
      </c>
      <c r="B94" s="351"/>
      <c r="C94" s="351"/>
      <c r="D94" s="351"/>
      <c r="E94" s="351"/>
      <c r="F94" s="351"/>
      <c r="G94" s="351"/>
      <c r="H94" s="352"/>
      <c r="I94" s="1">
        <v>87</v>
      </c>
      <c r="J94" s="7">
        <v>0</v>
      </c>
      <c r="K94" s="7">
        <v>0</v>
      </c>
    </row>
    <row r="95" spans="1:13" x14ac:dyDescent="0.2">
      <c r="A95" s="350" t="s">
        <v>245</v>
      </c>
      <c r="B95" s="351"/>
      <c r="C95" s="351"/>
      <c r="D95" s="351"/>
      <c r="E95" s="351"/>
      <c r="F95" s="351"/>
      <c r="G95" s="351"/>
      <c r="H95" s="352"/>
      <c r="I95" s="1">
        <v>88</v>
      </c>
      <c r="J95" s="7">
        <v>0</v>
      </c>
      <c r="K95" s="7">
        <v>0</v>
      </c>
    </row>
    <row r="96" spans="1:13" x14ac:dyDescent="0.2">
      <c r="A96" s="350" t="s">
        <v>246</v>
      </c>
      <c r="B96" s="351"/>
      <c r="C96" s="351"/>
      <c r="D96" s="351"/>
      <c r="E96" s="351"/>
      <c r="F96" s="351"/>
      <c r="G96" s="351"/>
      <c r="H96" s="352"/>
      <c r="I96" s="1">
        <v>89</v>
      </c>
      <c r="J96" s="7">
        <v>0</v>
      </c>
      <c r="K96" s="7">
        <v>0</v>
      </c>
    </row>
    <row r="97" spans="1:13" x14ac:dyDescent="0.2">
      <c r="A97" s="350" t="s">
        <v>94</v>
      </c>
      <c r="B97" s="351"/>
      <c r="C97" s="351"/>
      <c r="D97" s="351"/>
      <c r="E97" s="351"/>
      <c r="F97" s="351"/>
      <c r="G97" s="351"/>
      <c r="H97" s="352"/>
      <c r="I97" s="1">
        <v>90</v>
      </c>
      <c r="J97" s="7">
        <v>0</v>
      </c>
      <c r="K97" s="7">
        <v>0</v>
      </c>
    </row>
    <row r="98" spans="1:13" x14ac:dyDescent="0.2">
      <c r="A98" s="350" t="s">
        <v>92</v>
      </c>
      <c r="B98" s="351"/>
      <c r="C98" s="351"/>
      <c r="D98" s="351"/>
      <c r="E98" s="351"/>
      <c r="F98" s="351"/>
      <c r="G98" s="351"/>
      <c r="H98" s="352"/>
      <c r="I98" s="1">
        <v>91</v>
      </c>
      <c r="J98" s="7">
        <v>0</v>
      </c>
      <c r="K98" s="7">
        <v>0</v>
      </c>
    </row>
    <row r="99" spans="1:13" x14ac:dyDescent="0.2">
      <c r="A99" s="350" t="s">
        <v>93</v>
      </c>
      <c r="B99" s="351"/>
      <c r="C99" s="351"/>
      <c r="D99" s="351"/>
      <c r="E99" s="351"/>
      <c r="F99" s="351"/>
      <c r="G99" s="351"/>
      <c r="H99" s="352"/>
      <c r="I99" s="1">
        <v>92</v>
      </c>
      <c r="J99" s="7">
        <v>0</v>
      </c>
      <c r="K99" s="7">
        <v>0</v>
      </c>
    </row>
    <row r="100" spans="1:13" x14ac:dyDescent="0.2">
      <c r="A100" s="366" t="s">
        <v>21</v>
      </c>
      <c r="B100" s="367"/>
      <c r="C100" s="367"/>
      <c r="D100" s="367"/>
      <c r="E100" s="367"/>
      <c r="F100" s="367"/>
      <c r="G100" s="367"/>
      <c r="H100" s="368"/>
      <c r="I100" s="1">
        <v>93</v>
      </c>
      <c r="J100" s="50">
        <f>SUM(J101:J112)</f>
        <v>775295950</v>
      </c>
      <c r="K100" s="50">
        <f>SUM(K101:K112)</f>
        <v>449207896</v>
      </c>
      <c r="L100" s="163"/>
      <c r="M100" s="163"/>
    </row>
    <row r="101" spans="1:13" x14ac:dyDescent="0.2">
      <c r="A101" s="350" t="s">
        <v>132</v>
      </c>
      <c r="B101" s="351"/>
      <c r="C101" s="351"/>
      <c r="D101" s="351"/>
      <c r="E101" s="351"/>
      <c r="F101" s="351"/>
      <c r="G101" s="351"/>
      <c r="H101" s="352"/>
      <c r="I101" s="1">
        <v>94</v>
      </c>
      <c r="J101" s="7">
        <v>3817610</v>
      </c>
      <c r="K101" s="7">
        <v>11210956</v>
      </c>
      <c r="L101" s="264"/>
    </row>
    <row r="102" spans="1:13" x14ac:dyDescent="0.2">
      <c r="A102" s="350" t="s">
        <v>243</v>
      </c>
      <c r="B102" s="351"/>
      <c r="C102" s="351"/>
      <c r="D102" s="351"/>
      <c r="E102" s="351"/>
      <c r="F102" s="351"/>
      <c r="G102" s="351"/>
      <c r="H102" s="352"/>
      <c r="I102" s="1">
        <v>95</v>
      </c>
      <c r="J102" s="7">
        <v>81454254</v>
      </c>
      <c r="K102" s="7">
        <v>4750771</v>
      </c>
      <c r="L102" s="264"/>
    </row>
    <row r="103" spans="1:13" x14ac:dyDescent="0.2">
      <c r="A103" s="350" t="s">
        <v>0</v>
      </c>
      <c r="B103" s="351"/>
      <c r="C103" s="351"/>
      <c r="D103" s="351"/>
      <c r="E103" s="351"/>
      <c r="F103" s="351"/>
      <c r="G103" s="351"/>
      <c r="H103" s="352"/>
      <c r="I103" s="1">
        <v>96</v>
      </c>
      <c r="J103" s="7">
        <v>272344160</v>
      </c>
      <c r="K103" s="7">
        <v>7592247</v>
      </c>
      <c r="L103" s="264"/>
    </row>
    <row r="104" spans="1:13" x14ac:dyDescent="0.2">
      <c r="A104" s="350" t="s">
        <v>244</v>
      </c>
      <c r="B104" s="351"/>
      <c r="C104" s="351"/>
      <c r="D104" s="351"/>
      <c r="E104" s="351"/>
      <c r="F104" s="351"/>
      <c r="G104" s="351"/>
      <c r="H104" s="352"/>
      <c r="I104" s="1">
        <v>97</v>
      </c>
      <c r="J104" s="7">
        <v>0</v>
      </c>
      <c r="K104" s="7">
        <v>8130081</v>
      </c>
      <c r="L104" s="264"/>
      <c r="M104" s="163"/>
    </row>
    <row r="105" spans="1:13" x14ac:dyDescent="0.2">
      <c r="A105" s="350" t="s">
        <v>245</v>
      </c>
      <c r="B105" s="351"/>
      <c r="C105" s="351"/>
      <c r="D105" s="351"/>
      <c r="E105" s="351"/>
      <c r="F105" s="351"/>
      <c r="G105" s="351"/>
      <c r="H105" s="352"/>
      <c r="I105" s="1">
        <v>98</v>
      </c>
      <c r="J105" s="7">
        <v>135578333</v>
      </c>
      <c r="K105" s="7">
        <v>148558118</v>
      </c>
      <c r="L105" s="264"/>
    </row>
    <row r="106" spans="1:13" x14ac:dyDescent="0.2">
      <c r="A106" s="350" t="s">
        <v>246</v>
      </c>
      <c r="B106" s="351"/>
      <c r="C106" s="351"/>
      <c r="D106" s="351"/>
      <c r="E106" s="351"/>
      <c r="F106" s="351"/>
      <c r="G106" s="351"/>
      <c r="H106" s="352"/>
      <c r="I106" s="1">
        <v>99</v>
      </c>
      <c r="J106" s="7">
        <v>260422813</v>
      </c>
      <c r="K106" s="7">
        <v>261884063</v>
      </c>
      <c r="L106" s="264"/>
    </row>
    <row r="107" spans="1:13" x14ac:dyDescent="0.2">
      <c r="A107" s="350" t="s">
        <v>94</v>
      </c>
      <c r="B107" s="351"/>
      <c r="C107" s="351"/>
      <c r="D107" s="351"/>
      <c r="E107" s="351"/>
      <c r="F107" s="351"/>
      <c r="G107" s="351"/>
      <c r="H107" s="352"/>
      <c r="I107" s="1">
        <v>100</v>
      </c>
      <c r="J107" s="7">
        <v>0</v>
      </c>
      <c r="K107" s="7">
        <v>0</v>
      </c>
      <c r="L107" s="264"/>
    </row>
    <row r="108" spans="1:13" x14ac:dyDescent="0.2">
      <c r="A108" s="350" t="s">
        <v>95</v>
      </c>
      <c r="B108" s="351"/>
      <c r="C108" s="351"/>
      <c r="D108" s="351"/>
      <c r="E108" s="351"/>
      <c r="F108" s="351"/>
      <c r="G108" s="351"/>
      <c r="H108" s="352"/>
      <c r="I108" s="1">
        <v>101</v>
      </c>
      <c r="J108" s="7">
        <v>1567418</v>
      </c>
      <c r="K108" s="7">
        <v>1725765</v>
      </c>
      <c r="L108" s="264"/>
    </row>
    <row r="109" spans="1:13" x14ac:dyDescent="0.2">
      <c r="A109" s="350" t="s">
        <v>96</v>
      </c>
      <c r="B109" s="351"/>
      <c r="C109" s="351"/>
      <c r="D109" s="351"/>
      <c r="E109" s="351"/>
      <c r="F109" s="351"/>
      <c r="G109" s="351"/>
      <c r="H109" s="352"/>
      <c r="I109" s="1">
        <v>102</v>
      </c>
      <c r="J109" s="7">
        <v>5512346</v>
      </c>
      <c r="K109" s="7">
        <v>5340127</v>
      </c>
      <c r="L109" s="264"/>
    </row>
    <row r="110" spans="1:13" x14ac:dyDescent="0.2">
      <c r="A110" s="350" t="s">
        <v>99</v>
      </c>
      <c r="B110" s="351"/>
      <c r="C110" s="351"/>
      <c r="D110" s="351"/>
      <c r="E110" s="351"/>
      <c r="F110" s="351"/>
      <c r="G110" s="351"/>
      <c r="H110" s="352"/>
      <c r="I110" s="1">
        <v>103</v>
      </c>
      <c r="J110" s="7">
        <v>0</v>
      </c>
      <c r="K110" s="7">
        <v>0</v>
      </c>
      <c r="L110" s="265"/>
    </row>
    <row r="111" spans="1:13" x14ac:dyDescent="0.2">
      <c r="A111" s="350" t="s">
        <v>97</v>
      </c>
      <c r="B111" s="351"/>
      <c r="C111" s="351"/>
      <c r="D111" s="351"/>
      <c r="E111" s="351"/>
      <c r="F111" s="351"/>
      <c r="G111" s="351"/>
      <c r="H111" s="352"/>
      <c r="I111" s="1">
        <v>104</v>
      </c>
      <c r="J111" s="7">
        <v>0</v>
      </c>
      <c r="K111" s="7">
        <v>0</v>
      </c>
      <c r="L111" s="265"/>
    </row>
    <row r="112" spans="1:13" x14ac:dyDescent="0.2">
      <c r="A112" s="350" t="s">
        <v>98</v>
      </c>
      <c r="B112" s="351"/>
      <c r="C112" s="351"/>
      <c r="D112" s="351"/>
      <c r="E112" s="351"/>
      <c r="F112" s="351"/>
      <c r="G112" s="351"/>
      <c r="H112" s="352"/>
      <c r="I112" s="1">
        <v>105</v>
      </c>
      <c r="J112" s="7">
        <v>14599016</v>
      </c>
      <c r="K112" s="7">
        <v>15768</v>
      </c>
      <c r="L112" s="265"/>
    </row>
    <row r="113" spans="1:12" x14ac:dyDescent="0.2">
      <c r="A113" s="366" t="s">
        <v>1</v>
      </c>
      <c r="B113" s="367"/>
      <c r="C113" s="367"/>
      <c r="D113" s="367"/>
      <c r="E113" s="367"/>
      <c r="F113" s="367"/>
      <c r="G113" s="367"/>
      <c r="H113" s="368"/>
      <c r="I113" s="1">
        <v>106</v>
      </c>
      <c r="J113" s="7">
        <v>15360251</v>
      </c>
      <c r="K113" s="7">
        <v>38375717</v>
      </c>
      <c r="L113" s="265"/>
    </row>
    <row r="114" spans="1:12" x14ac:dyDescent="0.2">
      <c r="A114" s="366" t="s">
        <v>25</v>
      </c>
      <c r="B114" s="367"/>
      <c r="C114" s="367"/>
      <c r="D114" s="367"/>
      <c r="E114" s="367"/>
      <c r="F114" s="367"/>
      <c r="G114" s="367"/>
      <c r="H114" s="368"/>
      <c r="I114" s="1">
        <v>107</v>
      </c>
      <c r="J114" s="50">
        <f>J69+J86+J90+J100+J113</f>
        <v>633978579</v>
      </c>
      <c r="K114" s="50">
        <f>K69+K86+K90+K100+K113</f>
        <v>619851941</v>
      </c>
      <c r="L114" s="265"/>
    </row>
    <row r="115" spans="1:12" x14ac:dyDescent="0.2">
      <c r="A115" s="355" t="s">
        <v>57</v>
      </c>
      <c r="B115" s="356"/>
      <c r="C115" s="356"/>
      <c r="D115" s="356"/>
      <c r="E115" s="356"/>
      <c r="F115" s="356"/>
      <c r="G115" s="356"/>
      <c r="H115" s="357"/>
      <c r="I115" s="2">
        <v>108</v>
      </c>
      <c r="J115" s="7">
        <v>591187733</v>
      </c>
      <c r="K115" s="8">
        <v>1036631473</v>
      </c>
      <c r="L115" s="264"/>
    </row>
    <row r="116" spans="1:12" x14ac:dyDescent="0.2">
      <c r="A116" s="358" t="s">
        <v>310</v>
      </c>
      <c r="B116" s="359"/>
      <c r="C116" s="359"/>
      <c r="D116" s="359"/>
      <c r="E116" s="359"/>
      <c r="F116" s="359"/>
      <c r="G116" s="359"/>
      <c r="H116" s="359"/>
      <c r="I116" s="360"/>
      <c r="J116" s="360"/>
      <c r="K116" s="361"/>
    </row>
    <row r="117" spans="1:12" x14ac:dyDescent="0.2">
      <c r="A117" s="362" t="s">
        <v>186</v>
      </c>
      <c r="B117" s="363"/>
      <c r="C117" s="363"/>
      <c r="D117" s="363"/>
      <c r="E117" s="363"/>
      <c r="F117" s="363"/>
      <c r="G117" s="363"/>
      <c r="H117" s="363"/>
      <c r="I117" s="364"/>
      <c r="J117" s="364"/>
      <c r="K117" s="365"/>
    </row>
    <row r="118" spans="1:12" x14ac:dyDescent="0.2">
      <c r="A118" s="350" t="s">
        <v>8</v>
      </c>
      <c r="B118" s="351"/>
      <c r="C118" s="351"/>
      <c r="D118" s="351"/>
      <c r="E118" s="351"/>
      <c r="F118" s="351"/>
      <c r="G118" s="351"/>
      <c r="H118" s="352"/>
      <c r="I118" s="1">
        <v>109</v>
      </c>
      <c r="J118" s="7"/>
      <c r="K118" s="7"/>
    </row>
    <row r="119" spans="1:12" x14ac:dyDescent="0.2">
      <c r="A119" s="369" t="s">
        <v>9</v>
      </c>
      <c r="B119" s="370"/>
      <c r="C119" s="370"/>
      <c r="D119" s="370"/>
      <c r="E119" s="370"/>
      <c r="F119" s="370"/>
      <c r="G119" s="370"/>
      <c r="H119" s="371"/>
      <c r="I119" s="4">
        <v>110</v>
      </c>
      <c r="J119" s="8"/>
      <c r="K119" s="8"/>
    </row>
    <row r="120" spans="1:12" x14ac:dyDescent="0.2">
      <c r="A120" s="372" t="s">
        <v>311</v>
      </c>
      <c r="B120" s="373"/>
      <c r="C120" s="373"/>
      <c r="D120" s="373"/>
      <c r="E120" s="373"/>
      <c r="F120" s="373"/>
      <c r="G120" s="373"/>
      <c r="H120" s="373"/>
      <c r="I120" s="373"/>
      <c r="J120" s="373"/>
      <c r="K120" s="373"/>
    </row>
    <row r="121" spans="1:12" x14ac:dyDescent="0.2">
      <c r="A121" s="353"/>
      <c r="B121" s="354"/>
      <c r="C121" s="354"/>
      <c r="D121" s="354"/>
      <c r="E121" s="354"/>
      <c r="F121" s="354"/>
      <c r="G121" s="354"/>
      <c r="H121" s="354"/>
      <c r="I121" s="354"/>
      <c r="J121" s="354"/>
      <c r="K121" s="354"/>
    </row>
    <row r="123" spans="1:12" x14ac:dyDescent="0.2">
      <c r="J123" s="163" t="str">
        <f>IF(J66-J114=0,"",J114-J66)</f>
        <v/>
      </c>
      <c r="K123" s="163" t="str">
        <f>IF(K66-K114=0,"",K114-K66)</f>
        <v/>
      </c>
    </row>
    <row r="124" spans="1:12" x14ac:dyDescent="0.2">
      <c r="J124" s="163" t="str">
        <f>IF(J67-J115=0,"",J115-J67)</f>
        <v/>
      </c>
      <c r="K124" s="163" t="str">
        <f>IF(K67-K115=0,"",K115-K67)</f>
        <v/>
      </c>
    </row>
    <row r="125" spans="1:12" x14ac:dyDescent="0.2">
      <c r="J125" s="163" t="str">
        <f>IF(RDG!J56-J82=0,"",J82-RDG!J56)</f>
        <v/>
      </c>
      <c r="K125" s="163" t="str">
        <f>IF(RDG!L56-K82=0,"",K82-RDG!L56)</f>
        <v/>
      </c>
    </row>
  </sheetData>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phoneticPr fontId="6" type="noConversion"/>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2:K77 J7:K67 J79:K84 L115 J86:J115 J70:K70 K113:K115 K86:K111">
      <formula1>0</formula1>
    </dataValidation>
  </dataValidations>
  <pageMargins left="0.75" right="0.75" top="1" bottom="1" header="0.5" footer="0.5"/>
  <pageSetup paperSize="9" scale="80" orientation="portrait" r:id="rId1"/>
  <headerFooter alignWithMargins="0"/>
  <rowBreaks count="1" manualBreakCount="1">
    <brk id="67" max="16383" man="1"/>
  </rowBreaks>
  <ignoredErrors>
    <ignoredError sqref="J35:K35 J56:K56 J100:K10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71"/>
  <sheetViews>
    <sheetView view="pageBreakPreview" topLeftCell="A40" zoomScale="110" zoomScaleNormal="100" zoomScaleSheetLayoutView="110" workbookViewId="0">
      <selection activeCell="P29" sqref="P29"/>
    </sheetView>
  </sheetViews>
  <sheetFormatPr defaultRowHeight="12.75" x14ac:dyDescent="0.2"/>
  <cols>
    <col min="1" max="9" width="9.140625" style="49"/>
    <col min="10" max="10" width="10.42578125" style="49" customWidth="1"/>
    <col min="11" max="11" width="11.28515625" style="49" customWidth="1"/>
    <col min="12" max="13" width="11" style="49" customWidth="1"/>
    <col min="14" max="14" width="12" style="49" customWidth="1"/>
    <col min="15" max="16384" width="9.140625" style="49"/>
  </cols>
  <sheetData>
    <row r="1" spans="1:13" ht="12.75" customHeight="1" x14ac:dyDescent="0.2">
      <c r="A1" s="387" t="s">
        <v>154</v>
      </c>
      <c r="B1" s="387"/>
      <c r="C1" s="387"/>
      <c r="D1" s="387"/>
      <c r="E1" s="387"/>
      <c r="F1" s="387"/>
      <c r="G1" s="387"/>
      <c r="H1" s="387"/>
      <c r="I1" s="387"/>
      <c r="J1" s="387"/>
      <c r="K1" s="387"/>
      <c r="L1" s="387"/>
      <c r="M1" s="387"/>
    </row>
    <row r="2" spans="1:13" ht="12.75" customHeight="1" x14ac:dyDescent="0.2">
      <c r="A2" s="395" t="s">
        <v>595</v>
      </c>
      <c r="B2" s="395"/>
      <c r="C2" s="395"/>
      <c r="D2" s="395"/>
      <c r="E2" s="395"/>
      <c r="F2" s="395"/>
      <c r="G2" s="395"/>
      <c r="H2" s="395"/>
      <c r="I2" s="395"/>
      <c r="J2" s="395"/>
      <c r="K2" s="395"/>
      <c r="L2" s="395"/>
      <c r="M2" s="395"/>
    </row>
    <row r="3" spans="1:13" ht="12.75" customHeight="1" x14ac:dyDescent="0.2">
      <c r="A3" s="414" t="s">
        <v>335</v>
      </c>
      <c r="B3" s="414"/>
      <c r="C3" s="414"/>
      <c r="D3" s="414"/>
      <c r="E3" s="414"/>
      <c r="F3" s="414"/>
      <c r="G3" s="414"/>
      <c r="H3" s="414"/>
      <c r="I3" s="414"/>
      <c r="J3" s="414"/>
      <c r="K3" s="414"/>
      <c r="L3" s="414"/>
      <c r="M3" s="414"/>
    </row>
    <row r="4" spans="1:13" ht="23.25" x14ac:dyDescent="0.2">
      <c r="A4" s="413" t="s">
        <v>59</v>
      </c>
      <c r="B4" s="413"/>
      <c r="C4" s="413"/>
      <c r="D4" s="413"/>
      <c r="E4" s="413"/>
      <c r="F4" s="413"/>
      <c r="G4" s="413"/>
      <c r="H4" s="413"/>
      <c r="I4" s="54" t="s">
        <v>279</v>
      </c>
      <c r="J4" s="412" t="s">
        <v>318</v>
      </c>
      <c r="K4" s="412"/>
      <c r="L4" s="412" t="s">
        <v>319</v>
      </c>
      <c r="M4" s="412"/>
    </row>
    <row r="5" spans="1:13" ht="22.5" x14ac:dyDescent="0.2">
      <c r="A5" s="413"/>
      <c r="B5" s="413"/>
      <c r="C5" s="413"/>
      <c r="D5" s="413"/>
      <c r="E5" s="413"/>
      <c r="F5" s="413"/>
      <c r="G5" s="413"/>
      <c r="H5" s="413"/>
      <c r="I5" s="54"/>
      <c r="J5" s="56" t="s">
        <v>314</v>
      </c>
      <c r="K5" s="56" t="s">
        <v>315</v>
      </c>
      <c r="L5" s="56" t="s">
        <v>314</v>
      </c>
      <c r="M5" s="56" t="s">
        <v>315</v>
      </c>
    </row>
    <row r="6" spans="1:13" x14ac:dyDescent="0.2">
      <c r="A6" s="412">
        <v>1</v>
      </c>
      <c r="B6" s="412"/>
      <c r="C6" s="412"/>
      <c r="D6" s="412"/>
      <c r="E6" s="412"/>
      <c r="F6" s="412"/>
      <c r="G6" s="412"/>
      <c r="H6" s="412"/>
      <c r="I6" s="58">
        <v>2</v>
      </c>
      <c r="J6" s="56">
        <v>3</v>
      </c>
      <c r="K6" s="56">
        <v>4</v>
      </c>
      <c r="L6" s="56">
        <v>5</v>
      </c>
      <c r="M6" s="56">
        <v>6</v>
      </c>
    </row>
    <row r="7" spans="1:13" x14ac:dyDescent="0.2">
      <c r="A7" s="362" t="s">
        <v>26</v>
      </c>
      <c r="B7" s="363"/>
      <c r="C7" s="363"/>
      <c r="D7" s="363"/>
      <c r="E7" s="363"/>
      <c r="F7" s="363"/>
      <c r="G7" s="363"/>
      <c r="H7" s="382"/>
      <c r="I7" s="3">
        <v>111</v>
      </c>
      <c r="J7" s="51">
        <f>SUM(J8:J9)</f>
        <v>334951004</v>
      </c>
      <c r="K7" s="51">
        <f>SUM(K8:K9)</f>
        <v>116841990</v>
      </c>
      <c r="L7" s="51">
        <f>SUM(L8:L9)</f>
        <v>350959950</v>
      </c>
      <c r="M7" s="51">
        <f>SUM(M8:M9)</f>
        <v>124179546.03000006</v>
      </c>
    </row>
    <row r="8" spans="1:13" x14ac:dyDescent="0.2">
      <c r="A8" s="366" t="s">
        <v>152</v>
      </c>
      <c r="B8" s="367"/>
      <c r="C8" s="367"/>
      <c r="D8" s="367"/>
      <c r="E8" s="367"/>
      <c r="F8" s="367"/>
      <c r="G8" s="367"/>
      <c r="H8" s="368"/>
      <c r="I8" s="1">
        <v>112</v>
      </c>
      <c r="J8" s="7">
        <v>329643500</v>
      </c>
      <c r="K8" s="7">
        <v>114386656</v>
      </c>
      <c r="L8" s="7">
        <v>346057792</v>
      </c>
      <c r="M8" s="7">
        <v>122251192.62000006</v>
      </c>
    </row>
    <row r="9" spans="1:13" x14ac:dyDescent="0.2">
      <c r="A9" s="366" t="s">
        <v>103</v>
      </c>
      <c r="B9" s="367"/>
      <c r="C9" s="367"/>
      <c r="D9" s="367"/>
      <c r="E9" s="367"/>
      <c r="F9" s="367"/>
      <c r="G9" s="367"/>
      <c r="H9" s="368"/>
      <c r="I9" s="1">
        <v>113</v>
      </c>
      <c r="J9" s="7">
        <v>5307504</v>
      </c>
      <c r="K9" s="7">
        <v>2455334</v>
      </c>
      <c r="L9" s="7">
        <v>4902158</v>
      </c>
      <c r="M9" s="7">
        <v>1928353.4100000001</v>
      </c>
    </row>
    <row r="10" spans="1:13" x14ac:dyDescent="0.2">
      <c r="A10" s="366" t="s">
        <v>12</v>
      </c>
      <c r="B10" s="367"/>
      <c r="C10" s="367"/>
      <c r="D10" s="367"/>
      <c r="E10" s="367"/>
      <c r="F10" s="367"/>
      <c r="G10" s="367"/>
      <c r="H10" s="368"/>
      <c r="I10" s="1">
        <v>114</v>
      </c>
      <c r="J10" s="50">
        <f>J11+J12+J16+J20+J21+J22+J25+J26</f>
        <v>333283853</v>
      </c>
      <c r="K10" s="50">
        <f>K11+K12+K16+K20+K21+K22+K25+K26</f>
        <v>114873956</v>
      </c>
      <c r="L10" s="50">
        <f>L11+L12+L16+L20+L21+L22+L25+L26</f>
        <v>340012845</v>
      </c>
      <c r="M10" s="50">
        <f>M11+M12+M16+M20+M21+M22+M25+M26</f>
        <v>120390069.03999995</v>
      </c>
    </row>
    <row r="11" spans="1:13" x14ac:dyDescent="0.2">
      <c r="A11" s="366" t="s">
        <v>104</v>
      </c>
      <c r="B11" s="367"/>
      <c r="C11" s="367"/>
      <c r="D11" s="367"/>
      <c r="E11" s="367"/>
      <c r="F11" s="367"/>
      <c r="G11" s="367"/>
      <c r="H11" s="368"/>
      <c r="I11" s="1">
        <v>115</v>
      </c>
      <c r="J11" s="7">
        <v>0</v>
      </c>
      <c r="K11" s="7">
        <v>0</v>
      </c>
      <c r="L11" s="7">
        <v>0</v>
      </c>
      <c r="M11" s="7">
        <v>0</v>
      </c>
    </row>
    <row r="12" spans="1:13" x14ac:dyDescent="0.2">
      <c r="A12" s="366" t="s">
        <v>22</v>
      </c>
      <c r="B12" s="367"/>
      <c r="C12" s="367"/>
      <c r="D12" s="367"/>
      <c r="E12" s="367"/>
      <c r="F12" s="367"/>
      <c r="G12" s="367"/>
      <c r="H12" s="368"/>
      <c r="I12" s="1">
        <v>116</v>
      </c>
      <c r="J12" s="50">
        <f>SUM(J13:J15)</f>
        <v>250332134</v>
      </c>
      <c r="K12" s="50">
        <f>SUM(K13:K15)</f>
        <v>89163217</v>
      </c>
      <c r="L12" s="50">
        <f>SUM(L13:L15)</f>
        <v>256953501</v>
      </c>
      <c r="M12" s="50">
        <f>SUM(M13:M15)</f>
        <v>93237576.519999966</v>
      </c>
    </row>
    <row r="13" spans="1:13" x14ac:dyDescent="0.2">
      <c r="A13" s="350" t="s">
        <v>146</v>
      </c>
      <c r="B13" s="351"/>
      <c r="C13" s="351"/>
      <c r="D13" s="351"/>
      <c r="E13" s="351"/>
      <c r="F13" s="351"/>
      <c r="G13" s="351"/>
      <c r="H13" s="352"/>
      <c r="I13" s="1">
        <v>117</v>
      </c>
      <c r="J13" s="7">
        <v>3749601</v>
      </c>
      <c r="K13" s="7">
        <v>1432970</v>
      </c>
      <c r="L13" s="7">
        <v>1334629</v>
      </c>
      <c r="M13" s="7">
        <v>463675.41999999993</v>
      </c>
    </row>
    <row r="14" spans="1:13" x14ac:dyDescent="0.2">
      <c r="A14" s="350" t="s">
        <v>147</v>
      </c>
      <c r="B14" s="351"/>
      <c r="C14" s="351"/>
      <c r="D14" s="351"/>
      <c r="E14" s="351"/>
      <c r="F14" s="351"/>
      <c r="G14" s="351"/>
      <c r="H14" s="352"/>
      <c r="I14" s="1">
        <v>118</v>
      </c>
      <c r="J14" s="7">
        <v>4408411</v>
      </c>
      <c r="K14" s="7">
        <v>1277835</v>
      </c>
      <c r="L14" s="7">
        <v>3540070</v>
      </c>
      <c r="M14" s="7">
        <v>1241460.3199999998</v>
      </c>
    </row>
    <row r="15" spans="1:13" x14ac:dyDescent="0.2">
      <c r="A15" s="350" t="s">
        <v>61</v>
      </c>
      <c r="B15" s="351"/>
      <c r="C15" s="351"/>
      <c r="D15" s="351"/>
      <c r="E15" s="351"/>
      <c r="F15" s="351"/>
      <c r="G15" s="351"/>
      <c r="H15" s="352"/>
      <c r="I15" s="1">
        <v>119</v>
      </c>
      <c r="J15" s="7">
        <v>242174122</v>
      </c>
      <c r="K15" s="7">
        <v>86452412</v>
      </c>
      <c r="L15" s="7">
        <v>252078802</v>
      </c>
      <c r="M15" s="7">
        <v>91532440.779999971</v>
      </c>
    </row>
    <row r="16" spans="1:13" x14ac:dyDescent="0.2">
      <c r="A16" s="366" t="s">
        <v>23</v>
      </c>
      <c r="B16" s="367"/>
      <c r="C16" s="367"/>
      <c r="D16" s="367"/>
      <c r="E16" s="367"/>
      <c r="F16" s="367"/>
      <c r="G16" s="367"/>
      <c r="H16" s="368"/>
      <c r="I16" s="1">
        <v>120</v>
      </c>
      <c r="J16" s="50">
        <f>SUM(J17:J19)</f>
        <v>26388970</v>
      </c>
      <c r="K16" s="50">
        <v>8874413</v>
      </c>
      <c r="L16" s="50">
        <f>SUM(L17:L19)</f>
        <v>27457669</v>
      </c>
      <c r="M16" s="50">
        <f>SUM(M17:M19)</f>
        <v>9238695.9299999997</v>
      </c>
    </row>
    <row r="17" spans="1:13" x14ac:dyDescent="0.2">
      <c r="A17" s="350" t="s">
        <v>62</v>
      </c>
      <c r="B17" s="351"/>
      <c r="C17" s="351"/>
      <c r="D17" s="351"/>
      <c r="E17" s="351"/>
      <c r="F17" s="351"/>
      <c r="G17" s="351"/>
      <c r="H17" s="352"/>
      <c r="I17" s="1">
        <v>121</v>
      </c>
      <c r="J17" s="7">
        <v>14104317</v>
      </c>
      <c r="K17" s="7">
        <v>4713720</v>
      </c>
      <c r="L17" s="7">
        <v>14812577</v>
      </c>
      <c r="M17" s="7">
        <v>4972282.82</v>
      </c>
    </row>
    <row r="18" spans="1:13" x14ac:dyDescent="0.2">
      <c r="A18" s="350" t="s">
        <v>63</v>
      </c>
      <c r="B18" s="351"/>
      <c r="C18" s="351"/>
      <c r="D18" s="351"/>
      <c r="E18" s="351"/>
      <c r="F18" s="351"/>
      <c r="G18" s="351"/>
      <c r="H18" s="352"/>
      <c r="I18" s="1">
        <v>122</v>
      </c>
      <c r="J18" s="7">
        <v>8437889</v>
      </c>
      <c r="K18" s="7">
        <v>2804966</v>
      </c>
      <c r="L18" s="7">
        <v>8644312</v>
      </c>
      <c r="M18" s="7">
        <v>2916809.74</v>
      </c>
    </row>
    <row r="19" spans="1:13" x14ac:dyDescent="0.2">
      <c r="A19" s="350" t="s">
        <v>64</v>
      </c>
      <c r="B19" s="351"/>
      <c r="C19" s="351"/>
      <c r="D19" s="351"/>
      <c r="E19" s="351"/>
      <c r="F19" s="351"/>
      <c r="G19" s="351"/>
      <c r="H19" s="352"/>
      <c r="I19" s="1">
        <v>123</v>
      </c>
      <c r="J19" s="7">
        <v>3846764</v>
      </c>
      <c r="K19" s="7">
        <v>1355727</v>
      </c>
      <c r="L19" s="7">
        <v>4000780</v>
      </c>
      <c r="M19" s="7">
        <v>1349603.37</v>
      </c>
    </row>
    <row r="20" spans="1:13" x14ac:dyDescent="0.2">
      <c r="A20" s="366" t="s">
        <v>105</v>
      </c>
      <c r="B20" s="367"/>
      <c r="C20" s="367"/>
      <c r="D20" s="367"/>
      <c r="E20" s="367"/>
      <c r="F20" s="367"/>
      <c r="G20" s="367"/>
      <c r="H20" s="368"/>
      <c r="I20" s="1">
        <v>124</v>
      </c>
      <c r="J20" s="7">
        <v>37945684</v>
      </c>
      <c r="K20" s="7">
        <v>12768569</v>
      </c>
      <c r="L20" s="7">
        <v>40968769</v>
      </c>
      <c r="M20" s="7">
        <v>14186136.689999998</v>
      </c>
    </row>
    <row r="21" spans="1:13" x14ac:dyDescent="0.2">
      <c r="A21" s="366" t="s">
        <v>106</v>
      </c>
      <c r="B21" s="367"/>
      <c r="C21" s="367"/>
      <c r="D21" s="367"/>
      <c r="E21" s="367"/>
      <c r="F21" s="367"/>
      <c r="G21" s="367"/>
      <c r="H21" s="368"/>
      <c r="I21" s="1">
        <v>125</v>
      </c>
      <c r="J21" s="7">
        <v>6750780</v>
      </c>
      <c r="K21" s="7">
        <v>2062014</v>
      </c>
      <c r="L21" s="7">
        <v>7244969</v>
      </c>
      <c r="M21" s="7">
        <v>2402496.9900000002</v>
      </c>
    </row>
    <row r="22" spans="1:13" x14ac:dyDescent="0.2">
      <c r="A22" s="366" t="s">
        <v>24</v>
      </c>
      <c r="B22" s="367"/>
      <c r="C22" s="367"/>
      <c r="D22" s="367"/>
      <c r="E22" s="367"/>
      <c r="F22" s="367"/>
      <c r="G22" s="367"/>
      <c r="H22" s="368"/>
      <c r="I22" s="1">
        <v>126</v>
      </c>
      <c r="J22" s="50">
        <f>SUM(J23:J24)</f>
        <v>11866285</v>
      </c>
      <c r="K22" s="50">
        <f>SUM(K23:K24)</f>
        <v>2005743</v>
      </c>
      <c r="L22" s="50">
        <f>SUM(L23:L24)</f>
        <v>7387937</v>
      </c>
      <c r="M22" s="50">
        <f>SUM(M23:M24)</f>
        <v>1325162.9100000001</v>
      </c>
    </row>
    <row r="23" spans="1:13" x14ac:dyDescent="0.2">
      <c r="A23" s="350" t="s">
        <v>137</v>
      </c>
      <c r="B23" s="351"/>
      <c r="C23" s="351"/>
      <c r="D23" s="351"/>
      <c r="E23" s="351"/>
      <c r="F23" s="351"/>
      <c r="G23" s="351"/>
      <c r="H23" s="352"/>
      <c r="I23" s="1">
        <v>127</v>
      </c>
      <c r="J23" s="7">
        <v>0</v>
      </c>
      <c r="K23" s="7">
        <v>0</v>
      </c>
      <c r="L23" s="7">
        <v>0</v>
      </c>
      <c r="M23" s="7">
        <v>0</v>
      </c>
    </row>
    <row r="24" spans="1:13" x14ac:dyDescent="0.2">
      <c r="A24" s="350" t="s">
        <v>138</v>
      </c>
      <c r="B24" s="351"/>
      <c r="C24" s="351"/>
      <c r="D24" s="351"/>
      <c r="E24" s="351"/>
      <c r="F24" s="351"/>
      <c r="G24" s="351"/>
      <c r="H24" s="352"/>
      <c r="I24" s="1">
        <v>128</v>
      </c>
      <c r="J24" s="7">
        <v>11866285</v>
      </c>
      <c r="K24" s="7">
        <v>2005743</v>
      </c>
      <c r="L24" s="7">
        <v>7387937</v>
      </c>
      <c r="M24" s="7">
        <v>1325162.9100000001</v>
      </c>
    </row>
    <row r="25" spans="1:13" x14ac:dyDescent="0.2">
      <c r="A25" s="366" t="s">
        <v>107</v>
      </c>
      <c r="B25" s="367"/>
      <c r="C25" s="367"/>
      <c r="D25" s="367"/>
      <c r="E25" s="367"/>
      <c r="F25" s="367"/>
      <c r="G25" s="367"/>
      <c r="H25" s="368"/>
      <c r="I25" s="1">
        <v>129</v>
      </c>
      <c r="J25" s="7">
        <v>0</v>
      </c>
      <c r="K25" s="7">
        <v>0</v>
      </c>
      <c r="L25" s="7">
        <v>0</v>
      </c>
      <c r="M25" s="7">
        <v>0</v>
      </c>
    </row>
    <row r="26" spans="1:13" x14ac:dyDescent="0.2">
      <c r="A26" s="366" t="s">
        <v>50</v>
      </c>
      <c r="B26" s="367"/>
      <c r="C26" s="367"/>
      <c r="D26" s="367"/>
      <c r="E26" s="367"/>
      <c r="F26" s="367"/>
      <c r="G26" s="367"/>
      <c r="H26" s="368"/>
      <c r="I26" s="1">
        <v>130</v>
      </c>
      <c r="J26" s="7">
        <v>0</v>
      </c>
      <c r="K26" s="7">
        <v>0</v>
      </c>
      <c r="L26" s="7">
        <v>0</v>
      </c>
      <c r="M26" s="7">
        <v>0</v>
      </c>
    </row>
    <row r="27" spans="1:13" x14ac:dyDescent="0.2">
      <c r="A27" s="366" t="s">
        <v>213</v>
      </c>
      <c r="B27" s="367"/>
      <c r="C27" s="367"/>
      <c r="D27" s="367"/>
      <c r="E27" s="367"/>
      <c r="F27" s="367"/>
      <c r="G27" s="367"/>
      <c r="H27" s="368"/>
      <c r="I27" s="1">
        <v>131</v>
      </c>
      <c r="J27" s="50">
        <f>SUM(J28:J32)</f>
        <v>6916159</v>
      </c>
      <c r="K27" s="50">
        <f>SUM(K28:K32)</f>
        <v>1155703</v>
      </c>
      <c r="L27" s="50">
        <f>SUM(L28:L32)</f>
        <v>6174298</v>
      </c>
      <c r="M27" s="50">
        <f>SUM(M28:M32)</f>
        <v>1629420.2599999988</v>
      </c>
    </row>
    <row r="28" spans="1:13" ht="26.25" customHeight="1" x14ac:dyDescent="0.2">
      <c r="A28" s="366" t="s">
        <v>227</v>
      </c>
      <c r="B28" s="367"/>
      <c r="C28" s="367"/>
      <c r="D28" s="367"/>
      <c r="E28" s="367"/>
      <c r="F28" s="367"/>
      <c r="G28" s="367"/>
      <c r="H28" s="368"/>
      <c r="I28" s="1">
        <v>132</v>
      </c>
      <c r="J28" s="7">
        <v>1346025</v>
      </c>
      <c r="K28" s="7">
        <v>448643</v>
      </c>
      <c r="L28" s="7">
        <v>814480</v>
      </c>
      <c r="M28" s="7">
        <v>252345.63</v>
      </c>
    </row>
    <row r="29" spans="1:13" ht="25.5" customHeight="1" x14ac:dyDescent="0.2">
      <c r="A29" s="366" t="s">
        <v>155</v>
      </c>
      <c r="B29" s="367"/>
      <c r="C29" s="367"/>
      <c r="D29" s="367"/>
      <c r="E29" s="367"/>
      <c r="F29" s="367"/>
      <c r="G29" s="367"/>
      <c r="H29" s="368"/>
      <c r="I29" s="1">
        <v>133</v>
      </c>
      <c r="J29" s="7">
        <v>5570134</v>
      </c>
      <c r="K29" s="7">
        <v>707060</v>
      </c>
      <c r="L29" s="7">
        <v>5359818</v>
      </c>
      <c r="M29" s="7">
        <v>1377074.629999999</v>
      </c>
    </row>
    <row r="30" spans="1:13" x14ac:dyDescent="0.2">
      <c r="A30" s="366" t="s">
        <v>139</v>
      </c>
      <c r="B30" s="367"/>
      <c r="C30" s="367"/>
      <c r="D30" s="367"/>
      <c r="E30" s="367"/>
      <c r="F30" s="367"/>
      <c r="G30" s="367"/>
      <c r="H30" s="368"/>
      <c r="I30" s="1">
        <v>134</v>
      </c>
      <c r="J30" s="7">
        <v>0</v>
      </c>
      <c r="K30" s="7">
        <v>0</v>
      </c>
      <c r="L30" s="7">
        <v>0</v>
      </c>
      <c r="M30" s="7">
        <v>0</v>
      </c>
    </row>
    <row r="31" spans="1:13" x14ac:dyDescent="0.2">
      <c r="A31" s="366" t="s">
        <v>223</v>
      </c>
      <c r="B31" s="367"/>
      <c r="C31" s="367"/>
      <c r="D31" s="367"/>
      <c r="E31" s="367"/>
      <c r="F31" s="367"/>
      <c r="G31" s="367"/>
      <c r="H31" s="368"/>
      <c r="I31" s="1">
        <v>135</v>
      </c>
      <c r="J31" s="7">
        <v>0</v>
      </c>
      <c r="K31" s="7">
        <v>0</v>
      </c>
      <c r="L31" s="7">
        <v>0</v>
      </c>
      <c r="M31" s="7">
        <v>0</v>
      </c>
    </row>
    <row r="32" spans="1:13" x14ac:dyDescent="0.2">
      <c r="A32" s="366" t="s">
        <v>140</v>
      </c>
      <c r="B32" s="367"/>
      <c r="C32" s="367"/>
      <c r="D32" s="367"/>
      <c r="E32" s="367"/>
      <c r="F32" s="367"/>
      <c r="G32" s="367"/>
      <c r="H32" s="368"/>
      <c r="I32" s="1">
        <v>136</v>
      </c>
      <c r="J32" s="7">
        <v>0</v>
      </c>
      <c r="K32" s="7">
        <v>0</v>
      </c>
      <c r="L32" s="7">
        <v>0</v>
      </c>
      <c r="M32" s="7">
        <v>0</v>
      </c>
    </row>
    <row r="33" spans="1:14" x14ac:dyDescent="0.2">
      <c r="A33" s="366" t="s">
        <v>214</v>
      </c>
      <c r="B33" s="367"/>
      <c r="C33" s="367"/>
      <c r="D33" s="367"/>
      <c r="E33" s="367"/>
      <c r="F33" s="367"/>
      <c r="G33" s="367"/>
      <c r="H33" s="368"/>
      <c r="I33" s="1">
        <v>137</v>
      </c>
      <c r="J33" s="50">
        <f>SUM(J34:J37)</f>
        <v>71108026</v>
      </c>
      <c r="K33" s="50">
        <f>SUM(K34:K37)</f>
        <v>25088605</v>
      </c>
      <c r="L33" s="50">
        <f>SUM(L34:L37)</f>
        <v>67594827</v>
      </c>
      <c r="M33" s="50">
        <f>SUM(M34:M37)</f>
        <v>30184830.74000001</v>
      </c>
    </row>
    <row r="34" spans="1:14" x14ac:dyDescent="0.2">
      <c r="A34" s="366" t="s">
        <v>66</v>
      </c>
      <c r="B34" s="367"/>
      <c r="C34" s="367"/>
      <c r="D34" s="367"/>
      <c r="E34" s="367"/>
      <c r="F34" s="367"/>
      <c r="G34" s="367"/>
      <c r="H34" s="368"/>
      <c r="I34" s="1">
        <v>138</v>
      </c>
      <c r="J34" s="7">
        <v>0</v>
      </c>
      <c r="K34" s="7">
        <v>0</v>
      </c>
      <c r="L34" s="7">
        <v>0</v>
      </c>
      <c r="M34" s="7">
        <v>0</v>
      </c>
    </row>
    <row r="35" spans="1:14" x14ac:dyDescent="0.2">
      <c r="A35" s="366" t="s">
        <v>65</v>
      </c>
      <c r="B35" s="367"/>
      <c r="C35" s="367"/>
      <c r="D35" s="367"/>
      <c r="E35" s="367"/>
      <c r="F35" s="367"/>
      <c r="G35" s="367"/>
      <c r="H35" s="368"/>
      <c r="I35" s="1">
        <v>139</v>
      </c>
      <c r="J35" s="7">
        <v>71108026</v>
      </c>
      <c r="K35" s="7">
        <v>25088605</v>
      </c>
      <c r="L35" s="7">
        <v>67594827</v>
      </c>
      <c r="M35" s="7">
        <v>30184830.74000001</v>
      </c>
    </row>
    <row r="36" spans="1:14" x14ac:dyDescent="0.2">
      <c r="A36" s="366" t="s">
        <v>224</v>
      </c>
      <c r="B36" s="367"/>
      <c r="C36" s="367"/>
      <c r="D36" s="367"/>
      <c r="E36" s="367"/>
      <c r="F36" s="367"/>
      <c r="G36" s="367"/>
      <c r="H36" s="368"/>
      <c r="I36" s="1">
        <v>140</v>
      </c>
      <c r="J36" s="7">
        <v>0</v>
      </c>
      <c r="K36" s="7">
        <v>0</v>
      </c>
      <c r="L36" s="7">
        <v>0</v>
      </c>
      <c r="M36" s="7">
        <v>0</v>
      </c>
    </row>
    <row r="37" spans="1:14" x14ac:dyDescent="0.2">
      <c r="A37" s="366" t="s">
        <v>67</v>
      </c>
      <c r="B37" s="367"/>
      <c r="C37" s="367"/>
      <c r="D37" s="367"/>
      <c r="E37" s="367"/>
      <c r="F37" s="367"/>
      <c r="G37" s="367"/>
      <c r="H37" s="368"/>
      <c r="I37" s="1">
        <v>141</v>
      </c>
      <c r="J37" s="7">
        <v>0</v>
      </c>
      <c r="K37" s="7">
        <v>0</v>
      </c>
      <c r="L37" s="7">
        <v>0</v>
      </c>
      <c r="M37" s="7">
        <v>0</v>
      </c>
    </row>
    <row r="38" spans="1:14" x14ac:dyDescent="0.2">
      <c r="A38" s="366" t="s">
        <v>195</v>
      </c>
      <c r="B38" s="367"/>
      <c r="C38" s="367"/>
      <c r="D38" s="367"/>
      <c r="E38" s="367"/>
      <c r="F38" s="367"/>
      <c r="G38" s="367"/>
      <c r="H38" s="368"/>
      <c r="I38" s="1">
        <v>142</v>
      </c>
      <c r="J38" s="7">
        <v>0</v>
      </c>
      <c r="K38" s="7">
        <v>0</v>
      </c>
      <c r="L38" s="7">
        <v>0</v>
      </c>
      <c r="M38" s="7">
        <v>0</v>
      </c>
    </row>
    <row r="39" spans="1:14" x14ac:dyDescent="0.2">
      <c r="A39" s="366" t="s">
        <v>196</v>
      </c>
      <c r="B39" s="367"/>
      <c r="C39" s="367"/>
      <c r="D39" s="367"/>
      <c r="E39" s="367"/>
      <c r="F39" s="367"/>
      <c r="G39" s="367"/>
      <c r="H39" s="368"/>
      <c r="I39" s="1">
        <v>143</v>
      </c>
      <c r="J39" s="7">
        <v>0</v>
      </c>
      <c r="K39" s="7">
        <v>0</v>
      </c>
      <c r="L39" s="7">
        <v>0</v>
      </c>
      <c r="M39" s="7">
        <v>0</v>
      </c>
    </row>
    <row r="40" spans="1:14" x14ac:dyDescent="0.2">
      <c r="A40" s="366" t="s">
        <v>225</v>
      </c>
      <c r="B40" s="367"/>
      <c r="C40" s="367"/>
      <c r="D40" s="367"/>
      <c r="E40" s="367"/>
      <c r="F40" s="367"/>
      <c r="G40" s="367"/>
      <c r="H40" s="368"/>
      <c r="I40" s="1">
        <v>144</v>
      </c>
      <c r="J40" s="7">
        <v>0</v>
      </c>
      <c r="K40" s="7">
        <v>0</v>
      </c>
      <c r="L40" s="7">
        <v>0</v>
      </c>
      <c r="M40" s="7">
        <v>0</v>
      </c>
    </row>
    <row r="41" spans="1:14" x14ac:dyDescent="0.2">
      <c r="A41" s="366" t="s">
        <v>226</v>
      </c>
      <c r="B41" s="367"/>
      <c r="C41" s="367"/>
      <c r="D41" s="367"/>
      <c r="E41" s="367"/>
      <c r="F41" s="367"/>
      <c r="G41" s="367"/>
      <c r="H41" s="368"/>
      <c r="I41" s="1">
        <v>145</v>
      </c>
      <c r="J41" s="7">
        <v>0</v>
      </c>
      <c r="K41" s="7">
        <v>0</v>
      </c>
      <c r="L41" s="7">
        <v>0</v>
      </c>
      <c r="M41" s="7">
        <v>0</v>
      </c>
    </row>
    <row r="42" spans="1:14" x14ac:dyDescent="0.2">
      <c r="A42" s="366" t="s">
        <v>215</v>
      </c>
      <c r="B42" s="367"/>
      <c r="C42" s="367"/>
      <c r="D42" s="367"/>
      <c r="E42" s="367"/>
      <c r="F42" s="367"/>
      <c r="G42" s="367"/>
      <c r="H42" s="368"/>
      <c r="I42" s="1">
        <v>146</v>
      </c>
      <c r="J42" s="50">
        <f>J7+J27+J38+J40</f>
        <v>341867163</v>
      </c>
      <c r="K42" s="50">
        <f>K7+K27+K38+K40</f>
        <v>117997693</v>
      </c>
      <c r="L42" s="50">
        <f>L7+L27+L38+L40</f>
        <v>357134248</v>
      </c>
      <c r="M42" s="50">
        <f>M7+M27+M38+M40</f>
        <v>125808966.29000007</v>
      </c>
      <c r="N42" s="266"/>
    </row>
    <row r="43" spans="1:14" x14ac:dyDescent="0.2">
      <c r="A43" s="366" t="s">
        <v>216</v>
      </c>
      <c r="B43" s="367"/>
      <c r="C43" s="367"/>
      <c r="D43" s="367"/>
      <c r="E43" s="367"/>
      <c r="F43" s="367"/>
      <c r="G43" s="367"/>
      <c r="H43" s="368"/>
      <c r="I43" s="1">
        <v>147</v>
      </c>
      <c r="J43" s="50">
        <f>J10+J33+J39+J41</f>
        <v>404391879</v>
      </c>
      <c r="K43" s="50">
        <f>K10+K33+K39+K41</f>
        <v>139962561</v>
      </c>
      <c r="L43" s="50">
        <f>L10+L33+L39+L41</f>
        <v>407607672</v>
      </c>
      <c r="M43" s="50">
        <f>M10+M33+M39+M41</f>
        <v>150574899.77999997</v>
      </c>
    </row>
    <row r="44" spans="1:14" x14ac:dyDescent="0.2">
      <c r="A44" s="366" t="s">
        <v>236</v>
      </c>
      <c r="B44" s="367"/>
      <c r="C44" s="367"/>
      <c r="D44" s="367"/>
      <c r="E44" s="367"/>
      <c r="F44" s="367"/>
      <c r="G44" s="367"/>
      <c r="H44" s="368"/>
      <c r="I44" s="1">
        <v>148</v>
      </c>
      <c r="J44" s="50">
        <f>J42-J43</f>
        <v>-62524716</v>
      </c>
      <c r="K44" s="50">
        <f>K42-K43</f>
        <v>-21964868</v>
      </c>
      <c r="L44" s="50">
        <f>L42-L43</f>
        <v>-50473424</v>
      </c>
      <c r="M44" s="50">
        <f>M42-M43</f>
        <v>-24765933.489999905</v>
      </c>
    </row>
    <row r="45" spans="1:14" x14ac:dyDescent="0.2">
      <c r="A45" s="374" t="s">
        <v>218</v>
      </c>
      <c r="B45" s="375"/>
      <c r="C45" s="375"/>
      <c r="D45" s="375"/>
      <c r="E45" s="375"/>
      <c r="F45" s="375"/>
      <c r="G45" s="375"/>
      <c r="H45" s="376"/>
      <c r="I45" s="1">
        <v>149</v>
      </c>
      <c r="J45" s="50">
        <f>IF(J42&gt;J43,J42-J43,0)</f>
        <v>0</v>
      </c>
      <c r="K45" s="50">
        <f>IF(K42&gt;K43,K42-K43,0)</f>
        <v>0</v>
      </c>
      <c r="L45" s="50">
        <f>IF(L42&gt;L43,L42-L43,0)</f>
        <v>0</v>
      </c>
      <c r="M45" s="50">
        <f>IF(M42&gt;M43,M42-M43,0)</f>
        <v>0</v>
      </c>
    </row>
    <row r="46" spans="1:14" x14ac:dyDescent="0.2">
      <c r="A46" s="374" t="s">
        <v>219</v>
      </c>
      <c r="B46" s="375"/>
      <c r="C46" s="375"/>
      <c r="D46" s="375"/>
      <c r="E46" s="375"/>
      <c r="F46" s="375"/>
      <c r="G46" s="375"/>
      <c r="H46" s="376"/>
      <c r="I46" s="1">
        <v>150</v>
      </c>
      <c r="J46" s="50">
        <f>IF(J43&gt;J42,J43-J42,0)</f>
        <v>62524716</v>
      </c>
      <c r="K46" s="50">
        <f>IF(K43&gt;K42,K43-K42,0)</f>
        <v>21964868</v>
      </c>
      <c r="L46" s="50">
        <f>IF(L43&gt;L42,L43-L42,0)</f>
        <v>50473424</v>
      </c>
      <c r="M46" s="50">
        <f>IF(M43&gt;M42,M43-M42,0)</f>
        <v>24765933.489999905</v>
      </c>
    </row>
    <row r="47" spans="1:14" x14ac:dyDescent="0.2">
      <c r="A47" s="366" t="s">
        <v>217</v>
      </c>
      <c r="B47" s="367"/>
      <c r="C47" s="367"/>
      <c r="D47" s="367"/>
      <c r="E47" s="367"/>
      <c r="F47" s="367"/>
      <c r="G47" s="367"/>
      <c r="H47" s="368"/>
      <c r="I47" s="1">
        <v>151</v>
      </c>
      <c r="J47" s="7">
        <v>0</v>
      </c>
      <c r="K47" s="7">
        <v>0</v>
      </c>
      <c r="L47" s="7">
        <v>0</v>
      </c>
      <c r="M47" s="7">
        <v>0</v>
      </c>
    </row>
    <row r="48" spans="1:14" x14ac:dyDescent="0.2">
      <c r="A48" s="366" t="s">
        <v>237</v>
      </c>
      <c r="B48" s="367"/>
      <c r="C48" s="367"/>
      <c r="D48" s="367"/>
      <c r="E48" s="367"/>
      <c r="F48" s="367"/>
      <c r="G48" s="367"/>
      <c r="H48" s="368"/>
      <c r="I48" s="1">
        <v>152</v>
      </c>
      <c r="J48" s="50">
        <f>J44-J47</f>
        <v>-62524716</v>
      </c>
      <c r="K48" s="50">
        <f>K44-K47</f>
        <v>-21964868</v>
      </c>
      <c r="L48" s="50">
        <f>L44-L47</f>
        <v>-50473424</v>
      </c>
      <c r="M48" s="50">
        <f>M44-M47</f>
        <v>-24765933.489999905</v>
      </c>
    </row>
    <row r="49" spans="1:15" x14ac:dyDescent="0.2">
      <c r="A49" s="374" t="s">
        <v>192</v>
      </c>
      <c r="B49" s="375"/>
      <c r="C49" s="375"/>
      <c r="D49" s="375"/>
      <c r="E49" s="375"/>
      <c r="F49" s="375"/>
      <c r="G49" s="375"/>
      <c r="H49" s="376"/>
      <c r="I49" s="1">
        <v>153</v>
      </c>
      <c r="J49" s="50">
        <f>IF(J48&gt;0,J48,0)</f>
        <v>0</v>
      </c>
      <c r="K49" s="50">
        <f>IF(K48&gt;0,K48,0)</f>
        <v>0</v>
      </c>
      <c r="L49" s="50">
        <f>IF(L48&gt;0,L48,0)</f>
        <v>0</v>
      </c>
      <c r="M49" s="50">
        <f>IF(M48&gt;0,M48,0)</f>
        <v>0</v>
      </c>
    </row>
    <row r="50" spans="1:15" x14ac:dyDescent="0.2">
      <c r="A50" s="409" t="s">
        <v>220</v>
      </c>
      <c r="B50" s="410"/>
      <c r="C50" s="410"/>
      <c r="D50" s="410"/>
      <c r="E50" s="410"/>
      <c r="F50" s="410"/>
      <c r="G50" s="410"/>
      <c r="H50" s="411"/>
      <c r="I50" s="2">
        <v>154</v>
      </c>
      <c r="J50" s="57">
        <f>IF(J48&lt;0,-J48,0)</f>
        <v>62524716</v>
      </c>
      <c r="K50" s="57">
        <f>IF(K48&lt;0,-K48,0)</f>
        <v>21964868</v>
      </c>
      <c r="L50" s="57">
        <f>IF(L48&lt;0,-L48,0)</f>
        <v>50473424</v>
      </c>
      <c r="M50" s="57">
        <f>IF(M48&lt;0,-M48,0)</f>
        <v>24765933.489999905</v>
      </c>
      <c r="O50" s="163"/>
    </row>
    <row r="51" spans="1:15" ht="12.75" customHeight="1" x14ac:dyDescent="0.2">
      <c r="A51" s="358" t="s">
        <v>312</v>
      </c>
      <c r="B51" s="359"/>
      <c r="C51" s="359"/>
      <c r="D51" s="359"/>
      <c r="E51" s="359"/>
      <c r="F51" s="359"/>
      <c r="G51" s="359"/>
      <c r="H51" s="359"/>
      <c r="I51" s="359"/>
      <c r="J51" s="359"/>
      <c r="K51" s="359"/>
      <c r="L51" s="359"/>
      <c r="M51" s="359"/>
    </row>
    <row r="52" spans="1:15" ht="12.75" customHeight="1" x14ac:dyDescent="0.2">
      <c r="A52" s="362" t="s">
        <v>187</v>
      </c>
      <c r="B52" s="363"/>
      <c r="C52" s="363"/>
      <c r="D52" s="363"/>
      <c r="E52" s="363"/>
      <c r="F52" s="363"/>
      <c r="G52" s="363"/>
      <c r="H52" s="363"/>
      <c r="I52" s="1"/>
      <c r="J52" s="7"/>
      <c r="K52" s="7"/>
      <c r="L52" s="7"/>
      <c r="M52" s="7"/>
    </row>
    <row r="53" spans="1:15" x14ac:dyDescent="0.2">
      <c r="A53" s="406" t="s">
        <v>234</v>
      </c>
      <c r="B53" s="407"/>
      <c r="C53" s="407"/>
      <c r="D53" s="407"/>
      <c r="E53" s="407"/>
      <c r="F53" s="407"/>
      <c r="G53" s="407"/>
      <c r="H53" s="408"/>
      <c r="I53" s="1">
        <v>155</v>
      </c>
      <c r="J53" s="7"/>
      <c r="K53" s="7"/>
      <c r="L53" s="7"/>
      <c r="M53" s="7"/>
    </row>
    <row r="54" spans="1:15" x14ac:dyDescent="0.2">
      <c r="A54" s="406" t="s">
        <v>235</v>
      </c>
      <c r="B54" s="407"/>
      <c r="C54" s="407"/>
      <c r="D54" s="407"/>
      <c r="E54" s="407"/>
      <c r="F54" s="407"/>
      <c r="G54" s="407"/>
      <c r="H54" s="408"/>
      <c r="I54" s="1">
        <v>156</v>
      </c>
      <c r="J54" s="8"/>
      <c r="K54" s="8"/>
      <c r="L54" s="8"/>
      <c r="M54" s="8"/>
    </row>
    <row r="55" spans="1:15" ht="12.75" customHeight="1" x14ac:dyDescent="0.2">
      <c r="A55" s="358" t="s">
        <v>189</v>
      </c>
      <c r="B55" s="359"/>
      <c r="C55" s="359"/>
      <c r="D55" s="359"/>
      <c r="E55" s="359"/>
      <c r="F55" s="359"/>
      <c r="G55" s="359"/>
      <c r="H55" s="359"/>
      <c r="I55" s="359"/>
      <c r="J55" s="359"/>
      <c r="K55" s="359"/>
      <c r="L55" s="359"/>
      <c r="M55" s="359"/>
    </row>
    <row r="56" spans="1:15" x14ac:dyDescent="0.2">
      <c r="A56" s="362" t="s">
        <v>204</v>
      </c>
      <c r="B56" s="363"/>
      <c r="C56" s="363"/>
      <c r="D56" s="363"/>
      <c r="E56" s="363"/>
      <c r="F56" s="363"/>
      <c r="G56" s="363"/>
      <c r="H56" s="382"/>
      <c r="I56" s="9">
        <v>157</v>
      </c>
      <c r="J56" s="6">
        <f>J48</f>
        <v>-62524716</v>
      </c>
      <c r="K56" s="6">
        <f>K48</f>
        <v>-21964868</v>
      </c>
      <c r="L56" s="6">
        <f t="shared" ref="L56:M56" si="0">L48</f>
        <v>-50473424</v>
      </c>
      <c r="M56" s="6">
        <f t="shared" si="0"/>
        <v>-24765933.489999905</v>
      </c>
    </row>
    <row r="57" spans="1:15" x14ac:dyDescent="0.2">
      <c r="A57" s="366" t="s">
        <v>221</v>
      </c>
      <c r="B57" s="367"/>
      <c r="C57" s="367"/>
      <c r="D57" s="367"/>
      <c r="E57" s="367"/>
      <c r="F57" s="367"/>
      <c r="G57" s="367"/>
      <c r="H57" s="368"/>
      <c r="I57" s="1">
        <v>158</v>
      </c>
      <c r="J57" s="50">
        <f>SUM(J58:J64)</f>
        <v>0</v>
      </c>
      <c r="K57" s="50">
        <f>SUM(K58:K64)</f>
        <v>0</v>
      </c>
      <c r="L57" s="50">
        <f>SUM(L58:L64)</f>
        <v>0</v>
      </c>
      <c r="M57" s="50">
        <f>SUM(M58:M64)</f>
        <v>0</v>
      </c>
    </row>
    <row r="58" spans="1:15" x14ac:dyDescent="0.2">
      <c r="A58" s="366" t="s">
        <v>228</v>
      </c>
      <c r="B58" s="367"/>
      <c r="C58" s="367"/>
      <c r="D58" s="367"/>
      <c r="E58" s="367"/>
      <c r="F58" s="367"/>
      <c r="G58" s="367"/>
      <c r="H58" s="368"/>
      <c r="I58" s="1">
        <v>159</v>
      </c>
      <c r="J58" s="7">
        <v>0</v>
      </c>
      <c r="K58" s="7">
        <v>0</v>
      </c>
      <c r="L58" s="7">
        <v>0</v>
      </c>
      <c r="M58" s="7">
        <v>0</v>
      </c>
    </row>
    <row r="59" spans="1:15" x14ac:dyDescent="0.2">
      <c r="A59" s="366" t="s">
        <v>229</v>
      </c>
      <c r="B59" s="367"/>
      <c r="C59" s="367"/>
      <c r="D59" s="367"/>
      <c r="E59" s="367"/>
      <c r="F59" s="367"/>
      <c r="G59" s="367"/>
      <c r="H59" s="368"/>
      <c r="I59" s="1">
        <v>160</v>
      </c>
      <c r="J59" s="7">
        <v>0</v>
      </c>
      <c r="K59" s="7">
        <v>0</v>
      </c>
      <c r="L59" s="7">
        <v>0</v>
      </c>
      <c r="M59" s="7">
        <v>0</v>
      </c>
    </row>
    <row r="60" spans="1:15" x14ac:dyDescent="0.2">
      <c r="A60" s="366" t="s">
        <v>45</v>
      </c>
      <c r="B60" s="367"/>
      <c r="C60" s="367"/>
      <c r="D60" s="367"/>
      <c r="E60" s="367"/>
      <c r="F60" s="367"/>
      <c r="G60" s="367"/>
      <c r="H60" s="368"/>
      <c r="I60" s="1">
        <v>161</v>
      </c>
      <c r="J60" s="7">
        <v>0</v>
      </c>
      <c r="K60" s="7">
        <v>0</v>
      </c>
      <c r="L60" s="7">
        <v>0</v>
      </c>
      <c r="M60" s="7">
        <v>0</v>
      </c>
    </row>
    <row r="61" spans="1:15" x14ac:dyDescent="0.2">
      <c r="A61" s="366" t="s">
        <v>230</v>
      </c>
      <c r="B61" s="367"/>
      <c r="C61" s="367"/>
      <c r="D61" s="367"/>
      <c r="E61" s="367"/>
      <c r="F61" s="367"/>
      <c r="G61" s="367"/>
      <c r="H61" s="368"/>
      <c r="I61" s="1">
        <v>162</v>
      </c>
      <c r="J61" s="7">
        <v>0</v>
      </c>
      <c r="K61" s="7">
        <v>0</v>
      </c>
      <c r="L61" s="7">
        <v>0</v>
      </c>
      <c r="M61" s="7">
        <v>0</v>
      </c>
    </row>
    <row r="62" spans="1:15" x14ac:dyDescent="0.2">
      <c r="A62" s="366" t="s">
        <v>231</v>
      </c>
      <c r="B62" s="367"/>
      <c r="C62" s="367"/>
      <c r="D62" s="367"/>
      <c r="E62" s="367"/>
      <c r="F62" s="367"/>
      <c r="G62" s="367"/>
      <c r="H62" s="368"/>
      <c r="I62" s="1">
        <v>163</v>
      </c>
      <c r="J62" s="7">
        <v>0</v>
      </c>
      <c r="K62" s="7">
        <v>0</v>
      </c>
      <c r="L62" s="7">
        <v>0</v>
      </c>
      <c r="M62" s="7">
        <v>0</v>
      </c>
    </row>
    <row r="63" spans="1:15" x14ac:dyDescent="0.2">
      <c r="A63" s="366" t="s">
        <v>232</v>
      </c>
      <c r="B63" s="367"/>
      <c r="C63" s="367"/>
      <c r="D63" s="367"/>
      <c r="E63" s="367"/>
      <c r="F63" s="367"/>
      <c r="G63" s="367"/>
      <c r="H63" s="368"/>
      <c r="I63" s="1">
        <v>164</v>
      </c>
      <c r="J63" s="7">
        <v>0</v>
      </c>
      <c r="K63" s="7">
        <v>0</v>
      </c>
      <c r="L63" s="7">
        <v>0</v>
      </c>
      <c r="M63" s="7">
        <v>0</v>
      </c>
    </row>
    <row r="64" spans="1:15" x14ac:dyDescent="0.2">
      <c r="A64" s="366" t="s">
        <v>233</v>
      </c>
      <c r="B64" s="367"/>
      <c r="C64" s="367"/>
      <c r="D64" s="367"/>
      <c r="E64" s="367"/>
      <c r="F64" s="367"/>
      <c r="G64" s="367"/>
      <c r="H64" s="368"/>
      <c r="I64" s="1">
        <v>165</v>
      </c>
      <c r="J64" s="7">
        <v>0</v>
      </c>
      <c r="K64" s="7">
        <v>0</v>
      </c>
      <c r="L64" s="7">
        <v>0</v>
      </c>
      <c r="M64" s="7">
        <v>0</v>
      </c>
    </row>
    <row r="65" spans="1:13" x14ac:dyDescent="0.2">
      <c r="A65" s="366" t="s">
        <v>222</v>
      </c>
      <c r="B65" s="367"/>
      <c r="C65" s="367"/>
      <c r="D65" s="367"/>
      <c r="E65" s="367"/>
      <c r="F65" s="367"/>
      <c r="G65" s="367"/>
      <c r="H65" s="368"/>
      <c r="I65" s="1">
        <v>166</v>
      </c>
      <c r="J65" s="7">
        <v>0</v>
      </c>
      <c r="K65" s="7">
        <v>0</v>
      </c>
      <c r="L65" s="7">
        <v>0</v>
      </c>
      <c r="M65" s="7">
        <v>0</v>
      </c>
    </row>
    <row r="66" spans="1:13" x14ac:dyDescent="0.2">
      <c r="A66" s="366" t="s">
        <v>193</v>
      </c>
      <c r="B66" s="367"/>
      <c r="C66" s="367"/>
      <c r="D66" s="367"/>
      <c r="E66" s="367"/>
      <c r="F66" s="367"/>
      <c r="G66" s="367"/>
      <c r="H66" s="368"/>
      <c r="I66" s="1">
        <v>167</v>
      </c>
      <c r="J66" s="50">
        <f>J57-J65</f>
        <v>0</v>
      </c>
      <c r="K66" s="50">
        <f>K57-K65</f>
        <v>0</v>
      </c>
      <c r="L66" s="50">
        <f>L57-L65</f>
        <v>0</v>
      </c>
      <c r="M66" s="50">
        <f>M57-M65</f>
        <v>0</v>
      </c>
    </row>
    <row r="67" spans="1:13" x14ac:dyDescent="0.2">
      <c r="A67" s="366" t="s">
        <v>194</v>
      </c>
      <c r="B67" s="367"/>
      <c r="C67" s="367"/>
      <c r="D67" s="367"/>
      <c r="E67" s="367"/>
      <c r="F67" s="367"/>
      <c r="G67" s="367"/>
      <c r="H67" s="368"/>
      <c r="I67" s="1">
        <v>168</v>
      </c>
      <c r="J67" s="57">
        <f>J56+J66</f>
        <v>-62524716</v>
      </c>
      <c r="K67" s="57">
        <f>K56+K66</f>
        <v>-21964868</v>
      </c>
      <c r="L67" s="57">
        <f>L56+L66</f>
        <v>-50473424</v>
      </c>
      <c r="M67" s="57">
        <f>M56+M66</f>
        <v>-24765933.489999905</v>
      </c>
    </row>
    <row r="68" spans="1:13" ht="12.75" customHeight="1" x14ac:dyDescent="0.2">
      <c r="A68" s="399" t="s">
        <v>313</v>
      </c>
      <c r="B68" s="400"/>
      <c r="C68" s="400"/>
      <c r="D68" s="400"/>
      <c r="E68" s="400"/>
      <c r="F68" s="400"/>
      <c r="G68" s="400"/>
      <c r="H68" s="400"/>
      <c r="I68" s="400"/>
      <c r="J68" s="400"/>
      <c r="K68" s="400"/>
      <c r="L68" s="400"/>
      <c r="M68" s="400"/>
    </row>
    <row r="69" spans="1:13" ht="12.75" customHeight="1" x14ac:dyDescent="0.2">
      <c r="A69" s="401" t="s">
        <v>188</v>
      </c>
      <c r="B69" s="402"/>
      <c r="C69" s="402"/>
      <c r="D69" s="402"/>
      <c r="E69" s="402"/>
      <c r="F69" s="402"/>
      <c r="G69" s="402"/>
      <c r="H69" s="402"/>
      <c r="I69" s="402"/>
      <c r="J69" s="402"/>
      <c r="K69" s="402"/>
      <c r="L69" s="402"/>
      <c r="M69" s="402"/>
    </row>
    <row r="70" spans="1:13" x14ac:dyDescent="0.2">
      <c r="A70" s="403" t="s">
        <v>234</v>
      </c>
      <c r="B70" s="404"/>
      <c r="C70" s="404"/>
      <c r="D70" s="404"/>
      <c r="E70" s="404"/>
      <c r="F70" s="404"/>
      <c r="G70" s="404"/>
      <c r="H70" s="405"/>
      <c r="I70" s="9">
        <v>169</v>
      </c>
      <c r="J70" s="6"/>
      <c r="K70" s="6"/>
      <c r="L70" s="6"/>
      <c r="M70" s="6"/>
    </row>
    <row r="71" spans="1:13" x14ac:dyDescent="0.2">
      <c r="A71" s="396" t="s">
        <v>235</v>
      </c>
      <c r="B71" s="397"/>
      <c r="C71" s="397"/>
      <c r="D71" s="397"/>
      <c r="E71" s="397"/>
      <c r="F71" s="397"/>
      <c r="G71" s="397"/>
      <c r="H71" s="398"/>
      <c r="I71" s="4">
        <v>170</v>
      </c>
      <c r="J71" s="8"/>
      <c r="K71" s="8"/>
      <c r="L71" s="8"/>
      <c r="M71" s="8"/>
    </row>
  </sheetData>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s>
  <phoneticPr fontId="6" type="noConversion"/>
  <dataValidations count="3">
    <dataValidation type="whole" operator="notEqual" allowBlank="1" showInputMessage="1" showErrorMessage="1" errorTitle="Pogrešan unos" error="Mogu se unijeti samo cjelobrojne vrijednosti." sqref="J47:L47 J70:L71 J53:L54 J56:M67">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K34:K41 J16:J46 J10:M10 K16:M16 L36:L41 K22:M22 J8:K9 K27:M27 L25:L26 K33:M33 L30:L32 J7:M7 J12:M12 K17:K21 L23 K23:K26 K28:K32 L34 J13:K15 J48:M50">
      <formula1>0</formula1>
    </dataValidation>
  </dataValidations>
  <pageMargins left="0.75" right="0.75" top="1" bottom="1" header="0.5" footer="0.5"/>
  <pageSetup paperSize="9" scale="69" orientation="portrait" r:id="rId1"/>
  <headerFooter alignWithMargins="0"/>
  <ignoredErrors>
    <ignoredError sqref="J57:M57 J16 J22:K22 J33:K33 L22 L33 L16" formulaRange="1"/>
    <ignoredError sqref="J56:K56 L56:M5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55"/>
  <sheetViews>
    <sheetView view="pageBreakPreview" topLeftCell="A13" zoomScale="110" zoomScaleNormal="100" zoomScaleSheetLayoutView="110" workbookViewId="0">
      <selection activeCell="K36" sqref="K36"/>
    </sheetView>
  </sheetViews>
  <sheetFormatPr defaultRowHeight="12.75" x14ac:dyDescent="0.2"/>
  <cols>
    <col min="1" max="9" width="9.140625" style="49"/>
    <col min="10" max="10" width="14.28515625" style="49" customWidth="1"/>
    <col min="11" max="11" width="13.42578125" style="49" customWidth="1"/>
    <col min="12" max="12" width="17.140625" style="49" customWidth="1"/>
    <col min="13" max="16384" width="9.140625" style="49"/>
  </cols>
  <sheetData>
    <row r="1" spans="1:11" ht="12.75" customHeight="1" x14ac:dyDescent="0.2">
      <c r="A1" s="421" t="s">
        <v>164</v>
      </c>
      <c r="B1" s="421"/>
      <c r="C1" s="421"/>
      <c r="D1" s="421"/>
      <c r="E1" s="421"/>
      <c r="F1" s="421"/>
      <c r="G1" s="421"/>
      <c r="H1" s="421"/>
      <c r="I1" s="421"/>
      <c r="J1" s="421"/>
      <c r="K1" s="421"/>
    </row>
    <row r="2" spans="1:11" ht="12.75" customHeight="1" x14ac:dyDescent="0.2">
      <c r="A2" s="422" t="s">
        <v>595</v>
      </c>
      <c r="B2" s="422"/>
      <c r="C2" s="422"/>
      <c r="D2" s="422"/>
      <c r="E2" s="422"/>
      <c r="F2" s="422"/>
      <c r="G2" s="422"/>
      <c r="H2" s="422"/>
      <c r="I2" s="422"/>
      <c r="J2" s="422"/>
      <c r="K2" s="422"/>
    </row>
    <row r="3" spans="1:11" x14ac:dyDescent="0.2">
      <c r="A3" s="418" t="s">
        <v>335</v>
      </c>
      <c r="B3" s="419"/>
      <c r="C3" s="419"/>
      <c r="D3" s="419"/>
      <c r="E3" s="419"/>
      <c r="F3" s="419"/>
      <c r="G3" s="419"/>
      <c r="H3" s="419"/>
      <c r="I3" s="419"/>
      <c r="J3" s="419"/>
      <c r="K3" s="420"/>
    </row>
    <row r="4" spans="1:11" ht="23.25" x14ac:dyDescent="0.2">
      <c r="A4" s="423" t="s">
        <v>59</v>
      </c>
      <c r="B4" s="423"/>
      <c r="C4" s="423"/>
      <c r="D4" s="423"/>
      <c r="E4" s="423"/>
      <c r="F4" s="423"/>
      <c r="G4" s="423"/>
      <c r="H4" s="423"/>
      <c r="I4" s="61" t="s">
        <v>279</v>
      </c>
      <c r="J4" s="62" t="s">
        <v>318</v>
      </c>
      <c r="K4" s="62" t="s">
        <v>319</v>
      </c>
    </row>
    <row r="5" spans="1:11" x14ac:dyDescent="0.2">
      <c r="A5" s="417">
        <v>1</v>
      </c>
      <c r="B5" s="417"/>
      <c r="C5" s="417"/>
      <c r="D5" s="417"/>
      <c r="E5" s="417"/>
      <c r="F5" s="417"/>
      <c r="G5" s="417"/>
      <c r="H5" s="417"/>
      <c r="I5" s="63">
        <v>2</v>
      </c>
      <c r="J5" s="64" t="s">
        <v>283</v>
      </c>
      <c r="K5" s="64" t="s">
        <v>284</v>
      </c>
    </row>
    <row r="6" spans="1:11" x14ac:dyDescent="0.2">
      <c r="A6" s="358" t="s">
        <v>156</v>
      </c>
      <c r="B6" s="359"/>
      <c r="C6" s="359"/>
      <c r="D6" s="359"/>
      <c r="E6" s="359"/>
      <c r="F6" s="359"/>
      <c r="G6" s="359"/>
      <c r="H6" s="359"/>
      <c r="I6" s="415"/>
      <c r="J6" s="415"/>
      <c r="K6" s="416"/>
    </row>
    <row r="7" spans="1:11" x14ac:dyDescent="0.2">
      <c r="A7" s="350" t="s">
        <v>40</v>
      </c>
      <c r="B7" s="351"/>
      <c r="C7" s="351"/>
      <c r="D7" s="351"/>
      <c r="E7" s="351"/>
      <c r="F7" s="351"/>
      <c r="G7" s="351"/>
      <c r="H7" s="351"/>
      <c r="I7" s="1">
        <v>1</v>
      </c>
      <c r="J7" s="5">
        <v>-62524715</v>
      </c>
      <c r="K7" s="7">
        <v>-50473424</v>
      </c>
    </row>
    <row r="8" spans="1:11" x14ac:dyDescent="0.2">
      <c r="A8" s="350" t="s">
        <v>41</v>
      </c>
      <c r="B8" s="351"/>
      <c r="C8" s="351"/>
      <c r="D8" s="351"/>
      <c r="E8" s="351"/>
      <c r="F8" s="351"/>
      <c r="G8" s="351"/>
      <c r="H8" s="351"/>
      <c r="I8" s="1">
        <v>2</v>
      </c>
      <c r="J8" s="5">
        <v>37945684</v>
      </c>
      <c r="K8" s="7">
        <v>40968769</v>
      </c>
    </row>
    <row r="9" spans="1:11" x14ac:dyDescent="0.2">
      <c r="A9" s="350" t="s">
        <v>42</v>
      </c>
      <c r="B9" s="351"/>
      <c r="C9" s="351"/>
      <c r="D9" s="351"/>
      <c r="E9" s="351"/>
      <c r="F9" s="351"/>
      <c r="G9" s="351"/>
      <c r="H9" s="351"/>
      <c r="I9" s="1">
        <v>3</v>
      </c>
      <c r="J9" s="5">
        <v>0</v>
      </c>
      <c r="K9" s="7">
        <v>30427224</v>
      </c>
    </row>
    <row r="10" spans="1:11" x14ac:dyDescent="0.2">
      <c r="A10" s="350" t="s">
        <v>43</v>
      </c>
      <c r="B10" s="351"/>
      <c r="C10" s="351"/>
      <c r="D10" s="351"/>
      <c r="E10" s="351"/>
      <c r="F10" s="351"/>
      <c r="G10" s="351"/>
      <c r="H10" s="351"/>
      <c r="I10" s="1">
        <v>4</v>
      </c>
      <c r="J10" s="5">
        <v>10534295</v>
      </c>
      <c r="K10" s="7"/>
    </row>
    <row r="11" spans="1:11" x14ac:dyDescent="0.2">
      <c r="A11" s="350" t="s">
        <v>44</v>
      </c>
      <c r="B11" s="351"/>
      <c r="C11" s="351"/>
      <c r="D11" s="351"/>
      <c r="E11" s="351"/>
      <c r="F11" s="351"/>
      <c r="G11" s="351"/>
      <c r="H11" s="351"/>
      <c r="I11" s="1">
        <v>5</v>
      </c>
      <c r="J11" s="5">
        <v>1966294</v>
      </c>
      <c r="K11" s="7"/>
    </row>
    <row r="12" spans="1:11" x14ac:dyDescent="0.2">
      <c r="A12" s="350" t="s">
        <v>51</v>
      </c>
      <c r="B12" s="351"/>
      <c r="C12" s="351"/>
      <c r="D12" s="351"/>
      <c r="E12" s="351"/>
      <c r="F12" s="351"/>
      <c r="G12" s="351"/>
      <c r="H12" s="351"/>
      <c r="I12" s="1">
        <v>6</v>
      </c>
      <c r="J12" s="5">
        <v>465287</v>
      </c>
      <c r="K12" s="7">
        <v>20231984</v>
      </c>
    </row>
    <row r="13" spans="1:11" x14ac:dyDescent="0.2">
      <c r="A13" s="366" t="s">
        <v>157</v>
      </c>
      <c r="B13" s="367"/>
      <c r="C13" s="367"/>
      <c r="D13" s="367"/>
      <c r="E13" s="367"/>
      <c r="F13" s="367"/>
      <c r="G13" s="367"/>
      <c r="H13" s="367"/>
      <c r="I13" s="1">
        <v>7</v>
      </c>
      <c r="J13" s="59">
        <f>SUM(J7:J12)</f>
        <v>-11613155</v>
      </c>
      <c r="K13" s="50">
        <f>SUM(K7:K12)</f>
        <v>41154553</v>
      </c>
    </row>
    <row r="14" spans="1:11" x14ac:dyDescent="0.2">
      <c r="A14" s="350" t="s">
        <v>52</v>
      </c>
      <c r="B14" s="351"/>
      <c r="C14" s="351"/>
      <c r="D14" s="351"/>
      <c r="E14" s="351"/>
      <c r="F14" s="351"/>
      <c r="G14" s="351"/>
      <c r="H14" s="351"/>
      <c r="I14" s="1">
        <v>8</v>
      </c>
      <c r="J14" s="5">
        <v>0</v>
      </c>
      <c r="K14" s="7">
        <v>0</v>
      </c>
    </row>
    <row r="15" spans="1:11" x14ac:dyDescent="0.2">
      <c r="A15" s="350" t="s">
        <v>53</v>
      </c>
      <c r="B15" s="351"/>
      <c r="C15" s="351"/>
      <c r="D15" s="351"/>
      <c r="E15" s="351"/>
      <c r="F15" s="351"/>
      <c r="G15" s="351"/>
      <c r="H15" s="351"/>
      <c r="I15" s="1">
        <v>9</v>
      </c>
      <c r="J15" s="5">
        <v>4060230</v>
      </c>
      <c r="K15" s="7">
        <v>6396339</v>
      </c>
    </row>
    <row r="16" spans="1:11" x14ac:dyDescent="0.2">
      <c r="A16" s="350" t="s">
        <v>54</v>
      </c>
      <c r="B16" s="351"/>
      <c r="C16" s="351"/>
      <c r="D16" s="351"/>
      <c r="E16" s="351"/>
      <c r="F16" s="351"/>
      <c r="G16" s="351"/>
      <c r="H16" s="351"/>
      <c r="I16" s="1">
        <v>10</v>
      </c>
      <c r="J16" s="5">
        <v>0</v>
      </c>
      <c r="K16" s="7">
        <v>240633</v>
      </c>
    </row>
    <row r="17" spans="1:11" x14ac:dyDescent="0.2">
      <c r="A17" s="350" t="s">
        <v>55</v>
      </c>
      <c r="B17" s="351"/>
      <c r="C17" s="351"/>
      <c r="D17" s="351"/>
      <c r="E17" s="351"/>
      <c r="F17" s="351"/>
      <c r="G17" s="351"/>
      <c r="H17" s="351"/>
      <c r="I17" s="1">
        <v>11</v>
      </c>
      <c r="J17" s="5">
        <v>2592228</v>
      </c>
      <c r="K17" s="7">
        <v>16160265</v>
      </c>
    </row>
    <row r="18" spans="1:11" x14ac:dyDescent="0.2">
      <c r="A18" s="366" t="s">
        <v>158</v>
      </c>
      <c r="B18" s="367"/>
      <c r="C18" s="367"/>
      <c r="D18" s="367"/>
      <c r="E18" s="367"/>
      <c r="F18" s="367"/>
      <c r="G18" s="367"/>
      <c r="H18" s="367"/>
      <c r="I18" s="1">
        <v>12</v>
      </c>
      <c r="J18" s="59">
        <f>SUM(J14:J17)</f>
        <v>6652458</v>
      </c>
      <c r="K18" s="50">
        <f>SUM(K14:K17)</f>
        <v>22797237</v>
      </c>
    </row>
    <row r="19" spans="1:11" x14ac:dyDescent="0.2">
      <c r="A19" s="366" t="s">
        <v>36</v>
      </c>
      <c r="B19" s="367"/>
      <c r="C19" s="367"/>
      <c r="D19" s="367"/>
      <c r="E19" s="367"/>
      <c r="F19" s="367"/>
      <c r="G19" s="367"/>
      <c r="H19" s="367"/>
      <c r="I19" s="1">
        <v>13</v>
      </c>
      <c r="J19" s="59">
        <f>IF(J13&gt;J18,J13-J18,0)</f>
        <v>0</v>
      </c>
      <c r="K19" s="50">
        <f>IF(K13&gt;K18,K13-K18,0)</f>
        <v>18357316</v>
      </c>
    </row>
    <row r="20" spans="1:11" x14ac:dyDescent="0.2">
      <c r="A20" s="366" t="s">
        <v>37</v>
      </c>
      <c r="B20" s="367"/>
      <c r="C20" s="367"/>
      <c r="D20" s="367"/>
      <c r="E20" s="367"/>
      <c r="F20" s="367"/>
      <c r="G20" s="367"/>
      <c r="H20" s="367"/>
      <c r="I20" s="1">
        <v>14</v>
      </c>
      <c r="J20" s="59">
        <f>IF(J18&gt;J13,J18-J13,0)</f>
        <v>18265613</v>
      </c>
      <c r="K20" s="50">
        <f>IF(K18&gt;K13,K18-K13,0)</f>
        <v>0</v>
      </c>
    </row>
    <row r="21" spans="1:11" x14ac:dyDescent="0.2">
      <c r="A21" s="358" t="s">
        <v>159</v>
      </c>
      <c r="B21" s="359"/>
      <c r="C21" s="359"/>
      <c r="D21" s="359"/>
      <c r="E21" s="359"/>
      <c r="F21" s="359"/>
      <c r="G21" s="359"/>
      <c r="H21" s="359"/>
      <c r="I21" s="415"/>
      <c r="J21" s="415"/>
      <c r="K21" s="416"/>
    </row>
    <row r="22" spans="1:11" x14ac:dyDescent="0.2">
      <c r="A22" s="350" t="s">
        <v>178</v>
      </c>
      <c r="B22" s="351"/>
      <c r="C22" s="351"/>
      <c r="D22" s="351"/>
      <c r="E22" s="351"/>
      <c r="F22" s="351"/>
      <c r="G22" s="351"/>
      <c r="H22" s="351"/>
      <c r="I22" s="1">
        <v>15</v>
      </c>
      <c r="J22" s="5">
        <v>630953</v>
      </c>
      <c r="K22" s="7">
        <v>0</v>
      </c>
    </row>
    <row r="23" spans="1:11" x14ac:dyDescent="0.2">
      <c r="A23" s="350" t="s">
        <v>179</v>
      </c>
      <c r="B23" s="351"/>
      <c r="C23" s="351"/>
      <c r="D23" s="351"/>
      <c r="E23" s="351"/>
      <c r="F23" s="351"/>
      <c r="G23" s="351"/>
      <c r="H23" s="351"/>
      <c r="I23" s="1">
        <v>16</v>
      </c>
      <c r="J23" s="5">
        <v>0</v>
      </c>
      <c r="K23" s="7">
        <v>0</v>
      </c>
    </row>
    <row r="24" spans="1:11" x14ac:dyDescent="0.2">
      <c r="A24" s="350" t="s">
        <v>180</v>
      </c>
      <c r="B24" s="351"/>
      <c r="C24" s="351"/>
      <c r="D24" s="351"/>
      <c r="E24" s="351"/>
      <c r="F24" s="351"/>
      <c r="G24" s="351"/>
      <c r="H24" s="351"/>
      <c r="I24" s="1">
        <v>17</v>
      </c>
      <c r="J24" s="5">
        <v>0</v>
      </c>
      <c r="K24" s="7">
        <v>0</v>
      </c>
    </row>
    <row r="25" spans="1:11" x14ac:dyDescent="0.2">
      <c r="A25" s="350" t="s">
        <v>181</v>
      </c>
      <c r="B25" s="351"/>
      <c r="C25" s="351"/>
      <c r="D25" s="351"/>
      <c r="E25" s="351"/>
      <c r="F25" s="351"/>
      <c r="G25" s="351"/>
      <c r="H25" s="351"/>
      <c r="I25" s="1">
        <v>18</v>
      </c>
      <c r="J25" s="5">
        <v>0</v>
      </c>
      <c r="K25" s="7">
        <v>0</v>
      </c>
    </row>
    <row r="26" spans="1:11" x14ac:dyDescent="0.2">
      <c r="A26" s="350" t="s">
        <v>182</v>
      </c>
      <c r="B26" s="351"/>
      <c r="C26" s="351"/>
      <c r="D26" s="351"/>
      <c r="E26" s="351"/>
      <c r="F26" s="351"/>
      <c r="G26" s="351"/>
      <c r="H26" s="351"/>
      <c r="I26" s="1">
        <v>19</v>
      </c>
      <c r="J26" s="5">
        <v>-753148</v>
      </c>
      <c r="K26" s="7">
        <v>0</v>
      </c>
    </row>
    <row r="27" spans="1:11" x14ac:dyDescent="0.2">
      <c r="A27" s="366" t="s">
        <v>168</v>
      </c>
      <c r="B27" s="367"/>
      <c r="C27" s="367"/>
      <c r="D27" s="367"/>
      <c r="E27" s="367"/>
      <c r="F27" s="367"/>
      <c r="G27" s="367"/>
      <c r="H27" s="367"/>
      <c r="I27" s="1">
        <v>20</v>
      </c>
      <c r="J27" s="59">
        <f>SUM(J22:J26)</f>
        <v>-122195</v>
      </c>
      <c r="K27" s="50">
        <f>SUM(K22:K26)</f>
        <v>0</v>
      </c>
    </row>
    <row r="28" spans="1:11" x14ac:dyDescent="0.2">
      <c r="A28" s="350" t="s">
        <v>115</v>
      </c>
      <c r="B28" s="351"/>
      <c r="C28" s="351"/>
      <c r="D28" s="351"/>
      <c r="E28" s="351"/>
      <c r="F28" s="351"/>
      <c r="G28" s="351"/>
      <c r="H28" s="351"/>
      <c r="I28" s="1">
        <v>21</v>
      </c>
      <c r="J28" s="5">
        <v>14280451</v>
      </c>
      <c r="K28" s="7">
        <v>23740129</v>
      </c>
    </row>
    <row r="29" spans="1:11" x14ac:dyDescent="0.2">
      <c r="A29" s="350" t="s">
        <v>116</v>
      </c>
      <c r="B29" s="351"/>
      <c r="C29" s="351"/>
      <c r="D29" s="351"/>
      <c r="E29" s="351"/>
      <c r="F29" s="351"/>
      <c r="G29" s="351"/>
      <c r="H29" s="351"/>
      <c r="I29" s="1">
        <v>22</v>
      </c>
      <c r="J29" s="5">
        <v>0</v>
      </c>
      <c r="K29" s="7">
        <v>0</v>
      </c>
    </row>
    <row r="30" spans="1:11" x14ac:dyDescent="0.2">
      <c r="A30" s="350" t="s">
        <v>16</v>
      </c>
      <c r="B30" s="351"/>
      <c r="C30" s="351"/>
      <c r="D30" s="351"/>
      <c r="E30" s="351"/>
      <c r="F30" s="351"/>
      <c r="G30" s="351"/>
      <c r="H30" s="351"/>
      <c r="I30" s="1">
        <v>23</v>
      </c>
      <c r="J30" s="5">
        <v>510309</v>
      </c>
      <c r="K30" s="7">
        <v>0</v>
      </c>
    </row>
    <row r="31" spans="1:11" x14ac:dyDescent="0.2">
      <c r="A31" s="366" t="s">
        <v>5</v>
      </c>
      <c r="B31" s="367"/>
      <c r="C31" s="367"/>
      <c r="D31" s="367"/>
      <c r="E31" s="367"/>
      <c r="F31" s="367"/>
      <c r="G31" s="367"/>
      <c r="H31" s="367"/>
      <c r="I31" s="1">
        <v>24</v>
      </c>
      <c r="J31" s="59">
        <f>SUM(J28:J30)</f>
        <v>14790760</v>
      </c>
      <c r="K31" s="50">
        <f>SUM(K28:K30)</f>
        <v>23740129</v>
      </c>
    </row>
    <row r="32" spans="1:11" x14ac:dyDescent="0.2">
      <c r="A32" s="366" t="s">
        <v>38</v>
      </c>
      <c r="B32" s="367"/>
      <c r="C32" s="367"/>
      <c r="D32" s="367"/>
      <c r="E32" s="367"/>
      <c r="F32" s="367"/>
      <c r="G32" s="367"/>
      <c r="H32" s="367"/>
      <c r="I32" s="1">
        <v>25</v>
      </c>
      <c r="J32" s="59">
        <f>IF(J27&gt;J31,J27-J31,0)</f>
        <v>0</v>
      </c>
      <c r="K32" s="50">
        <f>IF(K27&gt;K31,K27-K31,0)</f>
        <v>0</v>
      </c>
    </row>
    <row r="33" spans="1:11" x14ac:dyDescent="0.2">
      <c r="A33" s="366" t="s">
        <v>39</v>
      </c>
      <c r="B33" s="367"/>
      <c r="C33" s="367"/>
      <c r="D33" s="367"/>
      <c r="E33" s="367"/>
      <c r="F33" s="367"/>
      <c r="G33" s="367"/>
      <c r="H33" s="367"/>
      <c r="I33" s="1">
        <v>26</v>
      </c>
      <c r="J33" s="59">
        <f>IF(J31&gt;J27,J31-J27,0)</f>
        <v>14912955</v>
      </c>
      <c r="K33" s="50">
        <f>IF(K31&gt;K27,K31-K27,0)</f>
        <v>23740129</v>
      </c>
    </row>
    <row r="34" spans="1:11" x14ac:dyDescent="0.2">
      <c r="A34" s="358" t="s">
        <v>160</v>
      </c>
      <c r="B34" s="359"/>
      <c r="C34" s="359"/>
      <c r="D34" s="359"/>
      <c r="E34" s="359"/>
      <c r="F34" s="359"/>
      <c r="G34" s="359"/>
      <c r="H34" s="359"/>
      <c r="I34" s="415"/>
      <c r="J34" s="415"/>
      <c r="K34" s="416"/>
    </row>
    <row r="35" spans="1:11" x14ac:dyDescent="0.2">
      <c r="A35" s="350" t="s">
        <v>174</v>
      </c>
      <c r="B35" s="351"/>
      <c r="C35" s="351"/>
      <c r="D35" s="351"/>
      <c r="E35" s="351"/>
      <c r="F35" s="351"/>
      <c r="G35" s="351"/>
      <c r="H35" s="351"/>
      <c r="I35" s="1">
        <v>27</v>
      </c>
      <c r="J35" s="5">
        <v>0</v>
      </c>
      <c r="K35" s="7">
        <v>0</v>
      </c>
    </row>
    <row r="36" spans="1:11" x14ac:dyDescent="0.2">
      <c r="A36" s="350" t="s">
        <v>29</v>
      </c>
      <c r="B36" s="351"/>
      <c r="C36" s="351"/>
      <c r="D36" s="351"/>
      <c r="E36" s="351"/>
      <c r="F36" s="351"/>
      <c r="G36" s="351"/>
      <c r="H36" s="351"/>
      <c r="I36" s="1">
        <v>28</v>
      </c>
      <c r="J36" s="5">
        <v>32476065</v>
      </c>
      <c r="K36" s="7">
        <v>10993624</v>
      </c>
    </row>
    <row r="37" spans="1:11" x14ac:dyDescent="0.2">
      <c r="A37" s="350" t="s">
        <v>30</v>
      </c>
      <c r="B37" s="351"/>
      <c r="C37" s="351"/>
      <c r="D37" s="351"/>
      <c r="E37" s="351"/>
      <c r="F37" s="351"/>
      <c r="G37" s="351"/>
      <c r="H37" s="351"/>
      <c r="I37" s="1">
        <v>29</v>
      </c>
      <c r="J37" s="5">
        <v>0</v>
      </c>
      <c r="K37" s="7"/>
    </row>
    <row r="38" spans="1:11" x14ac:dyDescent="0.2">
      <c r="A38" s="366" t="s">
        <v>68</v>
      </c>
      <c r="B38" s="367"/>
      <c r="C38" s="367"/>
      <c r="D38" s="367"/>
      <c r="E38" s="367"/>
      <c r="F38" s="367"/>
      <c r="G38" s="367"/>
      <c r="H38" s="367"/>
      <c r="I38" s="1">
        <v>30</v>
      </c>
      <c r="J38" s="59">
        <f>SUM(J35:J37)</f>
        <v>32476065</v>
      </c>
      <c r="K38" s="50">
        <f>SUM(K35:K37)</f>
        <v>10993624</v>
      </c>
    </row>
    <row r="39" spans="1:11" x14ac:dyDescent="0.2">
      <c r="A39" s="350" t="s">
        <v>31</v>
      </c>
      <c r="B39" s="351"/>
      <c r="C39" s="351"/>
      <c r="D39" s="351"/>
      <c r="E39" s="351"/>
      <c r="F39" s="351"/>
      <c r="G39" s="351"/>
      <c r="H39" s="351"/>
      <c r="I39" s="1">
        <v>31</v>
      </c>
      <c r="J39" s="5">
        <v>0</v>
      </c>
      <c r="K39" s="7">
        <v>5513463</v>
      </c>
    </row>
    <row r="40" spans="1:11" x14ac:dyDescent="0.2">
      <c r="A40" s="350" t="s">
        <v>32</v>
      </c>
      <c r="B40" s="351"/>
      <c r="C40" s="351"/>
      <c r="D40" s="351"/>
      <c r="E40" s="351"/>
      <c r="F40" s="351"/>
      <c r="G40" s="351"/>
      <c r="H40" s="351"/>
      <c r="I40" s="1">
        <v>32</v>
      </c>
      <c r="J40" s="5">
        <v>0</v>
      </c>
      <c r="K40" s="7"/>
    </row>
    <row r="41" spans="1:11" x14ac:dyDescent="0.2">
      <c r="A41" s="350" t="s">
        <v>33</v>
      </c>
      <c r="B41" s="351"/>
      <c r="C41" s="351"/>
      <c r="D41" s="351"/>
      <c r="E41" s="351"/>
      <c r="F41" s="351"/>
      <c r="G41" s="351"/>
      <c r="H41" s="351"/>
      <c r="I41" s="1">
        <v>33</v>
      </c>
      <c r="J41" s="5">
        <v>0</v>
      </c>
      <c r="K41" s="7"/>
    </row>
    <row r="42" spans="1:11" x14ac:dyDescent="0.2">
      <c r="A42" s="350" t="s">
        <v>34</v>
      </c>
      <c r="B42" s="351"/>
      <c r="C42" s="351"/>
      <c r="D42" s="351"/>
      <c r="E42" s="351"/>
      <c r="F42" s="351"/>
      <c r="G42" s="351"/>
      <c r="H42" s="351"/>
      <c r="I42" s="1">
        <v>34</v>
      </c>
      <c r="J42" s="5">
        <v>0</v>
      </c>
      <c r="K42" s="7"/>
    </row>
    <row r="43" spans="1:11" x14ac:dyDescent="0.2">
      <c r="A43" s="350" t="s">
        <v>35</v>
      </c>
      <c r="B43" s="351"/>
      <c r="C43" s="351"/>
      <c r="D43" s="351"/>
      <c r="E43" s="351"/>
      <c r="F43" s="351"/>
      <c r="G43" s="351"/>
      <c r="H43" s="351"/>
      <c r="I43" s="1">
        <v>35</v>
      </c>
      <c r="J43" s="5"/>
      <c r="K43" s="7">
        <v>0</v>
      </c>
    </row>
    <row r="44" spans="1:11" x14ac:dyDescent="0.2">
      <c r="A44" s="366" t="s">
        <v>69</v>
      </c>
      <c r="B44" s="367"/>
      <c r="C44" s="367"/>
      <c r="D44" s="367"/>
      <c r="E44" s="367"/>
      <c r="F44" s="367"/>
      <c r="G44" s="367"/>
      <c r="H44" s="367"/>
      <c r="I44" s="1">
        <v>36</v>
      </c>
      <c r="J44" s="59">
        <v>0</v>
      </c>
      <c r="K44" s="50">
        <f>SUM(K39:K43)</f>
        <v>5513463</v>
      </c>
    </row>
    <row r="45" spans="1:11" x14ac:dyDescent="0.2">
      <c r="A45" s="366" t="s">
        <v>17</v>
      </c>
      <c r="B45" s="367"/>
      <c r="C45" s="367"/>
      <c r="D45" s="367"/>
      <c r="E45" s="367"/>
      <c r="F45" s="367"/>
      <c r="G45" s="367"/>
      <c r="H45" s="367"/>
      <c r="I45" s="1">
        <v>37</v>
      </c>
      <c r="J45" s="59">
        <f>IF(J38&gt;J44,J38-J44,0)</f>
        <v>32476065</v>
      </c>
      <c r="K45" s="50">
        <f>IF(K38&gt;K44,K38-K44,0)</f>
        <v>5480161</v>
      </c>
    </row>
    <row r="46" spans="1:11" x14ac:dyDescent="0.2">
      <c r="A46" s="366" t="s">
        <v>18</v>
      </c>
      <c r="B46" s="367"/>
      <c r="C46" s="367"/>
      <c r="D46" s="367"/>
      <c r="E46" s="367"/>
      <c r="F46" s="367"/>
      <c r="G46" s="367"/>
      <c r="H46" s="367"/>
      <c r="I46" s="1">
        <v>38</v>
      </c>
      <c r="J46" s="59">
        <f>IF(J44&gt;J38,J44-J38,0)</f>
        <v>0</v>
      </c>
      <c r="K46" s="50">
        <f>IF(K44&gt;K38,K44-K38,0)</f>
        <v>0</v>
      </c>
    </row>
    <row r="47" spans="1:11" x14ac:dyDescent="0.2">
      <c r="A47" s="350" t="s">
        <v>70</v>
      </c>
      <c r="B47" s="351"/>
      <c r="C47" s="351"/>
      <c r="D47" s="351"/>
      <c r="E47" s="351"/>
      <c r="F47" s="351"/>
      <c r="G47" s="351"/>
      <c r="H47" s="351"/>
      <c r="I47" s="1">
        <v>39</v>
      </c>
      <c r="J47" s="59">
        <f>IF(J19-J20+J32-J33+J45-J46&gt;0,J19-J20+J32-J33+J45-J46,0)</f>
        <v>0</v>
      </c>
      <c r="K47" s="50">
        <f>IF(K19-K20+K32-K33+K45-K46&gt;0,K19-K20+K32-K33+K45-K46,0)</f>
        <v>97348</v>
      </c>
    </row>
    <row r="48" spans="1:11" x14ac:dyDescent="0.2">
      <c r="A48" s="350" t="s">
        <v>71</v>
      </c>
      <c r="B48" s="351"/>
      <c r="C48" s="351"/>
      <c r="D48" s="351"/>
      <c r="E48" s="351"/>
      <c r="F48" s="351"/>
      <c r="G48" s="351"/>
      <c r="H48" s="351"/>
      <c r="I48" s="1">
        <v>40</v>
      </c>
      <c r="J48" s="59">
        <f>IF(J20-J19+J33-J32+J46-J45&gt;0,J20-J19+J33-J32+J46-J45,0)</f>
        <v>702503</v>
      </c>
      <c r="K48" s="50">
        <f>IF(K20-K19+K33-K32+K46-K45&gt;0,K20-K19+K33-K32+K46-K45,0)</f>
        <v>0</v>
      </c>
    </row>
    <row r="49" spans="1:12" x14ac:dyDescent="0.2">
      <c r="A49" s="350" t="s">
        <v>161</v>
      </c>
      <c r="B49" s="351"/>
      <c r="C49" s="351"/>
      <c r="D49" s="351"/>
      <c r="E49" s="351"/>
      <c r="F49" s="351"/>
      <c r="G49" s="351"/>
      <c r="H49" s="351"/>
      <c r="I49" s="1">
        <v>41</v>
      </c>
      <c r="J49" s="5">
        <v>2515425</v>
      </c>
      <c r="K49" s="7">
        <v>1148042</v>
      </c>
    </row>
    <row r="50" spans="1:12" x14ac:dyDescent="0.2">
      <c r="A50" s="350" t="s">
        <v>175</v>
      </c>
      <c r="B50" s="351"/>
      <c r="C50" s="351"/>
      <c r="D50" s="351"/>
      <c r="E50" s="351"/>
      <c r="F50" s="351"/>
      <c r="G50" s="351"/>
      <c r="H50" s="351"/>
      <c r="I50" s="1">
        <v>42</v>
      </c>
      <c r="J50" s="5">
        <f>IF(J47=0,0,J47)</f>
        <v>0</v>
      </c>
      <c r="K50" s="50">
        <f>IF(K47=0,0,K47)</f>
        <v>97348</v>
      </c>
    </row>
    <row r="51" spans="1:12" x14ac:dyDescent="0.2">
      <c r="A51" s="350" t="s">
        <v>176</v>
      </c>
      <c r="B51" s="351"/>
      <c r="C51" s="351"/>
      <c r="D51" s="351"/>
      <c r="E51" s="351"/>
      <c r="F51" s="351"/>
      <c r="G51" s="351"/>
      <c r="H51" s="351"/>
      <c r="I51" s="1">
        <v>43</v>
      </c>
      <c r="J51" s="5">
        <f>IF(J48=0,0,J48)</f>
        <v>702503</v>
      </c>
      <c r="K51" s="7">
        <f>IF(K48=0,0,K48)</f>
        <v>0</v>
      </c>
    </row>
    <row r="52" spans="1:12" x14ac:dyDescent="0.2">
      <c r="A52" s="369" t="s">
        <v>177</v>
      </c>
      <c r="B52" s="370"/>
      <c r="C52" s="370"/>
      <c r="D52" s="370"/>
      <c r="E52" s="370"/>
      <c r="F52" s="370"/>
      <c r="G52" s="370"/>
      <c r="H52" s="370"/>
      <c r="I52" s="4">
        <v>44</v>
      </c>
      <c r="J52" s="60">
        <f>J49+J50-J51</f>
        <v>1812922</v>
      </c>
      <c r="K52" s="57">
        <f>K49+K50-K51</f>
        <v>1245390</v>
      </c>
      <c r="L52" s="164">
        <f>K52-Bilanca!K64</f>
        <v>0</v>
      </c>
    </row>
    <row r="55" spans="1:12" x14ac:dyDescent="0.2">
      <c r="K55" s="163"/>
    </row>
  </sheetData>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phoneticPr fontId="6" type="noConversion"/>
  <conditionalFormatting sqref="L52">
    <cfRule type="cellIs" dxfId="1" priority="1" operator="notEqual">
      <formula>0</formula>
    </cfRule>
  </conditionalFormatting>
  <dataValidations count="2">
    <dataValidation type="whole" operator="notEqual" allowBlank="1" showInputMessage="1" showErrorMessage="1" errorTitle="Pogrešan unos" error="Mogu se unijeti samo cjelobrojne vrijednosti." sqref="J7:K12 J49:K51 J14:K17 J22:K26 J28:K30 J35:K37 J39:K43">
      <formula1>9999999998</formula1>
    </dataValidation>
    <dataValidation type="whole" operator="greaterThanOrEqual" allowBlank="1" showInputMessage="1" showErrorMessage="1" errorTitle="Pogrešan unos" error="Mogu se unijeti samo cjelobrojne pozitivne vrijednosti." sqref="J31:K33 J18:K20 J13:K13 J27:K27 J38:K38 J44:K48 J52:K52">
      <formula1>0</formula1>
    </dataValidation>
  </dataValidations>
  <pageMargins left="0.75" right="0.75" top="1" bottom="1" header="0.5" footer="0.5"/>
  <pageSetup paperSize="9" scale="78" orientation="portrait" r:id="rId1"/>
  <headerFooter alignWithMargins="0"/>
  <ignoredErrors>
    <ignoredError sqref="J50:K51" unlockedFormula="1"/>
    <ignoredError sqref="J5:K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zoomScaleNormal="100" zoomScaleSheetLayoutView="110" workbookViewId="0">
      <selection activeCell="A2" sqref="A2:K2"/>
    </sheetView>
  </sheetViews>
  <sheetFormatPr defaultRowHeight="12.75" x14ac:dyDescent="0.2"/>
  <cols>
    <col min="1" max="16384" width="9.140625" style="49"/>
  </cols>
  <sheetData>
    <row r="1" spans="1:11" ht="12.75" customHeight="1" x14ac:dyDescent="0.2">
      <c r="A1" s="421" t="s">
        <v>197</v>
      </c>
      <c r="B1" s="421"/>
      <c r="C1" s="421"/>
      <c r="D1" s="421"/>
      <c r="E1" s="421"/>
      <c r="F1" s="421"/>
      <c r="G1" s="421"/>
      <c r="H1" s="421"/>
      <c r="I1" s="421"/>
      <c r="J1" s="421"/>
      <c r="K1" s="421"/>
    </row>
    <row r="2" spans="1:11" ht="12.75" customHeight="1" x14ac:dyDescent="0.2">
      <c r="A2" s="430" t="s">
        <v>6</v>
      </c>
      <c r="B2" s="430"/>
      <c r="C2" s="430"/>
      <c r="D2" s="430"/>
      <c r="E2" s="430"/>
      <c r="F2" s="430"/>
      <c r="G2" s="430"/>
      <c r="H2" s="430"/>
      <c r="I2" s="430"/>
      <c r="J2" s="430"/>
      <c r="K2" s="430"/>
    </row>
    <row r="3" spans="1:11" x14ac:dyDescent="0.2">
      <c r="A3" s="429" t="s">
        <v>7</v>
      </c>
      <c r="B3" s="429"/>
      <c r="C3" s="429"/>
      <c r="D3" s="429"/>
      <c r="E3" s="429"/>
      <c r="F3" s="429"/>
      <c r="G3" s="429"/>
      <c r="H3" s="429"/>
      <c r="I3" s="429"/>
      <c r="J3" s="429"/>
      <c r="K3" s="429"/>
    </row>
    <row r="4" spans="1:11" ht="33.75" x14ac:dyDescent="0.2">
      <c r="A4" s="423" t="s">
        <v>59</v>
      </c>
      <c r="B4" s="423"/>
      <c r="C4" s="423"/>
      <c r="D4" s="423"/>
      <c r="E4" s="423"/>
      <c r="F4" s="423"/>
      <c r="G4" s="423"/>
      <c r="H4" s="423"/>
      <c r="I4" s="61" t="s">
        <v>279</v>
      </c>
      <c r="J4" s="62" t="s">
        <v>318</v>
      </c>
      <c r="K4" s="62" t="s">
        <v>319</v>
      </c>
    </row>
    <row r="5" spans="1:11" x14ac:dyDescent="0.2">
      <c r="A5" s="428">
        <v>1</v>
      </c>
      <c r="B5" s="428"/>
      <c r="C5" s="428"/>
      <c r="D5" s="428"/>
      <c r="E5" s="428"/>
      <c r="F5" s="428"/>
      <c r="G5" s="428"/>
      <c r="H5" s="428"/>
      <c r="I5" s="67">
        <v>2</v>
      </c>
      <c r="J5" s="68" t="s">
        <v>283</v>
      </c>
      <c r="K5" s="68" t="s">
        <v>284</v>
      </c>
    </row>
    <row r="6" spans="1:11" x14ac:dyDescent="0.2">
      <c r="A6" s="358" t="s">
        <v>156</v>
      </c>
      <c r="B6" s="359"/>
      <c r="C6" s="359"/>
      <c r="D6" s="359"/>
      <c r="E6" s="359"/>
      <c r="F6" s="359"/>
      <c r="G6" s="359"/>
      <c r="H6" s="359"/>
      <c r="I6" s="415"/>
      <c r="J6" s="415"/>
      <c r="K6" s="416"/>
    </row>
    <row r="7" spans="1:11" x14ac:dyDescent="0.2">
      <c r="A7" s="350" t="s">
        <v>199</v>
      </c>
      <c r="B7" s="351"/>
      <c r="C7" s="351"/>
      <c r="D7" s="351"/>
      <c r="E7" s="351"/>
      <c r="F7" s="351"/>
      <c r="G7" s="351"/>
      <c r="H7" s="351"/>
      <c r="I7" s="1">
        <v>1</v>
      </c>
      <c r="J7" s="5"/>
      <c r="K7" s="7"/>
    </row>
    <row r="8" spans="1:11" x14ac:dyDescent="0.2">
      <c r="A8" s="350" t="s">
        <v>119</v>
      </c>
      <c r="B8" s="351"/>
      <c r="C8" s="351"/>
      <c r="D8" s="351"/>
      <c r="E8" s="351"/>
      <c r="F8" s="351"/>
      <c r="G8" s="351"/>
      <c r="H8" s="351"/>
      <c r="I8" s="1">
        <v>2</v>
      </c>
      <c r="J8" s="5"/>
      <c r="K8" s="7"/>
    </row>
    <row r="9" spans="1:11" x14ac:dyDescent="0.2">
      <c r="A9" s="350" t="s">
        <v>120</v>
      </c>
      <c r="B9" s="351"/>
      <c r="C9" s="351"/>
      <c r="D9" s="351"/>
      <c r="E9" s="351"/>
      <c r="F9" s="351"/>
      <c r="G9" s="351"/>
      <c r="H9" s="351"/>
      <c r="I9" s="1">
        <v>3</v>
      </c>
      <c r="J9" s="5"/>
      <c r="K9" s="7"/>
    </row>
    <row r="10" spans="1:11" x14ac:dyDescent="0.2">
      <c r="A10" s="350" t="s">
        <v>121</v>
      </c>
      <c r="B10" s="351"/>
      <c r="C10" s="351"/>
      <c r="D10" s="351"/>
      <c r="E10" s="351"/>
      <c r="F10" s="351"/>
      <c r="G10" s="351"/>
      <c r="H10" s="351"/>
      <c r="I10" s="1">
        <v>4</v>
      </c>
      <c r="J10" s="5"/>
      <c r="K10" s="7"/>
    </row>
    <row r="11" spans="1:11" x14ac:dyDescent="0.2">
      <c r="A11" s="350" t="s">
        <v>122</v>
      </c>
      <c r="B11" s="351"/>
      <c r="C11" s="351"/>
      <c r="D11" s="351"/>
      <c r="E11" s="351"/>
      <c r="F11" s="351"/>
      <c r="G11" s="351"/>
      <c r="H11" s="351"/>
      <c r="I11" s="1">
        <v>5</v>
      </c>
      <c r="J11" s="5"/>
      <c r="K11" s="7"/>
    </row>
    <row r="12" spans="1:11" x14ac:dyDescent="0.2">
      <c r="A12" s="366" t="s">
        <v>198</v>
      </c>
      <c r="B12" s="367"/>
      <c r="C12" s="367"/>
      <c r="D12" s="367"/>
      <c r="E12" s="367"/>
      <c r="F12" s="367"/>
      <c r="G12" s="367"/>
      <c r="H12" s="367"/>
      <c r="I12" s="1">
        <v>6</v>
      </c>
      <c r="J12" s="59">
        <f>SUM(J7:J11)</f>
        <v>0</v>
      </c>
      <c r="K12" s="50">
        <f>SUM(K7:K11)</f>
        <v>0</v>
      </c>
    </row>
    <row r="13" spans="1:11" x14ac:dyDescent="0.2">
      <c r="A13" s="350" t="s">
        <v>123</v>
      </c>
      <c r="B13" s="351"/>
      <c r="C13" s="351"/>
      <c r="D13" s="351"/>
      <c r="E13" s="351"/>
      <c r="F13" s="351"/>
      <c r="G13" s="351"/>
      <c r="H13" s="351"/>
      <c r="I13" s="1">
        <v>7</v>
      </c>
      <c r="J13" s="5"/>
      <c r="K13" s="7"/>
    </row>
    <row r="14" spans="1:11" x14ac:dyDescent="0.2">
      <c r="A14" s="350" t="s">
        <v>124</v>
      </c>
      <c r="B14" s="351"/>
      <c r="C14" s="351"/>
      <c r="D14" s="351"/>
      <c r="E14" s="351"/>
      <c r="F14" s="351"/>
      <c r="G14" s="351"/>
      <c r="H14" s="351"/>
      <c r="I14" s="1">
        <v>8</v>
      </c>
      <c r="J14" s="5"/>
      <c r="K14" s="7"/>
    </row>
    <row r="15" spans="1:11" x14ac:dyDescent="0.2">
      <c r="A15" s="350" t="s">
        <v>125</v>
      </c>
      <c r="B15" s="351"/>
      <c r="C15" s="351"/>
      <c r="D15" s="351"/>
      <c r="E15" s="351"/>
      <c r="F15" s="351"/>
      <c r="G15" s="351"/>
      <c r="H15" s="351"/>
      <c r="I15" s="1">
        <v>9</v>
      </c>
      <c r="J15" s="5"/>
      <c r="K15" s="7"/>
    </row>
    <row r="16" spans="1:11" x14ac:dyDescent="0.2">
      <c r="A16" s="350" t="s">
        <v>126</v>
      </c>
      <c r="B16" s="351"/>
      <c r="C16" s="351"/>
      <c r="D16" s="351"/>
      <c r="E16" s="351"/>
      <c r="F16" s="351"/>
      <c r="G16" s="351"/>
      <c r="H16" s="351"/>
      <c r="I16" s="1">
        <v>10</v>
      </c>
      <c r="J16" s="5"/>
      <c r="K16" s="7"/>
    </row>
    <row r="17" spans="1:11" x14ac:dyDescent="0.2">
      <c r="A17" s="350" t="s">
        <v>127</v>
      </c>
      <c r="B17" s="351"/>
      <c r="C17" s="351"/>
      <c r="D17" s="351"/>
      <c r="E17" s="351"/>
      <c r="F17" s="351"/>
      <c r="G17" s="351"/>
      <c r="H17" s="351"/>
      <c r="I17" s="1">
        <v>11</v>
      </c>
      <c r="J17" s="5"/>
      <c r="K17" s="7"/>
    </row>
    <row r="18" spans="1:11" x14ac:dyDescent="0.2">
      <c r="A18" s="350" t="s">
        <v>128</v>
      </c>
      <c r="B18" s="351"/>
      <c r="C18" s="351"/>
      <c r="D18" s="351"/>
      <c r="E18" s="351"/>
      <c r="F18" s="351"/>
      <c r="G18" s="351"/>
      <c r="H18" s="351"/>
      <c r="I18" s="1">
        <v>12</v>
      </c>
      <c r="J18" s="5"/>
      <c r="K18" s="7"/>
    </row>
    <row r="19" spans="1:11" x14ac:dyDescent="0.2">
      <c r="A19" s="366" t="s">
        <v>47</v>
      </c>
      <c r="B19" s="367"/>
      <c r="C19" s="367"/>
      <c r="D19" s="367"/>
      <c r="E19" s="367"/>
      <c r="F19" s="367"/>
      <c r="G19" s="367"/>
      <c r="H19" s="367"/>
      <c r="I19" s="1">
        <v>13</v>
      </c>
      <c r="J19" s="59">
        <f>SUM(J13:J18)</f>
        <v>0</v>
      </c>
      <c r="K19" s="50">
        <f>SUM(K13:K18)</f>
        <v>0</v>
      </c>
    </row>
    <row r="20" spans="1:11" x14ac:dyDescent="0.2">
      <c r="A20" s="366" t="s">
        <v>108</v>
      </c>
      <c r="B20" s="426"/>
      <c r="C20" s="426"/>
      <c r="D20" s="426"/>
      <c r="E20" s="426"/>
      <c r="F20" s="426"/>
      <c r="G20" s="426"/>
      <c r="H20" s="427"/>
      <c r="I20" s="1">
        <v>14</v>
      </c>
      <c r="J20" s="59">
        <f>IF(J12&gt;J19,J12-J19,0)</f>
        <v>0</v>
      </c>
      <c r="K20" s="50">
        <f>IF(K12&gt;K19,K12-K19,0)</f>
        <v>0</v>
      </c>
    </row>
    <row r="21" spans="1:11" x14ac:dyDescent="0.2">
      <c r="A21" s="377" t="s">
        <v>109</v>
      </c>
      <c r="B21" s="424"/>
      <c r="C21" s="424"/>
      <c r="D21" s="424"/>
      <c r="E21" s="424"/>
      <c r="F21" s="424"/>
      <c r="G21" s="424"/>
      <c r="H21" s="425"/>
      <c r="I21" s="1">
        <v>15</v>
      </c>
      <c r="J21" s="59">
        <f>IF(J19&gt;J12,J19-J12,0)</f>
        <v>0</v>
      </c>
      <c r="K21" s="50">
        <f>IF(K19&gt;K12,K19-K12,0)</f>
        <v>0</v>
      </c>
    </row>
    <row r="22" spans="1:11" x14ac:dyDescent="0.2">
      <c r="A22" s="358" t="s">
        <v>159</v>
      </c>
      <c r="B22" s="359"/>
      <c r="C22" s="359"/>
      <c r="D22" s="359"/>
      <c r="E22" s="359"/>
      <c r="F22" s="359"/>
      <c r="G22" s="359"/>
      <c r="H22" s="359"/>
      <c r="I22" s="415"/>
      <c r="J22" s="415"/>
      <c r="K22" s="416"/>
    </row>
    <row r="23" spans="1:11" x14ac:dyDescent="0.2">
      <c r="A23" s="350" t="s">
        <v>165</v>
      </c>
      <c r="B23" s="351"/>
      <c r="C23" s="351"/>
      <c r="D23" s="351"/>
      <c r="E23" s="351"/>
      <c r="F23" s="351"/>
      <c r="G23" s="351"/>
      <c r="H23" s="351"/>
      <c r="I23" s="1">
        <v>16</v>
      </c>
      <c r="J23" s="5"/>
      <c r="K23" s="7"/>
    </row>
    <row r="24" spans="1:11" x14ac:dyDescent="0.2">
      <c r="A24" s="350" t="s">
        <v>166</v>
      </c>
      <c r="B24" s="351"/>
      <c r="C24" s="351"/>
      <c r="D24" s="351"/>
      <c r="E24" s="351"/>
      <c r="F24" s="351"/>
      <c r="G24" s="351"/>
      <c r="H24" s="351"/>
      <c r="I24" s="1">
        <v>17</v>
      </c>
      <c r="J24" s="5"/>
      <c r="K24" s="7"/>
    </row>
    <row r="25" spans="1:11" x14ac:dyDescent="0.2">
      <c r="A25" s="350" t="s">
        <v>320</v>
      </c>
      <c r="B25" s="351"/>
      <c r="C25" s="351"/>
      <c r="D25" s="351"/>
      <c r="E25" s="351"/>
      <c r="F25" s="351"/>
      <c r="G25" s="351"/>
      <c r="H25" s="351"/>
      <c r="I25" s="1">
        <v>18</v>
      </c>
      <c r="J25" s="5"/>
      <c r="K25" s="7"/>
    </row>
    <row r="26" spans="1:11" x14ac:dyDescent="0.2">
      <c r="A26" s="350" t="s">
        <v>321</v>
      </c>
      <c r="B26" s="351"/>
      <c r="C26" s="351"/>
      <c r="D26" s="351"/>
      <c r="E26" s="351"/>
      <c r="F26" s="351"/>
      <c r="G26" s="351"/>
      <c r="H26" s="351"/>
      <c r="I26" s="1">
        <v>19</v>
      </c>
      <c r="J26" s="5"/>
      <c r="K26" s="7"/>
    </row>
    <row r="27" spans="1:11" x14ac:dyDescent="0.2">
      <c r="A27" s="350" t="s">
        <v>167</v>
      </c>
      <c r="B27" s="351"/>
      <c r="C27" s="351"/>
      <c r="D27" s="351"/>
      <c r="E27" s="351"/>
      <c r="F27" s="351"/>
      <c r="G27" s="351"/>
      <c r="H27" s="351"/>
      <c r="I27" s="1">
        <v>20</v>
      </c>
      <c r="J27" s="5"/>
      <c r="K27" s="7"/>
    </row>
    <row r="28" spans="1:11" x14ac:dyDescent="0.2">
      <c r="A28" s="366" t="s">
        <v>114</v>
      </c>
      <c r="B28" s="367"/>
      <c r="C28" s="367"/>
      <c r="D28" s="367"/>
      <c r="E28" s="367"/>
      <c r="F28" s="367"/>
      <c r="G28" s="367"/>
      <c r="H28" s="367"/>
      <c r="I28" s="1">
        <v>21</v>
      </c>
      <c r="J28" s="59">
        <f>SUM(J23:J27)</f>
        <v>0</v>
      </c>
      <c r="K28" s="50">
        <f>SUM(K23:K27)</f>
        <v>0</v>
      </c>
    </row>
    <row r="29" spans="1:11" x14ac:dyDescent="0.2">
      <c r="A29" s="350" t="s">
        <v>2</v>
      </c>
      <c r="B29" s="351"/>
      <c r="C29" s="351"/>
      <c r="D29" s="351"/>
      <c r="E29" s="351"/>
      <c r="F29" s="351"/>
      <c r="G29" s="351"/>
      <c r="H29" s="351"/>
      <c r="I29" s="1">
        <v>22</v>
      </c>
      <c r="J29" s="5"/>
      <c r="K29" s="7"/>
    </row>
    <row r="30" spans="1:11" x14ac:dyDescent="0.2">
      <c r="A30" s="350" t="s">
        <v>3</v>
      </c>
      <c r="B30" s="351"/>
      <c r="C30" s="351"/>
      <c r="D30" s="351"/>
      <c r="E30" s="351"/>
      <c r="F30" s="351"/>
      <c r="G30" s="351"/>
      <c r="H30" s="351"/>
      <c r="I30" s="1">
        <v>23</v>
      </c>
      <c r="J30" s="5"/>
      <c r="K30" s="7"/>
    </row>
    <row r="31" spans="1:11" x14ac:dyDescent="0.2">
      <c r="A31" s="350" t="s">
        <v>4</v>
      </c>
      <c r="B31" s="351"/>
      <c r="C31" s="351"/>
      <c r="D31" s="351"/>
      <c r="E31" s="351"/>
      <c r="F31" s="351"/>
      <c r="G31" s="351"/>
      <c r="H31" s="351"/>
      <c r="I31" s="1">
        <v>24</v>
      </c>
      <c r="J31" s="5"/>
      <c r="K31" s="7"/>
    </row>
    <row r="32" spans="1:11" x14ac:dyDescent="0.2">
      <c r="A32" s="366" t="s">
        <v>48</v>
      </c>
      <c r="B32" s="367"/>
      <c r="C32" s="367"/>
      <c r="D32" s="367"/>
      <c r="E32" s="367"/>
      <c r="F32" s="367"/>
      <c r="G32" s="367"/>
      <c r="H32" s="367"/>
      <c r="I32" s="1">
        <v>25</v>
      </c>
      <c r="J32" s="59">
        <f>SUM(J29:J31)</f>
        <v>0</v>
      </c>
      <c r="K32" s="50">
        <f>SUM(K29:K31)</f>
        <v>0</v>
      </c>
    </row>
    <row r="33" spans="1:11" x14ac:dyDescent="0.2">
      <c r="A33" s="366" t="s">
        <v>110</v>
      </c>
      <c r="B33" s="367"/>
      <c r="C33" s="367"/>
      <c r="D33" s="367"/>
      <c r="E33" s="367"/>
      <c r="F33" s="367"/>
      <c r="G33" s="367"/>
      <c r="H33" s="367"/>
      <c r="I33" s="1">
        <v>26</v>
      </c>
      <c r="J33" s="59">
        <f>IF(J28&gt;J32,J28-J32,0)</f>
        <v>0</v>
      </c>
      <c r="K33" s="50">
        <f>IF(K28&gt;K32,K28-K32,0)</f>
        <v>0</v>
      </c>
    </row>
    <row r="34" spans="1:11" x14ac:dyDescent="0.2">
      <c r="A34" s="366" t="s">
        <v>111</v>
      </c>
      <c r="B34" s="367"/>
      <c r="C34" s="367"/>
      <c r="D34" s="367"/>
      <c r="E34" s="367"/>
      <c r="F34" s="367"/>
      <c r="G34" s="367"/>
      <c r="H34" s="367"/>
      <c r="I34" s="1">
        <v>27</v>
      </c>
      <c r="J34" s="59">
        <f>IF(J32&gt;J28,J32-J28,0)</f>
        <v>0</v>
      </c>
      <c r="K34" s="50">
        <f>IF(K32&gt;K28,K32-K28,0)</f>
        <v>0</v>
      </c>
    </row>
    <row r="35" spans="1:11" x14ac:dyDescent="0.2">
      <c r="A35" s="358" t="s">
        <v>160</v>
      </c>
      <c r="B35" s="359"/>
      <c r="C35" s="359"/>
      <c r="D35" s="359"/>
      <c r="E35" s="359"/>
      <c r="F35" s="359"/>
      <c r="G35" s="359"/>
      <c r="H35" s="359"/>
      <c r="I35" s="415">
        <v>0</v>
      </c>
      <c r="J35" s="415"/>
      <c r="K35" s="416"/>
    </row>
    <row r="36" spans="1:11" x14ac:dyDescent="0.2">
      <c r="A36" s="350" t="s">
        <v>174</v>
      </c>
      <c r="B36" s="351"/>
      <c r="C36" s="351"/>
      <c r="D36" s="351"/>
      <c r="E36" s="351"/>
      <c r="F36" s="351"/>
      <c r="G36" s="351"/>
      <c r="H36" s="351"/>
      <c r="I36" s="1">
        <v>28</v>
      </c>
      <c r="J36" s="5"/>
      <c r="K36" s="7"/>
    </row>
    <row r="37" spans="1:11" x14ac:dyDescent="0.2">
      <c r="A37" s="350" t="s">
        <v>29</v>
      </c>
      <c r="B37" s="351"/>
      <c r="C37" s="351"/>
      <c r="D37" s="351"/>
      <c r="E37" s="351"/>
      <c r="F37" s="351"/>
      <c r="G37" s="351"/>
      <c r="H37" s="351"/>
      <c r="I37" s="1">
        <v>29</v>
      </c>
      <c r="J37" s="5"/>
      <c r="K37" s="7"/>
    </row>
    <row r="38" spans="1:11" x14ac:dyDescent="0.2">
      <c r="A38" s="350" t="s">
        <v>30</v>
      </c>
      <c r="B38" s="351"/>
      <c r="C38" s="351"/>
      <c r="D38" s="351"/>
      <c r="E38" s="351"/>
      <c r="F38" s="351"/>
      <c r="G38" s="351"/>
      <c r="H38" s="351"/>
      <c r="I38" s="1">
        <v>30</v>
      </c>
      <c r="J38" s="5"/>
      <c r="K38" s="7"/>
    </row>
    <row r="39" spans="1:11" x14ac:dyDescent="0.2">
      <c r="A39" s="366" t="s">
        <v>49</v>
      </c>
      <c r="B39" s="367"/>
      <c r="C39" s="367"/>
      <c r="D39" s="367"/>
      <c r="E39" s="367"/>
      <c r="F39" s="367"/>
      <c r="G39" s="367"/>
      <c r="H39" s="367"/>
      <c r="I39" s="1">
        <v>31</v>
      </c>
      <c r="J39" s="59">
        <f>SUM(J36:J38)</f>
        <v>0</v>
      </c>
      <c r="K39" s="50">
        <f>SUM(K36:K38)</f>
        <v>0</v>
      </c>
    </row>
    <row r="40" spans="1:11" x14ac:dyDescent="0.2">
      <c r="A40" s="350" t="s">
        <v>31</v>
      </c>
      <c r="B40" s="351"/>
      <c r="C40" s="351"/>
      <c r="D40" s="351"/>
      <c r="E40" s="351"/>
      <c r="F40" s="351"/>
      <c r="G40" s="351"/>
      <c r="H40" s="351"/>
      <c r="I40" s="1">
        <v>32</v>
      </c>
      <c r="J40" s="5"/>
      <c r="K40" s="7"/>
    </row>
    <row r="41" spans="1:11" x14ac:dyDescent="0.2">
      <c r="A41" s="350" t="s">
        <v>32</v>
      </c>
      <c r="B41" s="351"/>
      <c r="C41" s="351"/>
      <c r="D41" s="351"/>
      <c r="E41" s="351"/>
      <c r="F41" s="351"/>
      <c r="G41" s="351"/>
      <c r="H41" s="351"/>
      <c r="I41" s="1">
        <v>33</v>
      </c>
      <c r="J41" s="5"/>
      <c r="K41" s="7"/>
    </row>
    <row r="42" spans="1:11" x14ac:dyDescent="0.2">
      <c r="A42" s="350" t="s">
        <v>33</v>
      </c>
      <c r="B42" s="351"/>
      <c r="C42" s="351"/>
      <c r="D42" s="351"/>
      <c r="E42" s="351"/>
      <c r="F42" s="351"/>
      <c r="G42" s="351"/>
      <c r="H42" s="351"/>
      <c r="I42" s="1">
        <v>34</v>
      </c>
      <c r="J42" s="5"/>
      <c r="K42" s="7"/>
    </row>
    <row r="43" spans="1:11" x14ac:dyDescent="0.2">
      <c r="A43" s="350" t="s">
        <v>34</v>
      </c>
      <c r="B43" s="351"/>
      <c r="C43" s="351"/>
      <c r="D43" s="351"/>
      <c r="E43" s="351"/>
      <c r="F43" s="351"/>
      <c r="G43" s="351"/>
      <c r="H43" s="351"/>
      <c r="I43" s="1">
        <v>35</v>
      </c>
      <c r="J43" s="5"/>
      <c r="K43" s="7"/>
    </row>
    <row r="44" spans="1:11" x14ac:dyDescent="0.2">
      <c r="A44" s="350" t="s">
        <v>35</v>
      </c>
      <c r="B44" s="351"/>
      <c r="C44" s="351"/>
      <c r="D44" s="351"/>
      <c r="E44" s="351"/>
      <c r="F44" s="351"/>
      <c r="G44" s="351"/>
      <c r="H44" s="351"/>
      <c r="I44" s="1">
        <v>36</v>
      </c>
      <c r="J44" s="5"/>
      <c r="K44" s="7"/>
    </row>
    <row r="45" spans="1:11" x14ac:dyDescent="0.2">
      <c r="A45" s="366" t="s">
        <v>148</v>
      </c>
      <c r="B45" s="367"/>
      <c r="C45" s="367"/>
      <c r="D45" s="367"/>
      <c r="E45" s="367"/>
      <c r="F45" s="367"/>
      <c r="G45" s="367"/>
      <c r="H45" s="367"/>
      <c r="I45" s="1">
        <v>37</v>
      </c>
      <c r="J45" s="59">
        <f>SUM(J40:J44)</f>
        <v>0</v>
      </c>
      <c r="K45" s="50">
        <f>SUM(K40:K44)</f>
        <v>0</v>
      </c>
    </row>
    <row r="46" spans="1:11" x14ac:dyDescent="0.2">
      <c r="A46" s="366" t="s">
        <v>162</v>
      </c>
      <c r="B46" s="367"/>
      <c r="C46" s="367"/>
      <c r="D46" s="367"/>
      <c r="E46" s="367"/>
      <c r="F46" s="367"/>
      <c r="G46" s="367"/>
      <c r="H46" s="367"/>
      <c r="I46" s="1">
        <v>38</v>
      </c>
      <c r="J46" s="59">
        <f>IF(J39&gt;J45,J39-J45,0)</f>
        <v>0</v>
      </c>
      <c r="K46" s="50">
        <f>IF(K39&gt;K45,K39-K45,0)</f>
        <v>0</v>
      </c>
    </row>
    <row r="47" spans="1:11" x14ac:dyDescent="0.2">
      <c r="A47" s="366" t="s">
        <v>163</v>
      </c>
      <c r="B47" s="367"/>
      <c r="C47" s="367"/>
      <c r="D47" s="367"/>
      <c r="E47" s="367"/>
      <c r="F47" s="367"/>
      <c r="G47" s="367"/>
      <c r="H47" s="367"/>
      <c r="I47" s="1">
        <v>39</v>
      </c>
      <c r="J47" s="59">
        <f>IF(J45&gt;J39,J45-J39,0)</f>
        <v>0</v>
      </c>
      <c r="K47" s="50">
        <f>IF(K45&gt;K39,K45-K39,0)</f>
        <v>0</v>
      </c>
    </row>
    <row r="48" spans="1:11" x14ac:dyDescent="0.2">
      <c r="A48" s="366" t="s">
        <v>149</v>
      </c>
      <c r="B48" s="367"/>
      <c r="C48" s="367"/>
      <c r="D48" s="367"/>
      <c r="E48" s="367"/>
      <c r="F48" s="367"/>
      <c r="G48" s="367"/>
      <c r="H48" s="367"/>
      <c r="I48" s="1">
        <v>40</v>
      </c>
      <c r="J48" s="59">
        <f>IF(J20-J21+J33-J34+J46-J47&gt;0,J20-J21+J33-J34+J46-J47,0)</f>
        <v>0</v>
      </c>
      <c r="K48" s="50">
        <f>IF(K20-K21+K33-K34+K46-K47&gt;0,K20-K21+K33-K34+K46-K47,0)</f>
        <v>0</v>
      </c>
    </row>
    <row r="49" spans="1:11" x14ac:dyDescent="0.2">
      <c r="A49" s="366" t="s">
        <v>15</v>
      </c>
      <c r="B49" s="367"/>
      <c r="C49" s="367"/>
      <c r="D49" s="367"/>
      <c r="E49" s="367"/>
      <c r="F49" s="367"/>
      <c r="G49" s="367"/>
      <c r="H49" s="367"/>
      <c r="I49" s="1">
        <v>41</v>
      </c>
      <c r="J49" s="59">
        <f>IF(J21-J20+J34-J33+J47-J46&gt;0,J21-J20+J34-J33+J47-J46,0)</f>
        <v>0</v>
      </c>
      <c r="K49" s="50">
        <f>IF(K21-K20+K34-K33+K47-K46&gt;0,K21-K20+K34-K33+K47-K46,0)</f>
        <v>0</v>
      </c>
    </row>
    <row r="50" spans="1:11" x14ac:dyDescent="0.2">
      <c r="A50" s="366" t="s">
        <v>161</v>
      </c>
      <c r="B50" s="367"/>
      <c r="C50" s="367"/>
      <c r="D50" s="367"/>
      <c r="E50" s="367"/>
      <c r="F50" s="367"/>
      <c r="G50" s="367"/>
      <c r="H50" s="367"/>
      <c r="I50" s="1">
        <v>42</v>
      </c>
      <c r="J50" s="5"/>
      <c r="K50" s="7"/>
    </row>
    <row r="51" spans="1:11" x14ac:dyDescent="0.2">
      <c r="A51" s="366" t="s">
        <v>175</v>
      </c>
      <c r="B51" s="367"/>
      <c r="C51" s="367"/>
      <c r="D51" s="367"/>
      <c r="E51" s="367"/>
      <c r="F51" s="367"/>
      <c r="G51" s="367"/>
      <c r="H51" s="367"/>
      <c r="I51" s="1">
        <v>43</v>
      </c>
      <c r="J51" s="5"/>
      <c r="K51" s="7"/>
    </row>
    <row r="52" spans="1:11" x14ac:dyDescent="0.2">
      <c r="A52" s="366" t="s">
        <v>176</v>
      </c>
      <c r="B52" s="367"/>
      <c r="C52" s="367"/>
      <c r="D52" s="367"/>
      <c r="E52" s="367"/>
      <c r="F52" s="367"/>
      <c r="G52" s="367"/>
      <c r="H52" s="367"/>
      <c r="I52" s="1">
        <v>44</v>
      </c>
      <c r="J52" s="5"/>
      <c r="K52" s="7"/>
    </row>
    <row r="53" spans="1:11" x14ac:dyDescent="0.2">
      <c r="A53" s="377" t="s">
        <v>177</v>
      </c>
      <c r="B53" s="378"/>
      <c r="C53" s="378"/>
      <c r="D53" s="378"/>
      <c r="E53" s="378"/>
      <c r="F53" s="378"/>
      <c r="G53" s="378"/>
      <c r="H53" s="378"/>
      <c r="I53" s="4">
        <v>45</v>
      </c>
      <c r="J53" s="60">
        <f>J50+J51-J52</f>
        <v>0</v>
      </c>
      <c r="K53" s="57">
        <f>K50+K51-K52</f>
        <v>0</v>
      </c>
    </row>
    <row r="54" spans="1:11" x14ac:dyDescent="0.2">
      <c r="A54" s="65"/>
      <c r="B54" s="66"/>
      <c r="C54" s="66"/>
      <c r="D54" s="66"/>
      <c r="E54" s="66"/>
      <c r="F54" s="66"/>
      <c r="G54" s="66"/>
      <c r="H54" s="66"/>
      <c r="I54" s="66"/>
      <c r="J54" s="66"/>
      <c r="K54" s="66"/>
    </row>
  </sheetData>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53:H53"/>
    <mergeCell ref="A48:H48"/>
    <mergeCell ref="A49:H49"/>
    <mergeCell ref="A50:H50"/>
    <mergeCell ref="A51:H51"/>
  </mergeCells>
  <phoneticPr fontId="6" type="noConversion"/>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ageMargins left="0.75" right="0.75"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5"/>
  <sheetViews>
    <sheetView zoomScaleNormal="100" zoomScaleSheetLayoutView="125" workbookViewId="0">
      <selection activeCell="K14" sqref="K14"/>
    </sheetView>
  </sheetViews>
  <sheetFormatPr defaultRowHeight="12.75" x14ac:dyDescent="0.2"/>
  <cols>
    <col min="1" max="4" width="9.140625" style="71"/>
    <col min="5" max="5" width="10.140625" style="71" bestFit="1" customWidth="1"/>
    <col min="6" max="9" width="9.140625" style="71"/>
    <col min="10" max="10" width="13.42578125" style="71" customWidth="1"/>
    <col min="11" max="11" width="12.28515625" style="71" customWidth="1"/>
    <col min="12" max="16384" width="9.140625" style="71"/>
  </cols>
  <sheetData>
    <row r="1" spans="1:12" x14ac:dyDescent="0.2">
      <c r="A1" s="446" t="s">
        <v>281</v>
      </c>
      <c r="B1" s="447"/>
      <c r="C1" s="447"/>
      <c r="D1" s="447"/>
      <c r="E1" s="447"/>
      <c r="F1" s="447"/>
      <c r="G1" s="447"/>
      <c r="H1" s="447"/>
      <c r="I1" s="447"/>
      <c r="J1" s="447"/>
      <c r="K1" s="447"/>
      <c r="L1" s="70"/>
    </row>
    <row r="2" spans="1:12" ht="15.75" x14ac:dyDescent="0.2">
      <c r="A2" s="39"/>
      <c r="B2" s="69"/>
      <c r="C2" s="435" t="s">
        <v>282</v>
      </c>
      <c r="D2" s="435"/>
      <c r="E2" s="72">
        <v>40544</v>
      </c>
      <c r="F2" s="40" t="s">
        <v>250</v>
      </c>
      <c r="G2" s="436">
        <v>40816</v>
      </c>
      <c r="H2" s="437"/>
      <c r="I2" s="69"/>
      <c r="J2" s="69"/>
      <c r="K2" s="69"/>
      <c r="L2" s="73"/>
    </row>
    <row r="3" spans="1:12" ht="23.25" x14ac:dyDescent="0.2">
      <c r="A3" s="438" t="s">
        <v>59</v>
      </c>
      <c r="B3" s="438"/>
      <c r="C3" s="438"/>
      <c r="D3" s="438"/>
      <c r="E3" s="438"/>
      <c r="F3" s="438"/>
      <c r="G3" s="438"/>
      <c r="H3" s="438"/>
      <c r="I3" s="76" t="s">
        <v>305</v>
      </c>
      <c r="J3" s="77" t="s">
        <v>150</v>
      </c>
      <c r="K3" s="77" t="s">
        <v>151</v>
      </c>
    </row>
    <row r="4" spans="1:12" x14ac:dyDescent="0.2">
      <c r="A4" s="439">
        <v>1</v>
      </c>
      <c r="B4" s="439"/>
      <c r="C4" s="439"/>
      <c r="D4" s="439"/>
      <c r="E4" s="439"/>
      <c r="F4" s="439"/>
      <c r="G4" s="439"/>
      <c r="H4" s="439"/>
      <c r="I4" s="79">
        <v>2</v>
      </c>
      <c r="J4" s="78" t="s">
        <v>283</v>
      </c>
      <c r="K4" s="78" t="s">
        <v>284</v>
      </c>
    </row>
    <row r="5" spans="1:12" x14ac:dyDescent="0.2">
      <c r="A5" s="431" t="s">
        <v>285</v>
      </c>
      <c r="B5" s="432"/>
      <c r="C5" s="432"/>
      <c r="D5" s="432"/>
      <c r="E5" s="432"/>
      <c r="F5" s="432"/>
      <c r="G5" s="432"/>
      <c r="H5" s="432"/>
      <c r="I5" s="41">
        <v>1</v>
      </c>
      <c r="J5" s="42">
        <v>28200700</v>
      </c>
      <c r="K5" s="42">
        <v>28200700</v>
      </c>
    </row>
    <row r="6" spans="1:12" x14ac:dyDescent="0.2">
      <c r="A6" s="431" t="s">
        <v>286</v>
      </c>
      <c r="B6" s="432"/>
      <c r="C6" s="432"/>
      <c r="D6" s="432"/>
      <c r="E6" s="432"/>
      <c r="F6" s="432"/>
      <c r="G6" s="432"/>
      <c r="H6" s="432"/>
      <c r="I6" s="41">
        <v>2</v>
      </c>
      <c r="J6" s="43">
        <v>194354000</v>
      </c>
      <c r="K6" s="43">
        <v>194354000</v>
      </c>
    </row>
    <row r="7" spans="1:12" x14ac:dyDescent="0.2">
      <c r="A7" s="431" t="s">
        <v>287</v>
      </c>
      <c r="B7" s="432"/>
      <c r="C7" s="432"/>
      <c r="D7" s="432"/>
      <c r="E7" s="432"/>
      <c r="F7" s="432"/>
      <c r="G7" s="432"/>
      <c r="H7" s="432"/>
      <c r="I7" s="41">
        <v>3</v>
      </c>
      <c r="J7" s="43"/>
      <c r="K7" s="43"/>
    </row>
    <row r="8" spans="1:12" x14ac:dyDescent="0.2">
      <c r="A8" s="431" t="s">
        <v>288</v>
      </c>
      <c r="B8" s="432"/>
      <c r="C8" s="432"/>
      <c r="D8" s="432"/>
      <c r="E8" s="432"/>
      <c r="F8" s="432"/>
      <c r="G8" s="432"/>
      <c r="H8" s="432"/>
      <c r="I8" s="41">
        <v>4</v>
      </c>
      <c r="J8" s="43">
        <v>-553595946</v>
      </c>
      <c r="K8" s="43">
        <v>-619250046</v>
      </c>
    </row>
    <row r="9" spans="1:12" x14ac:dyDescent="0.2">
      <c r="A9" s="431" t="s">
        <v>289</v>
      </c>
      <c r="B9" s="432"/>
      <c r="C9" s="432"/>
      <c r="D9" s="432"/>
      <c r="E9" s="432"/>
      <c r="F9" s="432"/>
      <c r="G9" s="432"/>
      <c r="H9" s="432"/>
      <c r="I9" s="41">
        <v>5</v>
      </c>
      <c r="J9" s="43">
        <v>-65654100</v>
      </c>
      <c r="K9" s="43">
        <v>-50473424</v>
      </c>
    </row>
    <row r="10" spans="1:12" x14ac:dyDescent="0.2">
      <c r="A10" s="431" t="s">
        <v>290</v>
      </c>
      <c r="B10" s="432"/>
      <c r="C10" s="432"/>
      <c r="D10" s="432"/>
      <c r="E10" s="432"/>
      <c r="F10" s="432"/>
      <c r="G10" s="432"/>
      <c r="H10" s="432"/>
      <c r="I10" s="41">
        <v>6</v>
      </c>
      <c r="J10" s="43"/>
      <c r="K10" s="43"/>
    </row>
    <row r="11" spans="1:12" x14ac:dyDescent="0.2">
      <c r="A11" s="431" t="s">
        <v>291</v>
      </c>
      <c r="B11" s="432"/>
      <c r="C11" s="432"/>
      <c r="D11" s="432"/>
      <c r="E11" s="432"/>
      <c r="F11" s="432"/>
      <c r="G11" s="432"/>
      <c r="H11" s="432"/>
      <c r="I11" s="41">
        <v>7</v>
      </c>
      <c r="J11" s="43"/>
      <c r="K11" s="43"/>
    </row>
    <row r="12" spans="1:12" x14ac:dyDescent="0.2">
      <c r="A12" s="431" t="s">
        <v>292</v>
      </c>
      <c r="B12" s="432"/>
      <c r="C12" s="432"/>
      <c r="D12" s="432"/>
      <c r="E12" s="432"/>
      <c r="F12" s="432"/>
      <c r="G12" s="432"/>
      <c r="H12" s="432"/>
      <c r="I12" s="41">
        <v>8</v>
      </c>
      <c r="J12" s="43"/>
      <c r="K12" s="43"/>
    </row>
    <row r="13" spans="1:12" x14ac:dyDescent="0.2">
      <c r="A13" s="431" t="s">
        <v>293</v>
      </c>
      <c r="B13" s="432"/>
      <c r="C13" s="432"/>
      <c r="D13" s="432"/>
      <c r="E13" s="432"/>
      <c r="F13" s="432"/>
      <c r="G13" s="432"/>
      <c r="H13" s="432"/>
      <c r="I13" s="41">
        <v>9</v>
      </c>
      <c r="J13" s="43"/>
      <c r="K13" s="43"/>
    </row>
    <row r="14" spans="1:12" x14ac:dyDescent="0.2">
      <c r="A14" s="433" t="s">
        <v>294</v>
      </c>
      <c r="B14" s="434"/>
      <c r="C14" s="434"/>
      <c r="D14" s="434"/>
      <c r="E14" s="434"/>
      <c r="F14" s="434"/>
      <c r="G14" s="434"/>
      <c r="H14" s="434"/>
      <c r="I14" s="41">
        <v>10</v>
      </c>
      <c r="J14" s="74">
        <f>SUM(J5:J13)</f>
        <v>-396695346</v>
      </c>
      <c r="K14" s="74">
        <f>SUM(K5:K13)</f>
        <v>-447168770</v>
      </c>
    </row>
    <row r="15" spans="1:12" x14ac:dyDescent="0.2">
      <c r="A15" s="431" t="s">
        <v>295</v>
      </c>
      <c r="B15" s="432"/>
      <c r="C15" s="432"/>
      <c r="D15" s="432"/>
      <c r="E15" s="432"/>
      <c r="F15" s="432"/>
      <c r="G15" s="432"/>
      <c r="H15" s="432"/>
      <c r="I15" s="41">
        <v>11</v>
      </c>
      <c r="J15" s="43"/>
      <c r="K15" s="43"/>
    </row>
    <row r="16" spans="1:12" x14ac:dyDescent="0.2">
      <c r="A16" s="431" t="s">
        <v>296</v>
      </c>
      <c r="B16" s="432"/>
      <c r="C16" s="432"/>
      <c r="D16" s="432"/>
      <c r="E16" s="432"/>
      <c r="F16" s="432"/>
      <c r="G16" s="432"/>
      <c r="H16" s="432"/>
      <c r="I16" s="41">
        <v>12</v>
      </c>
      <c r="J16" s="43"/>
      <c r="K16" s="43"/>
    </row>
    <row r="17" spans="1:11" x14ac:dyDescent="0.2">
      <c r="A17" s="431" t="s">
        <v>297</v>
      </c>
      <c r="B17" s="432"/>
      <c r="C17" s="432"/>
      <c r="D17" s="432"/>
      <c r="E17" s="432"/>
      <c r="F17" s="432"/>
      <c r="G17" s="432"/>
      <c r="H17" s="432"/>
      <c r="I17" s="41">
        <v>13</v>
      </c>
      <c r="J17" s="43"/>
      <c r="K17" s="43"/>
    </row>
    <row r="18" spans="1:11" x14ac:dyDescent="0.2">
      <c r="A18" s="431" t="s">
        <v>298</v>
      </c>
      <c r="B18" s="432"/>
      <c r="C18" s="432"/>
      <c r="D18" s="432"/>
      <c r="E18" s="432"/>
      <c r="F18" s="432"/>
      <c r="G18" s="432"/>
      <c r="H18" s="432"/>
      <c r="I18" s="41">
        <v>14</v>
      </c>
      <c r="J18" s="43"/>
      <c r="K18" s="43"/>
    </row>
    <row r="19" spans="1:11" x14ac:dyDescent="0.2">
      <c r="A19" s="431" t="s">
        <v>299</v>
      </c>
      <c r="B19" s="432"/>
      <c r="C19" s="432"/>
      <c r="D19" s="432"/>
      <c r="E19" s="432"/>
      <c r="F19" s="432"/>
      <c r="G19" s="432"/>
      <c r="H19" s="432"/>
      <c r="I19" s="41">
        <v>15</v>
      </c>
      <c r="J19" s="43"/>
      <c r="K19" s="43"/>
    </row>
    <row r="20" spans="1:11" x14ac:dyDescent="0.2">
      <c r="A20" s="431" t="s">
        <v>300</v>
      </c>
      <c r="B20" s="432"/>
      <c r="C20" s="432"/>
      <c r="D20" s="432"/>
      <c r="E20" s="432"/>
      <c r="F20" s="432"/>
      <c r="G20" s="432"/>
      <c r="H20" s="432"/>
      <c r="I20" s="41">
        <v>16</v>
      </c>
      <c r="J20" s="43"/>
      <c r="K20" s="43"/>
    </row>
    <row r="21" spans="1:11" x14ac:dyDescent="0.2">
      <c r="A21" s="433" t="s">
        <v>301</v>
      </c>
      <c r="B21" s="434"/>
      <c r="C21" s="434"/>
      <c r="D21" s="434"/>
      <c r="E21" s="434"/>
      <c r="F21" s="434"/>
      <c r="G21" s="434"/>
      <c r="H21" s="434"/>
      <c r="I21" s="41">
        <v>17</v>
      </c>
      <c r="J21" s="75">
        <f>SUM(J15:J20)</f>
        <v>0</v>
      </c>
      <c r="K21" s="75">
        <f>SUM(K15:K20)</f>
        <v>0</v>
      </c>
    </row>
    <row r="22" spans="1:11" x14ac:dyDescent="0.2">
      <c r="A22" s="448"/>
      <c r="B22" s="449"/>
      <c r="C22" s="449"/>
      <c r="D22" s="449"/>
      <c r="E22" s="449"/>
      <c r="F22" s="449"/>
      <c r="G22" s="449"/>
      <c r="H22" s="449"/>
      <c r="I22" s="450"/>
      <c r="J22" s="450"/>
      <c r="K22" s="451"/>
    </row>
    <row r="23" spans="1:11" x14ac:dyDescent="0.2">
      <c r="A23" s="440" t="s">
        <v>302</v>
      </c>
      <c r="B23" s="441"/>
      <c r="C23" s="441"/>
      <c r="D23" s="441"/>
      <c r="E23" s="441"/>
      <c r="F23" s="441"/>
      <c r="G23" s="441"/>
      <c r="H23" s="441"/>
      <c r="I23" s="44">
        <v>18</v>
      </c>
      <c r="J23" s="42"/>
      <c r="K23" s="42"/>
    </row>
    <row r="24" spans="1:11" ht="17.25" customHeight="1" x14ac:dyDescent="0.2">
      <c r="A24" s="442" t="s">
        <v>303</v>
      </c>
      <c r="B24" s="443"/>
      <c r="C24" s="443"/>
      <c r="D24" s="443"/>
      <c r="E24" s="443"/>
      <c r="F24" s="443"/>
      <c r="G24" s="443"/>
      <c r="H24" s="443"/>
      <c r="I24" s="45">
        <v>19</v>
      </c>
      <c r="J24" s="75"/>
      <c r="K24" s="75"/>
    </row>
    <row r="25" spans="1:11" ht="30" customHeight="1" x14ac:dyDescent="0.2">
      <c r="A25" s="444" t="s">
        <v>304</v>
      </c>
      <c r="B25" s="445"/>
      <c r="C25" s="445"/>
      <c r="D25" s="445"/>
      <c r="E25" s="445"/>
      <c r="F25" s="445"/>
      <c r="G25" s="445"/>
      <c r="H25" s="445"/>
      <c r="I25" s="445"/>
      <c r="J25" s="445"/>
      <c r="K25" s="445"/>
    </row>
  </sheetData>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phoneticPr fontId="6" type="noConversion"/>
  <conditionalFormatting sqref="G2">
    <cfRule type="cellIs" dxfId="0" priority="1" stopIfTrue="1" operator="lessThan">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486"/>
  <sheetViews>
    <sheetView topLeftCell="A13" zoomScaleNormal="100" zoomScaleSheetLayoutView="100" workbookViewId="0"/>
  </sheetViews>
  <sheetFormatPr defaultRowHeight="12.75" x14ac:dyDescent="0.2"/>
  <cols>
    <col min="1" max="1" width="30" style="173" customWidth="1"/>
    <col min="2" max="2" width="11.7109375" style="173" bestFit="1" customWidth="1"/>
    <col min="3" max="3" width="11.140625" style="173" bestFit="1" customWidth="1"/>
    <col min="4" max="4" width="12.42578125" style="173" customWidth="1"/>
    <col min="5" max="5" width="9.7109375" style="173" bestFit="1" customWidth="1"/>
    <col min="6" max="6" width="10.85546875" style="173" customWidth="1"/>
    <col min="7" max="7" width="10.140625" style="173" bestFit="1" customWidth="1"/>
    <col min="8" max="8" width="9.42578125" style="173" bestFit="1" customWidth="1"/>
    <col min="9" max="9" width="9.5703125" style="173" bestFit="1" customWidth="1"/>
    <col min="10" max="10" width="11.140625" style="165" bestFit="1" customWidth="1"/>
    <col min="11" max="11" width="10.140625" style="191" bestFit="1" customWidth="1"/>
    <col min="12" max="12" width="11.140625" style="176" bestFit="1" customWidth="1"/>
    <col min="13" max="16384" width="9.140625" style="176"/>
  </cols>
  <sheetData>
    <row r="1" spans="1:10" x14ac:dyDescent="0.2">
      <c r="A1" s="141"/>
    </row>
    <row r="2" spans="1:10" ht="20.25" x14ac:dyDescent="0.2">
      <c r="A2" s="455" t="s">
        <v>280</v>
      </c>
      <c r="B2" s="455"/>
      <c r="C2" s="455"/>
      <c r="D2" s="455"/>
      <c r="E2" s="455"/>
      <c r="F2" s="455"/>
      <c r="G2" s="455"/>
      <c r="H2" s="455"/>
      <c r="I2" s="455"/>
    </row>
    <row r="3" spans="1:10" x14ac:dyDescent="0.2">
      <c r="A3" s="156"/>
    </row>
    <row r="4" spans="1:10" ht="12.75" customHeight="1" x14ac:dyDescent="0.2">
      <c r="A4" s="141"/>
    </row>
    <row r="5" spans="1:10" ht="12.75" customHeight="1" x14ac:dyDescent="0.2">
      <c r="A5" s="454" t="s">
        <v>336</v>
      </c>
      <c r="B5" s="454"/>
      <c r="C5" s="454"/>
      <c r="D5" s="454"/>
      <c r="E5" s="454"/>
      <c r="F5" s="454"/>
      <c r="G5" s="454"/>
      <c r="H5" s="454"/>
      <c r="I5" s="454"/>
    </row>
    <row r="6" spans="1:10" ht="12.75" customHeight="1" x14ac:dyDescent="0.2">
      <c r="A6" s="168"/>
      <c r="B6" s="168"/>
      <c r="C6" s="168"/>
      <c r="D6" s="168"/>
      <c r="E6" s="168"/>
      <c r="F6" s="168"/>
      <c r="G6" s="168"/>
      <c r="H6" s="168"/>
      <c r="I6" s="168"/>
    </row>
    <row r="7" spans="1:10" ht="12.75" customHeight="1" x14ac:dyDescent="0.2">
      <c r="A7" s="454" t="s">
        <v>337</v>
      </c>
      <c r="B7" s="454"/>
      <c r="C7" s="454"/>
      <c r="D7" s="454"/>
      <c r="E7" s="454"/>
      <c r="F7" s="454"/>
      <c r="G7" s="454"/>
      <c r="H7" s="454"/>
      <c r="I7" s="454"/>
    </row>
    <row r="8" spans="1:10" ht="27.75" customHeight="1" x14ac:dyDescent="0.2">
      <c r="A8" s="452" t="s">
        <v>338</v>
      </c>
      <c r="B8" s="452"/>
      <c r="C8" s="452"/>
      <c r="D8" s="452"/>
      <c r="E8" s="452"/>
      <c r="F8" s="452"/>
      <c r="G8" s="452"/>
      <c r="H8" s="452"/>
      <c r="I8" s="452"/>
    </row>
    <row r="9" spans="1:10" ht="39.75" customHeight="1" x14ac:dyDescent="0.2">
      <c r="A9" s="452" t="s">
        <v>339</v>
      </c>
      <c r="B9" s="452"/>
      <c r="C9" s="452"/>
      <c r="D9" s="452"/>
      <c r="E9" s="452"/>
      <c r="F9" s="452"/>
      <c r="G9" s="452"/>
      <c r="H9" s="452"/>
      <c r="I9" s="452"/>
    </row>
    <row r="10" spans="1:10" ht="12.75" customHeight="1" x14ac:dyDescent="0.2">
      <c r="A10" s="177"/>
    </row>
    <row r="11" spans="1:10" x14ac:dyDescent="0.2">
      <c r="A11" s="454" t="s">
        <v>340</v>
      </c>
      <c r="B11" s="454"/>
      <c r="C11" s="454"/>
      <c r="D11" s="454"/>
      <c r="E11" s="454"/>
      <c r="F11" s="454"/>
      <c r="G11" s="454"/>
      <c r="H11" s="454"/>
      <c r="I11" s="454"/>
    </row>
    <row r="12" spans="1:10" ht="28.5" customHeight="1" x14ac:dyDescent="0.2">
      <c r="A12" s="452" t="s">
        <v>341</v>
      </c>
      <c r="B12" s="452"/>
      <c r="C12" s="452"/>
      <c r="D12" s="452"/>
      <c r="E12" s="452"/>
      <c r="F12" s="452"/>
      <c r="G12" s="452"/>
      <c r="H12" s="452"/>
      <c r="I12" s="452"/>
    </row>
    <row r="13" spans="1:10" ht="27" customHeight="1" x14ac:dyDescent="0.2">
      <c r="A13" s="452" t="s">
        <v>343</v>
      </c>
      <c r="B13" s="452"/>
      <c r="C13" s="452"/>
      <c r="D13" s="452"/>
      <c r="E13" s="452"/>
      <c r="F13" s="452"/>
      <c r="G13" s="452"/>
      <c r="H13" s="452"/>
      <c r="I13" s="452"/>
      <c r="J13" s="178"/>
    </row>
    <row r="14" spans="1:10" ht="67.5" customHeight="1" x14ac:dyDescent="0.2">
      <c r="A14" s="452" t="s">
        <v>344</v>
      </c>
      <c r="B14" s="452"/>
      <c r="C14" s="452"/>
      <c r="D14" s="452"/>
      <c r="E14" s="452"/>
      <c r="F14" s="452"/>
      <c r="G14" s="452"/>
      <c r="H14" s="452"/>
      <c r="I14" s="452"/>
    </row>
    <row r="15" spans="1:10" x14ac:dyDescent="0.2">
      <c r="A15" s="169"/>
      <c r="B15" s="169"/>
      <c r="C15" s="169"/>
      <c r="D15" s="169"/>
      <c r="E15" s="169"/>
      <c r="F15" s="169"/>
      <c r="G15" s="169"/>
      <c r="H15" s="169"/>
      <c r="I15" s="169"/>
    </row>
    <row r="16" spans="1:10" x14ac:dyDescent="0.2">
      <c r="A16" s="169"/>
      <c r="B16" s="169"/>
      <c r="C16" s="169"/>
      <c r="D16" s="169"/>
      <c r="E16" s="169"/>
      <c r="F16" s="169"/>
      <c r="G16" s="169"/>
      <c r="H16" s="169"/>
      <c r="I16" s="169"/>
    </row>
    <row r="17" spans="1:10" x14ac:dyDescent="0.2">
      <c r="A17" s="177"/>
    </row>
    <row r="18" spans="1:10" x14ac:dyDescent="0.2">
      <c r="A18" s="454" t="s">
        <v>345</v>
      </c>
      <c r="B18" s="454"/>
      <c r="C18" s="454"/>
      <c r="D18" s="454"/>
      <c r="E18" s="454"/>
      <c r="F18" s="454"/>
      <c r="G18" s="454"/>
      <c r="H18" s="454"/>
      <c r="I18" s="454"/>
    </row>
    <row r="19" spans="1:10" ht="12.75" customHeight="1" x14ac:dyDescent="0.2">
      <c r="A19" s="453" t="s">
        <v>596</v>
      </c>
      <c r="B19" s="453"/>
      <c r="C19" s="453"/>
      <c r="D19" s="453"/>
      <c r="E19" s="453"/>
      <c r="F19" s="453"/>
      <c r="G19" s="453"/>
      <c r="H19" s="453"/>
      <c r="I19" s="453"/>
    </row>
    <row r="20" spans="1:10" x14ac:dyDescent="0.2">
      <c r="A20" s="268"/>
      <c r="B20" s="185"/>
      <c r="C20" s="185"/>
      <c r="D20" s="185"/>
      <c r="E20" s="185"/>
      <c r="F20" s="185"/>
      <c r="G20" s="185"/>
      <c r="H20" s="185"/>
      <c r="I20" s="185"/>
    </row>
    <row r="21" spans="1:10" x14ac:dyDescent="0.2">
      <c r="A21" s="268"/>
      <c r="B21" s="185"/>
      <c r="C21" s="185"/>
      <c r="D21" s="185"/>
      <c r="E21" s="185"/>
      <c r="F21" s="185"/>
      <c r="G21" s="185"/>
      <c r="H21" s="185"/>
      <c r="I21" s="185"/>
    </row>
    <row r="22" spans="1:10" s="191" customFormat="1" x14ac:dyDescent="0.2">
      <c r="A22" s="462" t="s">
        <v>532</v>
      </c>
      <c r="B22" s="462"/>
      <c r="C22" s="462"/>
      <c r="D22" s="462"/>
      <c r="E22" s="462"/>
      <c r="F22" s="462"/>
      <c r="G22" s="462"/>
      <c r="H22" s="462"/>
      <c r="I22" s="462"/>
      <c r="J22" s="165"/>
    </row>
    <row r="23" spans="1:10" s="191" customFormat="1" x14ac:dyDescent="0.2">
      <c r="A23" s="269"/>
      <c r="B23" s="185"/>
      <c r="C23" s="185"/>
      <c r="D23" s="185"/>
      <c r="E23" s="185"/>
      <c r="F23" s="185"/>
      <c r="G23" s="185"/>
      <c r="H23" s="185"/>
      <c r="I23" s="185"/>
      <c r="J23" s="165"/>
    </row>
    <row r="24" spans="1:10" s="191" customFormat="1" x14ac:dyDescent="0.2">
      <c r="A24" s="462" t="s">
        <v>527</v>
      </c>
      <c r="B24" s="462"/>
      <c r="C24" s="462"/>
      <c r="D24" s="462"/>
      <c r="E24" s="462"/>
      <c r="F24" s="462"/>
      <c r="G24" s="462"/>
      <c r="H24" s="462"/>
      <c r="I24" s="462"/>
      <c r="J24" s="165"/>
    </row>
    <row r="25" spans="1:10" s="191" customFormat="1" x14ac:dyDescent="0.2">
      <c r="A25" s="269" t="s">
        <v>349</v>
      </c>
      <c r="B25" s="463" t="s">
        <v>562</v>
      </c>
      <c r="C25" s="463"/>
      <c r="D25" s="463"/>
      <c r="E25" s="463"/>
      <c r="F25" s="463"/>
      <c r="G25" s="463"/>
      <c r="H25" s="463"/>
      <c r="I25" s="463"/>
      <c r="J25" s="165"/>
    </row>
    <row r="26" spans="1:10" s="191" customFormat="1" x14ac:dyDescent="0.2">
      <c r="A26" s="269" t="s">
        <v>346</v>
      </c>
      <c r="B26" s="463" t="s">
        <v>563</v>
      </c>
      <c r="C26" s="463"/>
      <c r="D26" s="463"/>
      <c r="E26" s="463"/>
      <c r="F26" s="463"/>
      <c r="G26" s="463"/>
      <c r="H26" s="463"/>
      <c r="I26" s="463"/>
      <c r="J26" s="165"/>
    </row>
    <row r="27" spans="1:10" s="191" customFormat="1" x14ac:dyDescent="0.2">
      <c r="A27" s="269" t="s">
        <v>347</v>
      </c>
      <c r="B27" s="463" t="s">
        <v>348</v>
      </c>
      <c r="C27" s="463"/>
      <c r="D27" s="463"/>
      <c r="E27" s="463"/>
      <c r="F27" s="463"/>
      <c r="G27" s="463"/>
      <c r="H27" s="463"/>
      <c r="I27" s="463"/>
      <c r="J27" s="165"/>
    </row>
    <row r="28" spans="1:10" s="191" customFormat="1" x14ac:dyDescent="0.2">
      <c r="A28" s="185"/>
      <c r="B28" s="463"/>
      <c r="C28" s="463"/>
      <c r="D28" s="463"/>
      <c r="E28" s="463"/>
      <c r="F28" s="463"/>
      <c r="G28" s="463"/>
      <c r="H28" s="463"/>
      <c r="I28" s="463"/>
      <c r="J28" s="165"/>
    </row>
    <row r="29" spans="1:10" s="191" customFormat="1" x14ac:dyDescent="0.2">
      <c r="A29" s="185"/>
      <c r="B29" s="185"/>
      <c r="C29" s="185"/>
      <c r="D29" s="185"/>
      <c r="E29" s="185"/>
      <c r="F29" s="185"/>
      <c r="G29" s="185"/>
      <c r="H29" s="185"/>
      <c r="I29" s="185"/>
      <c r="J29" s="165"/>
    </row>
    <row r="30" spans="1:10" s="191" customFormat="1" x14ac:dyDescent="0.2">
      <c r="A30" s="462" t="s">
        <v>580</v>
      </c>
      <c r="B30" s="462"/>
      <c r="C30" s="462"/>
      <c r="D30" s="462"/>
      <c r="E30" s="462"/>
      <c r="F30" s="462"/>
      <c r="G30" s="462"/>
      <c r="H30" s="462"/>
      <c r="I30" s="462"/>
      <c r="J30" s="165"/>
    </row>
    <row r="31" spans="1:10" s="191" customFormat="1" x14ac:dyDescent="0.2">
      <c r="A31" s="269" t="s">
        <v>350</v>
      </c>
      <c r="B31" s="270" t="s">
        <v>564</v>
      </c>
      <c r="C31" s="270"/>
      <c r="D31" s="270"/>
      <c r="E31" s="270"/>
      <c r="F31" s="270"/>
      <c r="G31" s="270"/>
      <c r="H31" s="270"/>
      <c r="I31" s="270"/>
      <c r="J31" s="165"/>
    </row>
    <row r="32" spans="1:10" s="191" customFormat="1" x14ac:dyDescent="0.2">
      <c r="A32" s="269" t="s">
        <v>620</v>
      </c>
      <c r="B32" s="287" t="s">
        <v>621</v>
      </c>
      <c r="C32" s="287"/>
      <c r="D32" s="287"/>
      <c r="E32" s="287"/>
      <c r="F32" s="287"/>
      <c r="G32" s="287"/>
      <c r="H32" s="287"/>
      <c r="I32" s="287"/>
      <c r="J32" s="165"/>
    </row>
    <row r="33" spans="1:10" s="191" customFormat="1" x14ac:dyDescent="0.2">
      <c r="A33" s="269" t="s">
        <v>528</v>
      </c>
      <c r="B33" s="270" t="s">
        <v>586</v>
      </c>
      <c r="C33" s="270"/>
      <c r="D33" s="270"/>
      <c r="E33" s="270"/>
      <c r="F33" s="270"/>
      <c r="G33" s="270"/>
      <c r="H33" s="270"/>
      <c r="I33" s="270"/>
      <c r="J33" s="165"/>
    </row>
    <row r="34" spans="1:10" s="191" customFormat="1" x14ac:dyDescent="0.2">
      <c r="A34" s="269" t="s">
        <v>587</v>
      </c>
      <c r="B34" s="270" t="s">
        <v>588</v>
      </c>
      <c r="C34" s="270"/>
      <c r="D34" s="270"/>
      <c r="E34" s="270"/>
      <c r="F34" s="270"/>
      <c r="G34" s="270"/>
      <c r="H34" s="270"/>
      <c r="I34" s="270"/>
      <c r="J34" s="165"/>
    </row>
    <row r="35" spans="1:10" x14ac:dyDescent="0.2">
      <c r="A35" s="269" t="s">
        <v>589</v>
      </c>
      <c r="B35" s="270" t="s">
        <v>590</v>
      </c>
      <c r="C35" s="270"/>
      <c r="D35" s="270"/>
      <c r="E35" s="270"/>
      <c r="F35" s="270"/>
      <c r="G35" s="270"/>
      <c r="H35" s="270"/>
      <c r="I35" s="270"/>
    </row>
    <row r="36" spans="1:10" x14ac:dyDescent="0.2">
      <c r="A36" s="269"/>
      <c r="B36" s="185"/>
      <c r="C36" s="185"/>
      <c r="D36" s="185"/>
      <c r="E36" s="185"/>
      <c r="F36" s="185"/>
      <c r="G36" s="185"/>
      <c r="H36" s="185"/>
      <c r="I36" s="185"/>
    </row>
    <row r="37" spans="1:10" x14ac:dyDescent="0.2">
      <c r="A37" s="466" t="s">
        <v>351</v>
      </c>
      <c r="B37" s="466"/>
      <c r="C37" s="466"/>
      <c r="D37" s="466"/>
      <c r="E37" s="466"/>
      <c r="F37" s="466"/>
      <c r="G37" s="466"/>
      <c r="H37" s="466"/>
      <c r="I37" s="466"/>
    </row>
    <row r="38" spans="1:10" x14ac:dyDescent="0.2">
      <c r="A38" s="271"/>
      <c r="B38" s="271"/>
      <c r="C38" s="271"/>
      <c r="D38" s="271"/>
      <c r="E38" s="271"/>
      <c r="F38" s="271"/>
      <c r="G38" s="271"/>
      <c r="H38" s="271"/>
      <c r="I38" s="271"/>
    </row>
    <row r="39" spans="1:10" x14ac:dyDescent="0.2">
      <c r="A39" s="464" t="s">
        <v>352</v>
      </c>
      <c r="B39" s="464"/>
      <c r="C39" s="464"/>
      <c r="D39" s="464"/>
      <c r="E39" s="464"/>
      <c r="F39" s="464"/>
      <c r="G39" s="464"/>
      <c r="H39" s="464"/>
      <c r="I39" s="464"/>
    </row>
    <row r="40" spans="1:10" x14ac:dyDescent="0.2">
      <c r="A40" s="177"/>
    </row>
    <row r="41" spans="1:10" ht="39" customHeight="1" x14ac:dyDescent="0.2">
      <c r="A41" s="452" t="s">
        <v>353</v>
      </c>
      <c r="B41" s="452"/>
      <c r="C41" s="452"/>
      <c r="D41" s="452"/>
      <c r="E41" s="452"/>
      <c r="F41" s="452"/>
      <c r="G41" s="452"/>
      <c r="H41" s="452"/>
      <c r="I41" s="452"/>
      <c r="J41" s="180"/>
    </row>
    <row r="42" spans="1:10" ht="27.75" customHeight="1" x14ac:dyDescent="0.2">
      <c r="A42" s="452" t="s">
        <v>597</v>
      </c>
      <c r="B42" s="452"/>
      <c r="C42" s="452"/>
      <c r="D42" s="452"/>
      <c r="E42" s="452"/>
      <c r="F42" s="452"/>
      <c r="G42" s="452"/>
      <c r="H42" s="452"/>
      <c r="I42" s="452"/>
      <c r="J42" s="180"/>
    </row>
    <row r="43" spans="1:10" ht="26.25" customHeight="1" x14ac:dyDescent="0.2">
      <c r="A43" s="452" t="s">
        <v>607</v>
      </c>
      <c r="B43" s="452"/>
      <c r="C43" s="452"/>
      <c r="D43" s="452"/>
      <c r="E43" s="452"/>
      <c r="F43" s="452"/>
      <c r="G43" s="452"/>
      <c r="H43" s="452"/>
      <c r="I43" s="452"/>
      <c r="J43" s="180"/>
    </row>
    <row r="44" spans="1:10" x14ac:dyDescent="0.2">
      <c r="A44" s="179"/>
      <c r="B44" s="179"/>
      <c r="C44" s="179"/>
      <c r="D44" s="179"/>
      <c r="E44" s="179"/>
      <c r="F44" s="179"/>
      <c r="G44" s="179"/>
      <c r="H44" s="179"/>
      <c r="I44" s="179"/>
    </row>
    <row r="45" spans="1:10" x14ac:dyDescent="0.2">
      <c r="A45" s="464" t="s">
        <v>354</v>
      </c>
      <c r="B45" s="464"/>
      <c r="C45" s="464"/>
      <c r="D45" s="464"/>
      <c r="E45" s="464"/>
      <c r="F45" s="464"/>
      <c r="G45" s="464"/>
      <c r="H45" s="464"/>
      <c r="I45" s="464"/>
    </row>
    <row r="46" spans="1:10" ht="27" customHeight="1" x14ac:dyDescent="0.2">
      <c r="A46" s="467" t="s">
        <v>619</v>
      </c>
      <c r="B46" s="467"/>
      <c r="C46" s="467"/>
      <c r="D46" s="467"/>
      <c r="E46" s="467"/>
      <c r="F46" s="467"/>
      <c r="G46" s="467"/>
      <c r="H46" s="467"/>
      <c r="I46" s="467"/>
    </row>
    <row r="47" spans="1:10" x14ac:dyDescent="0.2">
      <c r="A47" s="169"/>
      <c r="B47" s="169"/>
      <c r="C47" s="169"/>
      <c r="D47" s="169"/>
      <c r="E47" s="169"/>
      <c r="F47" s="169"/>
      <c r="G47" s="169"/>
      <c r="H47" s="169"/>
      <c r="I47" s="169"/>
    </row>
    <row r="48" spans="1:10" x14ac:dyDescent="0.2">
      <c r="A48" s="169"/>
      <c r="B48" s="169"/>
      <c r="C48" s="169"/>
      <c r="D48" s="169"/>
      <c r="E48" s="169"/>
      <c r="F48" s="169"/>
      <c r="G48" s="169"/>
      <c r="H48" s="169"/>
      <c r="I48" s="169"/>
    </row>
    <row r="49" spans="1:10" x14ac:dyDescent="0.2">
      <c r="A49" s="171" t="s">
        <v>539</v>
      </c>
    </row>
    <row r="50" spans="1:10" x14ac:dyDescent="0.2">
      <c r="A50" s="129"/>
      <c r="B50" s="130" t="s">
        <v>593</v>
      </c>
      <c r="C50" s="130" t="s">
        <v>606</v>
      </c>
      <c r="D50" s="171"/>
      <c r="E50" s="171"/>
      <c r="J50" s="181"/>
    </row>
    <row r="51" spans="1:10" x14ac:dyDescent="0.2">
      <c r="A51" s="160" t="s">
        <v>355</v>
      </c>
      <c r="B51" s="196">
        <v>192601601</v>
      </c>
      <c r="C51" s="196">
        <v>207483412</v>
      </c>
      <c r="D51" s="246"/>
      <c r="E51" s="171"/>
    </row>
    <row r="52" spans="1:10" x14ac:dyDescent="0.2">
      <c r="A52" s="160" t="s">
        <v>356</v>
      </c>
      <c r="B52" s="196">
        <v>73716328</v>
      </c>
      <c r="C52" s="196">
        <v>58191596</v>
      </c>
      <c r="D52" s="246"/>
      <c r="F52" s="171"/>
      <c r="G52" s="171"/>
      <c r="J52" s="181"/>
    </row>
    <row r="53" spans="1:10" x14ac:dyDescent="0.2">
      <c r="A53" s="160" t="s">
        <v>569</v>
      </c>
      <c r="B53" s="196">
        <v>50497519</v>
      </c>
      <c r="C53" s="196">
        <v>42543021</v>
      </c>
      <c r="D53" s="246"/>
      <c r="G53" s="243"/>
      <c r="H53" s="243"/>
      <c r="J53" s="181"/>
    </row>
    <row r="54" spans="1:10" x14ac:dyDescent="0.2">
      <c r="A54" s="160" t="s">
        <v>357</v>
      </c>
      <c r="B54" s="196">
        <v>15844051</v>
      </c>
      <c r="C54" s="196">
        <v>14947444</v>
      </c>
      <c r="D54" s="246"/>
      <c r="G54" s="245"/>
      <c r="H54" s="245"/>
      <c r="I54" s="244"/>
    </row>
    <row r="55" spans="1:10" x14ac:dyDescent="0.2">
      <c r="A55" s="160" t="s">
        <v>358</v>
      </c>
      <c r="B55" s="196">
        <v>7425093</v>
      </c>
      <c r="C55" s="196">
        <v>2347351</v>
      </c>
      <c r="D55" s="246"/>
      <c r="F55" s="171"/>
      <c r="G55" s="171"/>
    </row>
    <row r="56" spans="1:10" x14ac:dyDescent="0.2">
      <c r="A56" s="160" t="s">
        <v>359</v>
      </c>
      <c r="B56" s="196">
        <v>2153298</v>
      </c>
      <c r="C56" s="196">
        <v>1369035</v>
      </c>
      <c r="D56" s="246"/>
      <c r="F56" s="171"/>
      <c r="G56" s="171"/>
    </row>
    <row r="57" spans="1:10" ht="13.5" thickBot="1" x14ac:dyDescent="0.25">
      <c r="A57" s="160" t="s">
        <v>529</v>
      </c>
      <c r="B57" s="197">
        <v>3819902</v>
      </c>
      <c r="C57" s="197">
        <v>2761641</v>
      </c>
      <c r="D57" s="246"/>
      <c r="F57" s="171"/>
      <c r="G57" s="171"/>
    </row>
    <row r="58" spans="1:10" ht="13.5" thickBot="1" x14ac:dyDescent="0.25">
      <c r="A58" s="172"/>
      <c r="B58" s="135">
        <f>SUM(B51:B57)</f>
        <v>346057792</v>
      </c>
      <c r="C58" s="135">
        <f>SUM(C51:C57)</f>
        <v>329643500</v>
      </c>
      <c r="D58" s="246"/>
      <c r="F58" s="244"/>
      <c r="G58" s="171"/>
    </row>
    <row r="61" spans="1:10" x14ac:dyDescent="0.2">
      <c r="A61" s="171" t="s">
        <v>540</v>
      </c>
    </row>
    <row r="62" spans="1:10" x14ac:dyDescent="0.2">
      <c r="A62" s="172"/>
      <c r="B62" s="130" t="s">
        <v>593</v>
      </c>
      <c r="C62" s="130" t="s">
        <v>606</v>
      </c>
      <c r="D62" s="136"/>
      <c r="E62" s="136"/>
    </row>
    <row r="63" spans="1:10" x14ac:dyDescent="0.2">
      <c r="A63" s="198" t="s">
        <v>360</v>
      </c>
      <c r="B63" s="199">
        <v>2727718</v>
      </c>
      <c r="C63" s="199">
        <v>1249292</v>
      </c>
      <c r="D63" s="136"/>
      <c r="E63" s="136"/>
    </row>
    <row r="64" spans="1:10" x14ac:dyDescent="0.2">
      <c r="A64" s="198" t="s">
        <v>361</v>
      </c>
      <c r="B64" s="199">
        <v>1336690</v>
      </c>
      <c r="C64" s="199">
        <v>982922</v>
      </c>
      <c r="D64" s="136"/>
      <c r="E64" s="136"/>
    </row>
    <row r="65" spans="1:8" x14ac:dyDescent="0.2">
      <c r="A65" s="198" t="s">
        <v>362</v>
      </c>
      <c r="B65" s="199">
        <v>0</v>
      </c>
      <c r="C65" s="199">
        <v>76630</v>
      </c>
      <c r="D65" s="136"/>
      <c r="E65" s="136"/>
    </row>
    <row r="66" spans="1:8" x14ac:dyDescent="0.2">
      <c r="A66" s="198" t="s">
        <v>363</v>
      </c>
      <c r="B66" s="199">
        <v>293767</v>
      </c>
      <c r="C66" s="199">
        <v>296092</v>
      </c>
      <c r="D66" s="136"/>
      <c r="E66" s="136"/>
    </row>
    <row r="67" spans="1:8" ht="13.5" thickBot="1" x14ac:dyDescent="0.25">
      <c r="A67" s="198" t="s">
        <v>364</v>
      </c>
      <c r="B67" s="200">
        <v>543983</v>
      </c>
      <c r="C67" s="200">
        <v>2702568</v>
      </c>
      <c r="D67" s="136"/>
      <c r="E67" s="136"/>
    </row>
    <row r="68" spans="1:8" ht="13.5" thickBot="1" x14ac:dyDescent="0.25">
      <c r="A68" s="172"/>
      <c r="B68" s="135">
        <f>SUM(B63:B67)</f>
        <v>4902158</v>
      </c>
      <c r="C68" s="135">
        <f>SUM(C63:C67)</f>
        <v>5307504</v>
      </c>
      <c r="D68" s="136"/>
      <c r="E68" s="136"/>
    </row>
    <row r="69" spans="1:8" x14ac:dyDescent="0.2">
      <c r="A69" s="465"/>
      <c r="B69" s="465"/>
      <c r="C69" s="465"/>
      <c r="D69" s="174"/>
      <c r="E69" s="174"/>
    </row>
    <row r="70" spans="1:8" x14ac:dyDescent="0.2">
      <c r="A70" s="465"/>
      <c r="B70" s="465"/>
      <c r="C70" s="465"/>
      <c r="D70" s="174"/>
      <c r="E70" s="174"/>
    </row>
    <row r="71" spans="1:8" x14ac:dyDescent="0.2">
      <c r="A71" s="465" t="s">
        <v>541</v>
      </c>
      <c r="B71" s="465"/>
      <c r="C71" s="465"/>
      <c r="D71" s="174"/>
      <c r="E71" s="174"/>
    </row>
    <row r="72" spans="1:8" x14ac:dyDescent="0.2">
      <c r="B72" s="130" t="s">
        <v>593</v>
      </c>
      <c r="C72" s="130" t="s">
        <v>606</v>
      </c>
      <c r="D72" s="174"/>
      <c r="E72" s="174"/>
    </row>
    <row r="73" spans="1:8" x14ac:dyDescent="0.2">
      <c r="A73" s="195" t="s">
        <v>365</v>
      </c>
      <c r="B73" s="153">
        <v>1334629</v>
      </c>
      <c r="C73" s="153">
        <v>3749601</v>
      </c>
      <c r="D73" s="174"/>
      <c r="E73" s="174"/>
    </row>
    <row r="74" spans="1:8" x14ac:dyDescent="0.2">
      <c r="A74" s="160" t="s">
        <v>366</v>
      </c>
      <c r="B74" s="153">
        <v>3540070</v>
      </c>
      <c r="C74" s="153">
        <v>4408411</v>
      </c>
      <c r="D74" s="174"/>
      <c r="E74" s="174"/>
    </row>
    <row r="75" spans="1:8" x14ac:dyDescent="0.2">
      <c r="A75" s="160" t="s">
        <v>367</v>
      </c>
      <c r="B75" s="183">
        <v>0</v>
      </c>
      <c r="C75" s="153">
        <v>0</v>
      </c>
      <c r="D75" s="174"/>
      <c r="E75" s="174"/>
    </row>
    <row r="76" spans="1:8" x14ac:dyDescent="0.2">
      <c r="A76" s="160" t="s">
        <v>368</v>
      </c>
      <c r="B76" s="153">
        <v>10408740</v>
      </c>
      <c r="C76" s="153">
        <v>12197260</v>
      </c>
      <c r="D76" s="174"/>
      <c r="E76" s="174"/>
    </row>
    <row r="77" spans="1:8" x14ac:dyDescent="0.2">
      <c r="A77" s="160" t="s">
        <v>369</v>
      </c>
      <c r="B77" s="153">
        <v>4964780</v>
      </c>
      <c r="C77" s="153">
        <v>1445333</v>
      </c>
      <c r="D77" s="174"/>
      <c r="E77" s="174"/>
    </row>
    <row r="78" spans="1:8" x14ac:dyDescent="0.2">
      <c r="A78" s="160" t="s">
        <v>370</v>
      </c>
      <c r="B78" s="153">
        <v>5307732</v>
      </c>
      <c r="C78" s="153">
        <v>6772347</v>
      </c>
      <c r="D78" s="174"/>
      <c r="E78" s="174"/>
      <c r="H78" s="139"/>
    </row>
    <row r="79" spans="1:8" x14ac:dyDescent="0.2">
      <c r="A79" s="160" t="s">
        <v>371</v>
      </c>
      <c r="B79" s="153">
        <v>33310523</v>
      </c>
      <c r="C79" s="153">
        <v>32266041</v>
      </c>
      <c r="D79" s="174"/>
      <c r="E79" s="174"/>
    </row>
    <row r="80" spans="1:8" x14ac:dyDescent="0.2">
      <c r="A80" s="160" t="s">
        <v>372</v>
      </c>
      <c r="B80" s="153">
        <v>2227915</v>
      </c>
      <c r="C80" s="153">
        <v>1345579</v>
      </c>
      <c r="D80" s="174"/>
      <c r="E80" s="174"/>
    </row>
    <row r="81" spans="1:8" x14ac:dyDescent="0.2">
      <c r="A81" s="160" t="s">
        <v>373</v>
      </c>
      <c r="B81" s="153">
        <v>6705161</v>
      </c>
      <c r="C81" s="153">
        <v>2666879</v>
      </c>
      <c r="D81" s="174"/>
      <c r="E81" s="174"/>
    </row>
    <row r="82" spans="1:8" x14ac:dyDescent="0.2">
      <c r="A82" s="160" t="s">
        <v>374</v>
      </c>
      <c r="B82" s="153">
        <v>17017356</v>
      </c>
      <c r="C82" s="153">
        <v>14748716</v>
      </c>
      <c r="D82" s="174"/>
      <c r="E82" s="174"/>
    </row>
    <row r="83" spans="1:8" x14ac:dyDescent="0.2">
      <c r="A83" s="160" t="s">
        <v>375</v>
      </c>
      <c r="B83" s="153">
        <v>44832012</v>
      </c>
      <c r="C83" s="153">
        <v>46178622</v>
      </c>
      <c r="D83" s="174"/>
      <c r="E83" s="174"/>
    </row>
    <row r="84" spans="1:8" x14ac:dyDescent="0.2">
      <c r="A84" s="160" t="s">
        <v>376</v>
      </c>
      <c r="B84" s="153">
        <v>114240006</v>
      </c>
      <c r="C84" s="153">
        <v>109787051</v>
      </c>
      <c r="D84" s="174"/>
      <c r="E84" s="174"/>
    </row>
    <row r="85" spans="1:8" x14ac:dyDescent="0.2">
      <c r="A85" s="160" t="s">
        <v>377</v>
      </c>
      <c r="B85" s="153">
        <v>11932050</v>
      </c>
      <c r="C85" s="153">
        <v>11550120</v>
      </c>
      <c r="D85" s="174"/>
      <c r="E85" s="174"/>
    </row>
    <row r="86" spans="1:8" ht="13.5" thickBot="1" x14ac:dyDescent="0.25">
      <c r="A86" s="160" t="s">
        <v>378</v>
      </c>
      <c r="B86" s="155">
        <v>1132527</v>
      </c>
      <c r="C86" s="155">
        <v>3216174</v>
      </c>
      <c r="D86" s="174"/>
      <c r="E86" s="174"/>
    </row>
    <row r="87" spans="1:8" ht="13.5" thickBot="1" x14ac:dyDescent="0.25">
      <c r="B87" s="175">
        <f>SUM(B73:B86)</f>
        <v>256953501</v>
      </c>
      <c r="C87" s="140">
        <f>SUM(C73:C86)</f>
        <v>250332134</v>
      </c>
      <c r="D87" s="174"/>
      <c r="E87" s="174"/>
    </row>
    <row r="88" spans="1:8" x14ac:dyDescent="0.2">
      <c r="A88" s="470"/>
      <c r="B88" s="470"/>
      <c r="C88" s="470"/>
      <c r="D88" s="174"/>
      <c r="E88" s="174"/>
    </row>
    <row r="89" spans="1:8" x14ac:dyDescent="0.2">
      <c r="A89" s="470"/>
      <c r="B89" s="470"/>
      <c r="C89" s="470"/>
      <c r="D89" s="174"/>
      <c r="E89" s="174"/>
    </row>
    <row r="90" spans="1:8" x14ac:dyDescent="0.2">
      <c r="A90" s="468" t="s">
        <v>542</v>
      </c>
      <c r="B90" s="468"/>
      <c r="C90" s="468"/>
      <c r="D90" s="468"/>
      <c r="E90" s="468"/>
      <c r="F90" s="468"/>
    </row>
    <row r="91" spans="1:8" x14ac:dyDescent="0.2">
      <c r="A91" s="129"/>
      <c r="B91" s="130" t="s">
        <v>593</v>
      </c>
      <c r="C91" s="130" t="s">
        <v>606</v>
      </c>
    </row>
    <row r="92" spans="1:8" x14ac:dyDescent="0.2">
      <c r="A92" s="195" t="s">
        <v>379</v>
      </c>
      <c r="B92" s="150">
        <v>14812577</v>
      </c>
      <c r="C92" s="150">
        <v>14104317</v>
      </c>
    </row>
    <row r="93" spans="1:8" x14ac:dyDescent="0.2">
      <c r="A93" s="195" t="s">
        <v>380</v>
      </c>
      <c r="B93" s="150">
        <v>8644312</v>
      </c>
      <c r="C93" s="150">
        <v>8437889</v>
      </c>
    </row>
    <row r="94" spans="1:8" ht="13.5" thickBot="1" x14ac:dyDescent="0.25">
      <c r="A94" s="195" t="s">
        <v>381</v>
      </c>
      <c r="B94" s="159">
        <v>4000780</v>
      </c>
      <c r="C94" s="155">
        <v>3846764</v>
      </c>
    </row>
    <row r="95" spans="1:8" ht="13.5" thickBot="1" x14ac:dyDescent="0.25">
      <c r="A95" s="172"/>
      <c r="B95" s="135">
        <f>SUM(B92:B94)</f>
        <v>27457669</v>
      </c>
      <c r="C95" s="135">
        <f>SUM(C92:C94)</f>
        <v>26388970</v>
      </c>
      <c r="H95" s="182"/>
    </row>
    <row r="96" spans="1:8" x14ac:dyDescent="0.2">
      <c r="A96" s="459"/>
      <c r="B96" s="459"/>
      <c r="C96" s="459"/>
      <c r="D96" s="459"/>
      <c r="E96" s="459"/>
      <c r="F96" s="459"/>
    </row>
    <row r="97" spans="1:6" ht="25.5" x14ac:dyDescent="0.2">
      <c r="A97" s="154" t="s">
        <v>598</v>
      </c>
      <c r="B97" s="275">
        <v>188</v>
      </c>
      <c r="C97" s="201">
        <v>179</v>
      </c>
    </row>
    <row r="98" spans="1:6" x14ac:dyDescent="0.2">
      <c r="A98" s="469"/>
      <c r="B98" s="469"/>
      <c r="C98" s="469"/>
      <c r="D98" s="469"/>
      <c r="E98" s="469"/>
      <c r="F98" s="469"/>
    </row>
    <row r="99" spans="1:6" x14ac:dyDescent="0.2">
      <c r="A99" s="469"/>
      <c r="B99" s="469"/>
      <c r="C99" s="469"/>
      <c r="D99" s="469"/>
      <c r="E99" s="469"/>
      <c r="F99" s="469"/>
    </row>
    <row r="100" spans="1:6" x14ac:dyDescent="0.2">
      <c r="A100" s="460" t="s">
        <v>543</v>
      </c>
      <c r="B100" s="460"/>
      <c r="C100" s="460"/>
      <c r="D100" s="460"/>
      <c r="E100" s="460"/>
      <c r="F100" s="460"/>
    </row>
    <row r="101" spans="1:6" x14ac:dyDescent="0.2">
      <c r="A101" s="171"/>
      <c r="B101" s="171"/>
      <c r="C101" s="171"/>
      <c r="D101" s="171"/>
      <c r="E101" s="171"/>
      <c r="F101" s="171"/>
    </row>
    <row r="102" spans="1:6" x14ac:dyDescent="0.2">
      <c r="A102" s="141" t="s">
        <v>342</v>
      </c>
      <c r="B102" s="130" t="s">
        <v>593</v>
      </c>
      <c r="C102" s="130" t="s">
        <v>606</v>
      </c>
    </row>
    <row r="103" spans="1:6" ht="25.5" x14ac:dyDescent="0.2">
      <c r="A103" s="198" t="s">
        <v>384</v>
      </c>
      <c r="B103" s="199">
        <v>7307115</v>
      </c>
      <c r="C103" s="199">
        <v>7249846</v>
      </c>
    </row>
    <row r="104" spans="1:6" ht="26.25" thickBot="1" x14ac:dyDescent="0.25">
      <c r="A104" s="198" t="s">
        <v>383</v>
      </c>
      <c r="B104" s="200">
        <v>33661654</v>
      </c>
      <c r="C104" s="200">
        <v>30695838</v>
      </c>
    </row>
    <row r="105" spans="1:6" ht="13.5" thickBot="1" x14ac:dyDescent="0.25">
      <c r="A105" s="172"/>
      <c r="B105" s="135">
        <f>SUM(B103:B104)</f>
        <v>40968769</v>
      </c>
      <c r="C105" s="135">
        <f>SUM(C103:C104)</f>
        <v>37945684</v>
      </c>
    </row>
    <row r="106" spans="1:6" x14ac:dyDescent="0.2">
      <c r="A106" s="459"/>
      <c r="B106" s="459"/>
      <c r="C106" s="459"/>
      <c r="D106" s="459"/>
      <c r="E106" s="459"/>
      <c r="F106" s="459"/>
    </row>
    <row r="107" spans="1:6" x14ac:dyDescent="0.2">
      <c r="A107" s="141"/>
    </row>
    <row r="108" spans="1:6" x14ac:dyDescent="0.2">
      <c r="A108" s="171" t="s">
        <v>544</v>
      </c>
    </row>
    <row r="109" spans="1:6" x14ac:dyDescent="0.2">
      <c r="A109" s="171"/>
      <c r="B109" s="130" t="s">
        <v>593</v>
      </c>
      <c r="C109" s="130" t="s">
        <v>606</v>
      </c>
    </row>
    <row r="110" spans="1:6" x14ac:dyDescent="0.2">
      <c r="A110" s="154" t="s">
        <v>570</v>
      </c>
      <c r="B110" s="199">
        <v>1061599</v>
      </c>
      <c r="C110" s="199">
        <v>681680</v>
      </c>
    </row>
    <row r="111" spans="1:6" x14ac:dyDescent="0.2">
      <c r="A111" s="154" t="s">
        <v>385</v>
      </c>
      <c r="B111" s="143">
        <v>589034</v>
      </c>
      <c r="C111" s="199">
        <v>409182</v>
      </c>
    </row>
    <row r="112" spans="1:6" x14ac:dyDescent="0.2">
      <c r="A112" s="154" t="s">
        <v>386</v>
      </c>
      <c r="B112" s="143">
        <v>1205426</v>
      </c>
      <c r="C112" s="199">
        <v>1305412</v>
      </c>
    </row>
    <row r="113" spans="1:9" x14ac:dyDescent="0.2">
      <c r="A113" s="154" t="s">
        <v>387</v>
      </c>
      <c r="B113" s="143">
        <v>2454709</v>
      </c>
      <c r="C113" s="199">
        <v>2020029</v>
      </c>
    </row>
    <row r="114" spans="1:9" x14ac:dyDescent="0.2">
      <c r="A114" s="154" t="s">
        <v>388</v>
      </c>
      <c r="B114" s="143">
        <v>744432</v>
      </c>
      <c r="C114" s="199">
        <v>1181841</v>
      </c>
    </row>
    <row r="115" spans="1:9" ht="25.5" x14ac:dyDescent="0.2">
      <c r="A115" s="154" t="s">
        <v>389</v>
      </c>
      <c r="B115" s="143">
        <v>6937</v>
      </c>
      <c r="C115" s="199">
        <v>688591</v>
      </c>
    </row>
    <row r="116" spans="1:9" x14ac:dyDescent="0.2">
      <c r="A116" s="154" t="s">
        <v>390</v>
      </c>
      <c r="B116" s="143">
        <v>148105</v>
      </c>
      <c r="C116" s="199">
        <v>40000</v>
      </c>
    </row>
    <row r="117" spans="1:9" ht="25.5" x14ac:dyDescent="0.2">
      <c r="A117" s="154" t="s">
        <v>391</v>
      </c>
      <c r="B117" s="143">
        <v>0</v>
      </c>
      <c r="C117" s="199">
        <v>82206</v>
      </c>
    </row>
    <row r="118" spans="1:9" ht="13.5" thickBot="1" x14ac:dyDescent="0.25">
      <c r="A118" s="154" t="s">
        <v>392</v>
      </c>
      <c r="B118" s="187">
        <v>1034727</v>
      </c>
      <c r="C118" s="200">
        <v>341839</v>
      </c>
    </row>
    <row r="119" spans="1:9" ht="13.5" thickBot="1" x14ac:dyDescent="0.25">
      <c r="B119" s="140">
        <f>SUM(B110:B118)</f>
        <v>7244969</v>
      </c>
      <c r="C119" s="140">
        <f>SUM(C110:C118)</f>
        <v>6750780</v>
      </c>
    </row>
    <row r="120" spans="1:9" x14ac:dyDescent="0.2">
      <c r="A120" s="141"/>
    </row>
    <row r="121" spans="1:9" ht="27" customHeight="1" x14ac:dyDescent="0.2">
      <c r="A121" s="452" t="s">
        <v>382</v>
      </c>
      <c r="B121" s="452"/>
      <c r="C121" s="452"/>
      <c r="D121" s="452"/>
      <c r="E121" s="452"/>
      <c r="F121" s="452"/>
      <c r="G121" s="452"/>
      <c r="H121" s="452"/>
      <c r="I121" s="452"/>
    </row>
    <row r="122" spans="1:9" x14ac:dyDescent="0.2">
      <c r="A122" s="171"/>
    </row>
    <row r="123" spans="1:9" x14ac:dyDescent="0.2">
      <c r="A123" s="171"/>
    </row>
    <row r="124" spans="1:9" x14ac:dyDescent="0.2">
      <c r="A124" s="464" t="s">
        <v>545</v>
      </c>
      <c r="B124" s="464"/>
      <c r="C124" s="464"/>
      <c r="D124" s="464"/>
      <c r="E124" s="464"/>
      <c r="F124" s="464"/>
      <c r="G124" s="464"/>
      <c r="H124" s="464"/>
      <c r="I124" s="464"/>
    </row>
    <row r="125" spans="1:9" ht="29.25" customHeight="1" x14ac:dyDescent="0.2">
      <c r="A125" s="452" t="s">
        <v>393</v>
      </c>
      <c r="B125" s="452"/>
      <c r="C125" s="452"/>
      <c r="D125" s="452"/>
      <c r="E125" s="452"/>
      <c r="F125" s="452"/>
      <c r="G125" s="452"/>
      <c r="H125" s="452"/>
      <c r="I125" s="452"/>
    </row>
    <row r="126" spans="1:9" x14ac:dyDescent="0.2">
      <c r="A126" s="141"/>
    </row>
    <row r="127" spans="1:9" x14ac:dyDescent="0.2">
      <c r="A127" s="171" t="s">
        <v>546</v>
      </c>
    </row>
    <row r="128" spans="1:9" x14ac:dyDescent="0.2">
      <c r="A128" s="174"/>
      <c r="B128" s="130" t="s">
        <v>593</v>
      </c>
      <c r="C128" s="130" t="s">
        <v>606</v>
      </c>
    </row>
    <row r="129" spans="1:9" ht="25.5" x14ac:dyDescent="0.2">
      <c r="A129" s="198" t="s">
        <v>533</v>
      </c>
      <c r="B129" s="199">
        <v>814480</v>
      </c>
      <c r="C129" s="199">
        <v>1346025</v>
      </c>
    </row>
    <row r="130" spans="1:9" x14ac:dyDescent="0.2">
      <c r="A130" s="198" t="s">
        <v>394</v>
      </c>
      <c r="B130" s="199">
        <v>4218760</v>
      </c>
      <c r="C130" s="199">
        <v>4007346</v>
      </c>
      <c r="G130" s="182"/>
    </row>
    <row r="131" spans="1:9" ht="13.5" thickBot="1" x14ac:dyDescent="0.25">
      <c r="A131" s="202" t="s">
        <v>395</v>
      </c>
      <c r="B131" s="200">
        <v>1141058</v>
      </c>
      <c r="C131" s="200">
        <v>1562788</v>
      </c>
    </row>
    <row r="132" spans="1:9" ht="13.5" thickBot="1" x14ac:dyDescent="0.25">
      <c r="A132" s="172"/>
      <c r="B132" s="247">
        <f>SUM(B129:B131)</f>
        <v>6174298</v>
      </c>
      <c r="C132" s="135">
        <f>SUM(C129:C131)</f>
        <v>6916159</v>
      </c>
    </row>
    <row r="133" spans="1:9" x14ac:dyDescent="0.2">
      <c r="A133" s="171"/>
      <c r="F133" s="182"/>
    </row>
    <row r="134" spans="1:9" x14ac:dyDescent="0.2">
      <c r="A134" s="171"/>
      <c r="F134" s="182"/>
    </row>
    <row r="135" spans="1:9" x14ac:dyDescent="0.2">
      <c r="A135" s="171" t="s">
        <v>547</v>
      </c>
    </row>
    <row r="136" spans="1:9" x14ac:dyDescent="0.2">
      <c r="A136" s="174"/>
      <c r="B136" s="130" t="s">
        <v>593</v>
      </c>
      <c r="C136" s="130" t="s">
        <v>606</v>
      </c>
    </row>
    <row r="137" spans="1:9" x14ac:dyDescent="0.2">
      <c r="A137" s="198" t="s">
        <v>396</v>
      </c>
      <c r="B137" s="199">
        <v>57933209</v>
      </c>
      <c r="C137" s="199">
        <v>69167603</v>
      </c>
    </row>
    <row r="138" spans="1:9" x14ac:dyDescent="0.2">
      <c r="A138" s="198" t="s">
        <v>397</v>
      </c>
      <c r="B138" s="199">
        <v>576968</v>
      </c>
      <c r="C138" s="199">
        <v>536846</v>
      </c>
    </row>
    <row r="139" spans="1:9" ht="13.5" thickBot="1" x14ac:dyDescent="0.25">
      <c r="A139" s="202" t="s">
        <v>398</v>
      </c>
      <c r="B139" s="200">
        <v>9084650</v>
      </c>
      <c r="C139" s="200">
        <v>1403577</v>
      </c>
    </row>
    <row r="140" spans="1:9" ht="13.5" thickBot="1" x14ac:dyDescent="0.25">
      <c r="A140" s="172"/>
      <c r="B140" s="135">
        <f>SUM(B137:B139)</f>
        <v>67594827</v>
      </c>
      <c r="C140" s="135">
        <f>SUM(C137:C139)</f>
        <v>71108026</v>
      </c>
    </row>
    <row r="141" spans="1:9" x14ac:dyDescent="0.2">
      <c r="A141" s="141"/>
    </row>
    <row r="143" spans="1:9" ht="28.5" customHeight="1" x14ac:dyDescent="0.2">
      <c r="A143" s="452" t="s">
        <v>399</v>
      </c>
      <c r="B143" s="452"/>
      <c r="C143" s="452"/>
      <c r="D143" s="452"/>
      <c r="E143" s="452"/>
      <c r="F143" s="452"/>
      <c r="G143" s="452"/>
      <c r="H143" s="452"/>
      <c r="I143" s="452"/>
    </row>
    <row r="144" spans="1:9" ht="12.75" customHeight="1" x14ac:dyDescent="0.2">
      <c r="A144" s="461" t="s">
        <v>571</v>
      </c>
      <c r="B144" s="461"/>
      <c r="C144" s="461"/>
      <c r="D144" s="461"/>
      <c r="E144" s="461"/>
      <c r="F144" s="461"/>
      <c r="G144" s="461"/>
      <c r="H144" s="461"/>
      <c r="I144" s="461"/>
    </row>
    <row r="145" spans="1:10" ht="26.25" customHeight="1" x14ac:dyDescent="0.2">
      <c r="A145" s="471" t="s">
        <v>622</v>
      </c>
      <c r="B145" s="471"/>
      <c r="C145" s="471"/>
      <c r="D145" s="471"/>
      <c r="E145" s="471"/>
      <c r="F145" s="471"/>
      <c r="G145" s="471"/>
      <c r="H145" s="471"/>
      <c r="I145" s="471"/>
    </row>
    <row r="146" spans="1:10" x14ac:dyDescent="0.2">
      <c r="A146" s="171"/>
    </row>
    <row r="147" spans="1:10" x14ac:dyDescent="0.2">
      <c r="A147" s="220" t="s">
        <v>400</v>
      </c>
      <c r="B147" s="221"/>
      <c r="C147" s="221"/>
      <c r="D147" s="221"/>
      <c r="E147" s="221"/>
    </row>
    <row r="148" spans="1:10" ht="22.5" x14ac:dyDescent="0.2">
      <c r="A148" s="222"/>
      <c r="B148" s="223" t="s">
        <v>401</v>
      </c>
      <c r="C148" s="223" t="s">
        <v>402</v>
      </c>
      <c r="D148" s="223" t="s">
        <v>404</v>
      </c>
      <c r="E148" s="223" t="s">
        <v>405</v>
      </c>
      <c r="J148" s="191"/>
    </row>
    <row r="149" spans="1:10" ht="13.5" thickBot="1" x14ac:dyDescent="0.25">
      <c r="A149" s="224" t="s">
        <v>406</v>
      </c>
      <c r="B149" s="220"/>
      <c r="C149" s="220"/>
      <c r="D149" s="220"/>
      <c r="E149" s="220"/>
      <c r="J149" s="191"/>
    </row>
    <row r="150" spans="1:10" ht="13.5" thickBot="1" x14ac:dyDescent="0.25">
      <c r="A150" s="224" t="s">
        <v>530</v>
      </c>
      <c r="B150" s="225">
        <v>8187690</v>
      </c>
      <c r="C150" s="225">
        <v>75756560</v>
      </c>
      <c r="D150" s="226"/>
      <c r="E150" s="225">
        <f>SUM(B150:D150)</f>
        <v>83944250</v>
      </c>
      <c r="J150" s="191"/>
    </row>
    <row r="151" spans="1:10" x14ac:dyDescent="0.2">
      <c r="A151" s="227" t="s">
        <v>407</v>
      </c>
      <c r="B151" s="221"/>
      <c r="C151" s="228">
        <v>1428697</v>
      </c>
      <c r="D151" s="221"/>
      <c r="E151" s="228">
        <f>SUM(B151:D151)</f>
        <v>1428697</v>
      </c>
      <c r="J151" s="191"/>
    </row>
    <row r="152" spans="1:10" x14ac:dyDescent="0.2">
      <c r="A152" s="227" t="s">
        <v>408</v>
      </c>
      <c r="B152" s="221"/>
      <c r="C152" s="221"/>
      <c r="D152" s="229"/>
      <c r="E152" s="221">
        <f>SUM(B152:D152)</f>
        <v>0</v>
      </c>
      <c r="J152" s="191"/>
    </row>
    <row r="153" spans="1:10" ht="13.5" thickBot="1" x14ac:dyDescent="0.25">
      <c r="A153" s="227" t="s">
        <v>409</v>
      </c>
      <c r="B153" s="221"/>
      <c r="C153" s="221"/>
      <c r="D153" s="229"/>
      <c r="E153" s="221">
        <f>SUM(B153:D153)</f>
        <v>0</v>
      </c>
      <c r="J153" s="191"/>
    </row>
    <row r="154" spans="1:10" ht="13.5" thickBot="1" x14ac:dyDescent="0.25">
      <c r="A154" s="224" t="s">
        <v>600</v>
      </c>
      <c r="B154" s="225">
        <f>SUM(B150:B153)</f>
        <v>8187690</v>
      </c>
      <c r="C154" s="225">
        <f t="shared" ref="C154:D154" si="0">SUM(C150:C153)</f>
        <v>77185257</v>
      </c>
      <c r="D154" s="225">
        <f t="shared" si="0"/>
        <v>0</v>
      </c>
      <c r="E154" s="225">
        <f>SUM(B154:D154)</f>
        <v>85372947</v>
      </c>
      <c r="I154" s="182"/>
      <c r="J154" s="191"/>
    </row>
    <row r="155" spans="1:10" x14ac:dyDescent="0.2">
      <c r="A155" s="230"/>
      <c r="B155" s="220"/>
      <c r="C155" s="220"/>
      <c r="D155" s="220"/>
      <c r="E155" s="221"/>
      <c r="J155" s="191"/>
    </row>
    <row r="156" spans="1:10" ht="13.5" thickBot="1" x14ac:dyDescent="0.25">
      <c r="A156" s="224" t="s">
        <v>410</v>
      </c>
      <c r="B156" s="220"/>
      <c r="C156" s="220"/>
      <c r="D156" s="220"/>
      <c r="E156" s="220"/>
      <c r="J156" s="191"/>
    </row>
    <row r="157" spans="1:10" ht="13.5" thickBot="1" x14ac:dyDescent="0.25">
      <c r="A157" s="224" t="s">
        <v>530</v>
      </c>
      <c r="B157" s="225">
        <v>1385174</v>
      </c>
      <c r="C157" s="225">
        <v>50947625</v>
      </c>
      <c r="D157" s="226"/>
      <c r="E157" s="225">
        <f>SUM(B157:D157)</f>
        <v>52332799</v>
      </c>
      <c r="J157" s="191"/>
    </row>
    <row r="158" spans="1:10" x14ac:dyDescent="0.2">
      <c r="A158" s="227" t="s">
        <v>411</v>
      </c>
      <c r="B158" s="228">
        <v>204488</v>
      </c>
      <c r="C158" s="228">
        <v>7102627</v>
      </c>
      <c r="D158" s="221"/>
      <c r="E158" s="253">
        <f>SUM(B158:D158)</f>
        <v>7307115</v>
      </c>
      <c r="J158" s="191"/>
    </row>
    <row r="159" spans="1:10" ht="13.5" thickBot="1" x14ac:dyDescent="0.25">
      <c r="A159" s="227" t="s">
        <v>409</v>
      </c>
      <c r="B159" s="231"/>
      <c r="C159" s="231"/>
      <c r="D159" s="231"/>
      <c r="E159" s="231">
        <f>SUM(B159:D159)</f>
        <v>0</v>
      </c>
      <c r="J159" s="191"/>
    </row>
    <row r="160" spans="1:10" ht="13.5" thickBot="1" x14ac:dyDescent="0.25">
      <c r="A160" s="224" t="s">
        <v>601</v>
      </c>
      <c r="B160" s="225">
        <f>SUM(B157:B159)</f>
        <v>1589662</v>
      </c>
      <c r="C160" s="225">
        <f t="shared" ref="C160:D160" si="1">SUM(C157:C159)</f>
        <v>58050252</v>
      </c>
      <c r="D160" s="232">
        <f t="shared" si="1"/>
        <v>0</v>
      </c>
      <c r="E160" s="225">
        <f>SUM(B160:D160)</f>
        <v>59639914</v>
      </c>
      <c r="J160" s="191"/>
    </row>
    <row r="161" spans="1:11" x14ac:dyDescent="0.2">
      <c r="A161" s="227"/>
      <c r="B161" s="221"/>
      <c r="C161" s="221"/>
      <c r="D161" s="221"/>
      <c r="E161" s="221"/>
      <c r="J161" s="191"/>
    </row>
    <row r="162" spans="1:11" ht="23.25" thickBot="1" x14ac:dyDescent="0.25">
      <c r="A162" s="224" t="s">
        <v>412</v>
      </c>
      <c r="B162" s="221"/>
      <c r="C162" s="221"/>
      <c r="D162" s="221"/>
      <c r="E162" s="221"/>
      <c r="J162" s="191"/>
    </row>
    <row r="163" spans="1:11" ht="13.5" thickBot="1" x14ac:dyDescent="0.25">
      <c r="A163" s="224" t="s">
        <v>602</v>
      </c>
      <c r="B163" s="233">
        <f>B154-B160</f>
        <v>6598028</v>
      </c>
      <c r="C163" s="233">
        <f t="shared" ref="C163:D163" si="2">C154-C160</f>
        <v>19135005</v>
      </c>
      <c r="D163" s="232">
        <f t="shared" si="2"/>
        <v>0</v>
      </c>
      <c r="E163" s="248">
        <f>SUM(B163:D163)</f>
        <v>25733033</v>
      </c>
      <c r="J163" s="191"/>
    </row>
    <row r="164" spans="1:11" x14ac:dyDescent="0.2">
      <c r="A164" s="141"/>
    </row>
    <row r="165" spans="1:11" x14ac:dyDescent="0.2">
      <c r="A165" s="171"/>
    </row>
    <row r="166" spans="1:11" x14ac:dyDescent="0.2">
      <c r="A166" s="171" t="s">
        <v>548</v>
      </c>
    </row>
    <row r="167" spans="1:11" ht="56.25" x14ac:dyDescent="0.2">
      <c r="A167" s="184"/>
      <c r="B167" s="223" t="s">
        <v>413</v>
      </c>
      <c r="C167" s="223" t="s">
        <v>414</v>
      </c>
      <c r="D167" s="223" t="s">
        <v>583</v>
      </c>
      <c r="E167" s="223" t="s">
        <v>415</v>
      </c>
      <c r="F167" s="223" t="s">
        <v>416</v>
      </c>
      <c r="G167" s="223" t="s">
        <v>404</v>
      </c>
      <c r="H167" s="223" t="s">
        <v>403</v>
      </c>
      <c r="I167" s="223" t="s">
        <v>405</v>
      </c>
      <c r="J167" s="186"/>
      <c r="K167" s="186"/>
    </row>
    <row r="168" spans="1:11" x14ac:dyDescent="0.2">
      <c r="A168" s="224" t="s">
        <v>406</v>
      </c>
      <c r="B168" s="234"/>
      <c r="C168" s="234"/>
      <c r="D168" s="234"/>
      <c r="E168" s="234"/>
      <c r="F168" s="234"/>
      <c r="G168" s="234"/>
      <c r="H168" s="234"/>
      <c r="I168" s="234"/>
      <c r="J168" s="186"/>
      <c r="K168" s="186"/>
    </row>
    <row r="169" spans="1:11" ht="13.5" thickBot="1" x14ac:dyDescent="0.25">
      <c r="A169" s="224" t="s">
        <v>530</v>
      </c>
      <c r="B169" s="235">
        <v>23269</v>
      </c>
      <c r="C169" s="235">
        <v>16514322</v>
      </c>
      <c r="D169" s="235">
        <v>474276111</v>
      </c>
      <c r="E169" s="235">
        <v>126055</v>
      </c>
      <c r="F169" s="235">
        <v>46822</v>
      </c>
      <c r="G169" s="235">
        <v>41904067</v>
      </c>
      <c r="H169" s="235">
        <v>3767834</v>
      </c>
      <c r="I169" s="235">
        <f>SUM(B169:H169)</f>
        <v>536658480</v>
      </c>
      <c r="J169" s="186"/>
      <c r="K169" s="188"/>
    </row>
    <row r="170" spans="1:11" x14ac:dyDescent="0.2">
      <c r="A170" s="227" t="s">
        <v>407</v>
      </c>
      <c r="B170" s="236"/>
      <c r="C170" s="236"/>
      <c r="D170" s="236">
        <v>769410</v>
      </c>
      <c r="E170" s="236"/>
      <c r="F170" s="236"/>
      <c r="G170" s="236">
        <v>22729243</v>
      </c>
      <c r="H170" s="236">
        <v>215394</v>
      </c>
      <c r="I170" s="236">
        <f t="shared" ref="I170:I173" si="3">SUM(B170:H170)</f>
        <v>23714047</v>
      </c>
      <c r="J170" s="186"/>
      <c r="K170" s="188"/>
    </row>
    <row r="171" spans="1:11" x14ac:dyDescent="0.2">
      <c r="A171" s="227" t="s">
        <v>408</v>
      </c>
      <c r="B171" s="236"/>
      <c r="C171" s="236"/>
      <c r="D171" s="236">
        <v>46385682</v>
      </c>
      <c r="E171" s="236"/>
      <c r="F171" s="236"/>
      <c r="G171" s="236">
        <v>-47814379</v>
      </c>
      <c r="H171" s="236"/>
      <c r="I171" s="236">
        <f t="shared" si="3"/>
        <v>-1428697</v>
      </c>
      <c r="J171" s="186"/>
      <c r="K171" s="188"/>
    </row>
    <row r="172" spans="1:11" ht="13.5" thickBot="1" x14ac:dyDescent="0.25">
      <c r="A172" s="227" t="s">
        <v>417</v>
      </c>
      <c r="B172" s="237"/>
      <c r="C172" s="237"/>
      <c r="D172" s="237">
        <v>-9737</v>
      </c>
      <c r="E172" s="237"/>
      <c r="F172" s="237"/>
      <c r="G172" s="237"/>
      <c r="H172" s="237"/>
      <c r="I172" s="237">
        <f t="shared" si="3"/>
        <v>-9737</v>
      </c>
      <c r="J172" s="186"/>
      <c r="K172" s="188"/>
    </row>
    <row r="173" spans="1:11" ht="13.5" thickBot="1" x14ac:dyDescent="0.25">
      <c r="A173" s="224" t="s">
        <v>600</v>
      </c>
      <c r="B173" s="238">
        <f>SUM(B169:B172)</f>
        <v>23269</v>
      </c>
      <c r="C173" s="238">
        <f t="shared" ref="C173:H173" si="4">SUM(C169:C172)</f>
        <v>16514322</v>
      </c>
      <c r="D173" s="238">
        <f t="shared" si="4"/>
        <v>521421466</v>
      </c>
      <c r="E173" s="238">
        <f t="shared" si="4"/>
        <v>126055</v>
      </c>
      <c r="F173" s="238">
        <f t="shared" si="4"/>
        <v>46822</v>
      </c>
      <c r="G173" s="238">
        <f t="shared" si="4"/>
        <v>16818931</v>
      </c>
      <c r="H173" s="238">
        <f t="shared" si="4"/>
        <v>3983228</v>
      </c>
      <c r="I173" s="238">
        <f t="shared" si="3"/>
        <v>558934093</v>
      </c>
      <c r="J173" s="186"/>
      <c r="K173" s="188"/>
    </row>
    <row r="174" spans="1:11" x14ac:dyDescent="0.2">
      <c r="A174" s="230"/>
      <c r="B174" s="239"/>
      <c r="C174" s="239"/>
      <c r="D174" s="239"/>
      <c r="E174" s="239"/>
      <c r="F174" s="239"/>
      <c r="G174" s="239"/>
      <c r="H174" s="239"/>
      <c r="I174" s="239"/>
      <c r="J174" s="186"/>
      <c r="K174" s="186"/>
    </row>
    <row r="175" spans="1:11" x14ac:dyDescent="0.2">
      <c r="A175" s="224" t="s">
        <v>410</v>
      </c>
      <c r="B175" s="236"/>
      <c r="C175" s="236"/>
      <c r="D175" s="236"/>
      <c r="E175" s="236"/>
      <c r="F175" s="236"/>
      <c r="G175" s="236"/>
      <c r="H175" s="236"/>
      <c r="I175" s="236"/>
      <c r="J175" s="186"/>
      <c r="K175" s="186"/>
    </row>
    <row r="176" spans="1:11" ht="13.5" thickBot="1" x14ac:dyDescent="0.25">
      <c r="A176" s="224" t="s">
        <v>530</v>
      </c>
      <c r="B176" s="235"/>
      <c r="C176" s="235">
        <v>2216110</v>
      </c>
      <c r="D176" s="235">
        <v>155555408</v>
      </c>
      <c r="E176" s="235">
        <v>72997</v>
      </c>
      <c r="F176" s="235"/>
      <c r="G176" s="235"/>
      <c r="H176" s="235">
        <v>3209931</v>
      </c>
      <c r="I176" s="235">
        <f t="shared" ref="I176:I179" si="5">SUM(B176:H176)</f>
        <v>161054446</v>
      </c>
      <c r="J176" s="188"/>
      <c r="K176" s="188"/>
    </row>
    <row r="177" spans="1:13" x14ac:dyDescent="0.2">
      <c r="A177" s="227" t="s">
        <v>411</v>
      </c>
      <c r="B177" s="236"/>
      <c r="C177" s="236">
        <v>309643</v>
      </c>
      <c r="D177" s="236">
        <v>33092226</v>
      </c>
      <c r="E177" s="236">
        <v>18443</v>
      </c>
      <c r="F177" s="236"/>
      <c r="G177" s="236"/>
      <c r="H177" s="236">
        <v>241342</v>
      </c>
      <c r="I177" s="252">
        <f t="shared" si="5"/>
        <v>33661654</v>
      </c>
      <c r="J177" s="186"/>
      <c r="K177" s="188"/>
      <c r="L177" s="251"/>
    </row>
    <row r="178" spans="1:13" x14ac:dyDescent="0.2">
      <c r="A178" s="227" t="s">
        <v>409</v>
      </c>
      <c r="B178" s="236"/>
      <c r="C178" s="236"/>
      <c r="D178" s="236">
        <f>-37064+1245</f>
        <v>-35819</v>
      </c>
      <c r="E178" s="236"/>
      <c r="F178" s="236"/>
      <c r="G178" s="236"/>
      <c r="H178" s="236"/>
      <c r="I178" s="236">
        <f t="shared" si="5"/>
        <v>-35819</v>
      </c>
      <c r="J178" s="186"/>
      <c r="K178" s="188"/>
      <c r="L178" s="251"/>
      <c r="M178" s="251"/>
    </row>
    <row r="179" spans="1:13" ht="13.5" thickBot="1" x14ac:dyDescent="0.25">
      <c r="A179" s="224" t="s">
        <v>601</v>
      </c>
      <c r="B179" s="235">
        <f>SUM(B176:B178)</f>
        <v>0</v>
      </c>
      <c r="C179" s="235">
        <f t="shared" ref="C179:H179" si="6">SUM(C176:C178)</f>
        <v>2525753</v>
      </c>
      <c r="D179" s="235">
        <f t="shared" si="6"/>
        <v>188611815</v>
      </c>
      <c r="E179" s="235">
        <f t="shared" si="6"/>
        <v>91440</v>
      </c>
      <c r="F179" s="235">
        <f t="shared" si="6"/>
        <v>0</v>
      </c>
      <c r="G179" s="235">
        <f t="shared" si="6"/>
        <v>0</v>
      </c>
      <c r="H179" s="235">
        <f t="shared" si="6"/>
        <v>3451273</v>
      </c>
      <c r="I179" s="235">
        <f t="shared" si="5"/>
        <v>194680281</v>
      </c>
      <c r="J179" s="186"/>
      <c r="K179" s="188"/>
    </row>
    <row r="180" spans="1:13" x14ac:dyDescent="0.2">
      <c r="A180" s="227"/>
      <c r="B180" s="236"/>
      <c r="C180" s="236"/>
      <c r="D180" s="236"/>
      <c r="E180" s="236"/>
      <c r="F180" s="236"/>
      <c r="G180" s="236"/>
      <c r="H180" s="236"/>
      <c r="I180" s="236"/>
      <c r="J180" s="186"/>
      <c r="K180" s="188"/>
    </row>
    <row r="181" spans="1:13" ht="22.5" x14ac:dyDescent="0.2">
      <c r="A181" s="224" t="s">
        <v>418</v>
      </c>
      <c r="B181" s="236"/>
      <c r="C181" s="236"/>
      <c r="D181" s="236"/>
      <c r="E181" s="236"/>
      <c r="F181" s="236"/>
      <c r="G181" s="236"/>
      <c r="H181" s="236"/>
      <c r="I181" s="236"/>
      <c r="J181" s="186"/>
      <c r="K181" s="186"/>
    </row>
    <row r="182" spans="1:13" ht="13.5" thickBot="1" x14ac:dyDescent="0.25">
      <c r="A182" s="224" t="s">
        <v>603</v>
      </c>
      <c r="B182" s="235">
        <f>B173-B179</f>
        <v>23269</v>
      </c>
      <c r="C182" s="249">
        <f t="shared" ref="C182:H182" si="7">C173-C179</f>
        <v>13988569</v>
      </c>
      <c r="D182" s="235">
        <f t="shared" si="7"/>
        <v>332809651</v>
      </c>
      <c r="E182" s="235">
        <f t="shared" si="7"/>
        <v>34615</v>
      </c>
      <c r="F182" s="235">
        <f t="shared" si="7"/>
        <v>46822</v>
      </c>
      <c r="G182" s="235">
        <f t="shared" si="7"/>
        <v>16818931</v>
      </c>
      <c r="H182" s="235">
        <f t="shared" si="7"/>
        <v>531955</v>
      </c>
      <c r="I182" s="249">
        <f>SUM(B182:H182)</f>
        <v>364253812</v>
      </c>
      <c r="J182" s="186"/>
      <c r="K182" s="188"/>
    </row>
    <row r="183" spans="1:13" x14ac:dyDescent="0.2">
      <c r="A183" s="144"/>
      <c r="B183" s="240"/>
      <c r="C183" s="240"/>
      <c r="D183" s="240"/>
      <c r="E183" s="240"/>
      <c r="F183" s="240"/>
      <c r="G183" s="240"/>
      <c r="H183" s="241"/>
      <c r="I183" s="242"/>
      <c r="J183" s="186"/>
    </row>
    <row r="184" spans="1:13" x14ac:dyDescent="0.2">
      <c r="A184" s="144"/>
      <c r="B184" s="145"/>
      <c r="C184" s="146"/>
      <c r="D184" s="146"/>
      <c r="E184" s="146"/>
      <c r="F184" s="146"/>
      <c r="G184" s="146"/>
      <c r="H184" s="189"/>
      <c r="I184" s="185"/>
    </row>
    <row r="186" spans="1:13" x14ac:dyDescent="0.2">
      <c r="A186" s="171" t="s">
        <v>549</v>
      </c>
      <c r="C186" s="182"/>
      <c r="D186" s="182"/>
      <c r="G186" s="182"/>
    </row>
    <row r="187" spans="1:13" x14ac:dyDescent="0.2">
      <c r="A187" s="171"/>
    </row>
    <row r="188" spans="1:13" x14ac:dyDescent="0.2">
      <c r="A188" s="174"/>
      <c r="B188" s="263" t="s">
        <v>593</v>
      </c>
      <c r="C188" s="263" t="s">
        <v>606</v>
      </c>
    </row>
    <row r="189" spans="1:13" s="191" customFormat="1" x14ac:dyDescent="0.2">
      <c r="A189" s="126" t="s">
        <v>419</v>
      </c>
      <c r="B189" s="203">
        <v>4777012</v>
      </c>
      <c r="C189" s="203">
        <v>4410910</v>
      </c>
      <c r="D189" s="190"/>
      <c r="E189" s="190"/>
      <c r="F189" s="190"/>
      <c r="G189" s="190"/>
      <c r="H189" s="190"/>
      <c r="I189" s="190"/>
      <c r="J189" s="165"/>
      <c r="K189" s="165"/>
    </row>
    <row r="190" spans="1:13" s="191" customFormat="1" ht="25.5" x14ac:dyDescent="0.2">
      <c r="A190" s="126" t="s">
        <v>420</v>
      </c>
      <c r="B190" s="203">
        <v>32198004</v>
      </c>
      <c r="C190" s="203">
        <v>4110898</v>
      </c>
      <c r="D190" s="190"/>
      <c r="E190" s="190"/>
      <c r="F190" s="190"/>
      <c r="G190" s="190"/>
      <c r="H190" s="190"/>
      <c r="I190" s="190"/>
      <c r="J190" s="165"/>
      <c r="K190" s="165"/>
    </row>
    <row r="191" spans="1:13" s="191" customFormat="1" ht="13.5" thickBot="1" x14ac:dyDescent="0.25">
      <c r="A191" s="126" t="s">
        <v>421</v>
      </c>
      <c r="B191" s="204">
        <v>3469641</v>
      </c>
      <c r="C191" s="204">
        <v>3376941</v>
      </c>
      <c r="D191" s="190"/>
      <c r="E191" s="190"/>
      <c r="F191" s="190"/>
      <c r="G191" s="190"/>
      <c r="H191" s="190"/>
      <c r="I191" s="190"/>
      <c r="J191" s="165"/>
      <c r="K191" s="165"/>
    </row>
    <row r="192" spans="1:13" s="191" customFormat="1" x14ac:dyDescent="0.2">
      <c r="A192" s="127"/>
      <c r="B192" s="205">
        <f>SUM(B189:B191)</f>
        <v>40444657</v>
      </c>
      <c r="C192" s="205">
        <f>SUM(C189:C191)</f>
        <v>11898749</v>
      </c>
      <c r="D192" s="190"/>
      <c r="E192" s="190"/>
      <c r="F192" s="190"/>
      <c r="G192" s="190"/>
      <c r="H192" s="190"/>
      <c r="I192" s="190"/>
      <c r="J192" s="165"/>
      <c r="K192" s="165"/>
    </row>
    <row r="193" spans="1:11" s="191" customFormat="1" ht="13.5" thickBot="1" x14ac:dyDescent="0.25">
      <c r="A193" s="126" t="s">
        <v>422</v>
      </c>
      <c r="B193" s="206">
        <v>-1565018</v>
      </c>
      <c r="C193" s="206">
        <v>-1523285</v>
      </c>
      <c r="D193" s="190"/>
      <c r="E193" s="190"/>
      <c r="F193" s="190"/>
      <c r="G193" s="190"/>
      <c r="H193" s="190"/>
      <c r="I193" s="190"/>
      <c r="J193" s="165"/>
      <c r="K193" s="165"/>
    </row>
    <row r="194" spans="1:11" s="191" customFormat="1" x14ac:dyDescent="0.2">
      <c r="A194" s="127"/>
      <c r="B194" s="207">
        <f>B192+B193</f>
        <v>38879639</v>
      </c>
      <c r="C194" s="207">
        <f>C192+C193</f>
        <v>10375464</v>
      </c>
      <c r="D194" s="190"/>
      <c r="E194" s="190"/>
      <c r="F194" s="190"/>
      <c r="G194" s="190"/>
      <c r="H194" s="190"/>
      <c r="I194" s="190"/>
      <c r="J194" s="165"/>
      <c r="K194" s="165"/>
    </row>
    <row r="195" spans="1:11" s="191" customFormat="1" ht="26.25" thickBot="1" x14ac:dyDescent="0.25">
      <c r="A195" s="127" t="s">
        <v>423</v>
      </c>
      <c r="B195" s="208">
        <v>14702713</v>
      </c>
      <c r="C195" s="208">
        <v>23885716</v>
      </c>
      <c r="D195" s="190"/>
      <c r="E195" s="190"/>
      <c r="F195" s="190"/>
      <c r="G195" s="190"/>
      <c r="H195" s="190"/>
      <c r="I195" s="190"/>
      <c r="J195" s="165"/>
      <c r="K195" s="165"/>
    </row>
    <row r="196" spans="1:11" s="191" customFormat="1" x14ac:dyDescent="0.2">
      <c r="A196" s="127" t="s">
        <v>424</v>
      </c>
      <c r="B196" s="207">
        <f>SUM(B194:B195)</f>
        <v>53582352</v>
      </c>
      <c r="C196" s="207">
        <f>SUM(C194:C195)</f>
        <v>34261180</v>
      </c>
      <c r="D196" s="190"/>
      <c r="E196" s="190"/>
      <c r="F196" s="190"/>
      <c r="G196" s="190"/>
      <c r="H196" s="190"/>
      <c r="I196" s="190"/>
      <c r="J196" s="165"/>
      <c r="K196" s="165"/>
    </row>
    <row r="197" spans="1:11" s="191" customFormat="1" ht="26.25" thickBot="1" x14ac:dyDescent="0.25">
      <c r="A197" s="127" t="s">
        <v>425</v>
      </c>
      <c r="B197" s="204">
        <v>19301930</v>
      </c>
      <c r="C197" s="204">
        <v>19280184</v>
      </c>
      <c r="D197" s="190"/>
      <c r="E197" s="190"/>
      <c r="F197" s="190"/>
      <c r="G197" s="190"/>
      <c r="H197" s="190"/>
      <c r="I197" s="190"/>
      <c r="J197" s="165"/>
      <c r="K197" s="165"/>
    </row>
    <row r="198" spans="1:11" s="191" customFormat="1" ht="13.5" thickBot="1" x14ac:dyDescent="0.25">
      <c r="A198" s="128"/>
      <c r="B198" s="175">
        <f>SUM(B196:B197)</f>
        <v>72884282</v>
      </c>
      <c r="C198" s="175">
        <f>SUM(C196:C197)</f>
        <v>53541364</v>
      </c>
      <c r="D198" s="190"/>
      <c r="E198" s="190"/>
      <c r="F198" s="190"/>
      <c r="G198" s="190"/>
      <c r="H198" s="190"/>
      <c r="I198" s="190"/>
      <c r="J198" s="165"/>
      <c r="K198" s="165"/>
    </row>
    <row r="199" spans="1:11" x14ac:dyDescent="0.2">
      <c r="A199" s="148"/>
      <c r="B199" s="149"/>
      <c r="C199" s="149"/>
    </row>
    <row r="200" spans="1:11" ht="27" customHeight="1" x14ac:dyDescent="0.2">
      <c r="A200" s="461" t="s">
        <v>616</v>
      </c>
      <c r="B200" s="461"/>
      <c r="C200" s="461"/>
      <c r="D200" s="461"/>
      <c r="E200" s="461"/>
      <c r="F200" s="461"/>
      <c r="G200" s="461"/>
      <c r="H200" s="461"/>
      <c r="I200" s="461"/>
    </row>
    <row r="201" spans="1:11" ht="28.5" customHeight="1" x14ac:dyDescent="0.2">
      <c r="A201" s="461" t="s">
        <v>535</v>
      </c>
      <c r="B201" s="461"/>
      <c r="C201" s="461"/>
      <c r="D201" s="461"/>
      <c r="E201" s="461"/>
      <c r="F201" s="461"/>
      <c r="G201" s="461"/>
      <c r="H201" s="461"/>
      <c r="I201" s="461"/>
    </row>
    <row r="202" spans="1:11" x14ac:dyDescent="0.2">
      <c r="A202" s="177"/>
      <c r="H202" s="182"/>
    </row>
    <row r="203" spans="1:11" x14ac:dyDescent="0.2">
      <c r="A203" s="177"/>
      <c r="H203" s="182"/>
    </row>
    <row r="204" spans="1:11" x14ac:dyDescent="0.2">
      <c r="A204" s="192" t="s">
        <v>550</v>
      </c>
      <c r="H204" s="182"/>
    </row>
    <row r="205" spans="1:11" x14ac:dyDescent="0.2">
      <c r="A205" s="177"/>
      <c r="H205" s="182"/>
    </row>
    <row r="206" spans="1:11" ht="27" customHeight="1" x14ac:dyDescent="0.2">
      <c r="A206" s="452" t="s">
        <v>565</v>
      </c>
      <c r="B206" s="452"/>
      <c r="C206" s="452"/>
      <c r="D206" s="452"/>
      <c r="E206" s="452"/>
      <c r="F206" s="452"/>
      <c r="G206" s="452"/>
      <c r="H206" s="452"/>
      <c r="I206" s="452"/>
    </row>
    <row r="207" spans="1:11" x14ac:dyDescent="0.2">
      <c r="A207" s="452" t="s">
        <v>426</v>
      </c>
      <c r="B207" s="452"/>
      <c r="C207" s="452"/>
      <c r="D207" s="452"/>
      <c r="E207" s="452"/>
      <c r="F207" s="452"/>
      <c r="G207" s="452"/>
      <c r="H207" s="452"/>
      <c r="I207" s="452"/>
    </row>
    <row r="208" spans="1:11" ht="24.75" customHeight="1" x14ac:dyDescent="0.2">
      <c r="A208" s="452" t="s">
        <v>427</v>
      </c>
      <c r="B208" s="452"/>
      <c r="C208" s="452"/>
      <c r="D208" s="452"/>
      <c r="E208" s="452"/>
      <c r="F208" s="452"/>
      <c r="G208" s="452"/>
      <c r="H208" s="452"/>
      <c r="I208" s="452"/>
    </row>
    <row r="209" spans="1:9" x14ac:dyDescent="0.2">
      <c r="A209" s="452"/>
      <c r="B209" s="452"/>
      <c r="C209" s="452"/>
      <c r="D209" s="452"/>
      <c r="E209" s="452"/>
      <c r="F209" s="452"/>
      <c r="G209" s="452"/>
      <c r="H209" s="452"/>
      <c r="I209" s="452"/>
    </row>
    <row r="210" spans="1:9" ht="12.75" customHeight="1" x14ac:dyDescent="0.2">
      <c r="A210" s="452" t="s">
        <v>428</v>
      </c>
      <c r="B210" s="452"/>
      <c r="C210" s="452"/>
      <c r="D210" s="452"/>
      <c r="E210" s="452"/>
      <c r="F210" s="452"/>
      <c r="G210" s="452"/>
      <c r="H210" s="452"/>
      <c r="I210" s="452"/>
    </row>
    <row r="211" spans="1:9" x14ac:dyDescent="0.2">
      <c r="A211" s="209"/>
      <c r="B211" s="209"/>
      <c r="C211" s="209"/>
      <c r="D211" s="209"/>
      <c r="E211" s="209"/>
      <c r="F211" s="209"/>
      <c r="G211" s="209"/>
      <c r="H211" s="209"/>
      <c r="I211" s="209"/>
    </row>
    <row r="212" spans="1:9" ht="25.5" customHeight="1" x14ac:dyDescent="0.2">
      <c r="A212" s="471" t="s">
        <v>618</v>
      </c>
      <c r="B212" s="471"/>
      <c r="C212" s="471"/>
      <c r="D212" s="471"/>
      <c r="E212" s="471"/>
      <c r="F212" s="471"/>
      <c r="G212" s="471"/>
      <c r="H212" s="471"/>
      <c r="I212" s="471"/>
    </row>
    <row r="213" spans="1:9" x14ac:dyDescent="0.2">
      <c r="A213" s="286"/>
      <c r="B213" s="286"/>
      <c r="C213" s="286"/>
      <c r="D213" s="286"/>
      <c r="E213" s="286"/>
      <c r="F213" s="286"/>
      <c r="G213" s="286"/>
      <c r="H213" s="286"/>
      <c r="I213" s="286"/>
    </row>
    <row r="214" spans="1:9" x14ac:dyDescent="0.2">
      <c r="A214" s="472" t="s">
        <v>604</v>
      </c>
      <c r="B214" s="472"/>
      <c r="C214" s="209"/>
      <c r="D214" s="209"/>
      <c r="E214" s="209"/>
      <c r="F214" s="209"/>
      <c r="G214" s="209"/>
      <c r="H214" s="209"/>
      <c r="I214" s="209"/>
    </row>
    <row r="215" spans="1:9" x14ac:dyDescent="0.2">
      <c r="A215" s="179"/>
      <c r="B215" s="179"/>
    </row>
    <row r="216" spans="1:9" ht="25.5" x14ac:dyDescent="0.2">
      <c r="A216" s="284" t="s">
        <v>429</v>
      </c>
      <c r="B216" s="283" t="s">
        <v>430</v>
      </c>
      <c r="C216" s="474"/>
      <c r="D216" s="474"/>
      <c r="E216" s="474"/>
      <c r="F216" s="474"/>
      <c r="G216" s="474"/>
      <c r="H216" s="474"/>
      <c r="I216" s="474"/>
    </row>
    <row r="217" spans="1:9" x14ac:dyDescent="0.2">
      <c r="A217" s="177" t="s">
        <v>431</v>
      </c>
      <c r="B217" s="282">
        <v>1</v>
      </c>
    </row>
    <row r="218" spans="1:9" x14ac:dyDescent="0.2">
      <c r="A218" s="177" t="s">
        <v>432</v>
      </c>
      <c r="B218" s="282">
        <v>1</v>
      </c>
    </row>
    <row r="219" spans="1:9" ht="25.5" x14ac:dyDescent="0.2">
      <c r="A219" s="281" t="s">
        <v>613</v>
      </c>
      <c r="B219" s="282">
        <v>1</v>
      </c>
      <c r="C219" s="473"/>
      <c r="D219" s="473"/>
      <c r="E219" s="473"/>
      <c r="F219" s="473"/>
      <c r="G219" s="473"/>
      <c r="H219" s="473"/>
      <c r="I219" s="473"/>
    </row>
    <row r="220" spans="1:9" x14ac:dyDescent="0.2">
      <c r="A220" s="177"/>
      <c r="B220" s="177"/>
    </row>
    <row r="221" spans="1:9" x14ac:dyDescent="0.2">
      <c r="A221" s="177"/>
    </row>
    <row r="222" spans="1:9" x14ac:dyDescent="0.2">
      <c r="A222" s="452" t="s">
        <v>433</v>
      </c>
      <c r="B222" s="452"/>
      <c r="C222" s="452"/>
      <c r="D222" s="452"/>
      <c r="E222" s="452"/>
      <c r="F222" s="452"/>
      <c r="G222" s="452"/>
      <c r="H222" s="452"/>
      <c r="I222" s="452"/>
    </row>
    <row r="223" spans="1:9" x14ac:dyDescent="0.2">
      <c r="A223" s="141"/>
      <c r="G223" s="182"/>
    </row>
    <row r="224" spans="1:9" x14ac:dyDescent="0.2">
      <c r="A224" s="171" t="s">
        <v>551</v>
      </c>
    </row>
    <row r="225" spans="1:8" x14ac:dyDescent="0.2">
      <c r="B225" s="130" t="s">
        <v>593</v>
      </c>
      <c r="C225" s="130" t="s">
        <v>606</v>
      </c>
    </row>
    <row r="226" spans="1:8" x14ac:dyDescent="0.2">
      <c r="A226" s="154" t="s">
        <v>434</v>
      </c>
      <c r="B226" s="143">
        <v>83997635</v>
      </c>
      <c r="C226" s="143">
        <v>79638449</v>
      </c>
    </row>
    <row r="227" spans="1:8" x14ac:dyDescent="0.2">
      <c r="A227" s="198" t="s">
        <v>435</v>
      </c>
      <c r="B227" s="143">
        <v>43638</v>
      </c>
      <c r="C227" s="143">
        <v>38235</v>
      </c>
      <c r="H227" s="139"/>
    </row>
    <row r="228" spans="1:8" ht="25.5" x14ac:dyDescent="0.2">
      <c r="A228" s="198" t="s">
        <v>436</v>
      </c>
      <c r="B228" s="143">
        <v>192823</v>
      </c>
      <c r="C228" s="199">
        <v>182724</v>
      </c>
    </row>
    <row r="229" spans="1:8" ht="25.5" x14ac:dyDescent="0.2">
      <c r="A229" s="198" t="s">
        <v>437</v>
      </c>
      <c r="B229" s="199">
        <v>333776</v>
      </c>
      <c r="C229" s="199">
        <v>729646</v>
      </c>
    </row>
    <row r="230" spans="1:8" x14ac:dyDescent="0.2">
      <c r="A230" s="198" t="s">
        <v>438</v>
      </c>
      <c r="B230" s="143">
        <v>771671</v>
      </c>
      <c r="C230" s="199">
        <v>1406194</v>
      </c>
    </row>
    <row r="231" spans="1:8" ht="13.5" thickBot="1" x14ac:dyDescent="0.25">
      <c r="A231" s="198" t="s">
        <v>439</v>
      </c>
      <c r="B231" s="200">
        <v>4904</v>
      </c>
      <c r="C231" s="200">
        <v>20371</v>
      </c>
      <c r="G231" s="182"/>
    </row>
    <row r="232" spans="1:8" ht="13.5" thickBot="1" x14ac:dyDescent="0.25">
      <c r="B232" s="175">
        <f>SUM(B226:B231)</f>
        <v>85344447</v>
      </c>
      <c r="C232" s="140">
        <f>SUM(C226:C231)</f>
        <v>82015619</v>
      </c>
    </row>
    <row r="233" spans="1:8" x14ac:dyDescent="0.2">
      <c r="A233" s="141"/>
    </row>
    <row r="234" spans="1:8" x14ac:dyDescent="0.2">
      <c r="A234" s="171" t="s">
        <v>552</v>
      </c>
    </row>
    <row r="235" spans="1:8" x14ac:dyDescent="0.2">
      <c r="B235" s="130" t="s">
        <v>593</v>
      </c>
      <c r="C235" s="131" t="s">
        <v>606</v>
      </c>
    </row>
    <row r="236" spans="1:8" x14ac:dyDescent="0.2">
      <c r="A236" s="154" t="s">
        <v>440</v>
      </c>
      <c r="B236" s="143">
        <v>94732222</v>
      </c>
      <c r="C236" s="143">
        <v>84723749</v>
      </c>
    </row>
    <row r="237" spans="1:8" ht="25.5" x14ac:dyDescent="0.2">
      <c r="A237" s="154" t="s">
        <v>534</v>
      </c>
      <c r="B237" s="143">
        <v>0</v>
      </c>
      <c r="C237" s="143">
        <v>0</v>
      </c>
    </row>
    <row r="238" spans="1:8" ht="26.25" thickBot="1" x14ac:dyDescent="0.25">
      <c r="A238" s="154" t="s">
        <v>441</v>
      </c>
      <c r="B238" s="187">
        <v>15288894</v>
      </c>
      <c r="C238" s="187">
        <v>10779775</v>
      </c>
    </row>
    <row r="239" spans="1:8" x14ac:dyDescent="0.2">
      <c r="A239" s="154"/>
      <c r="B239" s="210">
        <f>SUM(B236:B238)</f>
        <v>110021116</v>
      </c>
      <c r="C239" s="210">
        <f>SUM(C236:C238)</f>
        <v>95503524</v>
      </c>
      <c r="E239" s="182"/>
    </row>
    <row r="240" spans="1:8" ht="26.25" thickBot="1" x14ac:dyDescent="0.25">
      <c r="A240" s="154" t="s">
        <v>442</v>
      </c>
      <c r="B240" s="211">
        <v>-26023481</v>
      </c>
      <c r="C240" s="211">
        <v>-15865075</v>
      </c>
      <c r="G240" s="182"/>
    </row>
    <row r="241" spans="1:9" ht="13.5" thickBot="1" x14ac:dyDescent="0.25">
      <c r="B241" s="175">
        <f>SUM(B239:B240)</f>
        <v>83997635</v>
      </c>
      <c r="C241" s="175">
        <f>SUM(C239:C240)</f>
        <v>79638449</v>
      </c>
      <c r="E241" s="182"/>
    </row>
    <row r="243" spans="1:9" x14ac:dyDescent="0.2">
      <c r="I243" s="182"/>
    </row>
    <row r="244" spans="1:9" x14ac:dyDescent="0.2">
      <c r="A244" s="254" t="s">
        <v>342</v>
      </c>
      <c r="B244" s="254"/>
      <c r="C244" s="254"/>
      <c r="D244" s="254"/>
      <c r="E244" s="254"/>
      <c r="F244" s="254"/>
      <c r="G244" s="254"/>
      <c r="H244" s="254"/>
      <c r="I244" s="182"/>
    </row>
    <row r="245" spans="1:9" ht="12.75" customHeight="1" x14ac:dyDescent="0.2">
      <c r="A245" s="452" t="s">
        <v>443</v>
      </c>
      <c r="B245" s="452"/>
      <c r="C245" s="452"/>
      <c r="D245" s="452"/>
      <c r="E245" s="452"/>
      <c r="F245" s="452"/>
      <c r="G245" s="452"/>
      <c r="H245" s="452"/>
      <c r="I245" s="452"/>
    </row>
    <row r="246" spans="1:9" x14ac:dyDescent="0.2">
      <c r="A246" s="129"/>
      <c r="B246" s="255" t="s">
        <v>593</v>
      </c>
      <c r="C246" s="254"/>
      <c r="D246" s="254"/>
      <c r="E246" s="254"/>
      <c r="F246" s="254"/>
      <c r="G246" s="254"/>
      <c r="H246" s="254"/>
      <c r="I246" s="254"/>
    </row>
    <row r="247" spans="1:9" x14ac:dyDescent="0.2">
      <c r="A247" s="195" t="s">
        <v>531</v>
      </c>
      <c r="B247" s="257">
        <v>22485386.919999998</v>
      </c>
      <c r="C247" s="254"/>
      <c r="D247" s="254"/>
      <c r="E247" s="254"/>
      <c r="F247" s="254"/>
      <c r="G247" s="254"/>
      <c r="H247" s="254"/>
      <c r="I247" s="182"/>
    </row>
    <row r="248" spans="1:9" x14ac:dyDescent="0.2">
      <c r="A248" s="195" t="s">
        <v>444</v>
      </c>
      <c r="B248" s="257">
        <v>-1666776.89</v>
      </c>
      <c r="C248" s="254"/>
      <c r="D248" s="254"/>
      <c r="E248" s="254"/>
      <c r="F248" s="254"/>
      <c r="G248" s="254"/>
      <c r="H248" s="254"/>
      <c r="I248" s="254"/>
    </row>
    <row r="249" spans="1:9" x14ac:dyDescent="0.2">
      <c r="A249" s="195" t="s">
        <v>445</v>
      </c>
      <c r="B249" s="257">
        <v>-2208589.86</v>
      </c>
      <c r="C249" s="254"/>
      <c r="D249" s="254"/>
      <c r="E249" s="254"/>
      <c r="F249" s="254"/>
      <c r="G249" s="254"/>
      <c r="H249" s="254"/>
      <c r="I249" s="254"/>
    </row>
    <row r="250" spans="1:9" ht="13.5" thickBot="1" x14ac:dyDescent="0.25">
      <c r="A250" s="195" t="s">
        <v>446</v>
      </c>
      <c r="B250" s="134">
        <v>7413460.9299999997</v>
      </c>
      <c r="C250" s="254"/>
      <c r="D250" s="254"/>
      <c r="E250" s="254"/>
      <c r="F250" s="254"/>
      <c r="G250" s="254"/>
      <c r="H250" s="254"/>
      <c r="I250" s="254"/>
    </row>
    <row r="251" spans="1:9" ht="13.5" thickBot="1" x14ac:dyDescent="0.25">
      <c r="A251" s="258" t="s">
        <v>447</v>
      </c>
      <c r="B251" s="135">
        <f>SUM(B247:B250)</f>
        <v>26023481.099999998</v>
      </c>
      <c r="C251" s="254"/>
      <c r="D251" s="254"/>
      <c r="E251" s="254"/>
      <c r="F251" s="254"/>
      <c r="G251" s="254"/>
      <c r="H251" s="254"/>
      <c r="I251" s="254"/>
    </row>
    <row r="252" spans="1:9" x14ac:dyDescent="0.2">
      <c r="A252" s="254"/>
      <c r="B252" s="254"/>
      <c r="C252" s="254"/>
      <c r="D252" s="254"/>
      <c r="E252" s="254"/>
      <c r="F252" s="254"/>
      <c r="G252" s="254"/>
      <c r="H252" s="254"/>
      <c r="I252" s="254"/>
    </row>
    <row r="253" spans="1:9" x14ac:dyDescent="0.2">
      <c r="A253" s="254"/>
      <c r="B253" s="254"/>
      <c r="C253" s="254"/>
      <c r="D253" s="254"/>
      <c r="E253" s="254"/>
      <c r="F253" s="254"/>
      <c r="G253" s="182"/>
      <c r="H253" s="254"/>
      <c r="I253" s="254"/>
    </row>
    <row r="254" spans="1:9" x14ac:dyDescent="0.2">
      <c r="A254" s="452" t="s">
        <v>448</v>
      </c>
      <c r="B254" s="452"/>
      <c r="C254" s="452"/>
      <c r="D254" s="452"/>
      <c r="E254" s="452"/>
      <c r="F254" s="452"/>
      <c r="G254" s="452"/>
      <c r="H254" s="452"/>
      <c r="I254" s="452"/>
    </row>
    <row r="255" spans="1:9" x14ac:dyDescent="0.2">
      <c r="A255" s="129"/>
      <c r="B255" s="255" t="s">
        <v>593</v>
      </c>
      <c r="C255" s="254"/>
      <c r="D255" s="254"/>
      <c r="E255" s="254"/>
      <c r="F255" s="254"/>
      <c r="G255" s="254"/>
      <c r="H255" s="254"/>
      <c r="I255" s="254"/>
    </row>
    <row r="256" spans="1:9" x14ac:dyDescent="0.2">
      <c r="A256" s="195" t="s">
        <v>449</v>
      </c>
      <c r="B256" s="150">
        <v>60071333.920000002</v>
      </c>
      <c r="C256" s="254"/>
      <c r="D256" s="254"/>
      <c r="E256" s="254"/>
      <c r="F256" s="182"/>
      <c r="G256" s="254"/>
      <c r="H256" s="182"/>
      <c r="I256" s="254"/>
    </row>
    <row r="257" spans="1:10" x14ac:dyDescent="0.2">
      <c r="A257" s="195" t="s">
        <v>450</v>
      </c>
      <c r="B257" s="150">
        <v>21006642.840000078</v>
      </c>
      <c r="C257" s="254"/>
      <c r="D257" s="254"/>
      <c r="E257" s="254"/>
      <c r="F257" s="254"/>
      <c r="G257" s="254"/>
      <c r="H257" s="254"/>
      <c r="I257" s="254"/>
    </row>
    <row r="258" spans="1:10" x14ac:dyDescent="0.2">
      <c r="A258" s="195" t="s">
        <v>451</v>
      </c>
      <c r="B258" s="150">
        <v>12349859.799999999</v>
      </c>
      <c r="C258" s="254"/>
      <c r="D258" s="254"/>
      <c r="E258" s="254"/>
      <c r="F258" s="254"/>
      <c r="G258" s="254"/>
      <c r="H258" s="254"/>
      <c r="I258" s="254"/>
    </row>
    <row r="259" spans="1:10" ht="13.5" thickBot="1" x14ac:dyDescent="0.25">
      <c r="A259" s="195" t="s">
        <v>452</v>
      </c>
      <c r="B259" s="159">
        <v>16593279.479999928</v>
      </c>
      <c r="C259" s="254"/>
      <c r="D259" s="254"/>
      <c r="E259" s="254"/>
      <c r="F259" s="254"/>
      <c r="G259" s="254"/>
      <c r="H259" s="254"/>
      <c r="I259" s="254"/>
    </row>
    <row r="260" spans="1:10" ht="13.5" thickBot="1" x14ac:dyDescent="0.25">
      <c r="A260" s="256"/>
      <c r="B260" s="135">
        <f>SUM(B256:B259)</f>
        <v>110021116.04000001</v>
      </c>
      <c r="C260" s="254"/>
      <c r="D260" s="254"/>
      <c r="E260" s="254"/>
      <c r="F260" s="254"/>
      <c r="G260" s="254"/>
      <c r="H260" s="254"/>
      <c r="I260" s="254"/>
      <c r="J260" s="181"/>
    </row>
    <row r="261" spans="1:10" x14ac:dyDescent="0.2">
      <c r="A261" s="254"/>
      <c r="B261" s="254"/>
      <c r="C261" s="254"/>
      <c r="D261" s="254"/>
      <c r="E261" s="254"/>
      <c r="F261" s="254"/>
      <c r="G261" s="254"/>
      <c r="H261" s="254"/>
      <c r="I261" s="254"/>
    </row>
    <row r="262" spans="1:10" x14ac:dyDescent="0.2">
      <c r="A262" s="171"/>
    </row>
    <row r="263" spans="1:10" x14ac:dyDescent="0.2">
      <c r="A263" s="171" t="s">
        <v>553</v>
      </c>
    </row>
    <row r="264" spans="1:10" x14ac:dyDescent="0.2">
      <c r="A264" s="169"/>
      <c r="B264" s="169"/>
      <c r="C264" s="169"/>
      <c r="D264" s="169"/>
      <c r="E264" s="169"/>
      <c r="F264" s="169"/>
      <c r="G264" s="169"/>
      <c r="H264" s="169"/>
      <c r="I264" s="169"/>
    </row>
    <row r="265" spans="1:10" x14ac:dyDescent="0.2">
      <c r="A265" s="174"/>
      <c r="B265" s="130" t="s">
        <v>593</v>
      </c>
      <c r="C265" s="130" t="s">
        <v>606</v>
      </c>
    </row>
    <row r="266" spans="1:10" x14ac:dyDescent="0.2">
      <c r="A266" s="198" t="s">
        <v>453</v>
      </c>
      <c r="B266" s="199">
        <v>30000</v>
      </c>
      <c r="C266" s="199">
        <v>24886015</v>
      </c>
    </row>
    <row r="267" spans="1:10" ht="13.5" thickBot="1" x14ac:dyDescent="0.25">
      <c r="A267" s="198" t="s">
        <v>454</v>
      </c>
      <c r="B267" s="200">
        <v>571737</v>
      </c>
      <c r="C267" s="200">
        <v>343535</v>
      </c>
    </row>
    <row r="268" spans="1:10" x14ac:dyDescent="0.2">
      <c r="A268" s="212"/>
      <c r="B268" s="213">
        <f>SUM(B266:B267)</f>
        <v>601737</v>
      </c>
      <c r="C268" s="213">
        <f>SUM(C266:C267)</f>
        <v>25229550</v>
      </c>
    </row>
    <row r="269" spans="1:10" ht="13.5" thickBot="1" x14ac:dyDescent="0.25">
      <c r="A269" s="154" t="s">
        <v>422</v>
      </c>
      <c r="B269" s="211">
        <v>-30000</v>
      </c>
      <c r="C269" s="211">
        <v>-160000</v>
      </c>
    </row>
    <row r="270" spans="1:10" ht="13.5" thickBot="1" x14ac:dyDescent="0.25">
      <c r="A270" s="214"/>
      <c r="B270" s="215">
        <f>SUM(B268:B269)</f>
        <v>571737</v>
      </c>
      <c r="C270" s="215">
        <f>SUM(C268:C269)</f>
        <v>25069550</v>
      </c>
    </row>
    <row r="271" spans="1:10" x14ac:dyDescent="0.2">
      <c r="A271" s="177"/>
    </row>
    <row r="273" spans="1:3" x14ac:dyDescent="0.2">
      <c r="A273" s="171" t="s">
        <v>554</v>
      </c>
    </row>
    <row r="275" spans="1:3" x14ac:dyDescent="0.2">
      <c r="A275" s="174"/>
      <c r="B275" s="130" t="s">
        <v>593</v>
      </c>
      <c r="C275" s="130" t="s">
        <v>606</v>
      </c>
    </row>
    <row r="276" spans="1:3" x14ac:dyDescent="0.2">
      <c r="A276" s="198" t="s">
        <v>455</v>
      </c>
      <c r="B276" s="199">
        <v>448606</v>
      </c>
      <c r="C276" s="199">
        <v>1280016</v>
      </c>
    </row>
    <row r="277" spans="1:3" x14ac:dyDescent="0.2">
      <c r="A277" s="198" t="s">
        <v>456</v>
      </c>
      <c r="B277" s="199">
        <v>787389</v>
      </c>
      <c r="C277" s="199">
        <v>522545</v>
      </c>
    </row>
    <row r="278" spans="1:3" ht="13.5" thickBot="1" x14ac:dyDescent="0.25">
      <c r="A278" s="198" t="s">
        <v>457</v>
      </c>
      <c r="B278" s="200">
        <v>9395</v>
      </c>
      <c r="C278" s="200">
        <v>10361</v>
      </c>
    </row>
    <row r="279" spans="1:3" ht="13.5" thickBot="1" x14ac:dyDescent="0.25">
      <c r="A279" s="172"/>
      <c r="B279" s="142">
        <f>SUM(B276:B278)</f>
        <v>1245390</v>
      </c>
      <c r="C279" s="142">
        <f>SUM(C276:C278)</f>
        <v>1812922</v>
      </c>
    </row>
    <row r="282" spans="1:3" x14ac:dyDescent="0.2">
      <c r="A282" s="171"/>
    </row>
    <row r="283" spans="1:3" x14ac:dyDescent="0.2">
      <c r="A283" s="171" t="s">
        <v>555</v>
      </c>
    </row>
    <row r="284" spans="1:3" x14ac:dyDescent="0.2">
      <c r="A284" s="141"/>
    </row>
    <row r="285" spans="1:3" x14ac:dyDescent="0.2">
      <c r="A285" s="133"/>
      <c r="B285" s="130" t="s">
        <v>593</v>
      </c>
      <c r="C285" s="130" t="s">
        <v>606</v>
      </c>
    </row>
    <row r="286" spans="1:3" ht="25.5" x14ac:dyDescent="0.2">
      <c r="A286" s="198" t="s">
        <v>458</v>
      </c>
      <c r="B286" s="199">
        <v>43357429</v>
      </c>
      <c r="C286" s="199">
        <v>49869919</v>
      </c>
    </row>
    <row r="287" spans="1:3" x14ac:dyDescent="0.2">
      <c r="A287" s="198" t="s">
        <v>459</v>
      </c>
      <c r="B287" s="199">
        <v>1285198</v>
      </c>
      <c r="C287" s="199">
        <v>2096096</v>
      </c>
    </row>
    <row r="288" spans="1:3" ht="13.5" thickBot="1" x14ac:dyDescent="0.25">
      <c r="A288" s="198" t="s">
        <v>460</v>
      </c>
      <c r="B288" s="200">
        <v>21256868</v>
      </c>
      <c r="C288" s="200">
        <v>4245539</v>
      </c>
    </row>
    <row r="289" spans="1:12" ht="13.5" thickBot="1" x14ac:dyDescent="0.25">
      <c r="A289" s="172"/>
      <c r="B289" s="135">
        <f>SUM(B286:B288)</f>
        <v>65899495</v>
      </c>
      <c r="C289" s="135">
        <f>SUM(C286:C288)</f>
        <v>56211554</v>
      </c>
    </row>
    <row r="290" spans="1:12" x14ac:dyDescent="0.2">
      <c r="A290" s="141"/>
    </row>
    <row r="291" spans="1:12" x14ac:dyDescent="0.2">
      <c r="A291" s="171"/>
    </row>
    <row r="292" spans="1:12" x14ac:dyDescent="0.2">
      <c r="A292" s="171" t="s">
        <v>556</v>
      </c>
    </row>
    <row r="293" spans="1:12" x14ac:dyDescent="0.2">
      <c r="A293" s="177"/>
    </row>
    <row r="294" spans="1:12" ht="39.75" customHeight="1" x14ac:dyDescent="0.2">
      <c r="A294" s="452" t="s">
        <v>568</v>
      </c>
      <c r="B294" s="452"/>
      <c r="C294" s="452"/>
      <c r="D294" s="452"/>
      <c r="E294" s="452"/>
      <c r="F294" s="452"/>
      <c r="G294" s="452"/>
      <c r="H294" s="452"/>
      <c r="I294" s="452"/>
    </row>
    <row r="295" spans="1:12" x14ac:dyDescent="0.2">
      <c r="A295" s="452"/>
      <c r="B295" s="452"/>
      <c r="C295" s="452"/>
      <c r="D295" s="452"/>
      <c r="E295" s="452"/>
      <c r="F295" s="452"/>
      <c r="G295" s="452"/>
      <c r="H295" s="452"/>
      <c r="I295" s="452"/>
    </row>
    <row r="296" spans="1:12" ht="39" customHeight="1" x14ac:dyDescent="0.2">
      <c r="A296" s="452" t="s">
        <v>567</v>
      </c>
      <c r="B296" s="452"/>
      <c r="C296" s="452"/>
      <c r="D296" s="452"/>
      <c r="E296" s="452"/>
      <c r="F296" s="452"/>
      <c r="G296" s="452"/>
      <c r="H296" s="452"/>
      <c r="I296" s="452"/>
    </row>
    <row r="297" spans="1:12" x14ac:dyDescent="0.2">
      <c r="A297" s="452"/>
      <c r="B297" s="452"/>
      <c r="C297" s="452"/>
      <c r="D297" s="452"/>
      <c r="E297" s="452"/>
      <c r="F297" s="452"/>
      <c r="G297" s="452"/>
      <c r="H297" s="452"/>
      <c r="I297" s="452"/>
    </row>
    <row r="298" spans="1:12" ht="12.75" customHeight="1" x14ac:dyDescent="0.2">
      <c r="A298" s="452" t="s">
        <v>599</v>
      </c>
      <c r="B298" s="452"/>
      <c r="C298" s="452"/>
      <c r="D298" s="452"/>
      <c r="E298" s="452"/>
      <c r="F298" s="452"/>
      <c r="G298" s="452"/>
      <c r="H298" s="452"/>
      <c r="I298" s="452"/>
    </row>
    <row r="299" spans="1:12" x14ac:dyDescent="0.2">
      <c r="A299" s="169"/>
      <c r="B299" s="169"/>
      <c r="C299" s="169"/>
      <c r="D299" s="169"/>
      <c r="E299" s="169"/>
      <c r="F299" s="169"/>
      <c r="G299" s="169"/>
      <c r="H299" s="169"/>
      <c r="I299" s="169"/>
    </row>
    <row r="300" spans="1:12" x14ac:dyDescent="0.2">
      <c r="A300" s="169" t="s">
        <v>577</v>
      </c>
      <c r="B300" s="285">
        <f>RDG!L50</f>
        <v>50473424</v>
      </c>
      <c r="C300" s="169"/>
      <c r="D300" s="169"/>
      <c r="E300" s="169"/>
      <c r="F300" s="169"/>
      <c r="G300" s="169"/>
      <c r="H300" s="169"/>
      <c r="I300" s="169"/>
    </row>
    <row r="301" spans="1:12" x14ac:dyDescent="0.2">
      <c r="A301" s="169" t="s">
        <v>461</v>
      </c>
      <c r="B301" s="259">
        <v>2820070</v>
      </c>
      <c r="C301" s="169"/>
      <c r="D301" s="169"/>
      <c r="E301" s="169"/>
      <c r="F301" s="169"/>
      <c r="G301" s="169"/>
      <c r="H301" s="169"/>
      <c r="I301" s="169"/>
    </row>
    <row r="302" spans="1:12" x14ac:dyDescent="0.2">
      <c r="A302" s="169" t="s">
        <v>462</v>
      </c>
      <c r="B302" s="260">
        <f>B300/B301</f>
        <v>17.897933030031169</v>
      </c>
      <c r="C302" s="169"/>
      <c r="D302" s="169"/>
      <c r="E302" s="169"/>
      <c r="F302" s="169"/>
      <c r="G302" s="169"/>
      <c r="H302" s="169"/>
      <c r="I302" s="169"/>
    </row>
    <row r="303" spans="1:12" x14ac:dyDescent="0.2">
      <c r="A303" s="169"/>
      <c r="B303" s="169"/>
      <c r="C303" s="169"/>
      <c r="D303" s="169"/>
      <c r="E303" s="169"/>
      <c r="F303" s="169"/>
      <c r="G303" s="169"/>
      <c r="H303" s="169"/>
      <c r="I303" s="169"/>
      <c r="L303" s="251"/>
    </row>
    <row r="304" spans="1:12" ht="12.75" customHeight="1" x14ac:dyDescent="0.2">
      <c r="A304" s="452" t="s">
        <v>610</v>
      </c>
      <c r="B304" s="452"/>
      <c r="C304" s="452"/>
      <c r="D304" s="452"/>
      <c r="E304" s="452"/>
      <c r="F304" s="452"/>
      <c r="G304" s="452"/>
      <c r="H304" s="452"/>
      <c r="I304" s="452"/>
    </row>
    <row r="305" spans="1:10" x14ac:dyDescent="0.2">
      <c r="A305" s="457"/>
      <c r="B305" s="457"/>
      <c r="C305" s="457"/>
      <c r="D305" s="457"/>
      <c r="E305" s="457"/>
      <c r="F305" s="156"/>
    </row>
    <row r="306" spans="1:10" ht="27.75" customHeight="1" x14ac:dyDescent="0.2">
      <c r="A306" s="461" t="s">
        <v>611</v>
      </c>
      <c r="B306" s="461"/>
      <c r="C306" s="461"/>
      <c r="D306" s="461"/>
      <c r="E306" s="461"/>
      <c r="F306" s="461"/>
      <c r="G306" s="461"/>
      <c r="H306" s="461"/>
      <c r="I306" s="461"/>
    </row>
    <row r="307" spans="1:10" ht="12.75" customHeight="1" x14ac:dyDescent="0.2">
      <c r="A307" s="452" t="s">
        <v>608</v>
      </c>
      <c r="B307" s="452"/>
      <c r="C307" s="452"/>
      <c r="D307" s="452"/>
      <c r="E307" s="452"/>
      <c r="F307" s="452"/>
      <c r="G307" s="452"/>
      <c r="H307" s="452"/>
      <c r="I307" s="452"/>
    </row>
    <row r="308" spans="1:10" x14ac:dyDescent="0.2">
      <c r="A308" s="457"/>
      <c r="B308" s="457"/>
      <c r="C308" s="457"/>
      <c r="D308" s="457"/>
      <c r="E308" s="457"/>
      <c r="F308" s="156"/>
    </row>
    <row r="309" spans="1:10" x14ac:dyDescent="0.2">
      <c r="A309" s="261" t="s">
        <v>605</v>
      </c>
      <c r="B309" s="261"/>
      <c r="C309" s="261"/>
      <c r="D309" s="261"/>
      <c r="E309" s="261"/>
      <c r="F309" s="156"/>
      <c r="G309" s="261"/>
      <c r="H309" s="261"/>
      <c r="I309" s="261"/>
    </row>
    <row r="310" spans="1:10" x14ac:dyDescent="0.2">
      <c r="A310" s="262"/>
      <c r="B310" s="262"/>
      <c r="C310" s="262"/>
      <c r="D310" s="262"/>
      <c r="E310" s="262"/>
      <c r="F310" s="156"/>
      <c r="G310" s="261"/>
      <c r="H310" s="261"/>
      <c r="I310" s="261"/>
    </row>
    <row r="311" spans="1:10" ht="25.5" x14ac:dyDescent="0.2">
      <c r="A311" s="276" t="s">
        <v>463</v>
      </c>
      <c r="B311" s="272"/>
      <c r="C311" s="272"/>
      <c r="D311" s="273"/>
      <c r="E311" s="277" t="s">
        <v>581</v>
      </c>
      <c r="F311" s="476" t="s">
        <v>464</v>
      </c>
      <c r="G311" s="272"/>
      <c r="H311" s="272"/>
      <c r="I311" s="272"/>
    </row>
    <row r="312" spans="1:10" x14ac:dyDescent="0.2">
      <c r="A312" s="276"/>
      <c r="B312" s="272"/>
      <c r="C312" s="272"/>
      <c r="D312" s="273"/>
      <c r="E312" s="277" t="s">
        <v>582</v>
      </c>
      <c r="F312" s="476"/>
      <c r="G312" s="272"/>
      <c r="H312" s="272"/>
      <c r="I312" s="272"/>
    </row>
    <row r="313" spans="1:10" x14ac:dyDescent="0.2">
      <c r="A313" s="475" t="s">
        <v>465</v>
      </c>
      <c r="B313" s="475"/>
      <c r="C313" s="475"/>
      <c r="D313" s="475"/>
      <c r="E313" s="278">
        <v>18595.689999999999</v>
      </c>
      <c r="F313" s="279">
        <v>65.9405</v>
      </c>
      <c r="G313" s="272"/>
      <c r="H313" s="272"/>
      <c r="I313" s="272"/>
    </row>
    <row r="314" spans="1:10" ht="26.25" customHeight="1" x14ac:dyDescent="0.2">
      <c r="A314" s="475" t="s">
        <v>566</v>
      </c>
      <c r="B314" s="475"/>
      <c r="C314" s="475"/>
      <c r="D314" s="475"/>
      <c r="E314" s="278">
        <v>1605.14</v>
      </c>
      <c r="F314" s="279">
        <v>5.6917999999999997</v>
      </c>
      <c r="G314" s="272"/>
      <c r="H314" s="272"/>
      <c r="I314" s="272"/>
    </row>
    <row r="315" spans="1:10" ht="27" customHeight="1" x14ac:dyDescent="0.2">
      <c r="A315" s="475" t="s">
        <v>612</v>
      </c>
      <c r="B315" s="475"/>
      <c r="C315" s="475"/>
      <c r="D315" s="475"/>
      <c r="E315" s="278">
        <v>1384.71</v>
      </c>
      <c r="F315" s="279">
        <v>4.9101999999999997</v>
      </c>
      <c r="G315" s="272"/>
      <c r="H315" s="272"/>
      <c r="I315" s="272"/>
    </row>
    <row r="316" spans="1:10" x14ac:dyDescent="0.2">
      <c r="A316" s="475" t="s">
        <v>466</v>
      </c>
      <c r="B316" s="475"/>
      <c r="C316" s="475"/>
      <c r="D316" s="475"/>
      <c r="E316" s="278">
        <v>1345</v>
      </c>
      <c r="F316" s="279">
        <v>4.7694000000000001</v>
      </c>
      <c r="G316" s="272"/>
      <c r="H316" s="272"/>
      <c r="I316" s="272"/>
    </row>
    <row r="317" spans="1:10" ht="12.75" customHeight="1" x14ac:dyDescent="0.2">
      <c r="A317" s="475" t="s">
        <v>467</v>
      </c>
      <c r="B317" s="475"/>
      <c r="C317" s="475"/>
      <c r="D317" s="475"/>
      <c r="E317" s="278">
        <v>978.91</v>
      </c>
      <c r="F317" s="279">
        <v>3.4712000000000001</v>
      </c>
      <c r="G317" s="272"/>
      <c r="H317" s="182"/>
      <c r="I317" s="272"/>
      <c r="J317" s="181"/>
    </row>
    <row r="318" spans="1:10" ht="24.75" customHeight="1" x14ac:dyDescent="0.2">
      <c r="A318" s="475" t="s">
        <v>468</v>
      </c>
      <c r="B318" s="475"/>
      <c r="C318" s="475"/>
      <c r="D318" s="475"/>
      <c r="E318" s="278">
        <v>765.82</v>
      </c>
      <c r="F318" s="279">
        <v>2.7155999999999998</v>
      </c>
      <c r="G318" s="272"/>
      <c r="H318" s="272"/>
      <c r="I318" s="272"/>
    </row>
    <row r="319" spans="1:10" ht="12.75" customHeight="1" x14ac:dyDescent="0.2">
      <c r="A319" s="475" t="s">
        <v>469</v>
      </c>
      <c r="B319" s="475"/>
      <c r="C319" s="475"/>
      <c r="D319" s="475"/>
      <c r="E319" s="278">
        <v>428.09</v>
      </c>
      <c r="F319" s="279">
        <v>1.518</v>
      </c>
      <c r="G319" s="272"/>
      <c r="H319" s="272"/>
      <c r="I319" s="272"/>
    </row>
    <row r="320" spans="1:10" ht="12.75" customHeight="1" x14ac:dyDescent="0.2">
      <c r="A320" s="475" t="s">
        <v>471</v>
      </c>
      <c r="B320" s="475"/>
      <c r="C320" s="475"/>
      <c r="D320" s="475"/>
      <c r="E320" s="278">
        <v>303.01</v>
      </c>
      <c r="F320" s="279">
        <v>1.0745</v>
      </c>
      <c r="G320" s="272"/>
      <c r="H320" s="182"/>
      <c r="I320" s="272"/>
    </row>
    <row r="321" spans="1:9" x14ac:dyDescent="0.2">
      <c r="A321" s="475" t="s">
        <v>470</v>
      </c>
      <c r="B321" s="475"/>
      <c r="C321" s="475"/>
      <c r="D321" s="475"/>
      <c r="E321" s="278">
        <v>224.22</v>
      </c>
      <c r="F321" s="279">
        <v>0.79510000000000003</v>
      </c>
      <c r="G321" s="272"/>
      <c r="H321" s="272"/>
      <c r="I321" s="272"/>
    </row>
    <row r="322" spans="1:9" x14ac:dyDescent="0.2">
      <c r="A322" s="475" t="s">
        <v>591</v>
      </c>
      <c r="B322" s="475"/>
      <c r="C322" s="475"/>
      <c r="D322" s="475"/>
      <c r="E322" s="278">
        <v>202</v>
      </c>
      <c r="F322" s="279">
        <v>0.71630000000000005</v>
      </c>
      <c r="G322" s="272"/>
      <c r="H322" s="272"/>
      <c r="I322" s="272"/>
    </row>
    <row r="323" spans="1:9" x14ac:dyDescent="0.2">
      <c r="A323" s="273"/>
      <c r="B323" s="273"/>
      <c r="C323" s="273"/>
      <c r="D323" s="273"/>
      <c r="E323" s="273"/>
      <c r="F323" s="156"/>
      <c r="G323" s="272"/>
      <c r="H323" s="272"/>
      <c r="I323" s="182"/>
    </row>
    <row r="324" spans="1:9" x14ac:dyDescent="0.2">
      <c r="A324" s="171"/>
      <c r="B324" s="171"/>
      <c r="C324" s="171"/>
      <c r="D324" s="171"/>
      <c r="E324" s="171"/>
      <c r="F324" s="156"/>
    </row>
    <row r="325" spans="1:9" x14ac:dyDescent="0.2">
      <c r="A325" s="460" t="s">
        <v>557</v>
      </c>
      <c r="B325" s="460"/>
      <c r="C325" s="460"/>
      <c r="D325" s="460"/>
      <c r="E325" s="460"/>
      <c r="F325" s="156"/>
      <c r="G325" s="182"/>
    </row>
    <row r="326" spans="1:9" x14ac:dyDescent="0.2">
      <c r="A326" s="459"/>
      <c r="B326" s="459"/>
      <c r="C326" s="459"/>
      <c r="D326" s="459"/>
      <c r="E326" s="459"/>
      <c r="F326" s="156"/>
    </row>
    <row r="327" spans="1:9" x14ac:dyDescent="0.2">
      <c r="B327" s="130" t="s">
        <v>593</v>
      </c>
      <c r="C327" s="130" t="s">
        <v>606</v>
      </c>
      <c r="F327" s="156"/>
    </row>
    <row r="328" spans="1:9" x14ac:dyDescent="0.2">
      <c r="A328" s="154" t="s">
        <v>472</v>
      </c>
      <c r="B328" s="143">
        <v>46377442</v>
      </c>
      <c r="C328" s="143">
        <v>53952015</v>
      </c>
      <c r="F328" s="156"/>
    </row>
    <row r="329" spans="1:9" ht="26.25" thickBot="1" x14ac:dyDescent="0.25">
      <c r="A329" s="154" t="s">
        <v>473</v>
      </c>
      <c r="B329" s="187">
        <v>530263513</v>
      </c>
      <c r="C329" s="187">
        <v>181597747</v>
      </c>
      <c r="F329" s="156"/>
    </row>
    <row r="330" spans="1:9" ht="13.5" thickBot="1" x14ac:dyDescent="0.25">
      <c r="B330" s="140">
        <f>SUM(B328:B329)</f>
        <v>576640955</v>
      </c>
      <c r="C330" s="140">
        <f>SUM(C328:C329)</f>
        <v>235549762</v>
      </c>
      <c r="F330" s="156"/>
    </row>
    <row r="331" spans="1:9" x14ac:dyDescent="0.2">
      <c r="A331" s="460"/>
      <c r="B331" s="460"/>
      <c r="C331" s="460"/>
      <c r="D331" s="460"/>
      <c r="E331" s="460"/>
      <c r="F331" s="156"/>
    </row>
    <row r="332" spans="1:9" x14ac:dyDescent="0.2">
      <c r="A332" s="156"/>
    </row>
    <row r="333" spans="1:9" x14ac:dyDescent="0.2">
      <c r="A333" s="171" t="s">
        <v>558</v>
      </c>
    </row>
    <row r="334" spans="1:9" x14ac:dyDescent="0.2">
      <c r="A334" s="156"/>
    </row>
    <row r="335" spans="1:9" x14ac:dyDescent="0.2">
      <c r="B335" s="130" t="s">
        <v>593</v>
      </c>
      <c r="C335" s="130" t="s">
        <v>606</v>
      </c>
      <c r="F335" s="182"/>
    </row>
    <row r="336" spans="1:9" x14ac:dyDescent="0.2">
      <c r="A336" s="154" t="s">
        <v>474</v>
      </c>
      <c r="B336" s="143">
        <v>4750771</v>
      </c>
      <c r="C336" s="143">
        <v>0</v>
      </c>
      <c r="F336" s="182"/>
    </row>
    <row r="337" spans="1:10" ht="25.5" x14ac:dyDescent="0.2">
      <c r="A337" s="154" t="s">
        <v>473</v>
      </c>
      <c r="B337" s="143">
        <v>1800000</v>
      </c>
      <c r="C337" s="143">
        <v>272344160</v>
      </c>
    </row>
    <row r="338" spans="1:10" ht="25.5" x14ac:dyDescent="0.2">
      <c r="A338" s="154" t="s">
        <v>475</v>
      </c>
      <c r="B338" s="143">
        <v>5792247</v>
      </c>
      <c r="C338" s="143">
        <v>81454254</v>
      </c>
      <c r="J338" s="181"/>
    </row>
    <row r="339" spans="1:10" x14ac:dyDescent="0.2">
      <c r="A339" s="154" t="s">
        <v>572</v>
      </c>
      <c r="B339" s="250">
        <v>261884063</v>
      </c>
      <c r="C339" s="216">
        <v>260422813</v>
      </c>
      <c r="D339" s="182"/>
    </row>
    <row r="340" spans="1:10" ht="25.5" x14ac:dyDescent="0.2">
      <c r="A340" s="154" t="s">
        <v>476</v>
      </c>
      <c r="B340" s="216">
        <v>11210956</v>
      </c>
      <c r="C340" s="216">
        <v>3817610</v>
      </c>
    </row>
    <row r="341" spans="1:10" x14ac:dyDescent="0.2">
      <c r="A341" s="154" t="s">
        <v>614</v>
      </c>
      <c r="B341" s="216">
        <v>8130081</v>
      </c>
      <c r="C341" s="216">
        <v>0</v>
      </c>
      <c r="D341" s="280"/>
      <c r="E341" s="280"/>
      <c r="F341" s="280"/>
      <c r="G341" s="280"/>
      <c r="H341" s="280"/>
      <c r="I341" s="280"/>
    </row>
    <row r="342" spans="1:10" x14ac:dyDescent="0.2">
      <c r="A342" s="154" t="s">
        <v>477</v>
      </c>
      <c r="B342" s="143">
        <v>148558118</v>
      </c>
      <c r="C342" s="143">
        <v>135578333</v>
      </c>
    </row>
    <row r="343" spans="1:10" x14ac:dyDescent="0.2">
      <c r="A343" s="198" t="s">
        <v>484</v>
      </c>
      <c r="B343" s="143">
        <v>1725765</v>
      </c>
      <c r="C343" s="199">
        <v>1567418</v>
      </c>
    </row>
    <row r="344" spans="1:10" ht="25.5" x14ac:dyDescent="0.2">
      <c r="A344" s="198" t="s">
        <v>573</v>
      </c>
      <c r="B344" s="143">
        <v>5340127</v>
      </c>
      <c r="C344" s="199">
        <v>5512346</v>
      </c>
    </row>
    <row r="345" spans="1:10" ht="13.5" thickBot="1" x14ac:dyDescent="0.25">
      <c r="A345" s="198" t="s">
        <v>485</v>
      </c>
      <c r="B345" s="187">
        <v>15768</v>
      </c>
      <c r="C345" s="187">
        <v>14599016</v>
      </c>
    </row>
    <row r="346" spans="1:10" ht="13.5" thickBot="1" x14ac:dyDescent="0.25">
      <c r="B346" s="140">
        <f>SUM(B336:B345)</f>
        <v>449207896</v>
      </c>
      <c r="C346" s="140">
        <f>SUM(C336:C345)</f>
        <v>775295950</v>
      </c>
    </row>
    <row r="347" spans="1:10" x14ac:dyDescent="0.2">
      <c r="A347" s="156"/>
    </row>
    <row r="348" spans="1:10" x14ac:dyDescent="0.2">
      <c r="A348" s="156"/>
    </row>
    <row r="349" spans="1:10" x14ac:dyDescent="0.2">
      <c r="A349" s="460" t="s">
        <v>559</v>
      </c>
      <c r="B349" s="460"/>
      <c r="C349" s="460"/>
      <c r="D349" s="460"/>
      <c r="E349" s="460"/>
    </row>
    <row r="350" spans="1:10" x14ac:dyDescent="0.2">
      <c r="A350" s="156"/>
    </row>
    <row r="351" spans="1:10" ht="41.25" customHeight="1" x14ac:dyDescent="0.2">
      <c r="A351" s="452" t="s">
        <v>578</v>
      </c>
      <c r="B351" s="452"/>
      <c r="C351" s="452"/>
      <c r="D351" s="452"/>
      <c r="E351" s="452"/>
      <c r="F351" s="452"/>
      <c r="G351" s="452"/>
      <c r="H351" s="452"/>
      <c r="I351" s="452"/>
    </row>
    <row r="352" spans="1:10" x14ac:dyDescent="0.2">
      <c r="A352" s="156"/>
    </row>
    <row r="353" spans="1:10" x14ac:dyDescent="0.2">
      <c r="A353" s="156"/>
      <c r="B353" s="130" t="s">
        <v>593</v>
      </c>
      <c r="C353" s="130" t="s">
        <v>606</v>
      </c>
      <c r="J353" s="166"/>
    </row>
    <row r="354" spans="1:10" x14ac:dyDescent="0.2">
      <c r="A354" s="217" t="s">
        <v>478</v>
      </c>
      <c r="B354" s="218">
        <v>250000000</v>
      </c>
      <c r="C354" s="218">
        <v>250000000</v>
      </c>
      <c r="D354" s="157"/>
      <c r="E354" s="157"/>
      <c r="F354" s="157"/>
      <c r="G354" s="157"/>
      <c r="H354" s="157"/>
      <c r="I354" s="157"/>
      <c r="J354" s="166"/>
    </row>
    <row r="355" spans="1:10" x14ac:dyDescent="0.2">
      <c r="A355" s="217" t="s">
        <v>479</v>
      </c>
      <c r="B355" s="218">
        <v>-3287812</v>
      </c>
      <c r="C355" s="218">
        <v>-4749062</v>
      </c>
      <c r="D355" s="157"/>
      <c r="E355" s="157"/>
      <c r="F355" s="157"/>
      <c r="G355" s="157"/>
      <c r="H355" s="157"/>
      <c r="I355" s="157"/>
      <c r="J355" s="166"/>
    </row>
    <row r="356" spans="1:10" ht="26.25" thickBot="1" x14ac:dyDescent="0.25">
      <c r="A356" s="217" t="s">
        <v>480</v>
      </c>
      <c r="B356" s="219">
        <v>15171875</v>
      </c>
      <c r="C356" s="219">
        <v>15171875</v>
      </c>
      <c r="D356" s="157"/>
      <c r="E356" s="157"/>
      <c r="F356" s="157"/>
      <c r="G356" s="157"/>
      <c r="H356" s="157"/>
      <c r="I356" s="157"/>
      <c r="J356" s="166"/>
    </row>
    <row r="357" spans="1:10" ht="13.5" thickBot="1" x14ac:dyDescent="0.25">
      <c r="A357" s="141"/>
      <c r="B357" s="152">
        <f>SUM(B354:B356)</f>
        <v>261884063</v>
      </c>
      <c r="C357" s="152">
        <f>SUM(C354:C356)</f>
        <v>260422813</v>
      </c>
      <c r="D357" s="157"/>
      <c r="E357" s="157"/>
      <c r="F357" s="157"/>
      <c r="G357" s="157"/>
      <c r="H357" s="157"/>
      <c r="I357" s="157"/>
      <c r="J357" s="166"/>
    </row>
    <row r="358" spans="1:10" x14ac:dyDescent="0.2">
      <c r="A358" s="141"/>
      <c r="B358" s="158"/>
      <c r="C358" s="158"/>
      <c r="D358" s="157"/>
      <c r="E358" s="157"/>
      <c r="F358" s="157"/>
      <c r="G358" s="157"/>
      <c r="H358" s="157"/>
      <c r="I358" s="157"/>
    </row>
    <row r="359" spans="1:10" x14ac:dyDescent="0.2">
      <c r="A359" s="141"/>
    </row>
    <row r="360" spans="1:10" x14ac:dyDescent="0.2">
      <c r="A360" s="171" t="s">
        <v>560</v>
      </c>
    </row>
    <row r="361" spans="1:10" x14ac:dyDescent="0.2">
      <c r="A361" s="174"/>
      <c r="B361" s="130" t="s">
        <v>593</v>
      </c>
      <c r="C361" s="130" t="s">
        <v>606</v>
      </c>
    </row>
    <row r="362" spans="1:10" ht="25.5" x14ac:dyDescent="0.2">
      <c r="A362" s="147" t="s">
        <v>481</v>
      </c>
      <c r="B362" s="199">
        <v>132699388</v>
      </c>
      <c r="C362" s="199">
        <v>119085580</v>
      </c>
    </row>
    <row r="363" spans="1:10" ht="25.5" x14ac:dyDescent="0.2">
      <c r="A363" s="147" t="s">
        <v>482</v>
      </c>
      <c r="B363" s="199">
        <v>5423907</v>
      </c>
      <c r="C363" s="199">
        <v>9930518</v>
      </c>
    </row>
    <row r="364" spans="1:10" ht="13.5" thickBot="1" x14ac:dyDescent="0.25">
      <c r="A364" s="147" t="s">
        <v>483</v>
      </c>
      <c r="B364" s="200">
        <v>10434823</v>
      </c>
      <c r="C364" s="200">
        <v>6562235</v>
      </c>
    </row>
    <row r="365" spans="1:10" ht="13.5" thickBot="1" x14ac:dyDescent="0.25">
      <c r="A365" s="172"/>
      <c r="B365" s="135">
        <f>SUM(B362:B364)</f>
        <v>148558118</v>
      </c>
      <c r="C365" s="135">
        <f>SUM(C362:C364)</f>
        <v>135578333</v>
      </c>
    </row>
    <row r="366" spans="1:10" x14ac:dyDescent="0.2">
      <c r="A366" s="172"/>
      <c r="B366" s="151"/>
      <c r="C366" s="151"/>
    </row>
    <row r="367" spans="1:10" x14ac:dyDescent="0.2">
      <c r="A367" s="141"/>
    </row>
    <row r="368" spans="1:10" x14ac:dyDescent="0.2">
      <c r="A368" s="171" t="s">
        <v>574</v>
      </c>
    </row>
    <row r="369" spans="1:10" x14ac:dyDescent="0.2">
      <c r="A369" s="174"/>
      <c r="B369" s="130" t="s">
        <v>593</v>
      </c>
      <c r="C369" s="130" t="s">
        <v>606</v>
      </c>
    </row>
    <row r="370" spans="1:10" ht="25.5" x14ac:dyDescent="0.2">
      <c r="A370" s="147" t="s">
        <v>536</v>
      </c>
      <c r="B370" s="199">
        <v>3444180</v>
      </c>
      <c r="C370" s="199">
        <v>3639276</v>
      </c>
    </row>
    <row r="371" spans="1:10" ht="25.5" x14ac:dyDescent="0.2">
      <c r="A371" s="147" t="s">
        <v>537</v>
      </c>
      <c r="B371" s="199">
        <v>1400456</v>
      </c>
      <c r="C371" s="199">
        <v>1365956</v>
      </c>
    </row>
    <row r="372" spans="1:10" ht="26.25" thickBot="1" x14ac:dyDescent="0.25">
      <c r="A372" s="147" t="s">
        <v>538</v>
      </c>
      <c r="B372" s="200">
        <v>495491</v>
      </c>
      <c r="C372" s="200">
        <v>507114</v>
      </c>
    </row>
    <row r="373" spans="1:10" ht="13.5" thickBot="1" x14ac:dyDescent="0.25">
      <c r="A373" s="172"/>
      <c r="B373" s="135">
        <f>SUM(B370:B372)</f>
        <v>5340127</v>
      </c>
      <c r="C373" s="135">
        <f>SUM(C370:C372)</f>
        <v>5512346</v>
      </c>
      <c r="J373" s="181"/>
    </row>
    <row r="374" spans="1:10" x14ac:dyDescent="0.2">
      <c r="A374" s="171"/>
    </row>
    <row r="375" spans="1:10" x14ac:dyDescent="0.2">
      <c r="A375" s="171"/>
    </row>
    <row r="376" spans="1:10" x14ac:dyDescent="0.2">
      <c r="A376" s="171" t="s">
        <v>561</v>
      </c>
    </row>
    <row r="377" spans="1:10" x14ac:dyDescent="0.2">
      <c r="A377" s="171"/>
    </row>
    <row r="378" spans="1:10" x14ac:dyDescent="0.2">
      <c r="B378" s="130" t="s">
        <v>593</v>
      </c>
      <c r="C378" s="130" t="s">
        <v>606</v>
      </c>
    </row>
    <row r="379" spans="1:10" ht="38.25" x14ac:dyDescent="0.2">
      <c r="A379" s="154" t="s">
        <v>575</v>
      </c>
      <c r="B379" s="143">
        <v>15941242</v>
      </c>
      <c r="C379" s="143">
        <v>10801231</v>
      </c>
    </row>
    <row r="380" spans="1:10" ht="38.25" x14ac:dyDescent="0.2">
      <c r="A380" s="154" t="s">
        <v>576</v>
      </c>
      <c r="B380" s="143">
        <v>4559669</v>
      </c>
      <c r="C380" s="143">
        <v>3719015</v>
      </c>
    </row>
    <row r="381" spans="1:10" x14ac:dyDescent="0.2">
      <c r="A381" s="154" t="s">
        <v>615</v>
      </c>
      <c r="B381" s="143">
        <v>14750000</v>
      </c>
      <c r="C381" s="143">
        <v>0</v>
      </c>
      <c r="D381" s="280"/>
      <c r="E381" s="280"/>
      <c r="F381" s="280"/>
      <c r="G381" s="280"/>
      <c r="H381" s="280"/>
      <c r="I381" s="280"/>
    </row>
    <row r="382" spans="1:10" ht="26.25" thickBot="1" x14ac:dyDescent="0.25">
      <c r="A382" s="154" t="s">
        <v>486</v>
      </c>
      <c r="B382" s="187">
        <v>3124806</v>
      </c>
      <c r="C382" s="187">
        <v>840005</v>
      </c>
    </row>
    <row r="383" spans="1:10" ht="13.5" thickBot="1" x14ac:dyDescent="0.25">
      <c r="B383" s="140">
        <f>SUM(B379:B382)</f>
        <v>38375717</v>
      </c>
      <c r="C383" s="140">
        <f>SUM(C379:C382)</f>
        <v>15360251</v>
      </c>
    </row>
    <row r="384" spans="1:10" x14ac:dyDescent="0.2">
      <c r="A384" s="171"/>
    </row>
    <row r="385" spans="1:9" x14ac:dyDescent="0.2">
      <c r="A385" s="141"/>
    </row>
    <row r="386" spans="1:9" x14ac:dyDescent="0.2">
      <c r="A386" s="141"/>
    </row>
    <row r="387" spans="1:9" x14ac:dyDescent="0.2">
      <c r="A387" s="171" t="s">
        <v>487</v>
      </c>
    </row>
    <row r="388" spans="1:9" ht="41.25" customHeight="1" x14ac:dyDescent="0.2">
      <c r="A388" s="452" t="s">
        <v>488</v>
      </c>
      <c r="B388" s="452"/>
      <c r="C388" s="452"/>
      <c r="D388" s="452"/>
      <c r="E388" s="452"/>
      <c r="F388" s="452"/>
      <c r="G388" s="452"/>
      <c r="H388" s="452"/>
      <c r="I388" s="452"/>
    </row>
    <row r="389" spans="1:9" x14ac:dyDescent="0.2">
      <c r="A389" s="170"/>
    </row>
    <row r="390" spans="1:9" x14ac:dyDescent="0.2">
      <c r="A390" s="170"/>
    </row>
    <row r="391" spans="1:9" x14ac:dyDescent="0.2">
      <c r="A391" s="454" t="s">
        <v>489</v>
      </c>
      <c r="B391" s="454"/>
      <c r="C391" s="454"/>
      <c r="D391" s="454"/>
      <c r="E391" s="454"/>
      <c r="F391" s="454"/>
      <c r="G391" s="454"/>
      <c r="H391" s="454"/>
      <c r="I391" s="454"/>
    </row>
    <row r="392" spans="1:9" ht="52.5" customHeight="1" x14ac:dyDescent="0.2">
      <c r="A392" s="452" t="s">
        <v>490</v>
      </c>
      <c r="B392" s="452"/>
      <c r="C392" s="452"/>
      <c r="D392" s="452"/>
      <c r="E392" s="452"/>
      <c r="F392" s="452"/>
      <c r="G392" s="452"/>
      <c r="H392" s="452"/>
      <c r="I392" s="452"/>
    </row>
    <row r="393" spans="1:9" x14ac:dyDescent="0.2">
      <c r="A393" s="452"/>
      <c r="B393" s="452"/>
      <c r="C393" s="452"/>
      <c r="D393" s="452"/>
      <c r="E393" s="452"/>
      <c r="F393" s="452"/>
      <c r="G393" s="452"/>
      <c r="H393" s="452"/>
      <c r="I393" s="452"/>
    </row>
    <row r="394" spans="1:9" ht="12.75" customHeight="1" x14ac:dyDescent="0.2">
      <c r="A394" s="452" t="s">
        <v>491</v>
      </c>
      <c r="B394" s="452"/>
      <c r="C394" s="452"/>
      <c r="D394" s="452"/>
      <c r="E394" s="452"/>
      <c r="F394" s="452"/>
      <c r="G394" s="452"/>
      <c r="H394" s="452"/>
      <c r="I394" s="452"/>
    </row>
    <row r="395" spans="1:9" x14ac:dyDescent="0.2">
      <c r="A395" s="177"/>
    </row>
    <row r="396" spans="1:9" x14ac:dyDescent="0.2">
      <c r="A396" s="129"/>
      <c r="B396" s="458" t="s">
        <v>492</v>
      </c>
      <c r="C396" s="458"/>
      <c r="D396" s="458" t="s">
        <v>493</v>
      </c>
      <c r="E396" s="458"/>
    </row>
    <row r="397" spans="1:9" x14ac:dyDescent="0.2">
      <c r="A397" s="129"/>
      <c r="B397" s="263" t="s">
        <v>593</v>
      </c>
      <c r="C397" s="263" t="s">
        <v>606</v>
      </c>
      <c r="D397" s="263" t="s">
        <v>593</v>
      </c>
      <c r="E397" s="263" t="s">
        <v>606</v>
      </c>
    </row>
    <row r="398" spans="1:9" x14ac:dyDescent="0.2">
      <c r="A398" s="129"/>
      <c r="B398" s="193" t="s">
        <v>494</v>
      </c>
      <c r="C398" s="193" t="s">
        <v>494</v>
      </c>
      <c r="D398" s="193" t="s">
        <v>494</v>
      </c>
      <c r="E398" s="193" t="s">
        <v>494</v>
      </c>
    </row>
    <row r="399" spans="1:9" x14ac:dyDescent="0.2">
      <c r="A399" s="129"/>
      <c r="B399" s="194"/>
      <c r="C399" s="194"/>
      <c r="D399" s="194"/>
      <c r="E399" s="194"/>
    </row>
    <row r="400" spans="1:9" x14ac:dyDescent="0.2">
      <c r="A400" s="133" t="s">
        <v>495</v>
      </c>
      <c r="B400" s="132">
        <v>581547</v>
      </c>
      <c r="C400" s="122">
        <v>180275</v>
      </c>
      <c r="D400" s="132">
        <v>-26221</v>
      </c>
      <c r="E400" s="122">
        <v>-21892</v>
      </c>
    </row>
    <row r="401" spans="1:9" x14ac:dyDescent="0.2">
      <c r="A401" s="133" t="s">
        <v>496</v>
      </c>
      <c r="B401" s="132">
        <v>3143</v>
      </c>
      <c r="C401" s="122">
        <v>226</v>
      </c>
      <c r="D401" s="133">
        <v>0</v>
      </c>
      <c r="E401" s="123">
        <v>-110</v>
      </c>
    </row>
    <row r="402" spans="1:9" x14ac:dyDescent="0.2">
      <c r="A402" s="133" t="s">
        <v>497</v>
      </c>
      <c r="B402" s="133"/>
      <c r="C402" s="174"/>
      <c r="D402" s="132"/>
      <c r="E402" s="133"/>
    </row>
    <row r="403" spans="1:9" ht="13.5" thickBot="1" x14ac:dyDescent="0.25">
      <c r="A403" s="133" t="s">
        <v>498</v>
      </c>
      <c r="B403" s="137"/>
      <c r="C403" s="161"/>
      <c r="D403" s="161"/>
      <c r="E403" s="161"/>
    </row>
    <row r="404" spans="1:9" ht="13.5" thickBot="1" x14ac:dyDescent="0.25">
      <c r="A404" s="174"/>
      <c r="B404" s="135">
        <f>SUM(B400:B403)</f>
        <v>584690</v>
      </c>
      <c r="C404" s="135">
        <f>SUM(C400:C403)</f>
        <v>180501</v>
      </c>
      <c r="D404" s="135">
        <f>SUM(D400:D403)</f>
        <v>-26221</v>
      </c>
      <c r="E404" s="135">
        <f>SUM(E400:E403)</f>
        <v>-22002</v>
      </c>
    </row>
    <row r="405" spans="1:9" x14ac:dyDescent="0.2">
      <c r="A405" s="170"/>
    </row>
    <row r="406" spans="1:9" x14ac:dyDescent="0.2">
      <c r="A406" s="170"/>
    </row>
    <row r="407" spans="1:9" x14ac:dyDescent="0.2">
      <c r="A407" s="170"/>
    </row>
    <row r="408" spans="1:9" ht="12.75" customHeight="1" x14ac:dyDescent="0.2">
      <c r="A408" s="454" t="s">
        <v>499</v>
      </c>
      <c r="B408" s="454"/>
      <c r="C408" s="454"/>
      <c r="D408" s="454"/>
      <c r="E408" s="454"/>
      <c r="F408" s="454"/>
      <c r="G408" s="454"/>
      <c r="H408" s="454"/>
      <c r="I408" s="454"/>
    </row>
    <row r="409" spans="1:9" x14ac:dyDescent="0.2">
      <c r="A409" s="177"/>
    </row>
    <row r="410" spans="1:9" ht="12.75" customHeight="1" x14ac:dyDescent="0.2">
      <c r="A410" s="452" t="s">
        <v>500</v>
      </c>
      <c r="B410" s="452"/>
      <c r="C410" s="452"/>
      <c r="D410" s="452"/>
      <c r="E410" s="452"/>
      <c r="F410" s="452"/>
      <c r="G410" s="452"/>
      <c r="H410" s="452"/>
      <c r="I410" s="452"/>
    </row>
    <row r="411" spans="1:9" ht="12" customHeight="1" x14ac:dyDescent="0.2">
      <c r="A411" s="452" t="s">
        <v>501</v>
      </c>
      <c r="B411" s="452"/>
      <c r="C411" s="452"/>
      <c r="D411" s="452"/>
      <c r="E411" s="452"/>
      <c r="F411" s="452"/>
      <c r="G411" s="452"/>
      <c r="H411" s="452"/>
      <c r="I411" s="452"/>
    </row>
    <row r="412" spans="1:9" ht="68.25" customHeight="1" x14ac:dyDescent="0.2">
      <c r="A412" s="452" t="s">
        <v>579</v>
      </c>
      <c r="B412" s="452"/>
      <c r="C412" s="452"/>
      <c r="D412" s="452"/>
      <c r="E412" s="452"/>
      <c r="F412" s="452"/>
      <c r="G412" s="452"/>
      <c r="H412" s="452"/>
      <c r="I412" s="452"/>
    </row>
    <row r="413" spans="1:9" x14ac:dyDescent="0.2">
      <c r="A413" s="177"/>
    </row>
    <row r="414" spans="1:9" x14ac:dyDescent="0.2">
      <c r="A414" s="174"/>
      <c r="B414" s="458" t="s">
        <v>492</v>
      </c>
      <c r="C414" s="458"/>
      <c r="D414" s="458" t="s">
        <v>493</v>
      </c>
      <c r="E414" s="458"/>
    </row>
    <row r="415" spans="1:9" x14ac:dyDescent="0.2">
      <c r="A415" s="174"/>
      <c r="B415" s="263" t="s">
        <v>593</v>
      </c>
      <c r="C415" s="263" t="s">
        <v>606</v>
      </c>
      <c r="D415" s="263" t="s">
        <v>593</v>
      </c>
      <c r="E415" s="263" t="s">
        <v>606</v>
      </c>
    </row>
    <row r="416" spans="1:9" x14ac:dyDescent="0.2">
      <c r="A416" s="174"/>
      <c r="B416" s="193" t="s">
        <v>494</v>
      </c>
      <c r="C416" s="193" t="s">
        <v>494</v>
      </c>
      <c r="D416" s="193" t="s">
        <v>494</v>
      </c>
      <c r="E416" s="193" t="s">
        <v>494</v>
      </c>
    </row>
    <row r="417" spans="1:9" x14ac:dyDescent="0.2">
      <c r="A417" s="174"/>
      <c r="B417" s="133"/>
      <c r="C417" s="133"/>
      <c r="D417" s="133"/>
      <c r="E417" s="133"/>
    </row>
    <row r="418" spans="1:9" x14ac:dyDescent="0.2">
      <c r="A418" s="133" t="s">
        <v>495</v>
      </c>
      <c r="B418" s="132">
        <v>58155</v>
      </c>
      <c r="C418" s="122">
        <v>18027</v>
      </c>
      <c r="D418" s="132">
        <v>-2622</v>
      </c>
      <c r="E418" s="122">
        <v>-2189</v>
      </c>
    </row>
    <row r="419" spans="1:9" x14ac:dyDescent="0.2">
      <c r="A419" s="133" t="s">
        <v>496</v>
      </c>
      <c r="B419" s="132">
        <v>314</v>
      </c>
      <c r="C419" s="123">
        <v>23</v>
      </c>
      <c r="D419" s="132">
        <v>0</v>
      </c>
      <c r="E419" s="123">
        <v>-11</v>
      </c>
    </row>
    <row r="420" spans="1:9" x14ac:dyDescent="0.2">
      <c r="A420" s="133" t="s">
        <v>497</v>
      </c>
      <c r="B420" s="133"/>
      <c r="C420" s="133"/>
      <c r="D420" s="133"/>
      <c r="E420" s="133"/>
    </row>
    <row r="421" spans="1:9" ht="13.5" thickBot="1" x14ac:dyDescent="0.25">
      <c r="A421" s="133" t="s">
        <v>498</v>
      </c>
      <c r="B421" s="133"/>
      <c r="C421" s="133"/>
      <c r="D421" s="132"/>
      <c r="E421" s="133"/>
    </row>
    <row r="422" spans="1:9" ht="13.5" thickBot="1" x14ac:dyDescent="0.25">
      <c r="A422" s="174"/>
      <c r="B422" s="142">
        <f>SUM(B418:B421)</f>
        <v>58469</v>
      </c>
      <c r="C422" s="142">
        <f>SUM(C418:C421)</f>
        <v>18050</v>
      </c>
      <c r="D422" s="142">
        <f>SUM(D418:D421)</f>
        <v>-2622</v>
      </c>
      <c r="E422" s="142">
        <f>SUM(E418:E421)</f>
        <v>-2200</v>
      </c>
    </row>
    <row r="423" spans="1:9" x14ac:dyDescent="0.2">
      <c r="A423" s="174"/>
      <c r="B423" s="151"/>
      <c r="C423" s="151"/>
      <c r="D423" s="151"/>
      <c r="E423" s="151"/>
    </row>
    <row r="424" spans="1:9" ht="30" customHeight="1" x14ac:dyDescent="0.2">
      <c r="A424" s="452" t="s">
        <v>502</v>
      </c>
      <c r="B424" s="452"/>
      <c r="C424" s="452"/>
      <c r="D424" s="452"/>
      <c r="E424" s="452"/>
      <c r="F424" s="452"/>
      <c r="G424" s="452"/>
      <c r="H424" s="452"/>
      <c r="I424" s="452"/>
    </row>
    <row r="425" spans="1:9" x14ac:dyDescent="0.2">
      <c r="A425" s="177"/>
    </row>
    <row r="426" spans="1:9" x14ac:dyDescent="0.2">
      <c r="A426" s="454" t="s">
        <v>503</v>
      </c>
      <c r="B426" s="454"/>
      <c r="C426" s="454"/>
      <c r="D426" s="454"/>
      <c r="E426" s="454"/>
      <c r="F426" s="454"/>
      <c r="G426" s="454"/>
      <c r="H426" s="454"/>
      <c r="I426" s="454"/>
    </row>
    <row r="427" spans="1:9" ht="26.25" customHeight="1" x14ac:dyDescent="0.2">
      <c r="A427" s="461" t="s">
        <v>617</v>
      </c>
      <c r="B427" s="461"/>
      <c r="C427" s="461"/>
      <c r="D427" s="461"/>
      <c r="E427" s="461"/>
      <c r="F427" s="461"/>
      <c r="G427" s="461"/>
      <c r="H427" s="461"/>
      <c r="I427" s="461"/>
    </row>
    <row r="428" spans="1:9" ht="12.75" customHeight="1" x14ac:dyDescent="0.2">
      <c r="A428" s="452" t="s">
        <v>504</v>
      </c>
      <c r="B428" s="452"/>
      <c r="C428" s="452"/>
      <c r="D428" s="452"/>
      <c r="E428" s="452"/>
      <c r="F428" s="452"/>
      <c r="G428" s="452"/>
      <c r="H428" s="452"/>
      <c r="I428" s="452"/>
    </row>
    <row r="429" spans="1:9" x14ac:dyDescent="0.2">
      <c r="A429" s="170"/>
    </row>
    <row r="430" spans="1:9" x14ac:dyDescent="0.2">
      <c r="A430" s="170"/>
    </row>
    <row r="431" spans="1:9" x14ac:dyDescent="0.2">
      <c r="A431" s="454" t="s">
        <v>505</v>
      </c>
      <c r="B431" s="454"/>
      <c r="C431" s="454"/>
      <c r="D431" s="454"/>
      <c r="E431" s="454"/>
      <c r="F431" s="454"/>
      <c r="G431" s="454"/>
      <c r="H431" s="454"/>
      <c r="I431" s="454"/>
    </row>
    <row r="432" spans="1:9" ht="39" customHeight="1" x14ac:dyDescent="0.2">
      <c r="A432" s="452" t="s">
        <v>506</v>
      </c>
      <c r="B432" s="452"/>
      <c r="C432" s="452"/>
      <c r="D432" s="452"/>
      <c r="E432" s="452"/>
      <c r="F432" s="452"/>
      <c r="G432" s="452"/>
      <c r="H432" s="452"/>
      <c r="I432" s="452"/>
    </row>
    <row r="433" spans="1:10" ht="24.75" customHeight="1" x14ac:dyDescent="0.2">
      <c r="A433" s="452" t="s">
        <v>507</v>
      </c>
      <c r="B433" s="452"/>
      <c r="C433" s="452"/>
      <c r="D433" s="452"/>
      <c r="E433" s="452"/>
      <c r="F433" s="452"/>
      <c r="G433" s="452"/>
      <c r="H433" s="452"/>
      <c r="I433" s="452"/>
    </row>
    <row r="434" spans="1:10" ht="27.75" customHeight="1" x14ac:dyDescent="0.2">
      <c r="A434" s="452" t="s">
        <v>508</v>
      </c>
      <c r="B434" s="452"/>
      <c r="C434" s="452"/>
      <c r="D434" s="452"/>
      <c r="E434" s="452"/>
      <c r="F434" s="452"/>
      <c r="G434" s="452"/>
      <c r="H434" s="452"/>
      <c r="I434" s="452"/>
    </row>
    <row r="435" spans="1:10" x14ac:dyDescent="0.2">
      <c r="A435" s="169"/>
      <c r="B435" s="169"/>
      <c r="C435" s="169"/>
      <c r="D435" s="169"/>
      <c r="E435" s="169"/>
      <c r="F435" s="169"/>
      <c r="G435" s="169"/>
      <c r="H435" s="169"/>
      <c r="I435" s="169"/>
    </row>
    <row r="436" spans="1:10" x14ac:dyDescent="0.2">
      <c r="A436" s="170"/>
    </row>
    <row r="437" spans="1:10" x14ac:dyDescent="0.2">
      <c r="A437" s="454" t="s">
        <v>509</v>
      </c>
      <c r="B437" s="454"/>
      <c r="C437" s="454"/>
      <c r="D437" s="454"/>
      <c r="E437" s="454"/>
      <c r="F437" s="454"/>
      <c r="G437" s="454"/>
      <c r="H437" s="454"/>
      <c r="I437" s="454"/>
    </row>
    <row r="438" spans="1:10" ht="42" customHeight="1" x14ac:dyDescent="0.2">
      <c r="A438" s="452" t="s">
        <v>510</v>
      </c>
      <c r="B438" s="452"/>
      <c r="C438" s="452"/>
      <c r="D438" s="452"/>
      <c r="E438" s="452"/>
      <c r="F438" s="452"/>
      <c r="G438" s="452"/>
      <c r="H438" s="452"/>
      <c r="I438" s="452"/>
    </row>
    <row r="439" spans="1:10" x14ac:dyDescent="0.2">
      <c r="A439" s="452"/>
      <c r="B439" s="452"/>
      <c r="C439" s="452"/>
      <c r="D439" s="452"/>
      <c r="E439" s="452"/>
      <c r="F439" s="452"/>
      <c r="G439" s="452"/>
      <c r="H439" s="452"/>
      <c r="I439" s="452"/>
    </row>
    <row r="440" spans="1:10" ht="12.75" customHeight="1" x14ac:dyDescent="0.2">
      <c r="A440" s="452" t="s">
        <v>511</v>
      </c>
      <c r="B440" s="452"/>
      <c r="C440" s="452"/>
      <c r="D440" s="452"/>
      <c r="E440" s="452"/>
      <c r="F440" s="452"/>
      <c r="G440" s="452"/>
      <c r="H440" s="452"/>
      <c r="I440" s="452"/>
    </row>
    <row r="441" spans="1:10" ht="12.75" customHeight="1" x14ac:dyDescent="0.2">
      <c r="A441" s="452" t="s">
        <v>512</v>
      </c>
      <c r="B441" s="452"/>
      <c r="C441" s="452"/>
      <c r="D441" s="452"/>
      <c r="E441" s="452"/>
      <c r="F441" s="452"/>
      <c r="G441" s="452"/>
      <c r="H441" s="452"/>
      <c r="I441" s="452"/>
    </row>
    <row r="442" spans="1:10" ht="26.25" customHeight="1" x14ac:dyDescent="0.2">
      <c r="A442" s="452" t="s">
        <v>513</v>
      </c>
      <c r="B442" s="452"/>
      <c r="C442" s="452"/>
      <c r="D442" s="452"/>
      <c r="E442" s="452"/>
      <c r="F442" s="452"/>
      <c r="G442" s="452"/>
      <c r="H442" s="452"/>
      <c r="I442" s="452"/>
    </row>
    <row r="443" spans="1:10" x14ac:dyDescent="0.2">
      <c r="A443" s="177"/>
    </row>
    <row r="444" spans="1:10" x14ac:dyDescent="0.2">
      <c r="A444" s="141"/>
      <c r="J444" s="181"/>
    </row>
    <row r="445" spans="1:10" ht="25.5" x14ac:dyDescent="0.2">
      <c r="A445" s="174" t="s">
        <v>514</v>
      </c>
      <c r="B445" s="162" t="s">
        <v>515</v>
      </c>
      <c r="C445" s="162" t="s">
        <v>516</v>
      </c>
      <c r="D445" s="162" t="s">
        <v>517</v>
      </c>
      <c r="E445" s="162" t="s">
        <v>518</v>
      </c>
    </row>
    <row r="446" spans="1:10" x14ac:dyDescent="0.2">
      <c r="A446" s="174"/>
      <c r="B446" s="133"/>
      <c r="C446" s="174"/>
      <c r="D446" s="174"/>
      <c r="E446" s="174"/>
    </row>
    <row r="447" spans="1:10" x14ac:dyDescent="0.2">
      <c r="A447" s="267" t="s">
        <v>593</v>
      </c>
      <c r="B447" s="133"/>
      <c r="C447" s="174"/>
      <c r="D447" s="174"/>
      <c r="E447" s="174"/>
    </row>
    <row r="448" spans="1:10" x14ac:dyDescent="0.2">
      <c r="A448" s="174" t="s">
        <v>519</v>
      </c>
      <c r="B448" s="138">
        <v>169640.68799999999</v>
      </c>
      <c r="C448" s="174"/>
      <c r="D448" s="174"/>
      <c r="E448" s="132">
        <f>SUM(B448:D448)</f>
        <v>169640.68799999999</v>
      </c>
    </row>
    <row r="449" spans="1:9" ht="13.5" thickBot="1" x14ac:dyDescent="0.25">
      <c r="A449" s="174" t="s">
        <v>520</v>
      </c>
      <c r="B449" s="134">
        <v>49855.023809999991</v>
      </c>
      <c r="C449" s="134">
        <v>798700.58695999999</v>
      </c>
      <c r="D449" s="134">
        <v>2312.42497</v>
      </c>
      <c r="E449" s="134">
        <f>SUM(B449:D449)</f>
        <v>850868.03574000008</v>
      </c>
    </row>
    <row r="450" spans="1:9" ht="13.5" thickBot="1" x14ac:dyDescent="0.25">
      <c r="A450" s="174"/>
      <c r="B450" s="135">
        <f>SUM(B448:B449)</f>
        <v>219495.71180999998</v>
      </c>
      <c r="C450" s="135">
        <f>SUM(C448:C449)</f>
        <v>798700.58695999999</v>
      </c>
      <c r="D450" s="135">
        <f>SUM(D448:D449)</f>
        <v>2312.42497</v>
      </c>
      <c r="E450" s="135">
        <f>SUM(B450:D450)</f>
        <v>1020508.72374</v>
      </c>
    </row>
    <row r="451" spans="1:9" x14ac:dyDescent="0.2">
      <c r="A451" s="174"/>
      <c r="B451" s="133"/>
      <c r="C451" s="174"/>
      <c r="D451" s="174"/>
      <c r="E451" s="174"/>
    </row>
    <row r="452" spans="1:9" x14ac:dyDescent="0.2">
      <c r="A452" s="267" t="s">
        <v>606</v>
      </c>
      <c r="B452" s="133"/>
      <c r="C452" s="174"/>
      <c r="D452" s="174"/>
      <c r="E452" s="174"/>
    </row>
    <row r="453" spans="1:9" x14ac:dyDescent="0.2">
      <c r="A453" s="174" t="s">
        <v>519</v>
      </c>
      <c r="B453" s="167">
        <v>161075</v>
      </c>
      <c r="C453" s="125"/>
      <c r="D453" s="125"/>
      <c r="E453" s="132">
        <f>SUM(B453:D453)</f>
        <v>161075</v>
      </c>
    </row>
    <row r="454" spans="1:9" ht="13.5" thickBot="1" x14ac:dyDescent="0.25">
      <c r="A454" s="174" t="s">
        <v>520</v>
      </c>
      <c r="B454" s="124">
        <v>671233</v>
      </c>
      <c r="C454" s="124">
        <v>168489</v>
      </c>
      <c r="D454" s="124">
        <v>19741</v>
      </c>
      <c r="E454" s="134">
        <f>SUM(B454:D454)</f>
        <v>859463</v>
      </c>
    </row>
    <row r="455" spans="1:9" ht="13.5" thickBot="1" x14ac:dyDescent="0.25">
      <c r="A455" s="174"/>
      <c r="B455" s="135">
        <f>SUM(B453:B454)</f>
        <v>832308</v>
      </c>
      <c r="C455" s="135">
        <f>SUM(C453:C454)</f>
        <v>168489</v>
      </c>
      <c r="D455" s="135">
        <f>SUM(D453:D454)</f>
        <v>19741</v>
      </c>
      <c r="E455" s="135">
        <f>SUM(B455:D455)</f>
        <v>1020538</v>
      </c>
    </row>
    <row r="456" spans="1:9" x14ac:dyDescent="0.2">
      <c r="A456" s="177"/>
    </row>
    <row r="457" spans="1:9" ht="26.25" customHeight="1" x14ac:dyDescent="0.2">
      <c r="A457" s="461" t="s">
        <v>609</v>
      </c>
      <c r="B457" s="461"/>
      <c r="C457" s="461"/>
      <c r="D457" s="461"/>
      <c r="E457" s="461"/>
      <c r="F457" s="461"/>
      <c r="G457" s="461"/>
      <c r="H457" s="461"/>
      <c r="I457" s="461"/>
    </row>
    <row r="458" spans="1:9" ht="12.75" customHeight="1" x14ac:dyDescent="0.2">
      <c r="A458" s="452" t="s">
        <v>521</v>
      </c>
      <c r="B458" s="452"/>
      <c r="C458" s="452"/>
      <c r="D458" s="452"/>
      <c r="E458" s="452"/>
      <c r="F458" s="452"/>
      <c r="G458" s="452"/>
      <c r="H458" s="452"/>
      <c r="I458" s="452"/>
    </row>
    <row r="459" spans="1:9" ht="12.75" customHeight="1" x14ac:dyDescent="0.2">
      <c r="A459" s="452" t="s">
        <v>522</v>
      </c>
      <c r="B459" s="452"/>
      <c r="C459" s="452"/>
      <c r="D459" s="452"/>
      <c r="E459" s="452"/>
      <c r="F459" s="452"/>
      <c r="G459" s="452"/>
      <c r="H459" s="452"/>
      <c r="I459" s="452"/>
    </row>
    <row r="460" spans="1:9" ht="26.25" customHeight="1" x14ac:dyDescent="0.2">
      <c r="A460" s="452" t="s">
        <v>523</v>
      </c>
      <c r="B460" s="452"/>
      <c r="C460" s="452"/>
      <c r="D460" s="452"/>
      <c r="E460" s="452"/>
      <c r="F460" s="452"/>
      <c r="G460" s="452"/>
      <c r="H460" s="452"/>
      <c r="I460" s="452"/>
    </row>
    <row r="461" spans="1:9" x14ac:dyDescent="0.2">
      <c r="A461" s="177"/>
    </row>
    <row r="462" spans="1:9" x14ac:dyDescent="0.2">
      <c r="A462" s="177"/>
    </row>
    <row r="463" spans="1:9" x14ac:dyDescent="0.2">
      <c r="A463" s="177"/>
    </row>
    <row r="464" spans="1:9" ht="25.5" x14ac:dyDescent="0.2">
      <c r="A464" s="174" t="s">
        <v>514</v>
      </c>
      <c r="B464" s="162" t="s">
        <v>515</v>
      </c>
      <c r="C464" s="162" t="s">
        <v>516</v>
      </c>
      <c r="D464" s="162" t="s">
        <v>517</v>
      </c>
      <c r="E464" s="162" t="s">
        <v>518</v>
      </c>
    </row>
    <row r="465" spans="1:9" x14ac:dyDescent="0.2">
      <c r="A465" s="174"/>
      <c r="B465" s="133"/>
      <c r="C465" s="174"/>
      <c r="D465" s="174"/>
      <c r="E465" s="174"/>
    </row>
    <row r="466" spans="1:9" x14ac:dyDescent="0.2">
      <c r="A466" s="267" t="s">
        <v>593</v>
      </c>
      <c r="B466" s="133"/>
      <c r="C466" s="174"/>
      <c r="D466" s="174"/>
      <c r="E466" s="174"/>
    </row>
    <row r="467" spans="1:9" x14ac:dyDescent="0.2">
      <c r="A467" s="174" t="s">
        <v>524</v>
      </c>
      <c r="B467" s="138">
        <v>86397.013999999996</v>
      </c>
      <c r="C467" s="174"/>
      <c r="D467" s="174"/>
      <c r="E467" s="132">
        <f>SUM(B467:D467)</f>
        <v>86397.013999999996</v>
      </c>
    </row>
    <row r="468" spans="1:9" ht="13.5" thickBot="1" x14ac:dyDescent="0.25">
      <c r="A468" s="174" t="s">
        <v>525</v>
      </c>
      <c r="B468" s="134">
        <v>2477.7221300000001</v>
      </c>
      <c r="C468" s="134">
        <v>38687.346859999998</v>
      </c>
      <c r="D468" s="134">
        <v>12989.020930000001</v>
      </c>
      <c r="E468" s="134">
        <f>SUM(B468:D468)</f>
        <v>54154.089919999999</v>
      </c>
    </row>
    <row r="469" spans="1:9" ht="13.5" thickBot="1" x14ac:dyDescent="0.25">
      <c r="A469" s="174"/>
      <c r="B469" s="135">
        <f>SUM(B467:B468)</f>
        <v>88874.73612999999</v>
      </c>
      <c r="C469" s="135">
        <f>SUM(C467:C468)</f>
        <v>38687.346859999998</v>
      </c>
      <c r="D469" s="135">
        <f>SUM(D467:D468)</f>
        <v>12989.020930000001</v>
      </c>
      <c r="E469" s="135">
        <f>SUM(B469:D469)</f>
        <v>140551.10391999999</v>
      </c>
    </row>
    <row r="470" spans="1:9" x14ac:dyDescent="0.2">
      <c r="A470" s="174"/>
      <c r="B470" s="133"/>
      <c r="C470" s="174"/>
      <c r="D470" s="174"/>
      <c r="E470" s="174"/>
    </row>
    <row r="471" spans="1:9" x14ac:dyDescent="0.2">
      <c r="A471" s="267" t="s">
        <v>606</v>
      </c>
      <c r="B471" s="133"/>
      <c r="C471" s="174"/>
      <c r="D471" s="174"/>
      <c r="E471" s="174"/>
    </row>
    <row r="472" spans="1:9" x14ac:dyDescent="0.2">
      <c r="A472" s="174" t="s">
        <v>524</v>
      </c>
      <c r="B472" s="122">
        <v>83829</v>
      </c>
      <c r="C472" s="125"/>
      <c r="D472" s="125"/>
      <c r="E472" s="132">
        <f>SUM(B472:D472)</f>
        <v>83829</v>
      </c>
    </row>
    <row r="473" spans="1:9" ht="13.5" thickBot="1" x14ac:dyDescent="0.25">
      <c r="A473" s="174" t="s">
        <v>525</v>
      </c>
      <c r="B473" s="124">
        <v>344</v>
      </c>
      <c r="C473" s="124">
        <v>30691</v>
      </c>
      <c r="D473" s="124">
        <v>28297</v>
      </c>
      <c r="E473" s="134">
        <f>SUM(B473:D473)</f>
        <v>59332</v>
      </c>
    </row>
    <row r="474" spans="1:9" ht="13.5" thickBot="1" x14ac:dyDescent="0.25">
      <c r="A474" s="174"/>
      <c r="B474" s="135">
        <f>SUM(B472:B473)</f>
        <v>84173</v>
      </c>
      <c r="C474" s="135">
        <f>SUM(C472:C473)</f>
        <v>30691</v>
      </c>
      <c r="D474" s="135">
        <f>SUM(D472:D473)</f>
        <v>28297</v>
      </c>
      <c r="E474" s="135">
        <f>SUM(B474:D474)</f>
        <v>143161</v>
      </c>
    </row>
    <row r="475" spans="1:9" x14ac:dyDescent="0.2">
      <c r="A475" s="177"/>
    </row>
    <row r="476" spans="1:9" x14ac:dyDescent="0.2">
      <c r="A476" s="141"/>
    </row>
    <row r="477" spans="1:9" ht="12.75" customHeight="1" x14ac:dyDescent="0.2">
      <c r="A477" s="452" t="s">
        <v>526</v>
      </c>
      <c r="B477" s="452"/>
      <c r="C477" s="452"/>
      <c r="D477" s="452"/>
      <c r="E477" s="452"/>
      <c r="F477" s="452"/>
      <c r="G477" s="452"/>
      <c r="H477" s="452"/>
      <c r="I477" s="452"/>
    </row>
    <row r="478" spans="1:9" x14ac:dyDescent="0.2">
      <c r="A478" s="169"/>
      <c r="B478" s="169"/>
      <c r="C478" s="169"/>
      <c r="D478" s="169"/>
      <c r="E478" s="169"/>
      <c r="F478" s="169"/>
      <c r="G478" s="169"/>
      <c r="H478" s="169"/>
      <c r="I478" s="169"/>
    </row>
    <row r="479" spans="1:9" x14ac:dyDescent="0.2">
      <c r="A479" s="169"/>
      <c r="B479" s="169"/>
      <c r="C479" s="169"/>
      <c r="D479" s="169"/>
      <c r="E479" s="169"/>
      <c r="F479" s="169"/>
      <c r="G479" s="169"/>
      <c r="H479" s="169"/>
      <c r="I479" s="169"/>
    </row>
    <row r="480" spans="1:9" x14ac:dyDescent="0.2">
      <c r="A480" s="177"/>
    </row>
    <row r="481" spans="1:9" x14ac:dyDescent="0.2">
      <c r="A481" s="456" t="s">
        <v>584</v>
      </c>
      <c r="B481" s="456"/>
      <c r="C481" s="456"/>
      <c r="D481" s="456"/>
      <c r="E481" s="456"/>
      <c r="F481" s="456"/>
      <c r="G481" s="456"/>
      <c r="H481" s="456"/>
      <c r="I481" s="456"/>
    </row>
    <row r="485" spans="1:9" x14ac:dyDescent="0.2">
      <c r="A485" s="141"/>
    </row>
    <row r="486" spans="1:9" x14ac:dyDescent="0.2">
      <c r="A486" s="141"/>
    </row>
  </sheetData>
  <mergeCells count="115">
    <mergeCell ref="A441:I441"/>
    <mergeCell ref="A442:I442"/>
    <mergeCell ref="A437:I437"/>
    <mergeCell ref="A457:I457"/>
    <mergeCell ref="A431:I431"/>
    <mergeCell ref="A432:I432"/>
    <mergeCell ref="B414:C414"/>
    <mergeCell ref="D414:E414"/>
    <mergeCell ref="A458:I458"/>
    <mergeCell ref="A304:I304"/>
    <mergeCell ref="A412:I412"/>
    <mergeCell ref="A424:I424"/>
    <mergeCell ref="A427:I427"/>
    <mergeCell ref="A428:I428"/>
    <mergeCell ref="A391:I391"/>
    <mergeCell ref="A408:I408"/>
    <mergeCell ref="A426:I426"/>
    <mergeCell ref="A314:D314"/>
    <mergeCell ref="A313:D313"/>
    <mergeCell ref="A315:D315"/>
    <mergeCell ref="A316:D316"/>
    <mergeCell ref="A317:D317"/>
    <mergeCell ref="A318:D318"/>
    <mergeCell ref="A319:D319"/>
    <mergeCell ref="A320:D320"/>
    <mergeCell ref="A411:I411"/>
    <mergeCell ref="A349:E349"/>
    <mergeCell ref="A321:D321"/>
    <mergeCell ref="A322:D322"/>
    <mergeCell ref="F311:F312"/>
    <mergeCell ref="A294:I294"/>
    <mergeCell ref="A295:I295"/>
    <mergeCell ref="A296:I296"/>
    <mergeCell ref="A297:I297"/>
    <mergeCell ref="A298:I298"/>
    <mergeCell ref="A209:I209"/>
    <mergeCell ref="A210:I210"/>
    <mergeCell ref="A222:I222"/>
    <mergeCell ref="A245:I245"/>
    <mergeCell ref="A254:I254"/>
    <mergeCell ref="A214:B214"/>
    <mergeCell ref="C219:I219"/>
    <mergeCell ref="C216:I216"/>
    <mergeCell ref="A212:I212"/>
    <mergeCell ref="A200:I200"/>
    <mergeCell ref="A201:I201"/>
    <mergeCell ref="A206:I206"/>
    <mergeCell ref="A207:I207"/>
    <mergeCell ref="A208:I208"/>
    <mergeCell ref="A69:C69"/>
    <mergeCell ref="A70:C70"/>
    <mergeCell ref="A88:C88"/>
    <mergeCell ref="A89:C89"/>
    <mergeCell ref="A144:I144"/>
    <mergeCell ref="A143:I143"/>
    <mergeCell ref="A145:I145"/>
    <mergeCell ref="A22:I22"/>
    <mergeCell ref="A24:I24"/>
    <mergeCell ref="B25:I25"/>
    <mergeCell ref="A125:I125"/>
    <mergeCell ref="A106:F106"/>
    <mergeCell ref="A124:I124"/>
    <mergeCell ref="A71:C71"/>
    <mergeCell ref="A37:I37"/>
    <mergeCell ref="A39:I39"/>
    <mergeCell ref="A41:I41"/>
    <mergeCell ref="A42:I42"/>
    <mergeCell ref="A43:I43"/>
    <mergeCell ref="A45:I45"/>
    <mergeCell ref="A46:I46"/>
    <mergeCell ref="A90:F90"/>
    <mergeCell ref="A96:F96"/>
    <mergeCell ref="A98:F98"/>
    <mergeCell ref="A99:F99"/>
    <mergeCell ref="A100:F100"/>
    <mergeCell ref="B26:I26"/>
    <mergeCell ref="B27:I27"/>
    <mergeCell ref="B28:I28"/>
    <mergeCell ref="A30:I30"/>
    <mergeCell ref="A121:I121"/>
    <mergeCell ref="A481:I481"/>
    <mergeCell ref="A305:E305"/>
    <mergeCell ref="A308:E308"/>
    <mergeCell ref="B396:C396"/>
    <mergeCell ref="D396:E396"/>
    <mergeCell ref="A326:E326"/>
    <mergeCell ref="A331:E331"/>
    <mergeCell ref="A325:E325"/>
    <mergeCell ref="A306:I306"/>
    <mergeCell ref="A307:I307"/>
    <mergeCell ref="A351:I351"/>
    <mergeCell ref="A388:I388"/>
    <mergeCell ref="A392:I392"/>
    <mergeCell ref="A393:I393"/>
    <mergeCell ref="A394:I394"/>
    <mergeCell ref="A410:I410"/>
    <mergeCell ref="A459:I459"/>
    <mergeCell ref="A460:I460"/>
    <mergeCell ref="A477:I477"/>
    <mergeCell ref="A433:I433"/>
    <mergeCell ref="A434:I434"/>
    <mergeCell ref="A438:I438"/>
    <mergeCell ref="A439:I439"/>
    <mergeCell ref="A440:I440"/>
    <mergeCell ref="A9:I9"/>
    <mergeCell ref="A12:I12"/>
    <mergeCell ref="A13:I13"/>
    <mergeCell ref="A14:I14"/>
    <mergeCell ref="A19:I19"/>
    <mergeCell ref="A18:I18"/>
    <mergeCell ref="A2:I2"/>
    <mergeCell ref="A5:I5"/>
    <mergeCell ref="A7:I7"/>
    <mergeCell ref="A11:I11"/>
    <mergeCell ref="A8:I8"/>
  </mergeCells>
  <phoneticPr fontId="6" type="noConversion"/>
  <pageMargins left="0.75" right="0.75" top="1" bottom="1" header="0.5" footer="0.5"/>
  <pageSetup paperSize="9" scale="74" orientation="portrait" r:id="rId1"/>
  <headerFooter alignWithMargins="0"/>
  <rowBreaks count="6" manualBreakCount="6">
    <brk id="58" max="16383" man="1"/>
    <brk id="125" max="16383" man="1"/>
    <brk id="185" max="16383" man="1"/>
    <brk id="242" max="16383" man="1"/>
    <brk id="308" max="16383" man="1"/>
    <brk id="367" max="16383" man="1"/>
  </rowBreaks>
  <ignoredErrors>
    <ignoredError sqref="C68 C132 C119 C140 C373 C365 C357 C105 C87 C95 C192 C232 C239 C268 C279 C289 C330 C38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skundovic</cp:lastModifiedBy>
  <cp:lastPrinted>2011-10-24T08:15:54Z</cp:lastPrinted>
  <dcterms:created xsi:type="dcterms:W3CDTF">2008-10-17T11:51:54Z</dcterms:created>
  <dcterms:modified xsi:type="dcterms:W3CDTF">2011-10-25T12:12:43Z</dcterms:modified>
</cp:coreProperties>
</file>