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aveExternalLinkValues="0" codeName="ThisWorkbook" defaultThemeVersion="124226"/>
  <bookViews>
    <workbookView xWindow="0" yWindow="75" windowWidth="12165" windowHeight="8115"/>
  </bookViews>
  <sheets>
    <sheet name="GENERAL INFOMRATION" sheetId="15" r:id="rId1"/>
    <sheet name="Balance sheet" sheetId="19" r:id="rId2"/>
    <sheet name="P&amp;L" sheetId="18" r:id="rId3"/>
    <sheet name="CF_I" sheetId="20" r:id="rId4"/>
    <sheet name="NT_D" sheetId="21" state="hidden" r:id="rId5"/>
    <sheet name="CC" sheetId="17" r:id="rId6"/>
    <sheet name="Notes" sheetId="16" r:id="rId7"/>
  </sheets>
  <definedNames>
    <definedName name="_xlnm.Print_Area" localSheetId="1">'Balance sheet'!$A$1:$K$121</definedName>
    <definedName name="_xlnm.Print_Area" localSheetId="5">CC!$A$1:$K$25</definedName>
    <definedName name="_xlnm.Print_Area" localSheetId="3">CF_I!$A$1:$K$52</definedName>
    <definedName name="_xlnm.Print_Area" localSheetId="0">'GENERAL INFOMRATION'!$A$1:$I$63</definedName>
    <definedName name="_xlnm.Print_Area" localSheetId="6">Notes!$A$1:$I$483</definedName>
  </definedNames>
  <calcPr calcId="145621" iterate="1" iterateDelta="1E-4"/>
</workbook>
</file>

<file path=xl/calcChain.xml><?xml version="1.0" encoding="utf-8"?>
<calcChain xmlns="http://schemas.openxmlformats.org/spreadsheetml/2006/main">
  <c r="B385" i="16" l="1"/>
  <c r="B348" i="16" l="1"/>
  <c r="K100" i="19" l="1"/>
  <c r="K86" i="19"/>
  <c r="K82" i="19"/>
  <c r="J31" i="20" l="1"/>
  <c r="J33" i="20" l="1"/>
  <c r="K44" i="20"/>
  <c r="K38" i="20"/>
  <c r="K31" i="20"/>
  <c r="K27" i="20"/>
  <c r="K18" i="20"/>
  <c r="K13" i="20"/>
  <c r="B282" i="16"/>
  <c r="B271" i="16"/>
  <c r="B240" i="16"/>
  <c r="B193" i="16"/>
  <c r="B195" i="16" s="1"/>
  <c r="B197" i="16" s="1"/>
  <c r="H180" i="16"/>
  <c r="G180" i="16"/>
  <c r="F180" i="16"/>
  <c r="E180" i="16"/>
  <c r="D180" i="16"/>
  <c r="C180" i="16"/>
  <c r="B180" i="16"/>
  <c r="I179" i="16"/>
  <c r="I178" i="16"/>
  <c r="I177" i="16"/>
  <c r="H174" i="16"/>
  <c r="G174" i="16"/>
  <c r="F174" i="16"/>
  <c r="E174" i="16"/>
  <c r="D174" i="16"/>
  <c r="C174" i="16"/>
  <c r="B174" i="16"/>
  <c r="I173" i="16"/>
  <c r="I172" i="16"/>
  <c r="I171" i="16"/>
  <c r="I170" i="16"/>
  <c r="D161" i="16"/>
  <c r="C161" i="16"/>
  <c r="B161" i="16"/>
  <c r="E160" i="16"/>
  <c r="E159" i="16"/>
  <c r="E158" i="16"/>
  <c r="D155" i="16"/>
  <c r="C155" i="16"/>
  <c r="B155" i="16"/>
  <c r="E154" i="16"/>
  <c r="E153" i="16"/>
  <c r="E152" i="16"/>
  <c r="E151" i="16"/>
  <c r="M33" i="18"/>
  <c r="L33" i="18"/>
  <c r="M27" i="18"/>
  <c r="L27" i="18"/>
  <c r="M22" i="18"/>
  <c r="L22" i="18"/>
  <c r="M16" i="18"/>
  <c r="L16" i="18"/>
  <c r="M12" i="18"/>
  <c r="L12" i="18"/>
  <c r="M7" i="18"/>
  <c r="L7" i="18"/>
  <c r="L42" i="18" s="1"/>
  <c r="K90" i="19"/>
  <c r="K79" i="19"/>
  <c r="K56" i="19"/>
  <c r="K49" i="19"/>
  <c r="K41" i="19"/>
  <c r="K35" i="19"/>
  <c r="K26" i="19"/>
  <c r="K16" i="19"/>
  <c r="K9" i="19"/>
  <c r="C385" i="16"/>
  <c r="C271" i="16"/>
  <c r="C273" i="16" s="1"/>
  <c r="C240" i="16"/>
  <c r="C242" i="16" s="1"/>
  <c r="C193" i="16"/>
  <c r="C195" i="16" s="1"/>
  <c r="C197" i="16" s="1"/>
  <c r="C199" i="16" s="1"/>
  <c r="B133" i="16"/>
  <c r="C133" i="16"/>
  <c r="J44" i="20"/>
  <c r="J38" i="20"/>
  <c r="J27" i="20"/>
  <c r="J18" i="20"/>
  <c r="J13" i="20"/>
  <c r="K33" i="18"/>
  <c r="J33" i="18"/>
  <c r="K27" i="18"/>
  <c r="J27" i="18"/>
  <c r="K22" i="18"/>
  <c r="J22" i="18"/>
  <c r="K16" i="18"/>
  <c r="J16" i="18"/>
  <c r="K12" i="18"/>
  <c r="J12" i="18"/>
  <c r="K10" i="18"/>
  <c r="K43" i="18" s="1"/>
  <c r="K7" i="18"/>
  <c r="J7" i="18"/>
  <c r="K124" i="19"/>
  <c r="J124" i="19"/>
  <c r="J100" i="19"/>
  <c r="J90" i="19"/>
  <c r="J86" i="19"/>
  <c r="J82" i="19"/>
  <c r="J79" i="19"/>
  <c r="J72" i="19"/>
  <c r="J56" i="19"/>
  <c r="J49" i="19"/>
  <c r="J41" i="19"/>
  <c r="J35" i="19"/>
  <c r="J26" i="19"/>
  <c r="J16" i="19"/>
  <c r="J9" i="19"/>
  <c r="J10" i="18" l="1"/>
  <c r="J43" i="18" s="1"/>
  <c r="J45" i="18" s="1"/>
  <c r="L10" i="18"/>
  <c r="L43" i="18" s="1"/>
  <c r="D164" i="16"/>
  <c r="B164" i="16"/>
  <c r="K19" i="20"/>
  <c r="K47" i="20" s="1"/>
  <c r="K50" i="20" s="1"/>
  <c r="K46" i="20"/>
  <c r="K45" i="20"/>
  <c r="K42" i="18"/>
  <c r="K45" i="18" s="1"/>
  <c r="J20" i="20"/>
  <c r="K33" i="20"/>
  <c r="J42" i="18"/>
  <c r="K20" i="20"/>
  <c r="K48" i="20" s="1"/>
  <c r="K51" i="20" s="1"/>
  <c r="K40" i="19"/>
  <c r="G183" i="16"/>
  <c r="J46" i="20"/>
  <c r="J46" i="18"/>
  <c r="J69" i="19"/>
  <c r="J114" i="19" s="1"/>
  <c r="M42" i="18"/>
  <c r="M10" i="18"/>
  <c r="M43" i="18" s="1"/>
  <c r="K8" i="19"/>
  <c r="K66" i="19" s="1"/>
  <c r="J45" i="20"/>
  <c r="I174" i="16"/>
  <c r="E183" i="16"/>
  <c r="J8" i="19"/>
  <c r="J40" i="19"/>
  <c r="K69" i="19"/>
  <c r="K114" i="19" s="1"/>
  <c r="D183" i="16"/>
  <c r="H183" i="16"/>
  <c r="B183" i="16"/>
  <c r="F183" i="16"/>
  <c r="E155" i="16"/>
  <c r="E161" i="16"/>
  <c r="I180" i="16"/>
  <c r="C183" i="16"/>
  <c r="C164" i="16"/>
  <c r="L46" i="18"/>
  <c r="L44" i="18"/>
  <c r="L48" i="18" s="1"/>
  <c r="L45" i="18"/>
  <c r="J19" i="20"/>
  <c r="J44" i="18"/>
  <c r="J48" i="18" s="1"/>
  <c r="E164" i="16" l="1"/>
  <c r="K52" i="20"/>
  <c r="K44" i="18"/>
  <c r="K48" i="18" s="1"/>
  <c r="K46" i="18"/>
  <c r="M46" i="18"/>
  <c r="I183" i="16"/>
  <c r="J48" i="20"/>
  <c r="J51" i="20" s="1"/>
  <c r="J66" i="19"/>
  <c r="J123" i="19" s="1"/>
  <c r="M45" i="18"/>
  <c r="M44" i="18"/>
  <c r="M48" i="18" s="1"/>
  <c r="M49" i="18" s="1"/>
  <c r="K123" i="19"/>
  <c r="J47" i="20"/>
  <c r="J50" i="20" s="1"/>
  <c r="L49" i="18"/>
  <c r="L50" i="18"/>
  <c r="K49" i="18"/>
  <c r="K50" i="18"/>
  <c r="J49" i="18"/>
  <c r="J50" i="18"/>
  <c r="J52" i="20" l="1"/>
  <c r="M50" i="18"/>
  <c r="M56" i="18"/>
  <c r="L56" i="18"/>
  <c r="K125" i="19" s="1"/>
  <c r="K56" i="18"/>
  <c r="J56" i="18"/>
  <c r="J125" i="19" s="1"/>
  <c r="C348" i="16"/>
  <c r="K21" i="17"/>
  <c r="J21" i="17"/>
  <c r="K14" i="17"/>
  <c r="J14" i="17"/>
  <c r="M57" i="18"/>
  <c r="M66" i="18" s="1"/>
  <c r="L57" i="18"/>
  <c r="L66" i="18" s="1"/>
  <c r="K57" i="18"/>
  <c r="K66" i="18" s="1"/>
  <c r="J57" i="18"/>
  <c r="J66" i="18" s="1"/>
  <c r="L67" i="18" l="1"/>
  <c r="M67" i="18"/>
  <c r="K67" i="18"/>
  <c r="J67" i="18"/>
  <c r="C375" i="16" l="1"/>
  <c r="B375" i="16"/>
  <c r="E474" i="16" l="1"/>
  <c r="E473" i="16"/>
  <c r="B120" i="16"/>
  <c r="C120" i="16"/>
  <c r="B59" i="16"/>
  <c r="C59" i="16"/>
  <c r="D475" i="16" l="1"/>
  <c r="C475" i="16"/>
  <c r="B475" i="16"/>
  <c r="D470" i="16"/>
  <c r="B470" i="16"/>
  <c r="C470" i="16"/>
  <c r="D456" i="16"/>
  <c r="C456" i="16"/>
  <c r="B456" i="16"/>
  <c r="D451" i="16"/>
  <c r="E421" i="16"/>
  <c r="D421" i="16"/>
  <c r="C421" i="16"/>
  <c r="B421" i="16"/>
  <c r="D405" i="16"/>
  <c r="C405" i="16"/>
  <c r="B405" i="16"/>
  <c r="C367" i="16"/>
  <c r="B367" i="16"/>
  <c r="C359" i="16"/>
  <c r="B359" i="16"/>
  <c r="B332" i="16"/>
  <c r="C332" i="16"/>
  <c r="C292" i="16"/>
  <c r="B292" i="16"/>
  <c r="C282" i="16"/>
  <c r="B253" i="16"/>
  <c r="C141" i="16"/>
  <c r="B141" i="16"/>
  <c r="C96" i="16"/>
  <c r="B69" i="16"/>
  <c r="C451" i="16" l="1"/>
  <c r="B273" i="16"/>
  <c r="B106" i="16"/>
  <c r="B233" i="16"/>
  <c r="E475" i="16"/>
  <c r="B262" i="16"/>
  <c r="C106" i="16"/>
  <c r="C69" i="16"/>
  <c r="E470" i="16"/>
  <c r="C88" i="16"/>
  <c r="B199" i="16"/>
  <c r="E405" i="16"/>
  <c r="B451" i="16"/>
  <c r="B88" i="16"/>
  <c r="B96" i="16"/>
  <c r="C233" i="16"/>
  <c r="B242" i="16"/>
  <c r="E456" i="16"/>
  <c r="E451" i="16" l="1"/>
  <c r="K53" i="21"/>
  <c r="J53" i="21"/>
  <c r="K19" i="21"/>
  <c r="K20" i="21" s="1"/>
  <c r="K12" i="21"/>
  <c r="K32" i="21"/>
  <c r="K28" i="21"/>
  <c r="K45" i="21"/>
  <c r="K46" i="21" s="1"/>
  <c r="K39" i="21"/>
  <c r="J19" i="21"/>
  <c r="J12" i="21"/>
  <c r="J21" i="21" s="1"/>
  <c r="J32" i="21"/>
  <c r="J28" i="21"/>
  <c r="J45" i="21"/>
  <c r="J39" i="21"/>
  <c r="J47" i="21" s="1"/>
  <c r="J34" i="21" l="1"/>
  <c r="K47" i="21"/>
  <c r="K33" i="21"/>
  <c r="K21" i="21"/>
  <c r="K34" i="21"/>
  <c r="J46" i="21"/>
  <c r="J33" i="21"/>
  <c r="J20" i="21"/>
  <c r="K49" i="21" l="1"/>
  <c r="K48" i="21"/>
  <c r="J49" i="21"/>
  <c r="J48" i="21"/>
  <c r="L52" i="20" l="1"/>
  <c r="B305" i="16"/>
</calcChain>
</file>

<file path=xl/sharedStrings.xml><?xml version="1.0" encoding="utf-8"?>
<sst xmlns="http://schemas.openxmlformats.org/spreadsheetml/2006/main" count="767" uniqueCount="626">
  <si>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</si>
  <si>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</si>
  <si>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</si>
  <si>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u razdoblju __.__.____. do __.__.____.</t>
  </si>
  <si>
    <t>Obveznik: _____________________________________________________________</t>
  </si>
  <si>
    <t>Ukupno smanjenje novčanog tijeka (015 – 014 + 027 – 026 + 039 – 038)</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</si>
  <si>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</si>
  <si>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</si>
  <si>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</si>
  <si>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</si>
  <si>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</si>
  <si>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</si>
  <si>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</si>
  <si>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II.  Ukupno novčani izdaci od poslovnih aktivnosti (007 do 012)</t>
  </si>
  <si>
    <t>IV. Ukupno novčani izdaci od investicijskih aktivnosti (022 do 024)</t>
  </si>
  <si>
    <t>V. Ukupno novčani primici od financijskih aktivnosti (028 do 030)</t>
  </si>
  <si>
    <t>Naziv pozicije</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</si>
  <si>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</si>
  <si>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</si>
  <si>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</si>
  <si>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</si>
  <si>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3. Goodwill</t>
  </si>
  <si>
    <t>III. Ukupno novčani primici od investicijskih aktivnosti (016 do 020)</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</si>
  <si>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</si>
  <si>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</si>
  <si>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</si>
  <si>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</si>
  <si>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</si>
  <si>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</si>
  <si>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</si>
  <si>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</si>
  <si>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</si>
  <si>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</si>
  <si>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VI. Ukupno novčani izdaci od financijskih aktivnosti (032 do 036)</t>
  </si>
  <si>
    <t>Ukupno povećanje novčanog tijeka (014 – 015 + 026 – 027 + 038 – 039)</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</si>
  <si>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</si>
  <si>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</si>
  <si>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</si>
  <si>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</si>
  <si>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</si>
  <si>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</si>
  <si>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</si>
  <si>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</si>
  <si>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</si>
  <si>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1. Novčani primici od izdavanja vlasničkih i dužničkih financijskih instrumenata</t>
  </si>
  <si>
    <t>Povećanje  novca i novčanih ekvivalenata</t>
  </si>
  <si>
    <t>Smanjenje novca i novčanih ekvivalenata</t>
  </si>
  <si>
    <t>Novac i novčani ekvivalenti na kraju razdoblja</t>
  </si>
  <si>
    <t>IZVJEŠTAJ O NOVČANOM TIJEKU - Direktna metoda</t>
  </si>
  <si>
    <t>I.  Ukupno novčani primici od poslovnih aktivnosti (001 do 005)</t>
  </si>
  <si>
    <t xml:space="preserve">     1. Novčani primici od kupaca</t>
  </si>
  <si>
    <t>(unosi se samo prezime i ime osobe za kontakt)</t>
  </si>
  <si>
    <t>Telefaks:</t>
  </si>
  <si>
    <t>(osoba ovlaštene za zastupanje)</t>
  </si>
  <si>
    <t/>
  </si>
  <si>
    <t>M.P.</t>
  </si>
  <si>
    <r>
      <t xml:space="preserve">AOP
</t>
    </r>
    <r>
      <rPr>
        <b/>
        <sz val="8"/>
        <rFont val="Arial"/>
        <family val="2"/>
        <charset val="238"/>
      </rPr>
      <t>oznaka</t>
    </r>
  </si>
  <si>
    <t>3</t>
  </si>
  <si>
    <t>4</t>
  </si>
  <si>
    <t>Prethodno razdoblje</t>
  </si>
  <si>
    <t>Tekuće razdoblje</t>
  </si>
  <si>
    <t xml:space="preserve">     3. Novčani primici od kamata</t>
  </si>
  <si>
    <t xml:space="preserve">     4. Novčani primici od dividendi</t>
  </si>
  <si>
    <t>0820431</t>
  </si>
  <si>
    <t>040035070</t>
  </si>
  <si>
    <t>36004425025</t>
  </si>
  <si>
    <t>OT-OPTIMA TELEKOM d.d.</t>
  </si>
  <si>
    <t>BUZIN</t>
  </si>
  <si>
    <t>BANI 75A</t>
  </si>
  <si>
    <t>info@optima.hr</t>
  </si>
  <si>
    <t>www.optima.hr</t>
  </si>
  <si>
    <t>Svetlana Kundović</t>
  </si>
  <si>
    <t>01/5492 027</t>
  </si>
  <si>
    <t>svetlana.kundovic@optima-telekom.hr</t>
  </si>
  <si>
    <t>01/5492 019</t>
  </si>
  <si>
    <t xml:space="preserve"> </t>
  </si>
  <si>
    <t>Goran Jovičić</t>
  </si>
  <si>
    <t xml:space="preserve">Jadranka Suručić                                    </t>
  </si>
  <si>
    <t>Matija Martić</t>
  </si>
  <si>
    <t>Nada Martić</t>
  </si>
  <si>
    <t>MARTIĆ MATIJA (1/1)</t>
  </si>
  <si>
    <t>RAIFFEISENBANK AUSTRIA D.D./R5</t>
  </si>
  <si>
    <t>RAIFFEISENBANK AUSTRIA D.D./RBA</t>
  </si>
  <si>
    <t>SOCIETE GENERALE-SPLITSKA BANKA D.D./ AZ OBVEZNI MIROVINSKI FOND (1/1)</t>
  </si>
  <si>
    <t>ZAGREBAČKA BANKA D.D. (1/1)</t>
  </si>
  <si>
    <t>RAIFFEISENBANK AUSTRIA D.D. (1/1)</t>
  </si>
  <si>
    <t>ŽUVANIĆ ROLAND (1/1)</t>
  </si>
  <si>
    <t>EUR</t>
  </si>
  <si>
    <t>USD</t>
  </si>
  <si>
    <t>CHF</t>
  </si>
  <si>
    <t>GPB</t>
  </si>
  <si>
    <t>Ivan Martić</t>
  </si>
  <si>
    <t>ZAGREBAČKA BANKA D.D./ZBIRNI SKRBNIČKI RAČUN ZA UNICREDIT BANK AUSTRIA AG</t>
  </si>
  <si>
    <t>Enclosure 1</t>
  </si>
  <si>
    <t>Reporting period:</t>
  </si>
  <si>
    <t>to</t>
  </si>
  <si>
    <t>Tax Number (MB):</t>
  </si>
  <si>
    <t>Registration Number (MBS):</t>
  </si>
  <si>
    <t>Personal Identification Number (OIB):</t>
  </si>
  <si>
    <t>Issuer:</t>
  </si>
  <si>
    <t>Postal Code and Location:</t>
  </si>
  <si>
    <t>Street and number:</t>
  </si>
  <si>
    <t>e-mail address:</t>
  </si>
  <si>
    <t>Internet address:</t>
  </si>
  <si>
    <t>Code and name for municipality/city</t>
  </si>
  <si>
    <t>Code and name for county</t>
  </si>
  <si>
    <t>Number of employees</t>
  </si>
  <si>
    <t>(at the year's end)</t>
  </si>
  <si>
    <t>Consolidated Report</t>
  </si>
  <si>
    <t>NO</t>
  </si>
  <si>
    <t>Business activity code:</t>
  </si>
  <si>
    <t>Entities in consolidation (according to IFRS)</t>
  </si>
  <si>
    <t>Registered seat:</t>
  </si>
  <si>
    <t>Tax number (MB):</t>
  </si>
  <si>
    <t>Book-keeping firm</t>
  </si>
  <si>
    <t>Contact person</t>
  </si>
  <si>
    <t>Telephone</t>
  </si>
  <si>
    <t>e-mail address</t>
  </si>
  <si>
    <t>Surname and name</t>
  </si>
  <si>
    <t>1. Financial Statements (balance sheet, profit and loss account, cash flow statement, change in capital statement</t>
  </si>
  <si>
    <t xml:space="preserve">    and notes</t>
  </si>
  <si>
    <t>2. Management report</t>
  </si>
  <si>
    <t>3. Statements for persons responsible for composing financial statements</t>
  </si>
  <si>
    <t>(signature of authorized person)</t>
  </si>
  <si>
    <t>Quarterly Financial Report-TFI-POD</t>
  </si>
  <si>
    <t>1 Jan 2011</t>
  </si>
  <si>
    <t>Documents for publication</t>
  </si>
  <si>
    <t>BALANCE SHEET</t>
  </si>
  <si>
    <t>Issuer: OT - Optima Telekom d.d.</t>
  </si>
  <si>
    <t>Item</t>
  </si>
  <si>
    <t>Previous period</t>
  </si>
  <si>
    <t>Current period</t>
  </si>
  <si>
    <t>ASSETS</t>
  </si>
  <si>
    <t>A)  SUBSCRIBED CAPITAL UNPAID</t>
  </si>
  <si>
    <r>
      <t xml:space="preserve">B)   FIXED ASSETS </t>
    </r>
    <r>
      <rPr>
        <sz val="9"/>
        <rFont val="Arial"/>
        <family val="2"/>
        <charset val="238"/>
      </rPr>
      <t>(003+010+020+029+033)</t>
    </r>
  </si>
  <si>
    <t>I. INTANGIBLE ASSETS (004 through 009)</t>
  </si>
  <si>
    <t xml:space="preserve">   1. Development expenses</t>
  </si>
  <si>
    <t xml:space="preserve">   2.Concessions, patents, licences, goods and services trademarkas, software and other rights</t>
  </si>
  <si>
    <t xml:space="preserve">   4. Advances for procurement of intangible assets</t>
  </si>
  <si>
    <t xml:space="preserve">   5. Intangible assets in preparation</t>
  </si>
  <si>
    <t xml:space="preserve">   6. Other intangible assets</t>
  </si>
  <si>
    <t>II. TANGIBLE ASSETS (011 through 019)</t>
  </si>
  <si>
    <t xml:space="preserve">    1. Land</t>
  </si>
  <si>
    <t xml:space="preserve">    2. Building objects</t>
  </si>
  <si>
    <t xml:space="preserve">    3. Facilities and equipment </t>
  </si>
  <si>
    <t xml:space="preserve">    4. Tools, production inventory and transport assets</t>
  </si>
  <si>
    <t xml:space="preserve">    5. Biological assets</t>
  </si>
  <si>
    <t xml:space="preserve">    6. Advances for tangible assets</t>
  </si>
  <si>
    <t xml:space="preserve">    7. Tangible assets in preparation</t>
  </si>
  <si>
    <t xml:space="preserve">    8. Other tangible assets</t>
  </si>
  <si>
    <t xml:space="preserve">    9. Real estate investments</t>
  </si>
  <si>
    <t>III. FIXED FINANCIAL ASSETS (021 through 028)</t>
  </si>
  <si>
    <t xml:space="preserve">     1. Shares (stock) in affiliated enterpreneurs</t>
  </si>
  <si>
    <t xml:space="preserve">     2. Loans granted to affiliated enterpreneurs</t>
  </si>
  <si>
    <t xml:space="preserve">     3. Participating interests (shares)</t>
  </si>
  <si>
    <t xml:space="preserve">     5. Securities investments</t>
  </si>
  <si>
    <t xml:space="preserve">     6. Granted loans, deposits and such</t>
  </si>
  <si>
    <t xml:space="preserve">     7. Own stocks and shares</t>
  </si>
  <si>
    <t xml:space="preserve">     8. Other fixed financial assets</t>
  </si>
  <si>
    <t>IV. RECEIVABLES (030 through 032)</t>
  </si>
  <si>
    <t xml:space="preserve">     1. Receivables from affiliated enterpreneurs</t>
  </si>
  <si>
    <t xml:space="preserve">     2. Receivables pertaining to sale on credit</t>
  </si>
  <si>
    <t xml:space="preserve">     3. Other receivables</t>
  </si>
  <si>
    <t>V. DEFERRED TAX ASSETS</t>
  </si>
  <si>
    <r>
      <t xml:space="preserve">C)  CURRENT ASSETS </t>
    </r>
    <r>
      <rPr>
        <sz val="9"/>
        <rFont val="Arial"/>
        <family val="2"/>
        <charset val="238"/>
      </rPr>
      <t>(035+043+050+058)</t>
    </r>
  </si>
  <si>
    <t>I. INVENTORY (036 do 042)</t>
  </si>
  <si>
    <t xml:space="preserve">   1. Raw material and supplies</t>
  </si>
  <si>
    <t xml:space="preserve">   2. Ongoing produciton</t>
  </si>
  <si>
    <t xml:space="preserve">   3. Finished products</t>
  </si>
  <si>
    <t xml:space="preserve">   4. Trading goods</t>
  </si>
  <si>
    <t xml:space="preserve">   5. Inventory advances</t>
  </si>
  <si>
    <t xml:space="preserve">   6. Assets intended for sale</t>
  </si>
  <si>
    <t xml:space="preserve">   7. Biological assets</t>
  </si>
  <si>
    <t>II. RECEIVABLES (044 do 049)</t>
  </si>
  <si>
    <t xml:space="preserve">   1. Receivables from affiliated enterpreneurs</t>
  </si>
  <si>
    <t xml:space="preserve">   2. Receivables from buyers</t>
  </si>
  <si>
    <t xml:space="preserve">   3. Receivables from participating enterpreneurs</t>
  </si>
  <si>
    <t xml:space="preserve">   4. Receivables from employees and members of the enterpreneur</t>
  </si>
  <si>
    <t xml:space="preserve">   5.Receivables from the state and other institution</t>
  </si>
  <si>
    <t xml:space="preserve">   6. Other receivables</t>
  </si>
  <si>
    <t>III. CURRENT FINANCIAL ASSETS (051 through 057)</t>
  </si>
  <si>
    <t xml:space="preserve">     7. Other financial assets</t>
  </si>
  <si>
    <t>IV. CASH IN BANK AND REGISTER</t>
  </si>
  <si>
    <t>D)  PREPAYMENTS AND ACCRUED INCOME</t>
  </si>
  <si>
    <r>
      <t xml:space="preserve">E)  TOTAL ASSETS </t>
    </r>
    <r>
      <rPr>
        <sz val="9"/>
        <rFont val="Arial"/>
        <family val="2"/>
        <charset val="238"/>
      </rPr>
      <t>(001+002+034+059)</t>
    </r>
  </si>
  <si>
    <t>F)  OFF-BALANCE RECORDS</t>
  </si>
  <si>
    <t xml:space="preserve">     4. Loans given to entrepreneurs with participating interests</t>
  </si>
  <si>
    <r>
      <t xml:space="preserve">A)  CAPITAL AND RESERVES </t>
    </r>
    <r>
      <rPr>
        <sz val="9"/>
        <rFont val="Arial"/>
        <family val="2"/>
        <charset val="238"/>
      </rPr>
      <t>(063+064+065+071+072+075+078)</t>
    </r>
  </si>
  <si>
    <t>I. BASE (registered) capital</t>
  </si>
  <si>
    <t>II. CAPITA RESERVES</t>
  </si>
  <si>
    <t>III. PROFIT RESERVES (066+067-068+069+070)</t>
  </si>
  <si>
    <t>1. Legal reserves</t>
  </si>
  <si>
    <t>2. Own stock reserves</t>
  </si>
  <si>
    <t>3. Own stocks and shares (deductable item)</t>
  </si>
  <si>
    <t>4. Statutory reserves</t>
  </si>
  <si>
    <t>5. Other reserves</t>
  </si>
  <si>
    <t>IV. REVALORIZATION RESERVES</t>
  </si>
  <si>
    <t>V. RETAINED EARNINGS OR LOSS CARRIED FORWARD (073-074)</t>
  </si>
  <si>
    <t>1. Retained earnings</t>
  </si>
  <si>
    <t>2. Loss carried forward</t>
  </si>
  <si>
    <t>VI. PROFIT OR LOSS OF THE YEAR (076-077)</t>
  </si>
  <si>
    <t>1. Profit of the year</t>
  </si>
  <si>
    <t>2. Loss of the year</t>
  </si>
  <si>
    <t>VII. MINORITY INTEREST</t>
  </si>
  <si>
    <t xml:space="preserve">     1. Provisions for pensions, severance payments amd similar obligations</t>
  </si>
  <si>
    <t xml:space="preserve">     2. Provisions for tax liabilities</t>
  </si>
  <si>
    <t xml:space="preserve">     3. Other provisions</t>
  </si>
  <si>
    <r>
      <t xml:space="preserve">B)  PROVISIONS </t>
    </r>
    <r>
      <rPr>
        <sz val="9"/>
        <rFont val="Arial"/>
        <family val="2"/>
        <charset val="238"/>
      </rPr>
      <t>(080 through 082)</t>
    </r>
  </si>
  <si>
    <r>
      <t xml:space="preserve">C)   FIXED LIABILITIES </t>
    </r>
    <r>
      <rPr>
        <sz val="9"/>
        <rFont val="Arial"/>
        <family val="2"/>
        <charset val="238"/>
      </rPr>
      <t>(084 through 092)</t>
    </r>
  </si>
  <si>
    <t xml:space="preserve">     1. Liabilities towards affiliated enterpreneurs</t>
  </si>
  <si>
    <t xml:space="preserve">     3. Liabilities towards banks and other financial institutions</t>
  </si>
  <si>
    <t xml:space="preserve">     4. Liabilities for advances</t>
  </si>
  <si>
    <t xml:space="preserve">     5. Liabilities towards suppliers</t>
  </si>
  <si>
    <t xml:space="preserve">     6. Liabilities as per securities</t>
  </si>
  <si>
    <t xml:space="preserve">     8. Other fixed liabilities</t>
  </si>
  <si>
    <t xml:space="preserve">     9. Deferred tax liabilities</t>
  </si>
  <si>
    <r>
      <t xml:space="preserve">D)  CURRENT LIABILITIES </t>
    </r>
    <r>
      <rPr>
        <sz val="9"/>
        <rFont val="Arial"/>
        <family val="2"/>
        <charset val="238"/>
      </rPr>
      <t>(094 do 105)</t>
    </r>
  </si>
  <si>
    <t xml:space="preserve">     2. Liabilities for loans, deposits and similar</t>
  </si>
  <si>
    <t xml:space="preserve">     8. Liabilities towards employees</t>
  </si>
  <si>
    <t xml:space="preserve">     9. Liabilities for taxes, contributions and similar levies</t>
  </si>
  <si>
    <t xml:space="preserve">   10. Liabilities as per share in results</t>
  </si>
  <si>
    <t xml:space="preserve">   11. Liabilities as per longterm assets intended for sale</t>
  </si>
  <si>
    <t xml:space="preserve">   12. Other current liabilities</t>
  </si>
  <si>
    <t>E) DEFERRED SETTLEMENT OF CHARGES AND INCOME OF FUTURE PERIOD</t>
  </si>
  <si>
    <r>
      <t xml:space="preserve">F) TOTAL – LIABILITIES </t>
    </r>
    <r>
      <rPr>
        <sz val="9"/>
        <rFont val="Arial"/>
        <family val="2"/>
        <charset val="238"/>
      </rPr>
      <t>(062+079+083+093+106)</t>
    </r>
  </si>
  <si>
    <t>G) OFF – BALANCE RECORDS</t>
  </si>
  <si>
    <t>ANNEX TO THE BALANCE SHEET (to be filled in by entrepreneur submitting consolidated financial report)</t>
  </si>
  <si>
    <t>A) CAPITAL AND RESERVES</t>
  </si>
  <si>
    <t>2. Assigned to minority interest</t>
  </si>
  <si>
    <t>1. Assigned to the holders of parent company's capital</t>
  </si>
  <si>
    <t>Note 1.: anex to the balance sheet to be filled in by entrepreneur submitting consolidated financial report</t>
  </si>
  <si>
    <t xml:space="preserve">     7. Liabilities towards entrepreneur with participating interests</t>
  </si>
  <si>
    <t>PROFIT AND LOSS ACCOUNT</t>
  </si>
  <si>
    <t>EDP</t>
  </si>
  <si>
    <t>Quarter</t>
  </si>
  <si>
    <t>Cumulative</t>
  </si>
  <si>
    <r>
      <t xml:space="preserve">I. OPERATING INCOME </t>
    </r>
    <r>
      <rPr>
        <sz val="9"/>
        <rFont val="Arial"/>
        <family val="2"/>
        <charset val="238"/>
      </rPr>
      <t>(112+113)</t>
    </r>
  </si>
  <si>
    <t xml:space="preserve">   1. Sales income</t>
  </si>
  <si>
    <t xml:space="preserve">   2. Other operating income</t>
  </si>
  <si>
    <r>
      <t xml:space="preserve">II. OPERATING EXPENSES </t>
    </r>
    <r>
      <rPr>
        <sz val="9"/>
        <rFont val="Arial"/>
        <family val="2"/>
        <charset val="238"/>
      </rPr>
      <t>(115+116+120+124+125+126+129+130)</t>
    </r>
  </si>
  <si>
    <t>ANEX TO P&amp;L (to be filled in by entrepreneur submitting consolidated financial report)</t>
  </si>
  <si>
    <t>XII.  PROFIT TAX</t>
  </si>
  <si>
    <r>
      <t xml:space="preserve">XI.  PROFIT / LOSS BEFORE TAXATION </t>
    </r>
    <r>
      <rPr>
        <sz val="9"/>
        <rFont val="Arial"/>
        <family val="2"/>
        <charset val="238"/>
      </rPr>
      <t>(146-147)</t>
    </r>
  </si>
  <si>
    <t xml:space="preserve">  2. Loss before taxation (147-146)</t>
  </si>
  <si>
    <t xml:space="preserve">  1. Profit before taxation (146-147)</t>
  </si>
  <si>
    <r>
      <t xml:space="preserve">X.   TOTAL EXPENSES </t>
    </r>
    <r>
      <rPr>
        <sz val="9"/>
        <rFont val="Arial"/>
        <family val="2"/>
        <charset val="238"/>
      </rPr>
      <t>(114+137+143 + 145)</t>
    </r>
  </si>
  <si>
    <r>
      <t xml:space="preserve">IX.  TOTAL INCOME </t>
    </r>
    <r>
      <rPr>
        <sz val="9"/>
        <rFont val="Arial"/>
        <family val="2"/>
        <charset val="238"/>
      </rPr>
      <t>(111+131+142 + 144)</t>
    </r>
  </si>
  <si>
    <t>VIII. EXTRAORDINARY - OTHER EXPENSES</t>
  </si>
  <si>
    <t>VII.  EXTRAORDINARY - OTHER INCOME</t>
  </si>
  <si>
    <t xml:space="preserve">    1. Changes in the value of inventories of ongoing production and finished goods</t>
  </si>
  <si>
    <r>
      <t xml:space="preserve">    2. MATERIAL COSTS </t>
    </r>
    <r>
      <rPr>
        <sz val="9"/>
        <rFont val="Arial"/>
        <family val="2"/>
        <charset val="238"/>
      </rPr>
      <t>(117 do 119)</t>
    </r>
  </si>
  <si>
    <t xml:space="preserve">        a) Costs of raw material and supplies</t>
  </si>
  <si>
    <t xml:space="preserve">        b) Costs of goods sold</t>
  </si>
  <si>
    <t xml:space="preserve">        c) Other external costs</t>
  </si>
  <si>
    <t xml:space="preserve">        a) Net salaries and wages</t>
  </si>
  <si>
    <t xml:space="preserve">        b) Expenses of taxes and contributions from salaries</t>
  </si>
  <si>
    <t xml:space="preserve">        c) Contributions to salaries</t>
  </si>
  <si>
    <t xml:space="preserve">   4. Amortization</t>
  </si>
  <si>
    <t xml:space="preserve">   5. Other costs</t>
  </si>
  <si>
    <r>
      <t xml:space="preserve">   3. Staff costs </t>
    </r>
    <r>
      <rPr>
        <sz val="9"/>
        <rFont val="Arial"/>
        <family val="2"/>
        <charset val="238"/>
      </rPr>
      <t>(121 do 123)</t>
    </r>
  </si>
  <si>
    <r>
      <t xml:space="preserve">   6. Value adjustment </t>
    </r>
    <r>
      <rPr>
        <sz val="9"/>
        <rFont val="Arial"/>
        <family val="2"/>
        <charset val="238"/>
      </rPr>
      <t>(127+128)</t>
    </r>
  </si>
  <si>
    <t xml:space="preserve">       a) fixed assets (apart from financial assets)</t>
  </si>
  <si>
    <t xml:space="preserve">       b) current assets (apart from financial assets)</t>
  </si>
  <si>
    <t xml:space="preserve">   7. Provisions</t>
  </si>
  <si>
    <t xml:space="preserve">   8. Other operating expenses</t>
  </si>
  <si>
    <r>
      <t xml:space="preserve">III. FINANCIAL INCOME </t>
    </r>
    <r>
      <rPr>
        <sz val="9"/>
        <rFont val="Arial"/>
        <family val="2"/>
        <charset val="238"/>
      </rPr>
      <t>(132 through 136)</t>
    </r>
  </si>
  <si>
    <t xml:space="preserve">     1. Intersts income, foreign exchange gains, dividends and other income related
         to affiliated undertakings</t>
  </si>
  <si>
    <t xml:space="preserve">     2. Intersts income, foreign exchange gains, dividends and other income related
         to unaffiliated undertakings and other persons</t>
  </si>
  <si>
    <t xml:space="preserve">     3. Income from affiliated undertakings and participating interests</t>
  </si>
  <si>
    <t xml:space="preserve">     4. Unrealized income of the financial assets</t>
  </si>
  <si>
    <t xml:space="preserve">     5. Other financial income</t>
  </si>
  <si>
    <r>
      <t xml:space="preserve">IV. FINANCIAL EXPENSES </t>
    </r>
    <r>
      <rPr>
        <sz val="9"/>
        <rFont val="Arial"/>
        <family val="2"/>
        <charset val="238"/>
      </rPr>
      <t>(138 do 141)</t>
    </r>
  </si>
  <si>
    <t xml:space="preserve">    1. Interest, foreign exchange differences and other expenses related to affiliated
        undertakings</t>
  </si>
  <si>
    <t xml:space="preserve">    2. Interest, foreign exchange differences and other expenses related to unaffiliated
        undertakings and other persons</t>
  </si>
  <si>
    <t xml:space="preserve">    3. Unrealized losses (expenses) of the financial assets</t>
  </si>
  <si>
    <t xml:space="preserve">    4. Other financial expenses</t>
  </si>
  <si>
    <t>V.    SHARE IN PROFIT OF AFFILIATED UNDERTAKINGS</t>
  </si>
  <si>
    <t>VI.   SHARE IN LOSS OF AFFILIATED UNDERTAKINGS</t>
  </si>
  <si>
    <t>OTHER COMPREHENSIVE INCOME STATEMENT (popunjava poduzetnik obveznik primjene MSFI-a)</t>
  </si>
  <si>
    <r>
      <t xml:space="preserve">II. OTHER COMPREHENSIVE INCOME / LOSS BEFORE TAX </t>
    </r>
    <r>
      <rPr>
        <sz val="9"/>
        <rFont val="Arial"/>
        <family val="2"/>
        <charset val="238"/>
      </rPr>
      <t>(159 do 165)</t>
    </r>
  </si>
  <si>
    <t>III. COMPREHENSIVE INCOME TAX</t>
  </si>
  <si>
    <t xml:space="preserve">    1. Exchange differences on translating foreign operations</t>
  </si>
  <si>
    <t>VI. COMPREHENSIVE INCOME / LOSS FOR THE PERIOD</t>
  </si>
  <si>
    <r>
      <t xml:space="preserve">XIII. PROFIT / LOSS FOR THE PERIOD </t>
    </r>
    <r>
      <rPr>
        <sz val="9"/>
        <rFont val="Arial"/>
        <family val="2"/>
        <charset val="238"/>
      </rPr>
      <t>(148-151)</t>
    </r>
  </si>
  <si>
    <t xml:space="preserve">  1. Profit for the period (149-151)</t>
  </si>
  <si>
    <t xml:space="preserve">  2. Loss for the period (151-148)</t>
  </si>
  <si>
    <t>XIV. PROFIT OR LOSS FOR THE CURRENT PERIOD</t>
  </si>
  <si>
    <t>I. PROFIT / LOSS FOR THE PERIOD (= 152)</t>
  </si>
  <si>
    <t xml:space="preserve">    2. Changes in revalorization reserves of fixed and intangible assets
</t>
  </si>
  <si>
    <t xml:space="preserve">    3. Profit or loss from revaluation of financial assets available for sale</t>
  </si>
  <si>
    <t xml:space="preserve">    4. Profit or loss on effective cash flow protection</t>
  </si>
  <si>
    <t xml:space="preserve">    5. profit or loss on effective hedge of a net foreign investment</t>
  </si>
  <si>
    <t xml:space="preserve">    6. Share of other comprehensive income / loss of associated companies</t>
  </si>
  <si>
    <t xml:space="preserve">    7. Actuarial income / loss on defined benefit plans</t>
  </si>
  <si>
    <r>
      <t xml:space="preserve">IV. OTHER COMPREHENSIVE INCOME / LOSS FOR THE PERIOD </t>
    </r>
    <r>
      <rPr>
        <sz val="9"/>
        <rFont val="Arial"/>
        <family val="2"/>
        <charset val="238"/>
      </rPr>
      <t>(158-166)</t>
    </r>
  </si>
  <si>
    <t>V. COMPREHENSIVE INCOME / LOSS FOR THE PERIOD (157+167)</t>
  </si>
  <si>
    <t>ANEX to other comprehensive income statement (to be filled in by entrepreneur submitting consolidated financial report)</t>
  </si>
  <si>
    <t>CASH FLOW STATEMENT - Indirect method</t>
  </si>
  <si>
    <t>CASH FLOW FROM OPERATING ACTIVITIES</t>
  </si>
  <si>
    <t xml:space="preserve">   1. Profit before taxation</t>
  </si>
  <si>
    <t xml:space="preserve">   2. Depreciation</t>
  </si>
  <si>
    <t xml:space="preserve">   3. Increase of short-term liabilities</t>
  </si>
  <si>
    <t xml:space="preserve">   4. Decrease of short-term receivables</t>
  </si>
  <si>
    <t xml:space="preserve">   6. Other increase of cash flow</t>
  </si>
  <si>
    <t>I. Total increase of cash flow from operating activities (001 through 006)</t>
  </si>
  <si>
    <t xml:space="preserve">   1. Decrease of short-term liabilities</t>
  </si>
  <si>
    <t xml:space="preserve">   2. Increase of short-term receivables</t>
  </si>
  <si>
    <t xml:space="preserve">   4. Other decrease of cash flow</t>
  </si>
  <si>
    <t xml:space="preserve">   5. Decrease of inventories</t>
  </si>
  <si>
    <t xml:space="preserve">   3. Increase of inventories</t>
  </si>
  <si>
    <t>II. Total decrease of cash flow from operating activities (008 through 011)</t>
  </si>
  <si>
    <t>A1) NET INCREASE OF CASH FLOW FROM OPERATING ACTIVITIES (007-012)</t>
  </si>
  <si>
    <t>A2) NET DECREASE OF CASH FLOW FROM OPERATING ACTIVITIES (012-007)</t>
  </si>
  <si>
    <t>CASH FLOW FROM INVESTMENT ACTIVITIES</t>
  </si>
  <si>
    <t xml:space="preserve">   1. Cash receipt from sale of tangible and intangible assets</t>
  </si>
  <si>
    <t xml:space="preserve">   2.Cash receipt from sale of ownership and debt instruments</t>
  </si>
  <si>
    <t xml:space="preserve">   3. Cash receipt from interest rates</t>
  </si>
  <si>
    <t xml:space="preserve">   4. Cash receipt from dividends</t>
  </si>
  <si>
    <t xml:space="preserve">   5. Other cash receipts from investment activities</t>
  </si>
  <si>
    <t>III. Total cash receipts from investment activities (015 through 019)</t>
  </si>
  <si>
    <t xml:space="preserve">   1. Cash expenditure for buying tangible and intangible fixed assets</t>
  </si>
  <si>
    <t xml:space="preserve">   2. Cash expenditure for acquiring ownership and debt financial instruments</t>
  </si>
  <si>
    <t xml:space="preserve">   3. Other expenditures from investment activities</t>
  </si>
  <si>
    <t>IV. Total cash expenditures from investment activities (021 through 023)</t>
  </si>
  <si>
    <t>B1) NET INCREASE OF CASH FLOW FROM INVESTMENT ACTIVITIES (020-024)</t>
  </si>
  <si>
    <t>B2) NET DECREASE OF CASH FLOW FROM INVESTMENT ACTIVITIES (024-020)</t>
  </si>
  <si>
    <t>CASH FLOW FROM FINANCIAL ACTIVITIES</t>
  </si>
  <si>
    <t xml:space="preserve">   1. Cash receipt from issuing of ownership and debt financial instruments</t>
  </si>
  <si>
    <t xml:space="preserve">   2. Cash receipt from loan principal, debentures, loans and other borrowing</t>
  </si>
  <si>
    <t xml:space="preserve">   3. Other receipt from financial activities</t>
  </si>
  <si>
    <t>V. Total cash receipt from financial activities (027 through 029)</t>
  </si>
  <si>
    <t xml:space="preserve">   1. Cash expenditure for the payment of loan principal and bonds</t>
  </si>
  <si>
    <t xml:space="preserve">   2. Cash expenditure for the payment of dividend</t>
  </si>
  <si>
    <t xml:space="preserve">   3. Cash expenditure for financial lease</t>
  </si>
  <si>
    <t xml:space="preserve">   4.Cash expenditure for own shares buy-off</t>
  </si>
  <si>
    <t xml:space="preserve">   5. Other expenditures from financial activities</t>
  </si>
  <si>
    <t>VI. Total cash expenditure from financial activities (031 through 035)</t>
  </si>
  <si>
    <t>C1) NET INCREASE OF CASH FLOW FROM FINANCIAL ACTIVITIES (030-036)</t>
  </si>
  <si>
    <t>C2)NET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</si>
  <si>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</si>
  <si>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</si>
  <si>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</si>
  <si>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</si>
  <si>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</si>
  <si>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</si>
  <si>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CHANGE IN CAPITAL STATEMENT</t>
  </si>
  <si>
    <t>for the period from</t>
  </si>
  <si>
    <t xml:space="preserve">  1. Subscribed capital</t>
  </si>
  <si>
    <t xml:space="preserve">  2. Capital reserves</t>
  </si>
  <si>
    <t xml:space="preserve">  3. Profit reserves</t>
  </si>
  <si>
    <t xml:space="preserve">  4. Retained profit or loss carried forward</t>
  </si>
  <si>
    <t xml:space="preserve">  5. Profit or loss of the current year</t>
  </si>
  <si>
    <t xml:space="preserve"> 6. Revaluation of fixed tangible assets</t>
  </si>
  <si>
    <t xml:space="preserve">  7. Revaluation of intangible assets</t>
  </si>
  <si>
    <t xml:space="preserve">  8. Revaluation of financial  property available for sale</t>
  </si>
  <si>
    <t xml:space="preserve">  9. Other revaluation</t>
  </si>
  <si>
    <t>10. Total capital and reserves (EDP 001 through 009)</t>
  </si>
  <si>
    <t>11. Foreign exchange differences from net investments in foreign operations</t>
  </si>
  <si>
    <t>12. Current and deferred taxes (part)</t>
  </si>
  <si>
    <t>13. Cash flow protection</t>
  </si>
  <si>
    <t>14. Changes in accounting policies</t>
  </si>
  <si>
    <t>15. Correction of significant mistakes from the previous period</t>
  </si>
  <si>
    <t>16. Other equity changes</t>
  </si>
  <si>
    <t>17. Total increase or decrease of capital (EDP  011 through  016)</t>
  </si>
  <si>
    <t>17 a. Assigned to holders of parent company's capital</t>
  </si>
  <si>
    <t>17 b. Assigned to minority interest</t>
  </si>
  <si>
    <t>Items that reduce capital entered with a negative sign
Data under EDP codes 001-009 to be input balance sheet as at date</t>
  </si>
  <si>
    <t>Notes to the Financial Statements</t>
  </si>
  <si>
    <t>1. GENERAL INFORMATION</t>
  </si>
  <si>
    <t>History and incorporation</t>
  </si>
  <si>
    <t xml:space="preserve">The company Optima Telekom d.d. ( hereinafter: the Company) was established in 1994 as Syskey d.o.o., while its principal operating activity and company name was changed to Optima Telekom d.o.o. on 22 April 2004. </t>
  </si>
  <si>
    <t xml:space="preserve">The Company changed its legal status from a limited liability company to a joint stock company in July 2007. The Council of the Croatian Telecommunications Agency isssued a licence for public voice service in fixed networks for the company on  19November 2004,for a period of 30 years. </t>
  </si>
  <si>
    <t>Principal Business Activities</t>
  </si>
  <si>
    <t xml:space="preserve">The Company's principal business activity is the provision of telecommunications services to private and business users in the Croatian market. The Company began to provide its telecommunications services in May of 2005. </t>
  </si>
  <si>
    <t>In the beginning, Optima Telekom d.d. focused on business users, but soon after starting business operations, it began to aim for the private users market offering quality voice packages.</t>
  </si>
  <si>
    <t xml:space="preserve">To its business users, Optima Telekom d.d. offers services of direct access, internet services, as well as voice telecommunication services through its own network and/or migrated previously chosen services. Along with that, the leading services which Optima Telekom d.d. provides to business users is the IP Centrex solution, among the first of this kind in the Croatian market and IP VPN Services. The existing capacities enable Optima Telekomu d.d.to provide services of collocation and hosting. To its large business clients, the Company also offers specifically designed solutions relying on  its exceptional skills in the field of IT technology. </t>
  </si>
  <si>
    <t>On 6 July 2006 OT-Optima Telekom d.d. acquired 100% of interest in Optima Grupa Holding d.o.o., which changed its name to Optima Direct d.o.o.</t>
  </si>
  <si>
    <t xml:space="preserve">The main business activities of Optima Direct d.o.o. are trading and providing various services which mainly relate to telecommunications sector. </t>
  </si>
  <si>
    <t>As a sole member-founder, the Company established Optima Telekom d.o.o. Kopar, Slovenia in 2007.</t>
  </si>
  <si>
    <t>Subsidiaries</t>
  </si>
  <si>
    <t>Shareholding</t>
  </si>
  <si>
    <t>Optima Direct d.o.o., Croatia</t>
  </si>
  <si>
    <t>Optima Telekom d.o.o., Slovenia</t>
  </si>
  <si>
    <t xml:space="preserve">Transactions within the group are carried out at fair maket terms and conditions. </t>
  </si>
  <si>
    <t>Staff</t>
  </si>
  <si>
    <t>MANAGEMENT AND SUPERVISORY BOARD</t>
  </si>
  <si>
    <t xml:space="preserve">Management Board of the Company in 2011: </t>
  </si>
  <si>
    <t>Chairman of the Company</t>
  </si>
  <si>
    <t xml:space="preserve">Member </t>
  </si>
  <si>
    <t>Supervisory Board of the Company:</t>
  </si>
  <si>
    <t>Chairman</t>
  </si>
  <si>
    <t>REVIEW OF BASIC ACCOUNTING POLICIES</t>
  </si>
  <si>
    <t>Basis of Preparation</t>
  </si>
  <si>
    <t xml:space="preserve">The Financial Statements of the Company have been prepared in accordance with International Accounting Standards (IAS) and International Financial Reporting Standards (IFRS). Financial Statements have been prepared under the historical cost convention, except for the valuation of certain financial instruments. </t>
  </si>
  <si>
    <t>Reporting Currency</t>
  </si>
  <si>
    <t>112.  SALES INCOME</t>
  </si>
  <si>
    <t>Public voice services</t>
  </si>
  <si>
    <t>Interconnection services</t>
  </si>
  <si>
    <t>Internet services</t>
  </si>
  <si>
    <t>Data services</t>
  </si>
  <si>
    <t>Multimedia services</t>
  </si>
  <si>
    <t>Lease and sale of equipment</t>
  </si>
  <si>
    <t>Other services</t>
  </si>
  <si>
    <t>113. OTHER OPERATING INCOME</t>
  </si>
  <si>
    <t>Write off old trade payables</t>
  </si>
  <si>
    <t>Income from rent - billing system</t>
  </si>
  <si>
    <t>Income from collected penalties etc.</t>
  </si>
  <si>
    <t>Income from in kind payments</t>
  </si>
  <si>
    <t>Other income</t>
  </si>
  <si>
    <t>116. MATERIAL COSTS</t>
  </si>
  <si>
    <t>Costs of services</t>
  </si>
  <si>
    <t>Costs of maintenance</t>
  </si>
  <si>
    <t>Marketing services</t>
  </si>
  <si>
    <t>Billing costs</t>
  </si>
  <si>
    <t>Line lease costs</t>
  </si>
  <si>
    <t>Intellectual and other services</t>
  </si>
  <si>
    <t>Utilities</t>
  </si>
  <si>
    <t>Customer attraction costs</t>
  </si>
  <si>
    <t>Pair connection fees</t>
  </si>
  <si>
    <t>Telecommunications costs</t>
  </si>
  <si>
    <t>Residential sales services</t>
  </si>
  <si>
    <t>Other costs</t>
  </si>
  <si>
    <t>Costs of raw material and supplies</t>
  </si>
  <si>
    <t>Costs of goods sold</t>
  </si>
  <si>
    <t>120. STAFF EXPENSES</t>
  </si>
  <si>
    <t>Net salaries</t>
  </si>
  <si>
    <t>Taxes and contributions from salaries</t>
  </si>
  <si>
    <t>Taxes and contributions on salaries</t>
  </si>
  <si>
    <t>Number of employees on 31 Mar 2011</t>
  </si>
  <si>
    <t>124. AMORTIZATION OF TANGIBLE AND INTANGIBLE ASSETS</t>
  </si>
  <si>
    <t>Amortization of fixed tangible assets</t>
  </si>
  <si>
    <t>Amortization of intangible assets</t>
  </si>
  <si>
    <t>125.  OTHER OPERATING EXPENSES</t>
  </si>
  <si>
    <t>Compensations to employees</t>
  </si>
  <si>
    <t>Representation</t>
  </si>
  <si>
    <t>Insurance premiums</t>
  </si>
  <si>
    <t>Bank charges</t>
  </si>
  <si>
    <t>Taxes, contributions and membership fees</t>
  </si>
  <si>
    <t>Costs of sold and written off assets</t>
  </si>
  <si>
    <t>Gifts and sponsorships</t>
  </si>
  <si>
    <t>Subsequently determined operating expenses</t>
  </si>
  <si>
    <t>Other expenses</t>
  </si>
  <si>
    <t xml:space="preserve">Value adjustment is performed at the end of the reporting period if there is evidence that there are uncollectible trade receivables arising from significant financial difficulties on the clients' side, cancellation of contracts and forced execution, pending bankruptcy etc. </t>
  </si>
  <si>
    <t xml:space="preserve">Costs reimbursed to employees comprise of daily allowances, overnight accommodation and transport related to business travels, commutation allowance, reimbursement of costs for the use of personal cars for business purposes and similar. </t>
  </si>
  <si>
    <t>126. VALUE ADJUSTMENT</t>
  </si>
  <si>
    <t>131. FINANCIAL INCOME</t>
  </si>
  <si>
    <t>Interest income</t>
  </si>
  <si>
    <t>Foreign exchange gains</t>
  </si>
  <si>
    <t>137. FINANCIAL EXPENSES</t>
  </si>
  <si>
    <t>Interest expenses</t>
  </si>
  <si>
    <t>Fee</t>
  </si>
  <si>
    <t>Foreign exchange losses</t>
  </si>
  <si>
    <t xml:space="preserve">Interest expenses consist of interests accrued on credits, bonds issued by the Company and default interest for untimely settlement of trade payables. </t>
  </si>
  <si>
    <t>By reducing interest expense occurred due to the decrease in interest rates that are achieved with reprogram in year 2010</t>
  </si>
  <si>
    <t>003. INTANGIBLE ASSETS</t>
  </si>
  <si>
    <t>CONCESSIONS AND RIGHTS</t>
  </si>
  <si>
    <t>SOFTWARE</t>
  </si>
  <si>
    <t>ASSETS IN PROGRESS</t>
  </si>
  <si>
    <t>TOTAL</t>
  </si>
  <si>
    <t>PURCHASE VALUE</t>
  </si>
  <si>
    <t>Additions</t>
  </si>
  <si>
    <t>Transfer from assets in progress</t>
  </si>
  <si>
    <t>Disposals and retirements</t>
  </si>
  <si>
    <t>VALUE ADJUSTMENT</t>
  </si>
  <si>
    <t>As at 01 Jan 2011</t>
  </si>
  <si>
    <t>Amortization of the current year</t>
  </si>
  <si>
    <t>NET ACCOUNTING VALUE</t>
  </si>
  <si>
    <t>010. FIXED ASSETS</t>
  </si>
  <si>
    <t>LAND</t>
  </si>
  <si>
    <t>BUILDINGS</t>
  </si>
  <si>
    <t>PLANT, EQUIPMENT, TOOLS AND PRODUCTION INVENTORY</t>
  </si>
  <si>
    <t>VEHICLES</t>
  </si>
  <si>
    <t>WORK OF ARTS</t>
  </si>
  <si>
    <t>LEASEHOLD IMPROVEMENTS</t>
  </si>
  <si>
    <t>020. LONG-TERM FINANCIAL ASSETS</t>
  </si>
  <si>
    <t>Loans to majority shareholder</t>
  </si>
  <si>
    <t>Loans to third party companies</t>
  </si>
  <si>
    <t>Long term deposits</t>
  </si>
  <si>
    <t>Value adjustment</t>
  </si>
  <si>
    <t>Long term deposits comprise of two guarantee deposits with Zagrebačka banka d.d. for purchase and installation of telecommunications equipment and they come due on 16 February 2015 and 20 February 2015, respectively, as well as one deposit with BKS bank, coming due on 31 March 2012.</t>
  </si>
  <si>
    <t>043. RECEIVABLES</t>
  </si>
  <si>
    <t>Trade receivables</t>
  </si>
  <si>
    <t>Employee receivables</t>
  </si>
  <si>
    <t>Receivables from the state and other institutions</t>
  </si>
  <si>
    <t>Interest receivables</t>
  </si>
  <si>
    <t>Advance payments receivables</t>
  </si>
  <si>
    <t>Other receivables</t>
  </si>
  <si>
    <t>045. TRADE RECEIVABLES</t>
  </si>
  <si>
    <t>Domestic trade receivables</t>
  </si>
  <si>
    <t>Foreign trade receivables</t>
  </si>
  <si>
    <t xml:space="preserve">Value adjustment </t>
  </si>
  <si>
    <t>Movement of value adjustment for doubtful receivables:</t>
  </si>
  <si>
    <t>Write off during the year</t>
  </si>
  <si>
    <t>Collected during the year</t>
  </si>
  <si>
    <t>Reserved during the year</t>
  </si>
  <si>
    <t>Closing balance</t>
  </si>
  <si>
    <t>1 January 2011</t>
  </si>
  <si>
    <t>Aging of trade receivables of the Company:</t>
  </si>
  <si>
    <t>Undue</t>
  </si>
  <si>
    <t>Up to 120 days</t>
  </si>
  <si>
    <t>120-360 days</t>
  </si>
  <si>
    <t>over 360 days</t>
  </si>
  <si>
    <t>056. GRANTED LOANS AND DEPOSITS</t>
  </si>
  <si>
    <t>Loans</t>
  </si>
  <si>
    <t>Deposits</t>
  </si>
  <si>
    <t>058. CASH IN BANK AND REGISTER</t>
  </si>
  <si>
    <t>Kuna accounts balance</t>
  </si>
  <si>
    <t>Foreign currency accounts balance</t>
  </si>
  <si>
    <t>Cash in register</t>
  </si>
  <si>
    <t xml:space="preserve">059. PAID EXPENSES FOR FUTURE PERIOD AND UNDUE INCOME PAYMENT </t>
  </si>
  <si>
    <t>Differed customer related expenses</t>
  </si>
  <si>
    <t>Bond issuing expenses</t>
  </si>
  <si>
    <t>Prepaid expenses</t>
  </si>
  <si>
    <t>063. SUBSCRIBED CAPITAL</t>
  </si>
  <si>
    <t xml:space="preserve">On 24 August 2007, the sole shareholder at that time Mr. Matija Martić paid up the amount of HRK 20 million in the Company's share capital. In this way, the share capital of the Company has been increased from HRK 201 thousand to HRK 20.201 thousand. The Company has undergone transformation from limited liability company to joint stock company. The total number of shares amounted to 2.020.070 of ordinary shares with nominal value of HRK 10 each. The sole shareholder remained Matija Martić. </t>
  </si>
  <si>
    <t xml:space="preserve">In December 2007, the Company increased the share capital through initial public offering. The Company issued 800.000 shares with nominal value of HRK 10 each. In this way, the total number of shares has been increased to 2.820.070. By subscribing the new shares, the Company realized capital gain of HRK 194.354 thousand representing the difference between the nominal value and the price determined on the initial public offering. </t>
  </si>
  <si>
    <t>Net result  - loss</t>
  </si>
  <si>
    <t>Number of shares</t>
  </si>
  <si>
    <t>Loss per share</t>
  </si>
  <si>
    <t>Shareholder</t>
  </si>
  <si>
    <t>in 000 HRK</t>
  </si>
  <si>
    <t>%</t>
  </si>
  <si>
    <t>083. LONG-TERM LIABILITIES</t>
  </si>
  <si>
    <t>Loan based liabilities</t>
  </si>
  <si>
    <t>Liabilities towards credit institutions</t>
  </si>
  <si>
    <t>093. SHORT-TERM LIABILITIES</t>
  </si>
  <si>
    <t>Interest liabilities</t>
  </si>
  <si>
    <t>Liabilities for bonds issued</t>
  </si>
  <si>
    <t>Trade payables</t>
  </si>
  <si>
    <t>Liabilities towards employees</t>
  </si>
  <si>
    <t>Taxes, contributions and other levies</t>
  </si>
  <si>
    <t>Other liabilities</t>
  </si>
  <si>
    <t>099. BONDS ISSUED</t>
  </si>
  <si>
    <t>Nominal value</t>
  </si>
  <si>
    <t>Compensations for issuance of bonds</t>
  </si>
  <si>
    <t>098. LIABILITES TOWARDS SUPPLIERS</t>
  </si>
  <si>
    <t>Domestic trade payables</t>
  </si>
  <si>
    <t>Foreign trade payables</t>
  </si>
  <si>
    <t>Invoice accrual</t>
  </si>
  <si>
    <t>102. LIABILITIES FOR TAXES, CONTRIBUTIONS AND SIMILAR LEVIES</t>
  </si>
  <si>
    <t>VAT Liabilities</t>
  </si>
  <si>
    <t>Taxes and  contributions on and from salaries</t>
  </si>
  <si>
    <t>Other taxes and contributions</t>
  </si>
  <si>
    <t>106. DEFERRED PAYMENTS AND FUTURE INCOME</t>
  </si>
  <si>
    <t>Domestic payables for which invoices have not been received</t>
  </si>
  <si>
    <t>Foreign payables for which invoices have not been received</t>
  </si>
  <si>
    <t>3. FINANCIAL INSTRUMENTS</t>
  </si>
  <si>
    <t xml:space="preserve">During the reporting period, the Company used most of its financial instruments to finance its operations. Financial instruments include loans, bills of exchange, cash and liquid assets and other various instruments, such as trade receivables and trade payables arising directly from ordinary business activities. </t>
  </si>
  <si>
    <t>Currency Risk Management</t>
  </si>
  <si>
    <t xml:space="preserve">Currency risk may be defined as risk of fluctuation of value of financial instruments due to changes in the exchange rates. The Company's major exposure relates to long-term borrowings denominated in a foreign currency and converted to Croatian Kunas at the exchange rate applicable on the balance sheet date. Gains and losses resulting from conversion are credited and charged to the income statement, but do not affect the cash flow. </t>
  </si>
  <si>
    <t>The carrying amounts of the Company's foreign currency denominated monetary assets and monetary liabilities at the reporting date are given in the following table.</t>
  </si>
  <si>
    <t>Liabilities</t>
  </si>
  <si>
    <t>Assets</t>
  </si>
  <si>
    <t>Foreign currency sensitivity analysis</t>
  </si>
  <si>
    <t xml:space="preserve">The Company is mainly exposed to the fluctuations in the exchange rate of Croatian Kuna to Euro and US Dollar. </t>
  </si>
  <si>
    <t xml:space="preserve">Exposure to the currency exchange for 10% mainly relates to received loans, trade payables and receivables from affiliated companies indicated in Euros (EURO) and US Dollars (USD). </t>
  </si>
  <si>
    <t>Interest Rate Risk</t>
  </si>
  <si>
    <t xml:space="preserve">Other assets and liabilities, including bonds issued, are not exposed to to interest rate risk. </t>
  </si>
  <si>
    <t>Credit Risk</t>
  </si>
  <si>
    <t xml:space="preserve">Credit risk is the risk that the Company's customers will default on their contractual obligations causing possible financial loss to the Company. The Company has adopted procedures which are applied in dealing with customers and it requests and collects payment security instruments, where appropriate, in order to mitigate possible financial risks and losses resulting from a default in payment and fulfilment of contractual obligations. </t>
  </si>
  <si>
    <t xml:space="preserve">Trade receivables are monitored continuously in order to determine their risk level and apply the appropriate procedures. Customers' credit ratings are also monitored on a continuous basis in order to establish the Company's credit exposure, which is reviewed at least once a year. </t>
  </si>
  <si>
    <t xml:space="preserve">The Company operates with a large number of customers from various industries and of various sizes as well as with individuals who have a specific credit risk. The Company has developed procedures for each particular group of customers in order to ensure that the credit risk is addressed in the most appropriate way. </t>
  </si>
  <si>
    <t>Liquidity Risk Management</t>
  </si>
  <si>
    <t xml:space="preserve">The ultimate responsibility for liquidity risk management rests with the Management Board which is in charge of setting up the appropriate framework for liquidity risk management, all with the purpose of satisfying short-term, medium-term and long-term funding and liquidity management requirements. The Company manages liquidity risk by maintaining adequate reserves and credit lines, by continuous comparison of planned and realized cash flows and by matching the maturity profiles of financial assets and liabilities. </t>
  </si>
  <si>
    <t>Liquidity Risk and Interest Rate Risk Table Review</t>
  </si>
  <si>
    <t xml:space="preserve">The following tables detail maturity of the Company's contractual liabilities indicated in the balance sheet at the end of the reporting period. </t>
  </si>
  <si>
    <t xml:space="preserve">Tables have been created on the basis of undiscounted cash flows of financial liabilities on their due date. The tables include both interest and principal cash flows. </t>
  </si>
  <si>
    <t>Non-interest bearing liabilities</t>
  </si>
  <si>
    <t>Interest bearing liabilities</t>
  </si>
  <si>
    <t>Up to one year</t>
  </si>
  <si>
    <t>From 1 to 5 years</t>
  </si>
  <si>
    <t>Over 5 years</t>
  </si>
  <si>
    <t>Total</t>
  </si>
  <si>
    <t xml:space="preserve">Interest bearing liabilities include short-term and long-term borrowings, bonds issued and financial lease. </t>
  </si>
  <si>
    <t xml:space="preserve">The following tables detail maturity of the Company's financial assets indicated in the balance sheet at the end of the reporting period. </t>
  </si>
  <si>
    <t xml:space="preserve">Tables have been created on the basis of undiscounted cash flows of financial assets on their due date. The tables include both interest and principal cash flows.  </t>
  </si>
  <si>
    <t xml:space="preserve">The balance of cash and cash equivalents is indicated under non-interest bearing financial assets due to the low interest rate on these assets. </t>
  </si>
  <si>
    <t>Loans and deposits</t>
  </si>
  <si>
    <t>Liabilities based on calvulated interest</t>
  </si>
  <si>
    <t>On 5 February 2007, the Company issued bonds (OPTE-O-124A) with nominal value of HRK 250 million. The bonds have been issued on Zagreb Stock Exchange with interest rate of 9,125% and maturity date on 1 February 2014. The bonds have been issued with the price of 99,496%. The interest rate is paid on annual basis on 1 February 2011.</t>
  </si>
  <si>
    <t>In August 2008, the Parent Company increased the share capital  of Optima Direct d.o.o. by HRK  15.888 i.e. the share capital was increased from HRK 3.328 to HRK 19.216.</t>
  </si>
  <si>
    <t xml:space="preserve">The following table details the Company's sensitivity to a 10% decrease of Croatian Kuna exchange rate in 2011 against the relevant foreign currency. The sensitivity analysis includes only outstanding foreign currency denominated monetary items and adjusts their conversion at the end of the period on the basis of percent change in foreign currency rates. The sensitivity analysis includes monetary assets and monetary liabilities in foreign currencies. A negative number below indicates decrease in profit and other equity where Croatian Kunas changes for above-mentioned percentage against the relevant currency. For a reverse proportional change of Croatian Kuna against the relevant currency, there would be an equal and opposite impact on the profit and other equity. </t>
  </si>
  <si>
    <t>LIABILITIES</t>
  </si>
  <si>
    <t>MATIJA MARTIĆ, JADRANKA SURUČIĆ</t>
  </si>
  <si>
    <t>Matija Martić                                   Jadranka Suručić</t>
  </si>
  <si>
    <t>Zrinka Vuković Berić</t>
  </si>
  <si>
    <t>Duško Grabovac</t>
  </si>
  <si>
    <t>JOVIČIĆ GORAN (1/1)</t>
  </si>
  <si>
    <t>6110</t>
  </si>
  <si>
    <t>30 Sep 2011</t>
  </si>
  <si>
    <t>as at 30 Sep 2011</t>
  </si>
  <si>
    <t>for the period from 01 Jan 2011 to 30 Sep 2011</t>
  </si>
  <si>
    <t>in the period from 01 Jan 2011 to 30 Sep 2011</t>
  </si>
  <si>
    <t>On  30 Sep 2011 the Company employed 188 employees.</t>
  </si>
  <si>
    <t>As at 30 Sep 2011</t>
  </si>
  <si>
    <t>Amortization as at 30 Sep 2011</t>
  </si>
  <si>
    <t>At 30 Sep 2011, loss per share is as follows:</t>
  </si>
  <si>
    <t>30 Sep 2010</t>
  </si>
  <si>
    <t xml:space="preserve">In the period from January to September 2011 the Company did not buy-out the issued shares i.e. it does not hold treasury shares. </t>
  </si>
  <si>
    <t>Investments in affiliated companies as on 30 Sep 2011:</t>
  </si>
  <si>
    <t>Ten major shareholders as on 30 Sep 2011:</t>
  </si>
  <si>
    <t>The majority of non-interest bearing liabilities of the Company maturing within one year account for trade payables in the amount of HRK 155.323 thousand for the period from January to Sep 2011 (HRK 132.479 thousand for the same period last year).</t>
  </si>
  <si>
    <t>Financial Statements as per 30 Sep 2011 have been prepared on the basis of accounting policies presented and published in the Audited Consolidated Financial Statements of the Group on 31 December 2010 which were made available on Zagreb Stock Exchange d.d. on 06 April 2011.</t>
  </si>
  <si>
    <t>In the period January -September 2010, there were no changes in accounting policies and accounting estimations based on which the financial reports for the indicated period have been prepared.</t>
  </si>
  <si>
    <t>In the same period last year, loss per share amounted to HRK 22,17</t>
  </si>
  <si>
    <t>Loans to third party companies refer to the loans granted to company OSN INŽENJERING d.o.o. with interest rate of 11,5% and due dates 13 August 2012 (loan in the amount of HRK 2,91 million) and 30 April 2013 (loans in the amount of HRK 27,72 million)</t>
  </si>
  <si>
    <t>Price of shares realized on the stock exchange within the current quarter (1 Jan - 30 Sep 2011)  varied from HRK 25,00 (the lowest price) to HRK 42,56  (the highest price). Market capitalization in thousands of HRK on 30 Sep 2011 amounted to HRK 76,114 thousand.</t>
  </si>
  <si>
    <t>ZAGREBAČKA BANKA D.D./ZBIRNI SKRBNIČKI RAČUN ZAGREBAČKA BANKA D.D./DF</t>
  </si>
  <si>
    <t>Interest income from related companies</t>
  </si>
  <si>
    <t>Loans to related companies</t>
  </si>
  <si>
    <t>Shares in related companies</t>
  </si>
  <si>
    <t>SHARES IN RELATED COMPANIES</t>
  </si>
  <si>
    <t>Receivables from related companies</t>
  </si>
  <si>
    <t>Optima telekom za upravljanje nekretninama i savjetovanje d.o.o.</t>
  </si>
  <si>
    <t>Liabilities for advances received</t>
  </si>
  <si>
    <t>Deferred income</t>
  </si>
  <si>
    <t>Deferred Income due to uncertainty</t>
  </si>
  <si>
    <t xml:space="preserve">Long-term liabilities arising from credits and loans with variable interest rates amount to HRK 367,66 million, and therefore, the Company's exposure to the interest rate risk is  significant. </t>
  </si>
  <si>
    <t>Member and Deputy Chairman as of 06 Jun 2011</t>
  </si>
  <si>
    <t>Member as of 06 Jun 2011</t>
  </si>
  <si>
    <t>Liabilities tooward related companies</t>
  </si>
  <si>
    <t>As a sole member-founder, the Company established Optima telekom za upravljanje nekretninama i savjetovanje d.o.o., on 16 Aug 2011, wich currently is not operating</t>
  </si>
  <si>
    <t>The Financial Statements of the Group are presented in Croatian kunas (HRK). The applicable exchange rate of the Croatian currency on 30 Sep 2011 was HRK 7,492023 for EUR 1 and HRK 5,493894 for USD 1.</t>
  </si>
  <si>
    <t>Marijan Hanžeković</t>
  </si>
  <si>
    <t>Member and Deputy Chairman until 06 Jun 2011</t>
  </si>
  <si>
    <t>Foreign exchange losses increased as a result of the depreciation rate of kuna to euro in the reporting period and the existence of long-term liabilities related to foreign currency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</si>
</sst>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k_n_-;\-* #,##0.00\ _k_n_-;_-* &quot;-&quot;??\ _k_n_-;_-@_-"/>
    <numFmt numFmtId="164" formatCode="000"/>
  </numFmts>
  <fonts count="58"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8"/>
      <name val="Arial"/>
      <family val="2"/>
      <charset val="238"/>
    </font>
    <font>
      <b/>
      <sz val="9"/>
      <name val="Arial"/>
      <family val="2"/>
      <charset val="238"/>
    </font>
    <font>
      <sz val="9"/>
      <name val="Arial"/>
      <family val="2"/>
      <charset val="238"/>
    </font>
    <font>
      <u/>
      <sz val="10"/>
      <color indexed="12"/>
      <name val="Arial"/>
      <family val="2"/>
      <charset val="238"/>
    </font>
    <font>
      <sz val="9"/>
      <name val="Arial"/>
      <family val="2"/>
      <charset val="238"/>
    </font>
    <font>
      <b/>
      <sz val="8"/>
      <name val="Arial"/>
      <family val="2"/>
      <charset val="238"/>
    </font>
    <font>
      <b/>
      <sz val="10"/>
      <name val="Arial"/>
      <family val="2"/>
      <charset val="238"/>
    </font>
    <font>
      <sz val="8"/>
      <color indexed="16"/>
      <name val="Arial"/>
      <family val="2"/>
      <charset val="238"/>
    </font>
    <font>
      <sz val="10"/>
      <color indexed="8"/>
      <name val="Arial"/>
      <family val="2"/>
      <charset val="238"/>
    </font>
    <font>
      <b/>
      <sz val="12"/>
      <name val="Arial"/>
      <family val="2"/>
      <charset val="238"/>
    </font>
    <font>
      <b/>
      <sz val="12"/>
      <name val="Arial Rounded MT Bold"/>
      <family val="2"/>
    </font>
    <font>
      <b/>
      <sz val="9"/>
      <name val="Arial Rounded MT Bold"/>
      <family val="2"/>
    </font>
    <font>
      <sz val="9"/>
      <color indexed="8"/>
      <name val="Arial"/>
      <family val="2"/>
      <charset val="238"/>
    </font>
    <font>
      <sz val="10"/>
      <name val="Arial"/>
      <family val="2"/>
      <charset val="238"/>
    </font>
    <font>
      <b/>
      <sz val="12"/>
      <name val="Arial"/>
      <family val="2"/>
      <charset val="238"/>
    </font>
    <font>
      <b/>
      <sz val="10"/>
      <name val="Arial"/>
      <family val="2"/>
      <charset val="238"/>
    </font>
    <font>
      <b/>
      <sz val="9"/>
      <name val="Arial"/>
      <family val="2"/>
      <charset val="238"/>
    </font>
    <font>
      <b/>
      <sz val="8"/>
      <name val="Arial"/>
      <family val="2"/>
      <charset val="238"/>
    </font>
    <font>
      <b/>
      <sz val="9"/>
      <color indexed="8"/>
      <name val="Arial"/>
      <family val="2"/>
      <charset val="238"/>
    </font>
    <font>
      <b/>
      <sz val="10"/>
      <color indexed="8"/>
      <name val="Arial"/>
      <family val="2"/>
      <charset val="238"/>
    </font>
    <font>
      <sz val="8"/>
      <color indexed="8"/>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0"/>
      <name val="Arial"/>
      <family val="2"/>
      <charset val="238"/>
    </font>
    <font>
      <sz val="10"/>
      <color rgb="FFFF0000"/>
      <name val="Arial"/>
      <family val="2"/>
      <charset val="238"/>
    </font>
    <font>
      <b/>
      <sz val="16"/>
      <name val="Arial"/>
      <family val="2"/>
      <charset val="238"/>
    </font>
    <font>
      <sz val="10"/>
      <color indexed="10"/>
      <name val="Arial"/>
      <family val="2"/>
    </font>
    <font>
      <sz val="10"/>
      <name val="Times New Roman"/>
      <family val="1"/>
      <charset val="238"/>
    </font>
    <font>
      <sz val="10"/>
      <color indexed="12"/>
      <name val="Arial"/>
      <family val="2"/>
      <charset val="238"/>
    </font>
    <font>
      <sz val="10"/>
      <name val="Arial"/>
      <family val="2"/>
    </font>
    <font>
      <b/>
      <sz val="10"/>
      <name val="Arial"/>
      <family val="2"/>
    </font>
    <font>
      <sz val="8"/>
      <name val="Verdana"/>
      <family val="2"/>
    </font>
    <font>
      <b/>
      <sz val="10"/>
      <name val="Times New Roman"/>
      <family val="1"/>
      <charset val="238"/>
    </font>
    <font>
      <b/>
      <sz val="10"/>
      <color indexed="8"/>
      <name val="Calibri"/>
      <family val="2"/>
    </font>
    <font>
      <sz val="10"/>
      <name val="Verdana"/>
      <family val="2"/>
    </font>
    <font>
      <sz val="10"/>
      <color theme="1"/>
      <name val="Calibri"/>
      <family val="2"/>
      <charset val="238"/>
      <scheme val="minor"/>
    </font>
    <font>
      <i/>
      <sz val="10"/>
      <name val="Arial"/>
      <family val="2"/>
      <charset val="238"/>
    </font>
    <font>
      <sz val="8"/>
      <color indexed="10"/>
      <name val="Arial"/>
      <family val="2"/>
      <charset val="238"/>
    </font>
    <font>
      <b/>
      <sz val="8"/>
      <color indexed="8"/>
      <name val="Arial"/>
      <family val="2"/>
      <charset val="23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65"/>
        <bgColor indexed="64"/>
      </patternFill>
    </fill>
  </fills>
  <borders count="6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right/>
      <top style="thin">
        <color indexed="64"/>
      </top>
      <bottom style="medium">
        <color indexed="64"/>
      </bottom>
      <diagonal/>
    </border>
    <border>
      <left/>
      <right style="thin">
        <color indexed="8"/>
      </right>
      <top/>
      <bottom/>
      <diagonal/>
    </border>
    <border>
      <left style="thin">
        <color indexed="8"/>
      </left>
      <right/>
      <top/>
      <bottom style="thin">
        <color indexed="64"/>
      </bottom>
      <diagonal/>
    </border>
    <border>
      <left style="thin">
        <color indexed="8"/>
      </left>
      <right/>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diagonal/>
    </border>
    <border>
      <left style="thin">
        <color indexed="8"/>
      </left>
      <right style="thin">
        <color indexed="8"/>
      </right>
      <top style="thin">
        <color indexed="8"/>
      </top>
      <bottom style="hair">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style="thin">
        <color indexed="64"/>
      </right>
      <top style="hair">
        <color indexed="8"/>
      </top>
      <bottom style="thin">
        <color indexed="8"/>
      </bottom>
      <diagonal/>
    </border>
    <border>
      <left/>
      <right/>
      <top style="thin">
        <color indexed="8"/>
      </top>
      <bottom style="hair">
        <color indexed="8"/>
      </bottom>
      <diagonal/>
    </border>
    <border>
      <left/>
      <right style="thin">
        <color indexed="64"/>
      </right>
      <top style="thin">
        <color indexed="8"/>
      </top>
      <bottom style="hair">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right style="thin">
        <color indexed="8"/>
      </right>
      <top style="hair">
        <color indexed="8"/>
      </top>
      <bottom style="thin">
        <color indexed="8"/>
      </bottom>
      <diagonal/>
    </border>
    <border>
      <left/>
      <right style="thin">
        <color indexed="64"/>
      </right>
      <top style="hair">
        <color indexed="8"/>
      </top>
      <bottom style="hair">
        <color indexed="8"/>
      </bottom>
      <diagonal/>
    </border>
    <border>
      <left style="thin">
        <color indexed="8"/>
      </left>
      <right/>
      <top style="hair">
        <color indexed="8"/>
      </top>
      <bottom style="thin">
        <color indexed="64"/>
      </bottom>
      <diagonal/>
    </border>
    <border>
      <left/>
      <right/>
      <top style="hair">
        <color indexed="8"/>
      </top>
      <bottom style="thin">
        <color indexed="64"/>
      </bottom>
      <diagonal/>
    </border>
    <border>
      <left/>
      <right style="thin">
        <color indexed="64"/>
      </right>
      <top style="hair">
        <color indexed="8"/>
      </top>
      <bottom style="thin">
        <color indexed="64"/>
      </bottom>
      <diagonal/>
    </border>
  </borders>
  <cellStyleXfs count="49">
    <xf numFmtId="0" fontId="0" fillId="0" borderId="0"/>
    <xf numFmtId="0" fontId="13" fillId="0" borderId="0">
      <alignment vertical="top"/>
    </xf>
    <xf numFmtId="0" fontId="8" fillId="0" borderId="0" applyNumberFormat="0" applyFill="0" applyBorder="0" applyAlignment="0" applyProtection="0">
      <alignment vertical="top"/>
      <protection locked="0"/>
    </xf>
    <xf numFmtId="0" fontId="13" fillId="0" borderId="0">
      <alignment vertical="top"/>
    </xf>
    <xf numFmtId="0" fontId="26" fillId="0" borderId="0" applyNumberFormat="0" applyFill="0" applyBorder="0" applyAlignment="0" applyProtection="0"/>
    <xf numFmtId="0" fontId="27" fillId="0" borderId="35" applyNumberFormat="0" applyFill="0" applyAlignment="0" applyProtection="0"/>
    <xf numFmtId="0" fontId="28" fillId="0" borderId="36" applyNumberFormat="0" applyFill="0" applyAlignment="0" applyProtection="0"/>
    <xf numFmtId="0" fontId="29" fillId="0" borderId="37" applyNumberFormat="0" applyFill="0" applyAlignment="0" applyProtection="0"/>
    <xf numFmtId="0" fontId="29" fillId="0" borderId="0" applyNumberFormat="0" applyFill="0" applyBorder="0" applyAlignment="0" applyProtection="0"/>
    <xf numFmtId="0" fontId="30" fillId="2" borderId="0" applyNumberFormat="0" applyBorder="0" applyAlignment="0" applyProtection="0"/>
    <xf numFmtId="0" fontId="31" fillId="3" borderId="0" applyNumberFormat="0" applyBorder="0" applyAlignment="0" applyProtection="0"/>
    <xf numFmtId="0" fontId="32" fillId="4" borderId="0" applyNumberFormat="0" applyBorder="0" applyAlignment="0" applyProtection="0"/>
    <xf numFmtId="0" fontId="33" fillId="5" borderId="38" applyNumberFormat="0" applyAlignment="0" applyProtection="0"/>
    <xf numFmtId="0" fontId="34" fillId="6" borderId="39" applyNumberFormat="0" applyAlignment="0" applyProtection="0"/>
    <xf numFmtId="0" fontId="35" fillId="6" borderId="38" applyNumberFormat="0" applyAlignment="0" applyProtection="0"/>
    <xf numFmtId="0" fontId="36" fillId="0" borderId="40" applyNumberFormat="0" applyFill="0" applyAlignment="0" applyProtection="0"/>
    <xf numFmtId="0" fontId="37" fillId="7" borderId="4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43" applyNumberFormat="0" applyFill="0" applyAlignment="0" applyProtection="0"/>
    <xf numFmtId="0" fontId="41"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41" fillId="32" borderId="0" applyNumberFormat="0" applyBorder="0" applyAlignment="0" applyProtection="0"/>
    <xf numFmtId="0" fontId="2" fillId="0" borderId="0"/>
    <xf numFmtId="43" fontId="2" fillId="0" borderId="0" applyFont="0" applyFill="0" applyBorder="0" applyAlignment="0" applyProtection="0"/>
    <xf numFmtId="0" fontId="2" fillId="8" borderId="42" applyNumberFormat="0" applyFont="0" applyAlignment="0" applyProtection="0"/>
    <xf numFmtId="0" fontId="1" fillId="0" borderId="0"/>
    <xf numFmtId="0" fontId="50" fillId="0" borderId="0">
      <alignment vertical="center"/>
    </xf>
  </cellStyleXfs>
  <cellXfs count="481">
    <xf numFmtId="0" fontId="0" fillId="0" borderId="0" xfId="0"/>
    <xf numFmtId="164" fontId="6" fillId="0" borderId="1" xfId="0" applyNumberFormat="1" applyFont="1" applyFill="1" applyBorder="1" applyAlignment="1">
      <alignment horizontal="center" vertical="center"/>
    </xf>
    <xf numFmtId="164" fontId="6" fillId="0" borderId="2" xfId="0" applyNumberFormat="1" applyFont="1" applyFill="1" applyBorder="1" applyAlignment="1">
      <alignment horizontal="center" vertical="center"/>
    </xf>
    <xf numFmtId="164" fontId="6" fillId="0" borderId="3" xfId="0" applyNumberFormat="1" applyFont="1" applyFill="1" applyBorder="1" applyAlignment="1">
      <alignment horizontal="center" vertical="center"/>
    </xf>
    <xf numFmtId="164" fontId="6" fillId="0" borderId="4" xfId="0" applyNumberFormat="1" applyFont="1" applyFill="1" applyBorder="1" applyAlignment="1">
      <alignment horizontal="center" vertical="center"/>
    </xf>
    <xf numFmtId="3" fontId="4" fillId="0" borderId="5" xfId="0" applyNumberFormat="1" applyFont="1" applyFill="1" applyBorder="1" applyAlignment="1" applyProtection="1">
      <alignment vertical="center"/>
      <protection locked="0"/>
    </xf>
    <xf numFmtId="3" fontId="4" fillId="0" borderId="6" xfId="0" applyNumberFormat="1" applyFont="1" applyFill="1" applyBorder="1" applyAlignment="1" applyProtection="1">
      <alignment vertical="center"/>
      <protection locked="0"/>
    </xf>
    <xf numFmtId="3" fontId="4" fillId="0" borderId="1" xfId="0" applyNumberFormat="1" applyFont="1" applyFill="1" applyBorder="1" applyAlignment="1" applyProtection="1">
      <alignment vertical="center"/>
      <protection locked="0"/>
    </xf>
    <xf numFmtId="3" fontId="4" fillId="0" borderId="4" xfId="0" applyNumberFormat="1" applyFont="1" applyFill="1" applyBorder="1" applyAlignment="1" applyProtection="1">
      <alignment vertical="center"/>
      <protection locked="0"/>
    </xf>
    <xf numFmtId="164" fontId="6" fillId="0" borderId="6" xfId="0" applyNumberFormat="1" applyFont="1" applyFill="1" applyBorder="1" applyAlignment="1">
      <alignment horizontal="center" vertical="center"/>
    </xf>
    <xf numFmtId="0" fontId="9" fillId="0" borderId="0" xfId="3" applyFont="1" applyAlignment="1"/>
    <xf numFmtId="0" fontId="3" fillId="0" borderId="0" xfId="3" applyFont="1" applyAlignment="1"/>
    <xf numFmtId="0" fontId="6" fillId="0" borderId="0" xfId="3" applyFont="1" applyFill="1" applyBorder="1" applyAlignment="1" applyProtection="1">
      <alignment horizontal="left" vertical="center"/>
      <protection hidden="1"/>
    </xf>
    <xf numFmtId="0" fontId="7" fillId="0" borderId="0" xfId="3" applyFont="1" applyFill="1" applyBorder="1" applyAlignment="1" applyProtection="1">
      <alignment vertical="center"/>
      <protection hidden="1"/>
    </xf>
    <xf numFmtId="0" fontId="7" fillId="0" borderId="0" xfId="3" applyFont="1" applyFill="1" applyBorder="1" applyAlignment="1" applyProtection="1">
      <alignment horizontal="center" vertical="center" wrapText="1"/>
      <protection hidden="1"/>
    </xf>
    <xf numFmtId="0" fontId="9" fillId="0" borderId="0" xfId="3" applyFont="1" applyBorder="1" applyAlignment="1" applyProtection="1">
      <protection hidden="1"/>
    </xf>
    <xf numFmtId="0" fontId="16" fillId="0" borderId="0" xfId="3" applyFont="1" applyBorder="1" applyAlignment="1" applyProtection="1">
      <alignment horizontal="right" vertical="center" wrapText="1"/>
      <protection hidden="1"/>
    </xf>
    <xf numFmtId="0" fontId="16" fillId="0" borderId="0" xfId="3" applyNumberFormat="1" applyFont="1" applyFill="1" applyBorder="1" applyAlignment="1" applyProtection="1">
      <alignment horizontal="right" vertical="center" shrinkToFit="1"/>
      <protection locked="0" hidden="1"/>
    </xf>
    <xf numFmtId="0" fontId="16" fillId="0" borderId="0" xfId="3" applyFont="1" applyFill="1" applyBorder="1" applyAlignment="1" applyProtection="1">
      <alignment horizontal="left" vertical="center"/>
      <protection hidden="1"/>
    </xf>
    <xf numFmtId="0" fontId="9" fillId="0" borderId="0" xfId="3" applyFont="1" applyBorder="1" applyAlignment="1" applyProtection="1">
      <alignment horizontal="left"/>
      <protection hidden="1"/>
    </xf>
    <xf numFmtId="0" fontId="9" fillId="0" borderId="0" xfId="3" applyFont="1" applyBorder="1" applyAlignment="1" applyProtection="1">
      <alignment vertical="top"/>
      <protection hidden="1"/>
    </xf>
    <xf numFmtId="0" fontId="9" fillId="0" borderId="0" xfId="3" applyFont="1" applyBorder="1" applyAlignment="1" applyProtection="1">
      <alignment horizontal="right"/>
      <protection hidden="1"/>
    </xf>
    <xf numFmtId="0" fontId="6" fillId="0" borderId="0" xfId="3" applyFont="1" applyFill="1" applyBorder="1" applyAlignment="1" applyProtection="1">
      <alignment horizontal="right" vertical="center"/>
      <protection locked="0" hidden="1"/>
    </xf>
    <xf numFmtId="0" fontId="7" fillId="0" borderId="0" xfId="3" applyFont="1" applyBorder="1" applyAlignment="1" applyProtection="1">
      <protection hidden="1"/>
    </xf>
    <xf numFmtId="0" fontId="6" fillId="0" borderId="0" xfId="3" applyFont="1" applyBorder="1" applyAlignment="1" applyProtection="1">
      <alignment vertical="top"/>
      <protection hidden="1"/>
    </xf>
    <xf numFmtId="0" fontId="9" fillId="0" borderId="0" xfId="3" applyFont="1" applyFill="1" applyBorder="1" applyAlignment="1" applyProtection="1">
      <protection hidden="1"/>
    </xf>
    <xf numFmtId="0" fontId="9" fillId="0" borderId="0" xfId="3" applyFont="1" applyBorder="1" applyAlignment="1" applyProtection="1">
      <alignment horizontal="center" vertical="center"/>
      <protection locked="0" hidden="1"/>
    </xf>
    <xf numFmtId="0" fontId="9" fillId="0" borderId="0" xfId="3" applyFont="1" applyBorder="1" applyAlignment="1" applyProtection="1">
      <alignment vertical="top" wrapText="1"/>
      <protection hidden="1"/>
    </xf>
    <xf numFmtId="0" fontId="9" fillId="0" borderId="0" xfId="3" applyFont="1" applyBorder="1" applyAlignment="1" applyProtection="1">
      <alignment wrapText="1"/>
      <protection hidden="1"/>
    </xf>
    <xf numFmtId="0" fontId="9" fillId="0" borderId="0" xfId="3" applyFont="1" applyBorder="1" applyAlignment="1" applyProtection="1">
      <alignment horizontal="right" vertical="top"/>
      <protection hidden="1"/>
    </xf>
    <xf numFmtId="0" fontId="9" fillId="0" borderId="0" xfId="3" applyFont="1" applyBorder="1" applyAlignment="1" applyProtection="1">
      <alignment horizontal="center" vertical="top"/>
      <protection hidden="1"/>
    </xf>
    <xf numFmtId="0" fontId="9" fillId="0" borderId="0" xfId="3" applyFont="1" applyBorder="1" applyAlignment="1" applyProtection="1">
      <alignment horizontal="center"/>
      <protection hidden="1"/>
    </xf>
    <xf numFmtId="0" fontId="9" fillId="0" borderId="0" xfId="3" applyFont="1" applyBorder="1" applyAlignment="1"/>
    <xf numFmtId="0" fontId="9" fillId="0" borderId="0" xfId="3" applyFont="1" applyBorder="1" applyAlignment="1" applyProtection="1">
      <alignment horizontal="left" vertical="top"/>
      <protection hidden="1"/>
    </xf>
    <xf numFmtId="0" fontId="9" fillId="0" borderId="8" xfId="3" applyFont="1" applyBorder="1" applyAlignment="1" applyProtection="1">
      <protection hidden="1"/>
    </xf>
    <xf numFmtId="0" fontId="9" fillId="0" borderId="0" xfId="3" applyFont="1" applyBorder="1" applyAlignment="1" applyProtection="1">
      <alignment vertical="center"/>
      <protection hidden="1"/>
    </xf>
    <xf numFmtId="0" fontId="9" fillId="0" borderId="9" xfId="3" applyFont="1" applyBorder="1" applyAlignment="1" applyProtection="1">
      <protection hidden="1"/>
    </xf>
    <xf numFmtId="0" fontId="9" fillId="0" borderId="9" xfId="3" applyFont="1" applyBorder="1" applyAlignment="1"/>
    <xf numFmtId="0" fontId="19" fillId="0" borderId="0" xfId="1" applyFont="1" applyFill="1" applyBorder="1" applyAlignment="1">
      <alignment horizontal="center" vertical="center" wrapText="1"/>
    </xf>
    <xf numFmtId="164" fontId="21" fillId="0" borderId="1" xfId="0" applyNumberFormat="1" applyFont="1" applyFill="1" applyBorder="1" applyAlignment="1">
      <alignment horizontal="center" vertical="center"/>
    </xf>
    <xf numFmtId="3" fontId="5" fillId="0" borderId="6" xfId="0" applyNumberFormat="1" applyFont="1" applyFill="1" applyBorder="1" applyAlignment="1" applyProtection="1">
      <alignment vertical="center"/>
      <protection locked="0"/>
    </xf>
    <xf numFmtId="164" fontId="21" fillId="0" borderId="6" xfId="0" applyNumberFormat="1" applyFont="1" applyFill="1" applyBorder="1" applyAlignment="1">
      <alignment horizontal="center" vertical="center"/>
    </xf>
    <xf numFmtId="164" fontId="21" fillId="0" borderId="4" xfId="0" applyNumberFormat="1" applyFont="1" applyFill="1" applyBorder="1" applyAlignment="1">
      <alignment horizontal="center" vertical="center"/>
    </xf>
    <xf numFmtId="0" fontId="17" fillId="0" borderId="0" xfId="1" applyFont="1" applyBorder="1" applyAlignment="1" applyProtection="1">
      <alignment vertical="center"/>
      <protection hidden="1"/>
    </xf>
    <xf numFmtId="0" fontId="9" fillId="0" borderId="0" xfId="3" applyFont="1" applyBorder="1" applyAlignment="1" applyProtection="1">
      <alignment horizontal="right" vertical="center"/>
      <protection hidden="1"/>
    </xf>
    <xf numFmtId="0" fontId="0" fillId="0" borderId="0" xfId="0" applyFill="1"/>
    <xf numFmtId="3" fontId="4" fillId="0" borderId="1" xfId="0" applyNumberFormat="1" applyFont="1" applyFill="1" applyBorder="1" applyAlignment="1" applyProtection="1">
      <alignment vertical="center"/>
      <protection hidden="1"/>
    </xf>
    <xf numFmtId="3" fontId="4" fillId="0" borderId="6" xfId="0" applyNumberFormat="1" applyFont="1" applyFill="1" applyBorder="1" applyAlignment="1" applyProtection="1">
      <alignment vertical="center"/>
      <protection hidden="1"/>
    </xf>
    <xf numFmtId="0" fontId="10" fillId="0" borderId="11" xfId="0" applyFont="1" applyFill="1" applyBorder="1" applyAlignment="1" applyProtection="1">
      <alignment horizontal="center" vertical="center"/>
      <protection hidden="1"/>
    </xf>
    <xf numFmtId="0" fontId="6"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3" fontId="4" fillId="0" borderId="4" xfId="0" applyNumberFormat="1" applyFont="1" applyFill="1" applyBorder="1" applyAlignment="1" applyProtection="1">
      <alignment vertical="center"/>
      <protection hidden="1"/>
    </xf>
    <xf numFmtId="0" fontId="10" fillId="0" borderId="12" xfId="0" applyFont="1" applyFill="1" applyBorder="1" applyAlignment="1" applyProtection="1">
      <alignment horizontal="center" vertical="center"/>
      <protection hidden="1"/>
    </xf>
    <xf numFmtId="3" fontId="4" fillId="0" borderId="5" xfId="0" applyNumberFormat="1" applyFont="1" applyFill="1" applyBorder="1" applyAlignment="1" applyProtection="1">
      <alignment vertical="center"/>
      <protection hidden="1"/>
    </xf>
    <xf numFmtId="3" fontId="4" fillId="0" borderId="14" xfId="0" applyNumberFormat="1" applyFont="1" applyFill="1" applyBorder="1" applyAlignment="1" applyProtection="1">
      <alignment vertical="center"/>
      <protection hidden="1"/>
    </xf>
    <xf numFmtId="0" fontId="6" fillId="0"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2" xfId="0" applyFont="1" applyFill="1" applyBorder="1" applyAlignment="1">
      <alignment horizontal="center" vertical="center"/>
    </xf>
    <xf numFmtId="49" fontId="10" fillId="0" borderId="12" xfId="0" applyNumberFormat="1" applyFont="1" applyFill="1" applyBorder="1" applyAlignment="1">
      <alignment horizontal="center" vertical="center" wrapText="1"/>
    </xf>
    <xf numFmtId="0" fontId="10" fillId="0" borderId="0" xfId="0" applyFont="1" applyFill="1"/>
    <xf numFmtId="0" fontId="18" fillId="0" borderId="0" xfId="0" applyFont="1" applyFill="1"/>
    <xf numFmtId="0" fontId="10" fillId="0" borderId="11" xfId="0" applyFont="1" applyFill="1" applyBorder="1" applyAlignment="1">
      <alignment horizontal="center" vertical="center"/>
    </xf>
    <xf numFmtId="49" fontId="10" fillId="0" borderId="1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1" applyFont="1" applyFill="1" applyAlignment="1">
      <alignment wrapText="1"/>
    </xf>
    <xf numFmtId="0" fontId="3" fillId="0" borderId="0" xfId="0" applyFont="1" applyFill="1"/>
    <xf numFmtId="14" fontId="20" fillId="0" borderId="0" xfId="1" applyNumberFormat="1" applyFont="1" applyFill="1" applyBorder="1" applyAlignment="1" applyProtection="1">
      <alignment horizontal="center" vertical="center"/>
      <protection locked="0" hidden="1"/>
    </xf>
    <xf numFmtId="0" fontId="3" fillId="0" borderId="0" xfId="1" applyFont="1" applyFill="1" applyBorder="1" applyAlignment="1">
      <alignment wrapText="1"/>
    </xf>
    <xf numFmtId="3" fontId="5" fillId="0" borderId="1" xfId="0" applyNumberFormat="1" applyFont="1" applyFill="1" applyBorder="1" applyAlignment="1" applyProtection="1">
      <alignment vertical="center"/>
      <protection hidden="1"/>
    </xf>
    <xf numFmtId="3" fontId="5" fillId="0" borderId="4" xfId="0" applyNumberFormat="1" applyFont="1" applyFill="1" applyBorder="1" applyAlignment="1" applyProtection="1">
      <alignment vertical="center"/>
      <protection hidden="1"/>
    </xf>
    <xf numFmtId="49" fontId="22" fillId="0" borderId="12"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xf>
    <xf numFmtId="0" fontId="7" fillId="0" borderId="16" xfId="3" applyFont="1" applyFill="1" applyBorder="1" applyAlignment="1" applyProtection="1">
      <alignment horizontal="left" vertical="center" wrapText="1"/>
      <protection hidden="1"/>
    </xf>
    <xf numFmtId="0" fontId="7" fillId="0" borderId="7" xfId="3" applyFont="1" applyFill="1" applyBorder="1" applyAlignment="1" applyProtection="1">
      <alignment vertical="center"/>
      <protection hidden="1"/>
    </xf>
    <xf numFmtId="0" fontId="9" fillId="0" borderId="7" xfId="3" applyFont="1" applyBorder="1" applyAlignment="1" applyProtection="1">
      <protection hidden="1"/>
    </xf>
    <xf numFmtId="0" fontId="16" fillId="0" borderId="0" xfId="3" applyFont="1" applyBorder="1" applyAlignment="1" applyProtection="1">
      <alignment horizontal="right"/>
      <protection hidden="1"/>
    </xf>
    <xf numFmtId="0" fontId="9" fillId="0" borderId="7" xfId="3" applyFont="1" applyBorder="1" applyAlignment="1" applyProtection="1">
      <alignment horizontal="right"/>
      <protection hidden="1"/>
    </xf>
    <xf numFmtId="0" fontId="9" fillId="0" borderId="16" xfId="3" applyFont="1" applyBorder="1" applyAlignment="1" applyProtection="1">
      <protection hidden="1"/>
    </xf>
    <xf numFmtId="0" fontId="6" fillId="0" borderId="16" xfId="3" applyFont="1" applyFill="1" applyBorder="1" applyAlignment="1" applyProtection="1">
      <alignment horizontal="right" vertical="center"/>
      <protection locked="0" hidden="1"/>
    </xf>
    <xf numFmtId="0" fontId="9" fillId="0" borderId="16" xfId="3" applyFont="1" applyBorder="1" applyAlignment="1" applyProtection="1">
      <alignment horizontal="left" vertical="top" wrapText="1"/>
      <protection hidden="1"/>
    </xf>
    <xf numFmtId="0" fontId="9" fillId="0" borderId="7" xfId="3" applyFont="1" applyBorder="1" applyAlignment="1"/>
    <xf numFmtId="0" fontId="9" fillId="0" borderId="16" xfId="3" applyFont="1" applyBorder="1" applyAlignment="1" applyProtection="1">
      <alignment horizontal="left" vertical="top" indent="2"/>
      <protection hidden="1"/>
    </xf>
    <xf numFmtId="0" fontId="9" fillId="0" borderId="16" xfId="3" applyFont="1" applyBorder="1" applyAlignment="1" applyProtection="1">
      <alignment horizontal="left" vertical="top" wrapText="1" indent="2"/>
      <protection hidden="1"/>
    </xf>
    <xf numFmtId="0" fontId="9" fillId="0" borderId="7" xfId="3" applyFont="1" applyBorder="1" applyAlignment="1" applyProtection="1">
      <alignment horizontal="right" vertical="top"/>
      <protection hidden="1"/>
    </xf>
    <xf numFmtId="49" fontId="6" fillId="0" borderId="16" xfId="3" applyNumberFormat="1" applyFont="1" applyBorder="1" applyAlignment="1" applyProtection="1">
      <alignment horizontal="center" vertical="center"/>
      <protection locked="0" hidden="1"/>
    </xf>
    <xf numFmtId="0" fontId="9" fillId="0" borderId="7" xfId="3" applyFont="1" applyBorder="1" applyAlignment="1" applyProtection="1">
      <alignment horizontal="left" vertical="top"/>
      <protection hidden="1"/>
    </xf>
    <xf numFmtId="0" fontId="9" fillId="0" borderId="16" xfId="3" applyFont="1" applyBorder="1" applyAlignment="1" applyProtection="1">
      <alignment horizontal="left"/>
      <protection hidden="1"/>
    </xf>
    <xf numFmtId="0" fontId="9" fillId="0" borderId="15" xfId="3" applyFont="1" applyBorder="1" applyAlignment="1" applyProtection="1">
      <protection hidden="1"/>
    </xf>
    <xf numFmtId="0" fontId="9" fillId="0" borderId="7" xfId="3" applyFont="1" applyBorder="1" applyAlignment="1" applyProtection="1">
      <alignment horizontal="left"/>
      <protection hidden="1"/>
    </xf>
    <xf numFmtId="0" fontId="9" fillId="0" borderId="16" xfId="3" applyFont="1" applyFill="1" applyBorder="1" applyAlignment="1" applyProtection="1">
      <alignment vertical="center"/>
      <protection hidden="1"/>
    </xf>
    <xf numFmtId="0" fontId="17" fillId="0" borderId="16" xfId="1" applyFont="1" applyFill="1" applyBorder="1" applyAlignment="1" applyProtection="1">
      <alignment vertical="center"/>
      <protection hidden="1"/>
    </xf>
    <xf numFmtId="0" fontId="17" fillId="0" borderId="0" xfId="1" applyFont="1" applyBorder="1" applyAlignment="1" applyProtection="1">
      <alignment horizontal="left"/>
      <protection hidden="1"/>
    </xf>
    <xf numFmtId="0" fontId="13" fillId="0" borderId="0" xfId="1" applyBorder="1" applyAlignment="1"/>
    <xf numFmtId="0" fontId="13" fillId="0" borderId="16" xfId="1" applyBorder="1" applyAlignment="1"/>
    <xf numFmtId="0" fontId="6" fillId="0" borderId="7" xfId="3" applyFont="1" applyBorder="1" applyAlignment="1" applyProtection="1">
      <alignment vertical="center"/>
      <protection hidden="1"/>
    </xf>
    <xf numFmtId="0" fontId="9" fillId="0" borderId="17" xfId="3" applyFont="1" applyBorder="1" applyAlignment="1" applyProtection="1">
      <protection hidden="1"/>
    </xf>
    <xf numFmtId="0" fontId="9" fillId="0" borderId="18" xfId="3" applyFont="1" applyFill="1" applyBorder="1" applyAlignment="1" applyProtection="1">
      <alignment horizontal="right" vertical="top" wrapText="1"/>
      <protection hidden="1"/>
    </xf>
    <xf numFmtId="0" fontId="9" fillId="0" borderId="19" xfId="3" applyFont="1" applyFill="1" applyBorder="1" applyAlignment="1" applyProtection="1">
      <alignment horizontal="right" vertical="top" wrapText="1"/>
      <protection hidden="1"/>
    </xf>
    <xf numFmtId="0" fontId="9" fillId="0" borderId="19" xfId="3" applyFont="1" applyFill="1" applyBorder="1" applyAlignment="1" applyProtection="1">
      <protection hidden="1"/>
    </xf>
    <xf numFmtId="0" fontId="9" fillId="0" borderId="20" xfId="3" applyFont="1" applyFill="1" applyBorder="1" applyAlignment="1" applyProtection="1">
      <protection hidden="1"/>
    </xf>
    <xf numFmtId="14" fontId="6" fillId="0" borderId="12" xfId="3" applyNumberFormat="1" applyFont="1" applyFill="1" applyBorder="1" applyAlignment="1" applyProtection="1">
      <alignment horizontal="center" vertical="center"/>
      <protection locked="0" hidden="1"/>
    </xf>
    <xf numFmtId="1" fontId="6" fillId="0" borderId="11" xfId="3" applyNumberFormat="1" applyFont="1" applyFill="1" applyBorder="1" applyAlignment="1" applyProtection="1">
      <alignment horizontal="center" vertical="center"/>
      <protection locked="0" hidden="1"/>
    </xf>
    <xf numFmtId="0" fontId="6" fillId="0" borderId="11" xfId="3" applyFont="1" applyFill="1" applyBorder="1" applyAlignment="1" applyProtection="1">
      <alignment horizontal="center" vertical="center"/>
      <protection locked="0" hidden="1"/>
    </xf>
    <xf numFmtId="49" fontId="6" fillId="0" borderId="11" xfId="3" applyNumberFormat="1" applyFont="1" applyFill="1" applyBorder="1" applyAlignment="1" applyProtection="1">
      <alignment horizontal="right" vertical="center"/>
      <protection locked="0" hidden="1"/>
    </xf>
    <xf numFmtId="0" fontId="6" fillId="0" borderId="7" xfId="3" applyFont="1" applyFill="1" applyBorder="1" applyAlignment="1" applyProtection="1">
      <alignment horizontal="right" vertical="center"/>
      <protection locked="0" hidden="1"/>
    </xf>
    <xf numFmtId="0" fontId="9" fillId="0" borderId="0" xfId="3" applyFont="1" applyFill="1" applyBorder="1" applyAlignment="1"/>
    <xf numFmtId="49" fontId="6" fillId="0" borderId="0" xfId="3" applyNumberFormat="1" applyFont="1" applyFill="1" applyBorder="1" applyAlignment="1" applyProtection="1">
      <alignment horizontal="center" vertical="center"/>
      <protection locked="0" hidden="1"/>
    </xf>
    <xf numFmtId="0" fontId="42" fillId="0" borderId="0" xfId="0" applyFont="1" applyFill="1"/>
    <xf numFmtId="3" fontId="42" fillId="0" borderId="0" xfId="0" applyNumberFormat="1" applyFont="1" applyFill="1"/>
    <xf numFmtId="0" fontId="13" fillId="33" borderId="0" xfId="0" applyFont="1" applyFill="1" applyAlignment="1">
      <alignment horizontal="justify" vertical="top"/>
    </xf>
    <xf numFmtId="0" fontId="24" fillId="33" borderId="0" xfId="0" applyFont="1" applyFill="1" applyAlignment="1">
      <alignment horizontal="center" vertical="top"/>
    </xf>
    <xf numFmtId="3" fontId="13" fillId="33" borderId="0" xfId="0" applyNumberFormat="1" applyFont="1" applyFill="1" applyAlignment="1">
      <alignment horizontal="right" vertical="top"/>
    </xf>
    <xf numFmtId="0" fontId="13" fillId="33" borderId="0" xfId="0" applyFont="1" applyFill="1" applyAlignment="1">
      <alignment horizontal="right" vertical="top"/>
    </xf>
    <xf numFmtId="3" fontId="13" fillId="33" borderId="9" xfId="0" applyNumberFormat="1" applyFont="1" applyFill="1" applyBorder="1" applyAlignment="1">
      <alignment horizontal="right" vertical="top"/>
    </xf>
    <xf numFmtId="3" fontId="24" fillId="33" borderId="9" xfId="0" applyNumberFormat="1" applyFont="1" applyFill="1" applyBorder="1" applyAlignment="1">
      <alignment horizontal="right" vertical="top"/>
    </xf>
    <xf numFmtId="0" fontId="24" fillId="33" borderId="0" xfId="0" applyFont="1" applyFill="1" applyAlignment="1">
      <alignment vertical="top"/>
    </xf>
    <xf numFmtId="0" fontId="13" fillId="33" borderId="9" xfId="0" applyFont="1" applyFill="1" applyBorder="1" applyAlignment="1">
      <alignment horizontal="right" vertical="top"/>
    </xf>
    <xf numFmtId="3" fontId="3" fillId="33" borderId="0" xfId="0" applyNumberFormat="1" applyFont="1" applyFill="1" applyAlignment="1">
      <alignment horizontal="right" vertical="top"/>
    </xf>
    <xf numFmtId="0" fontId="45" fillId="33" borderId="0" xfId="0" applyFont="1" applyFill="1" applyAlignment="1">
      <alignment vertical="top"/>
    </xf>
    <xf numFmtId="3" fontId="11" fillId="33" borderId="9" xfId="0" applyNumberFormat="1" applyFont="1" applyFill="1" applyBorder="1" applyAlignment="1">
      <alignment horizontal="right" vertical="top"/>
    </xf>
    <xf numFmtId="0" fontId="46" fillId="33" borderId="0" xfId="0" applyFont="1" applyFill="1" applyAlignment="1">
      <alignment vertical="top"/>
    </xf>
    <xf numFmtId="0" fontId="11" fillId="33" borderId="0" xfId="0" applyFont="1" applyFill="1" applyAlignment="1">
      <alignment horizontal="center" vertical="top"/>
    </xf>
    <xf numFmtId="0" fontId="47" fillId="33" borderId="0" xfId="0" applyFont="1" applyFill="1" applyAlignment="1">
      <alignment vertical="top"/>
    </xf>
    <xf numFmtId="3" fontId="24" fillId="33" borderId="44" xfId="0" applyNumberFormat="1" applyFont="1" applyFill="1" applyBorder="1" applyAlignment="1">
      <alignment horizontal="right" vertical="top"/>
    </xf>
    <xf numFmtId="3" fontId="11" fillId="33" borderId="0" xfId="0" applyNumberFormat="1" applyFont="1" applyFill="1" applyAlignment="1">
      <alignment horizontal="left" vertical="center" wrapText="1"/>
    </xf>
    <xf numFmtId="14" fontId="47" fillId="33" borderId="0" xfId="0" applyNumberFormat="1" applyFont="1" applyFill="1" applyBorder="1" applyAlignment="1"/>
    <xf numFmtId="3" fontId="49" fillId="33" borderId="0" xfId="0" applyNumberFormat="1" applyFont="1" applyFill="1" applyBorder="1" applyAlignment="1"/>
    <xf numFmtId="3" fontId="11" fillId="33" borderId="0" xfId="0" applyNumberFormat="1" applyFont="1" applyFill="1" applyBorder="1" applyAlignment="1"/>
    <xf numFmtId="0" fontId="24" fillId="33" borderId="0" xfId="0" applyFont="1" applyFill="1" applyAlignment="1">
      <alignment horizontal="left" vertical="center" wrapText="1"/>
    </xf>
    <xf numFmtId="0" fontId="3" fillId="33" borderId="0" xfId="0" applyFont="1" applyFill="1" applyAlignment="1">
      <alignment horizontal="left" vertical="center" wrapText="1"/>
    </xf>
    <xf numFmtId="3" fontId="11" fillId="33" borderId="0" xfId="0" applyNumberFormat="1" applyFont="1" applyFill="1" applyBorder="1" applyAlignment="1">
      <alignment horizontal="right" vertical="top"/>
    </xf>
    <xf numFmtId="3" fontId="24" fillId="33" borderId="0" xfId="0" applyNumberFormat="1" applyFont="1" applyFill="1" applyBorder="1" applyAlignment="1">
      <alignment horizontal="right" vertical="top"/>
    </xf>
    <xf numFmtId="3" fontId="49" fillId="33" borderId="44" xfId="0" applyNumberFormat="1" applyFont="1" applyFill="1" applyBorder="1" applyAlignment="1">
      <alignment vertical="top"/>
    </xf>
    <xf numFmtId="4" fontId="49" fillId="33" borderId="0" xfId="0" applyNumberFormat="1" applyFont="1" applyFill="1" applyAlignment="1">
      <alignment horizontal="right" vertical="top" wrapText="1"/>
    </xf>
    <xf numFmtId="3" fontId="3" fillId="33" borderId="0" xfId="0" applyNumberFormat="1" applyFont="1" applyFill="1" applyAlignment="1">
      <alignment horizontal="right" vertical="center"/>
    </xf>
    <xf numFmtId="0" fontId="3" fillId="33" borderId="0" xfId="0" applyFont="1" applyFill="1" applyAlignment="1">
      <alignment vertical="center" wrapText="1"/>
    </xf>
    <xf numFmtId="3" fontId="3" fillId="33" borderId="9" xfId="0" applyNumberFormat="1" applyFont="1" applyFill="1" applyBorder="1" applyAlignment="1">
      <alignment horizontal="right" vertical="center"/>
    </xf>
    <xf numFmtId="0" fontId="51" fillId="33" borderId="0" xfId="0" applyFont="1" applyFill="1" applyAlignment="1">
      <alignment vertical="top"/>
    </xf>
    <xf numFmtId="0" fontId="48" fillId="33" borderId="0" xfId="0" applyFont="1" applyFill="1" applyAlignment="1">
      <alignment vertical="top"/>
    </xf>
    <xf numFmtId="3" fontId="48" fillId="33" borderId="0" xfId="0" applyNumberFormat="1" applyFont="1" applyFill="1" applyAlignment="1">
      <alignment vertical="top"/>
    </xf>
    <xf numFmtId="3" fontId="13" fillId="33" borderId="0" xfId="0" applyNumberFormat="1" applyFont="1" applyFill="1" applyAlignment="1">
      <alignment horizontal="right" vertical="center"/>
    </xf>
    <xf numFmtId="3" fontId="13" fillId="33" borderId="9" xfId="0" applyNumberFormat="1" applyFont="1" applyFill="1" applyBorder="1" applyAlignment="1">
      <alignment horizontal="right" vertical="center"/>
    </xf>
    <xf numFmtId="0" fontId="13" fillId="33" borderId="9" xfId="0" applyFont="1" applyFill="1" applyBorder="1" applyAlignment="1">
      <alignment vertical="top"/>
    </xf>
    <xf numFmtId="0" fontId="24" fillId="33" borderId="0" xfId="0" applyFont="1" applyFill="1" applyAlignment="1">
      <alignment horizontal="center" vertical="center" wrapText="1"/>
    </xf>
    <xf numFmtId="3" fontId="3" fillId="33" borderId="0" xfId="0" applyNumberFormat="1" applyFont="1" applyFill="1" applyAlignment="1">
      <alignment horizontal="right" vertical="center" wrapText="1"/>
    </xf>
    <xf numFmtId="0" fontId="3" fillId="0" borderId="0" xfId="0" applyFont="1" applyFill="1" applyAlignment="1">
      <alignment vertical="top"/>
    </xf>
    <xf numFmtId="0" fontId="48" fillId="0" borderId="0" xfId="0" applyFont="1" applyFill="1" applyAlignment="1">
      <alignment vertical="top"/>
    </xf>
    <xf numFmtId="0" fontId="3" fillId="0" borderId="0" xfId="0" applyFont="1" applyAlignment="1"/>
    <xf numFmtId="3" fontId="0" fillId="0" borderId="0" xfId="0" applyNumberFormat="1" applyFill="1"/>
    <xf numFmtId="0" fontId="10" fillId="0" borderId="11" xfId="0" applyFont="1" applyFill="1" applyBorder="1" applyAlignment="1" applyProtection="1">
      <alignment horizontal="center" vertical="center" wrapText="1"/>
      <protection hidden="1"/>
    </xf>
    <xf numFmtId="0" fontId="6" fillId="0" borderId="12" xfId="0"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0" fontId="6" fillId="0"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1" fillId="0" borderId="0" xfId="1" applyFont="1" applyFill="1" applyBorder="1" applyAlignment="1" applyProtection="1">
      <alignment horizontal="center" vertical="center"/>
      <protection hidden="1"/>
    </xf>
    <xf numFmtId="0" fontId="7" fillId="0" borderId="8" xfId="3" applyFont="1" applyBorder="1" applyAlignment="1"/>
    <xf numFmtId="0" fontId="7" fillId="0" borderId="15" xfId="3" applyFont="1" applyBorder="1" applyAlignment="1"/>
    <xf numFmtId="0" fontId="7" fillId="0" borderId="7" xfId="3" applyFont="1" applyFill="1" applyBorder="1" applyAlignment="1" applyProtection="1">
      <alignment horizontal="center" vertical="center"/>
      <protection locked="0" hidden="1"/>
    </xf>
    <xf numFmtId="0" fontId="7" fillId="0" borderId="16" xfId="3" applyFont="1" applyBorder="1" applyAlignment="1" applyProtection="1">
      <alignment horizontal="left" vertical="center" wrapText="1"/>
      <protection hidden="1"/>
    </xf>
    <xf numFmtId="0" fontId="7" fillId="0" borderId="7" xfId="3" applyFont="1" applyBorder="1" applyAlignment="1" applyProtection="1">
      <protection hidden="1"/>
    </xf>
    <xf numFmtId="0" fontId="7" fillId="0" borderId="16" xfId="3" applyFont="1" applyFill="1" applyBorder="1" applyAlignment="1" applyProtection="1">
      <protection hidden="1"/>
    </xf>
    <xf numFmtId="0" fontId="7" fillId="0" borderId="0" xfId="3" applyFont="1" applyBorder="1" applyAlignment="1" applyProtection="1">
      <alignment wrapText="1"/>
      <protection hidden="1"/>
    </xf>
    <xf numFmtId="0" fontId="7" fillId="0" borderId="16" xfId="3" applyFont="1" applyBorder="1" applyAlignment="1" applyProtection="1">
      <alignment wrapText="1"/>
      <protection hidden="1"/>
    </xf>
    <xf numFmtId="0" fontId="7" fillId="0" borderId="7" xfId="3" applyFont="1" applyBorder="1" applyAlignment="1" applyProtection="1">
      <alignment horizontal="right"/>
      <protection hidden="1"/>
    </xf>
    <xf numFmtId="0" fontId="7" fillId="0" borderId="0" xfId="3" applyFont="1" applyBorder="1" applyAlignment="1" applyProtection="1">
      <alignment horizontal="right"/>
      <protection hidden="1"/>
    </xf>
    <xf numFmtId="0" fontId="7" fillId="0" borderId="16" xfId="3" applyFont="1" applyBorder="1" applyAlignment="1" applyProtection="1">
      <protection hidden="1"/>
    </xf>
    <xf numFmtId="0" fontId="7" fillId="0" borderId="7" xfId="3" applyFont="1" applyBorder="1" applyAlignment="1" applyProtection="1">
      <alignment horizontal="right" wrapText="1"/>
      <protection hidden="1"/>
    </xf>
    <xf numFmtId="0" fontId="7" fillId="0" borderId="0" xfId="3" applyFont="1" applyBorder="1" applyAlignment="1" applyProtection="1">
      <alignment horizontal="right" wrapText="1"/>
      <protection hidden="1"/>
    </xf>
    <xf numFmtId="0" fontId="7" fillId="0" borderId="0" xfId="3" applyFont="1" applyBorder="1" applyAlignment="1" applyProtection="1">
      <alignment horizontal="left"/>
      <protection hidden="1"/>
    </xf>
    <xf numFmtId="0" fontId="7" fillId="0" borderId="0" xfId="3" applyFont="1" applyFill="1" applyBorder="1" applyAlignment="1" applyProtection="1">
      <protection hidden="1"/>
    </xf>
    <xf numFmtId="0" fontId="7" fillId="0" borderId="0" xfId="3" applyFont="1" applyBorder="1" applyAlignment="1" applyProtection="1">
      <alignment vertical="top"/>
      <protection hidden="1"/>
    </xf>
    <xf numFmtId="0" fontId="7" fillId="0" borderId="0" xfId="3" applyFont="1" applyAlignment="1" applyProtection="1">
      <alignment horizontal="right" vertical="center"/>
      <protection hidden="1"/>
    </xf>
    <xf numFmtId="0" fontId="7" fillId="0" borderId="0" xfId="3" applyFont="1" applyAlignment="1" applyProtection="1">
      <alignment horizontal="right"/>
      <protection hidden="1"/>
    </xf>
    <xf numFmtId="0" fontId="7" fillId="0" borderId="16" xfId="3" applyFont="1" applyBorder="1" applyAlignment="1" applyProtection="1">
      <alignment vertical="top"/>
      <protection hidden="1"/>
    </xf>
    <xf numFmtId="0" fontId="7" fillId="0" borderId="0" xfId="3" applyFont="1" applyBorder="1" applyAlignment="1"/>
    <xf numFmtId="0" fontId="7" fillId="0" borderId="16" xfId="3" applyFont="1" applyBorder="1" applyAlignment="1" applyProtection="1">
      <alignment horizontal="left" vertical="top" wrapText="1"/>
      <protection hidden="1"/>
    </xf>
    <xf numFmtId="0" fontId="7" fillId="0" borderId="0" xfId="3" applyFont="1" applyBorder="1" applyAlignment="1" applyProtection="1">
      <alignment horizontal="right" vertical="top"/>
      <protection hidden="1"/>
    </xf>
    <xf numFmtId="0" fontId="7" fillId="0" borderId="7" xfId="3" applyFont="1" applyBorder="1" applyAlignment="1" applyProtection="1">
      <alignment horizontal="left"/>
      <protection hidden="1"/>
    </xf>
    <xf numFmtId="3" fontId="13" fillId="34" borderId="0" xfId="0" applyNumberFormat="1" applyFont="1" applyFill="1" applyAlignment="1">
      <alignment horizontal="right" vertical="top"/>
    </xf>
    <xf numFmtId="3" fontId="13" fillId="34" borderId="9" xfId="0" applyNumberFormat="1" applyFont="1" applyFill="1" applyBorder="1" applyAlignment="1">
      <alignment horizontal="right" vertical="top"/>
    </xf>
    <xf numFmtId="0" fontId="13" fillId="34" borderId="0" xfId="0" applyFont="1" applyFill="1" applyAlignment="1">
      <alignment horizontal="right" vertical="top"/>
    </xf>
    <xf numFmtId="3" fontId="3" fillId="34" borderId="0" xfId="0" applyNumberFormat="1" applyFont="1" applyFill="1" applyAlignment="1">
      <alignment horizontal="right" vertical="top"/>
    </xf>
    <xf numFmtId="0" fontId="13" fillId="34" borderId="0" xfId="0" applyFont="1" applyFill="1" applyAlignment="1">
      <alignment vertical="top"/>
    </xf>
    <xf numFmtId="0" fontId="13" fillId="33" borderId="0" xfId="0" applyFont="1" applyFill="1" applyAlignment="1">
      <alignment vertical="center" wrapText="1"/>
    </xf>
    <xf numFmtId="0" fontId="11" fillId="33" borderId="0" xfId="0" applyFont="1" applyFill="1" applyAlignment="1">
      <alignment vertical="top"/>
    </xf>
    <xf numFmtId="0" fontId="11" fillId="33" borderId="0" xfId="0" applyFont="1" applyFill="1" applyAlignment="1">
      <alignment horizontal="left" vertical="top"/>
    </xf>
    <xf numFmtId="0" fontId="24" fillId="33" borderId="0" xfId="0" applyFont="1" applyFill="1" applyAlignment="1">
      <alignment horizontal="justify" vertical="top"/>
    </xf>
    <xf numFmtId="0" fontId="13" fillId="33" borderId="0" xfId="0" applyFont="1" applyFill="1" applyAlignment="1">
      <alignment vertical="top"/>
    </xf>
    <xf numFmtId="0" fontId="11" fillId="33" borderId="0" xfId="0" applyFont="1" applyFill="1" applyAlignment="1">
      <alignment horizontal="justify" vertical="top"/>
    </xf>
    <xf numFmtId="0" fontId="11" fillId="33" borderId="0" xfId="0" applyFont="1" applyFill="1" applyAlignment="1">
      <alignment horizontal="left" vertical="top" wrapText="1"/>
    </xf>
    <xf numFmtId="0" fontId="3" fillId="33" borderId="0" xfId="0" applyFont="1" applyFill="1" applyAlignment="1">
      <alignment horizontal="left" vertical="top" wrapText="1"/>
    </xf>
    <xf numFmtId="0" fontId="3" fillId="33" borderId="0" xfId="0" applyFont="1" applyFill="1" applyAlignment="1">
      <alignment vertical="top"/>
    </xf>
    <xf numFmtId="3" fontId="11" fillId="34" borderId="9" xfId="0" applyNumberFormat="1" applyFont="1" applyFill="1" applyBorder="1" applyAlignment="1">
      <alignment horizontal="right" vertical="top"/>
    </xf>
    <xf numFmtId="3" fontId="11" fillId="0" borderId="9" xfId="0" applyNumberFormat="1" applyFont="1" applyFill="1" applyBorder="1" applyAlignment="1">
      <alignment horizontal="right" vertical="center"/>
    </xf>
    <xf numFmtId="0" fontId="24" fillId="33" borderId="0" xfId="0" applyFont="1" applyFill="1" applyAlignment="1">
      <alignment vertical="center" wrapText="1"/>
    </xf>
    <xf numFmtId="0" fontId="3" fillId="33" borderId="0" xfId="0" applyFont="1" applyFill="1" applyAlignment="1">
      <alignment horizontal="justify" vertical="top"/>
    </xf>
    <xf numFmtId="0" fontId="3" fillId="33" borderId="0" xfId="0" applyFont="1" applyFill="1" applyAlignment="1">
      <alignment horizontal="left" vertical="top"/>
    </xf>
    <xf numFmtId="0" fontId="3" fillId="0" borderId="0" xfId="0" applyFont="1" applyFill="1" applyAlignment="1">
      <alignment horizontal="left" vertical="top" wrapText="1"/>
    </xf>
    <xf numFmtId="0" fontId="11" fillId="0" borderId="0" xfId="0" applyFont="1" applyFill="1" applyAlignment="1">
      <alignment vertical="top" wrapText="1"/>
    </xf>
    <xf numFmtId="0" fontId="3" fillId="0" borderId="0" xfId="0" applyFont="1" applyFill="1" applyAlignment="1">
      <alignment vertical="top" wrapText="1"/>
    </xf>
    <xf numFmtId="0" fontId="11" fillId="0" borderId="0" xfId="0" applyFont="1" applyFill="1" applyAlignment="1">
      <alignment vertical="top"/>
    </xf>
    <xf numFmtId="3" fontId="3" fillId="0" borderId="0" xfId="0" applyNumberFormat="1" applyFont="1" applyFill="1" applyAlignment="1">
      <alignment vertical="top"/>
    </xf>
    <xf numFmtId="3" fontId="3" fillId="33" borderId="0" xfId="0" applyNumberFormat="1" applyFont="1" applyFill="1" applyAlignment="1">
      <alignment vertical="top"/>
    </xf>
    <xf numFmtId="0" fontId="3" fillId="33" borderId="0" xfId="0" applyFont="1" applyFill="1" applyAlignment="1">
      <alignment horizontal="right" vertical="center"/>
    </xf>
    <xf numFmtId="0" fontId="3" fillId="33" borderId="0" xfId="0" applyFont="1" applyFill="1" applyAlignment="1">
      <alignment horizontal="center" vertical="center" wrapText="1"/>
    </xf>
    <xf numFmtId="0" fontId="3" fillId="33" borderId="0" xfId="0" applyFont="1" applyFill="1" applyBorder="1" applyAlignment="1">
      <alignment vertical="top"/>
    </xf>
    <xf numFmtId="0" fontId="3" fillId="0" borderId="0" xfId="0" applyFont="1" applyFill="1" applyBorder="1" applyAlignment="1">
      <alignment vertical="top"/>
    </xf>
    <xf numFmtId="0" fontId="3" fillId="34" borderId="0" xfId="0" applyFont="1" applyFill="1" applyBorder="1" applyAlignment="1">
      <alignment vertical="top"/>
    </xf>
    <xf numFmtId="3" fontId="3" fillId="33" borderId="9" xfId="0" applyNumberFormat="1" applyFont="1" applyFill="1" applyBorder="1" applyAlignment="1">
      <alignment horizontal="right" vertical="center" wrapText="1"/>
    </xf>
    <xf numFmtId="3" fontId="3" fillId="33" borderId="0" xfId="0" applyNumberFormat="1" applyFont="1" applyFill="1" applyAlignment="1">
      <alignment horizontal="left" vertical="center" wrapText="1"/>
    </xf>
    <xf numFmtId="3" fontId="3" fillId="34" borderId="0" xfId="0" applyNumberFormat="1" applyFont="1" applyFill="1" applyBorder="1" applyAlignment="1">
      <alignment vertical="top"/>
    </xf>
    <xf numFmtId="3" fontId="3" fillId="33" borderId="0" xfId="0" applyNumberFormat="1" applyFont="1" applyFill="1" applyBorder="1" applyAlignment="1"/>
    <xf numFmtId="0" fontId="24" fillId="33" borderId="0" xfId="0" applyFont="1" applyFill="1" applyAlignment="1">
      <alignment vertical="top" wrapText="1"/>
    </xf>
    <xf numFmtId="0" fontId="46" fillId="33" borderId="0" xfId="0" applyFont="1" applyFill="1" applyAlignment="1">
      <alignment vertical="top" wrapText="1"/>
    </xf>
    <xf numFmtId="3" fontId="3" fillId="33" borderId="0" xfId="0" applyNumberFormat="1" applyFont="1" applyFill="1" applyAlignment="1">
      <alignment horizontal="right" vertical="top" wrapText="1"/>
    </xf>
    <xf numFmtId="0" fontId="13" fillId="33" borderId="0" xfId="0" applyFont="1" applyFill="1" applyAlignment="1">
      <alignment horizontal="center" vertical="top"/>
    </xf>
    <xf numFmtId="0" fontId="24" fillId="33" borderId="0" xfId="0" applyFont="1" applyFill="1" applyAlignment="1">
      <alignment horizontal="right" vertical="top"/>
    </xf>
    <xf numFmtId="3" fontId="13" fillId="33" borderId="0" xfId="0" applyNumberFormat="1" applyFont="1" applyFill="1" applyAlignment="1">
      <alignment horizontal="right" vertical="center" wrapText="1"/>
    </xf>
    <xf numFmtId="3" fontId="13" fillId="33" borderId="9" xfId="0" applyNumberFormat="1" applyFont="1" applyFill="1" applyBorder="1" applyAlignment="1">
      <alignment horizontal="right" vertical="center" wrapText="1"/>
    </xf>
    <xf numFmtId="0" fontId="11" fillId="33" borderId="0" xfId="0" applyFont="1" applyFill="1" applyAlignment="1">
      <alignment vertical="center" wrapText="1"/>
    </xf>
    <xf numFmtId="3" fontId="13" fillId="34" borderId="0" xfId="0" applyNumberFormat="1" applyFont="1" applyFill="1" applyAlignment="1">
      <alignment horizontal="right" vertical="center" wrapText="1"/>
    </xf>
    <xf numFmtId="3" fontId="13" fillId="34" borderId="9" xfId="0" applyNumberFormat="1" applyFont="1" applyFill="1" applyBorder="1" applyAlignment="1">
      <alignment horizontal="right" vertical="center" wrapText="1"/>
    </xf>
    <xf numFmtId="3" fontId="24" fillId="34" borderId="0" xfId="0" applyNumberFormat="1" applyFont="1" applyFill="1" applyAlignment="1">
      <alignment horizontal="right" vertical="center" wrapText="1"/>
    </xf>
    <xf numFmtId="3" fontId="43" fillId="34" borderId="9" xfId="0" applyNumberFormat="1" applyFont="1" applyFill="1" applyBorder="1" applyAlignment="1">
      <alignment horizontal="right" vertical="center" wrapText="1"/>
    </xf>
    <xf numFmtId="3" fontId="11" fillId="33" borderId="0" xfId="0" applyNumberFormat="1" applyFont="1" applyFill="1" applyAlignment="1">
      <alignment horizontal="right" vertical="center" wrapText="1"/>
    </xf>
    <xf numFmtId="3" fontId="11" fillId="34" borderId="0" xfId="0" applyNumberFormat="1" applyFont="1" applyFill="1" applyAlignment="1">
      <alignment horizontal="right" vertical="center" wrapText="1"/>
    </xf>
    <xf numFmtId="3" fontId="3" fillId="34" borderId="9" xfId="0" applyNumberFormat="1" applyFont="1" applyFill="1" applyBorder="1" applyAlignment="1">
      <alignment horizontal="right" vertical="center" wrapText="1"/>
    </xf>
    <xf numFmtId="0" fontId="3" fillId="33" borderId="0" xfId="0" applyFont="1" applyFill="1" applyAlignment="1">
      <alignment horizontal="justify" vertical="center"/>
    </xf>
    <xf numFmtId="3" fontId="43" fillId="33" borderId="9" xfId="0" applyNumberFormat="1" applyFont="1" applyFill="1" applyBorder="1" applyAlignment="1">
      <alignment horizontal="right" vertical="center" wrapText="1"/>
    </xf>
    <xf numFmtId="3" fontId="24" fillId="33" borderId="9" xfId="0" applyNumberFormat="1" applyFont="1" applyFill="1" applyBorder="1" applyAlignment="1">
      <alignment horizontal="right" vertical="center" wrapText="1"/>
    </xf>
    <xf numFmtId="3" fontId="24" fillId="33" borderId="0" xfId="0" applyNumberFormat="1" applyFont="1" applyFill="1" applyBorder="1" applyAlignment="1">
      <alignment horizontal="right" vertical="center" wrapText="1"/>
    </xf>
    <xf numFmtId="3" fontId="49" fillId="33" borderId="44" xfId="0" applyNumberFormat="1" applyFont="1" applyFill="1" applyBorder="1" applyAlignment="1">
      <alignment vertical="center" wrapText="1"/>
    </xf>
    <xf numFmtId="3" fontId="3" fillId="33" borderId="0" xfId="0" applyNumberFormat="1" applyFont="1" applyFill="1" applyBorder="1" applyAlignment="1">
      <alignment horizontal="right" vertical="center" wrapText="1"/>
    </xf>
    <xf numFmtId="3" fontId="48" fillId="33" borderId="0" xfId="0" applyNumberFormat="1" applyFont="1" applyFill="1" applyAlignment="1">
      <alignment vertical="center" wrapText="1"/>
    </xf>
    <xf numFmtId="3" fontId="48" fillId="33" borderId="9" xfId="0" applyNumberFormat="1" applyFont="1" applyFill="1" applyBorder="1" applyAlignment="1">
      <alignment vertical="center" wrapText="1"/>
    </xf>
    <xf numFmtId="0" fontId="48" fillId="33" borderId="0" xfId="0" applyFont="1" applyFill="1" applyAlignment="1">
      <alignment vertical="center" wrapText="1"/>
    </xf>
    <xf numFmtId="0" fontId="6" fillId="0" borderId="12" xfId="0" applyFont="1" applyFill="1" applyBorder="1" applyAlignment="1" applyProtection="1">
      <alignment horizontal="center" vertical="center" wrapText="1"/>
      <protection hidden="1"/>
    </xf>
    <xf numFmtId="0" fontId="11" fillId="0" borderId="0" xfId="0" applyFont="1" applyFill="1" applyAlignment="1">
      <alignment horizontal="left" vertical="top" wrapText="1"/>
    </xf>
    <xf numFmtId="0" fontId="3" fillId="0" borderId="0" xfId="0" applyFont="1" applyFill="1" applyAlignment="1">
      <alignment horizontal="justify" vertical="top" wrapText="1"/>
    </xf>
    <xf numFmtId="0" fontId="3" fillId="0" borderId="0" xfId="0" applyFont="1" applyFill="1" applyAlignment="1">
      <alignment horizontal="left" vertical="top"/>
    </xf>
    <xf numFmtId="3" fontId="3" fillId="0" borderId="0" xfId="0" applyNumberFormat="1" applyFont="1" applyFill="1" applyBorder="1" applyAlignment="1">
      <alignment vertical="top"/>
    </xf>
    <xf numFmtId="0" fontId="10" fillId="33" borderId="0" xfId="0" applyFont="1" applyFill="1" applyAlignment="1">
      <alignment horizontal="center" vertical="center" wrapText="1"/>
    </xf>
    <xf numFmtId="0" fontId="10" fillId="33" borderId="0" xfId="0" applyFont="1" applyFill="1" applyAlignment="1">
      <alignment horizontal="center" vertical="center"/>
    </xf>
    <xf numFmtId="0" fontId="10" fillId="33" borderId="0" xfId="0" applyFont="1" applyFill="1" applyAlignment="1">
      <alignment vertical="top"/>
    </xf>
    <xf numFmtId="3" fontId="10" fillId="33" borderId="44" xfId="0" applyNumberFormat="1" applyFont="1" applyFill="1" applyBorder="1" applyAlignment="1">
      <alignment horizontal="right" vertical="top"/>
    </xf>
    <xf numFmtId="0" fontId="10" fillId="33" borderId="44" xfId="0" applyFont="1" applyFill="1" applyBorder="1" applyAlignment="1">
      <alignment vertical="top"/>
    </xf>
    <xf numFmtId="0" fontId="4" fillId="33" borderId="0" xfId="0" applyFont="1" applyFill="1" applyAlignment="1">
      <alignment vertical="top"/>
    </xf>
    <xf numFmtId="3" fontId="4" fillId="33" borderId="0" xfId="0" applyNumberFormat="1" applyFont="1" applyFill="1" applyAlignment="1">
      <alignment horizontal="right" vertical="top"/>
    </xf>
    <xf numFmtId="0" fontId="56" fillId="33" borderId="0" xfId="0" applyFont="1" applyFill="1" applyAlignment="1">
      <alignment vertical="top"/>
    </xf>
    <xf numFmtId="0" fontId="4" fillId="33" borderId="9" xfId="0" applyFont="1" applyFill="1" applyBorder="1" applyAlignment="1">
      <alignment vertical="top"/>
    </xf>
    <xf numFmtId="0" fontId="10" fillId="33" borderId="44" xfId="0" applyFont="1" applyFill="1" applyBorder="1" applyAlignment="1">
      <alignment horizontal="right" vertical="top"/>
    </xf>
    <xf numFmtId="3" fontId="57" fillId="33" borderId="44" xfId="0" applyNumberFormat="1" applyFont="1" applyFill="1" applyBorder="1" applyAlignment="1">
      <alignment horizontal="right" vertical="top"/>
    </xf>
    <xf numFmtId="0" fontId="4" fillId="33" borderId="0" xfId="0" applyFont="1" applyFill="1" applyAlignment="1">
      <alignment horizontal="center" vertical="center" wrapText="1"/>
    </xf>
    <xf numFmtId="3" fontId="10" fillId="33" borderId="45" xfId="0" applyNumberFormat="1" applyFont="1" applyFill="1" applyBorder="1" applyAlignment="1">
      <alignment horizontal="right" vertical="center" wrapText="1"/>
    </xf>
    <xf numFmtId="3" fontId="4" fillId="33" borderId="0" xfId="0" applyNumberFormat="1" applyFont="1" applyFill="1" applyAlignment="1">
      <alignment horizontal="right" vertical="center" wrapText="1"/>
    </xf>
    <xf numFmtId="3" fontId="4" fillId="33" borderId="9" xfId="0" applyNumberFormat="1" applyFont="1" applyFill="1" applyBorder="1" applyAlignment="1">
      <alignment horizontal="right" vertical="center" wrapText="1"/>
    </xf>
    <xf numFmtId="3" fontId="10" fillId="33" borderId="44" xfId="0" applyNumberFormat="1" applyFont="1" applyFill="1" applyBorder="1" applyAlignment="1">
      <alignment horizontal="right" vertical="center" wrapText="1"/>
    </xf>
    <xf numFmtId="3" fontId="10" fillId="33" borderId="0" xfId="0" applyNumberFormat="1" applyFont="1" applyFill="1" applyBorder="1" applyAlignment="1">
      <alignment horizontal="right" vertical="center" wrapText="1"/>
    </xf>
    <xf numFmtId="0" fontId="3" fillId="33" borderId="0" xfId="0" applyFont="1" applyFill="1" applyAlignment="1">
      <alignment vertical="top"/>
    </xf>
    <xf numFmtId="0" fontId="24" fillId="33" borderId="0" xfId="0" applyFont="1" applyFill="1" applyAlignment="1">
      <alignment horizontal="center" vertical="top"/>
    </xf>
    <xf numFmtId="3" fontId="4" fillId="0" borderId="0" xfId="0" applyNumberFormat="1" applyFont="1" applyFill="1" applyAlignment="1">
      <alignment horizontal="right" vertical="top"/>
    </xf>
    <xf numFmtId="3" fontId="10" fillId="0" borderId="44" xfId="0" applyNumberFormat="1" applyFont="1" applyFill="1" applyBorder="1" applyAlignment="1">
      <alignment horizontal="right" vertical="top"/>
    </xf>
    <xf numFmtId="3" fontId="4" fillId="0" borderId="0" xfId="0" applyNumberFormat="1" applyFont="1" applyFill="1" applyAlignment="1">
      <alignment horizontal="right" vertical="center" wrapText="1"/>
    </xf>
    <xf numFmtId="3" fontId="10" fillId="0" borderId="45" xfId="0" applyNumberFormat="1" applyFont="1" applyFill="1" applyBorder="1" applyAlignment="1">
      <alignment horizontal="right" vertical="center" wrapText="1"/>
    </xf>
    <xf numFmtId="3" fontId="13" fillId="33" borderId="0" xfId="0" applyNumberFormat="1" applyFont="1" applyFill="1" applyBorder="1" applyAlignment="1">
      <alignment horizontal="right" vertical="top"/>
    </xf>
    <xf numFmtId="3" fontId="3" fillId="0" borderId="0" xfId="0" applyNumberFormat="1" applyFont="1" applyFill="1" applyBorder="1" applyAlignment="1">
      <alignment horizontal="right" vertical="center" wrapText="1"/>
    </xf>
    <xf numFmtId="0" fontId="3" fillId="33" borderId="0" xfId="0" applyFont="1" applyFill="1" applyAlignment="1">
      <alignment horizontal="justify" vertical="top"/>
    </xf>
    <xf numFmtId="0" fontId="11" fillId="33" borderId="0" xfId="0" applyFont="1" applyFill="1" applyAlignment="1">
      <alignment horizontal="justify" vertical="top"/>
    </xf>
    <xf numFmtId="0" fontId="3" fillId="33" borderId="0" xfId="0" applyFont="1" applyFill="1" applyAlignment="1">
      <alignment vertical="top"/>
    </xf>
    <xf numFmtId="0" fontId="11" fillId="33" borderId="0" xfId="0" applyFont="1" applyFill="1" applyBorder="1" applyAlignment="1">
      <alignment vertical="top"/>
    </xf>
    <xf numFmtId="0" fontId="3" fillId="33" borderId="0" xfId="0" applyFont="1" applyFill="1" applyAlignment="1">
      <alignment vertical="top"/>
    </xf>
    <xf numFmtId="0" fontId="13" fillId="33" borderId="0" xfId="0" applyFont="1" applyFill="1" applyAlignment="1">
      <alignment vertical="top"/>
    </xf>
    <xf numFmtId="3" fontId="13" fillId="33" borderId="0" xfId="0" applyNumberFormat="1" applyFont="1" applyFill="1" applyAlignment="1">
      <alignment vertical="center"/>
    </xf>
    <xf numFmtId="3" fontId="13" fillId="33" borderId="9" xfId="0" applyNumberFormat="1" applyFont="1" applyFill="1" applyBorder="1" applyAlignment="1">
      <alignment vertical="center"/>
    </xf>
    <xf numFmtId="0" fontId="3" fillId="33" borderId="0" xfId="0" applyFont="1" applyFill="1" applyAlignment="1">
      <alignment horizontal="justify" vertical="top"/>
    </xf>
    <xf numFmtId="0" fontId="3" fillId="33" borderId="0" xfId="0" applyFont="1" applyFill="1" applyAlignment="1">
      <alignment vertical="top"/>
    </xf>
    <xf numFmtId="3" fontId="6" fillId="0" borderId="11" xfId="3" applyNumberFormat="1" applyFont="1" applyFill="1" applyBorder="1" applyAlignment="1" applyProtection="1">
      <alignment horizontal="right" vertical="center"/>
      <protection locked="0" hidden="1"/>
    </xf>
    <xf numFmtId="0" fontId="3" fillId="0" borderId="0" xfId="0" applyFont="1" applyFill="1" applyAlignment="1">
      <alignment vertical="center"/>
    </xf>
    <xf numFmtId="3" fontId="3" fillId="0" borderId="0" xfId="0" applyNumberFormat="1" applyFont="1" applyFill="1" applyAlignment="1">
      <alignment horizontal="right" vertical="top" wrapText="1"/>
    </xf>
    <xf numFmtId="0" fontId="3" fillId="0" borderId="0" xfId="0" applyFont="1" applyFill="1" applyAlignment="1"/>
    <xf numFmtId="0" fontId="3" fillId="33" borderId="0" xfId="0" applyFont="1" applyFill="1" applyAlignment="1">
      <alignment vertical="top"/>
    </xf>
    <xf numFmtId="9" fontId="3" fillId="33" borderId="0" xfId="0" applyNumberFormat="1" applyFont="1" applyFill="1" applyAlignment="1">
      <alignment horizontal="center" vertical="center"/>
    </xf>
    <xf numFmtId="3" fontId="54" fillId="33" borderId="0" xfId="47" applyNumberFormat="1" applyFont="1" applyFill="1" applyAlignment="1">
      <alignment horizontal="right" vertical="center"/>
    </xf>
    <xf numFmtId="4" fontId="54" fillId="33" borderId="0" xfId="47" applyNumberFormat="1" applyFont="1" applyFill="1" applyAlignment="1">
      <alignment vertical="center"/>
    </xf>
    <xf numFmtId="0" fontId="3" fillId="33" borderId="0" xfId="0" applyFont="1" applyFill="1" applyAlignment="1">
      <alignment horizontal="justify" vertical="top" wrapText="1"/>
    </xf>
    <xf numFmtId="0" fontId="3" fillId="0" borderId="0" xfId="0" applyFont="1" applyFill="1" applyAlignment="1">
      <alignment horizontal="justify" vertical="top" wrapText="1"/>
    </xf>
    <xf numFmtId="9" fontId="3" fillId="33" borderId="0" xfId="0" applyNumberFormat="1" applyFont="1" applyFill="1" applyAlignment="1">
      <alignment horizontal="center" vertical="top"/>
    </xf>
    <xf numFmtId="0" fontId="3" fillId="33" borderId="0" xfId="0" applyFont="1" applyFill="1" applyAlignment="1">
      <alignment horizontal="justify" vertical="top"/>
    </xf>
    <xf numFmtId="0" fontId="3" fillId="0" borderId="0" xfId="0" applyFont="1" applyFill="1" applyAlignment="1">
      <alignment horizontal="justify" vertical="top" wrapText="1"/>
    </xf>
    <xf numFmtId="0" fontId="9" fillId="0" borderId="19" xfId="3" applyFont="1" applyFill="1" applyBorder="1" applyAlignment="1" applyProtection="1">
      <alignment horizontal="center" vertical="top"/>
      <protection hidden="1"/>
    </xf>
    <xf numFmtId="0" fontId="9" fillId="0" borderId="19" xfId="3" applyFont="1" applyFill="1" applyBorder="1" applyAlignment="1" applyProtection="1">
      <alignment horizontal="center"/>
      <protection hidden="1"/>
    </xf>
    <xf numFmtId="0" fontId="7" fillId="0" borderId="46" xfId="3" applyFont="1" applyBorder="1" applyAlignment="1" applyProtection="1">
      <alignment horizontal="right" vertical="center" wrapText="1"/>
      <protection hidden="1"/>
    </xf>
    <xf numFmtId="49" fontId="8" fillId="0" borderId="18" xfId="2" applyNumberFormat="1" applyFill="1" applyBorder="1" applyAlignment="1" applyProtection="1">
      <alignment horizontal="left" vertical="center"/>
      <protection locked="0" hidden="1"/>
    </xf>
    <xf numFmtId="49" fontId="6" fillId="0" borderId="19" xfId="3" applyNumberFormat="1" applyFont="1" applyFill="1" applyBorder="1" applyAlignment="1" applyProtection="1">
      <alignment horizontal="left" vertical="center"/>
      <protection locked="0" hidden="1"/>
    </xf>
    <xf numFmtId="49" fontId="6" fillId="0" borderId="20" xfId="3" applyNumberFormat="1" applyFont="1" applyFill="1" applyBorder="1" applyAlignment="1" applyProtection="1">
      <alignment horizontal="left" vertical="center"/>
      <protection locked="0" hidden="1"/>
    </xf>
    <xf numFmtId="0" fontId="7" fillId="0" borderId="46" xfId="3" applyFont="1" applyBorder="1" applyAlignment="1" applyProtection="1">
      <alignment horizontal="right" vertical="center"/>
      <protection hidden="1"/>
    </xf>
    <xf numFmtId="49" fontId="6" fillId="0" borderId="18" xfId="3" applyNumberFormat="1" applyFont="1" applyFill="1" applyBorder="1" applyAlignment="1" applyProtection="1">
      <alignment horizontal="left" vertical="center"/>
      <protection locked="0" hidden="1"/>
    </xf>
    <xf numFmtId="0" fontId="9" fillId="0" borderId="20" xfId="3" applyFont="1" applyFill="1" applyBorder="1" applyAlignment="1">
      <alignment horizontal="left" vertical="center"/>
    </xf>
    <xf numFmtId="0" fontId="23" fillId="0" borderId="0" xfId="1" applyFont="1" applyBorder="1" applyAlignment="1" applyProtection="1">
      <alignment horizontal="left"/>
      <protection hidden="1"/>
    </xf>
    <xf numFmtId="0" fontId="24" fillId="0" borderId="0" xfId="1" applyFont="1" applyBorder="1" applyAlignment="1"/>
    <xf numFmtId="0" fontId="17" fillId="0" borderId="0" xfId="1" applyFont="1" applyBorder="1" applyAlignment="1" applyProtection="1">
      <alignment horizontal="left"/>
      <protection hidden="1"/>
    </xf>
    <xf numFmtId="0" fontId="13" fillId="0" borderId="0" xfId="1" applyBorder="1" applyAlignment="1"/>
    <xf numFmtId="0" fontId="13" fillId="0" borderId="16" xfId="1" applyBorder="1" applyAlignment="1"/>
    <xf numFmtId="0" fontId="9" fillId="0" borderId="22" xfId="3" applyFont="1" applyBorder="1" applyAlignment="1" applyProtection="1">
      <alignment horizontal="center" vertical="top"/>
      <protection hidden="1"/>
    </xf>
    <xf numFmtId="0" fontId="9" fillId="0" borderId="22" xfId="3" applyFont="1" applyBorder="1" applyAlignment="1">
      <alignment horizontal="center"/>
    </xf>
    <xf numFmtId="0" fontId="9" fillId="0" borderId="23" xfId="3" applyFont="1" applyBorder="1" applyAlignment="1"/>
    <xf numFmtId="0" fontId="14" fillId="0" borderId="0" xfId="3" applyFont="1" applyBorder="1" applyAlignment="1"/>
    <xf numFmtId="0" fontId="9" fillId="0" borderId="0" xfId="3" applyFont="1" applyBorder="1" applyAlignment="1" applyProtection="1">
      <alignment vertical="center"/>
      <protection hidden="1"/>
    </xf>
    <xf numFmtId="49" fontId="6" fillId="0" borderId="18" xfId="3" applyNumberFormat="1" applyFont="1" applyFill="1" applyBorder="1" applyAlignment="1" applyProtection="1">
      <alignment horizontal="center" vertical="center"/>
      <protection locked="0" hidden="1"/>
    </xf>
    <xf numFmtId="49" fontId="6" fillId="0" borderId="20" xfId="3" applyNumberFormat="1" applyFont="1" applyFill="1" applyBorder="1" applyAlignment="1" applyProtection="1">
      <alignment horizontal="center" vertical="center"/>
      <protection locked="0" hidden="1"/>
    </xf>
    <xf numFmtId="0" fontId="6" fillId="0" borderId="18" xfId="3" applyFont="1" applyFill="1" applyBorder="1" applyAlignment="1" applyProtection="1">
      <alignment horizontal="left" vertical="center"/>
      <protection locked="0" hidden="1"/>
    </xf>
    <xf numFmtId="0" fontId="9" fillId="0" borderId="19" xfId="3" applyFont="1" applyFill="1" applyBorder="1" applyAlignment="1"/>
    <xf numFmtId="0" fontId="9" fillId="0" borderId="20" xfId="3" applyFont="1" applyFill="1" applyBorder="1" applyAlignment="1"/>
    <xf numFmtId="0" fontId="9" fillId="0" borderId="0" xfId="3" applyFont="1" applyBorder="1" applyAlignment="1" applyProtection="1">
      <alignment horizontal="center" vertical="top"/>
      <protection hidden="1"/>
    </xf>
    <xf numFmtId="0" fontId="9" fillId="0" borderId="0" xfId="3" applyFont="1" applyBorder="1" applyAlignment="1" applyProtection="1">
      <alignment horizontal="center"/>
      <protection hidden="1"/>
    </xf>
    <xf numFmtId="0" fontId="9" fillId="0" borderId="8" xfId="3" applyFont="1" applyBorder="1" applyAlignment="1" applyProtection="1">
      <alignment horizontal="center"/>
      <protection hidden="1"/>
    </xf>
    <xf numFmtId="0" fontId="6" fillId="0" borderId="19" xfId="3" applyFont="1" applyFill="1" applyBorder="1" applyAlignment="1" applyProtection="1">
      <alignment horizontal="left" vertical="center"/>
      <protection locked="0" hidden="1"/>
    </xf>
    <xf numFmtId="0" fontId="6" fillId="0" borderId="20" xfId="3" applyFont="1" applyFill="1" applyBorder="1" applyAlignment="1" applyProtection="1">
      <alignment horizontal="left" vertical="center"/>
      <protection locked="0" hidden="1"/>
    </xf>
    <xf numFmtId="0" fontId="6" fillId="0" borderId="18" xfId="3" applyFont="1" applyFill="1" applyBorder="1" applyAlignment="1" applyProtection="1">
      <alignment horizontal="right" vertical="center"/>
      <protection locked="0" hidden="1"/>
    </xf>
    <xf numFmtId="0" fontId="9" fillId="0" borderId="0" xfId="3" applyFont="1" applyBorder="1" applyAlignment="1" applyProtection="1">
      <alignment vertical="top" wrapText="1"/>
      <protection hidden="1"/>
    </xf>
    <xf numFmtId="0" fontId="9" fillId="0" borderId="0" xfId="3" applyFont="1" applyBorder="1" applyAlignment="1" applyProtection="1">
      <alignment wrapText="1"/>
      <protection hidden="1"/>
    </xf>
    <xf numFmtId="0" fontId="7" fillId="0" borderId="0" xfId="3" applyFont="1" applyBorder="1" applyAlignment="1" applyProtection="1">
      <alignment horizontal="right" vertical="center"/>
      <protection hidden="1"/>
    </xf>
    <xf numFmtId="0" fontId="7" fillId="0" borderId="16" xfId="3" applyFont="1" applyBorder="1" applyAlignment="1" applyProtection="1">
      <alignment horizontal="righ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lignment horizontal="center" vertical="center"/>
    </xf>
    <xf numFmtId="0" fontId="7" fillId="0" borderId="0" xfId="0" applyFont="1" applyBorder="1" applyAlignment="1">
      <alignment horizontal="center"/>
    </xf>
    <xf numFmtId="0" fontId="8" fillId="0" borderId="47" xfId="2" applyFill="1" applyBorder="1" applyAlignment="1" applyProtection="1">
      <protection locked="0" hidden="1"/>
    </xf>
    <xf numFmtId="0" fontId="8" fillId="0" borderId="19" xfId="2" applyFill="1" applyBorder="1" applyAlignment="1" applyProtection="1">
      <protection locked="0" hidden="1"/>
    </xf>
    <xf numFmtId="0" fontId="8" fillId="0" borderId="20" xfId="2" applyFill="1" applyBorder="1" applyAlignment="1" applyProtection="1">
      <protection locked="0" hidden="1"/>
    </xf>
    <xf numFmtId="0" fontId="7" fillId="0" borderId="7" xfId="3" applyFont="1" applyBorder="1" applyAlignment="1" applyProtection="1">
      <alignment horizontal="right" vertical="center"/>
      <protection hidden="1"/>
    </xf>
    <xf numFmtId="0" fontId="7" fillId="0" borderId="0" xfId="3" applyFont="1" applyBorder="1" applyAlignment="1" applyProtection="1">
      <alignment horizontal="right" vertical="center" wrapText="1"/>
      <protection hidden="1"/>
    </xf>
    <xf numFmtId="0" fontId="6" fillId="0" borderId="48" xfId="3" applyFont="1" applyFill="1" applyBorder="1" applyAlignment="1" applyProtection="1">
      <alignment horizontal="left" vertical="center" wrapText="1"/>
      <protection hidden="1"/>
    </xf>
    <xf numFmtId="0" fontId="6" fillId="0" borderId="0" xfId="3" applyFont="1" applyFill="1" applyBorder="1" applyAlignment="1" applyProtection="1">
      <alignment horizontal="left" vertical="center" wrapText="1"/>
      <protection hidden="1"/>
    </xf>
    <xf numFmtId="0" fontId="6" fillId="0" borderId="16" xfId="3" applyFont="1" applyFill="1" applyBorder="1" applyAlignment="1" applyProtection="1">
      <alignment horizontal="left" vertical="center" wrapText="1"/>
      <protection hidden="1"/>
    </xf>
    <xf numFmtId="0" fontId="15" fillId="0" borderId="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wrapText="1"/>
      <protection hidden="1"/>
    </xf>
    <xf numFmtId="49" fontId="6" fillId="0" borderId="47" xfId="3" applyNumberFormat="1" applyFont="1" applyFill="1" applyBorder="1" applyAlignment="1" applyProtection="1">
      <alignment horizontal="center" vertical="center"/>
      <protection locked="0" hidden="1"/>
    </xf>
    <xf numFmtId="0" fontId="4" fillId="0" borderId="0" xfId="3" applyFont="1" applyBorder="1" applyAlignment="1" applyProtection="1">
      <alignment horizontal="right" vertical="center" wrapText="1"/>
      <protection hidden="1"/>
    </xf>
    <xf numFmtId="0" fontId="4" fillId="0" borderId="46" xfId="3" applyFont="1" applyBorder="1" applyAlignment="1" applyProtection="1">
      <alignment horizontal="right" vertical="center" wrapText="1"/>
      <protection hidden="1"/>
    </xf>
    <xf numFmtId="0" fontId="6" fillId="0" borderId="47" xfId="3" applyFont="1" applyFill="1" applyBorder="1" applyAlignment="1" applyProtection="1">
      <alignment horizontal="left" vertical="center"/>
      <protection locked="0" hidden="1"/>
    </xf>
    <xf numFmtId="1" fontId="6" fillId="0" borderId="47" xfId="3" applyNumberFormat="1" applyFont="1" applyFill="1" applyBorder="1" applyAlignment="1" applyProtection="1">
      <alignment horizontal="center" vertical="center"/>
      <protection locked="0" hidden="1"/>
    </xf>
    <xf numFmtId="1" fontId="6" fillId="0" borderId="20" xfId="3" applyNumberFormat="1" applyFont="1" applyFill="1" applyBorder="1" applyAlignment="1" applyProtection="1">
      <alignment horizontal="center" vertical="center"/>
      <protection locked="0" hidden="1"/>
    </xf>
    <xf numFmtId="0" fontId="10" fillId="0" borderId="11" xfId="0" applyFont="1" applyFill="1" applyBorder="1" applyAlignment="1" applyProtection="1">
      <alignment horizontal="center" vertical="center" wrapText="1"/>
      <protection hidden="1"/>
    </xf>
    <xf numFmtId="0" fontId="6" fillId="0" borderId="18"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4" fillId="0" borderId="0" xfId="0" applyFont="1" applyFill="1" applyBorder="1" applyAlignment="1" applyProtection="1">
      <alignment horizontal="center" vertical="center" wrapText="1"/>
      <protection hidden="1"/>
    </xf>
    <xf numFmtId="0" fontId="11" fillId="0" borderId="19" xfId="0" applyFont="1" applyFill="1" applyBorder="1" applyAlignment="1" applyProtection="1">
      <alignment horizontal="center" vertical="top" wrapText="1"/>
      <protection hidden="1"/>
    </xf>
    <xf numFmtId="0" fontId="11" fillId="0" borderId="13" xfId="0" applyFont="1" applyFill="1" applyBorder="1" applyAlignment="1" applyProtection="1">
      <alignment vertical="center" wrapText="1"/>
      <protection hidden="1"/>
    </xf>
    <xf numFmtId="0" fontId="11" fillId="0" borderId="24" xfId="0" applyFont="1" applyFill="1" applyBorder="1" applyAlignment="1" applyProtection="1">
      <alignment vertical="center" wrapText="1"/>
      <protection hidden="1"/>
    </xf>
    <xf numFmtId="0" fontId="11" fillId="0" borderId="25" xfId="0" applyFont="1" applyFill="1" applyBorder="1" applyAlignment="1" applyProtection="1">
      <alignment vertical="center" wrapText="1"/>
      <protection hidden="1"/>
    </xf>
    <xf numFmtId="0" fontId="6" fillId="0" borderId="13" xfId="0" applyFont="1" applyFill="1" applyBorder="1" applyAlignment="1" applyProtection="1">
      <alignment horizontal="center" vertical="center" wrapText="1"/>
      <protection hidden="1"/>
    </xf>
    <xf numFmtId="0" fontId="6" fillId="0" borderId="24" xfId="0" applyFont="1" applyFill="1" applyBorder="1" applyAlignment="1" applyProtection="1">
      <alignment horizontal="center" vertical="center" wrapText="1"/>
      <protection hidden="1"/>
    </xf>
    <xf numFmtId="0" fontId="6" fillId="0" borderId="25" xfId="0" applyFont="1" applyFill="1" applyBorder="1" applyAlignment="1" applyProtection="1">
      <alignment horizontal="center" vertical="center" wrapText="1"/>
      <protection hidden="1"/>
    </xf>
    <xf numFmtId="0" fontId="7" fillId="0" borderId="49"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6" fillId="0" borderId="49"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18" fillId="0" borderId="24" xfId="0" applyFont="1" applyFill="1" applyBorder="1" applyAlignment="1">
      <alignment vertical="center"/>
    </xf>
    <xf numFmtId="0" fontId="18" fillId="0" borderId="25" xfId="0" applyFont="1" applyFill="1" applyBorder="1" applyAlignment="1">
      <alignment vertical="center"/>
    </xf>
    <xf numFmtId="0" fontId="7" fillId="0" borderId="5" xfId="0" applyFont="1" applyFill="1" applyBorder="1" applyAlignment="1">
      <alignment horizontal="left" vertical="center" wrapText="1" indent="1"/>
    </xf>
    <xf numFmtId="0" fontId="7" fillId="0" borderId="28" xfId="0" applyFont="1" applyFill="1" applyBorder="1" applyAlignment="1">
      <alignment horizontal="left" vertical="center" wrapText="1" indent="1"/>
    </xf>
    <xf numFmtId="0" fontId="7" fillId="0" borderId="29" xfId="0" applyFont="1" applyFill="1" applyBorder="1" applyAlignment="1">
      <alignment horizontal="left" vertical="center" wrapText="1" indent="1"/>
    </xf>
    <xf numFmtId="0" fontId="12" fillId="0" borderId="0" xfId="0" applyFont="1" applyFill="1" applyBorder="1" applyAlignment="1">
      <alignment vertical="center" wrapText="1"/>
    </xf>
    <xf numFmtId="0" fontId="12" fillId="0" borderId="0" xfId="0" applyFont="1" applyFill="1" applyAlignment="1">
      <alignment vertical="center"/>
    </xf>
    <xf numFmtId="0" fontId="6" fillId="0" borderId="50"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8" fillId="0" borderId="10" xfId="0" applyFont="1" applyFill="1" applyBorder="1" applyAlignment="1">
      <alignment vertical="center"/>
    </xf>
    <xf numFmtId="0" fontId="18" fillId="0" borderId="27" xfId="0" applyFont="1" applyFill="1" applyBorder="1" applyAlignment="1">
      <alignment vertical="center"/>
    </xf>
    <xf numFmtId="0" fontId="7" fillId="0" borderId="51"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25" fillId="0" borderId="0" xfId="0" applyFont="1" applyFill="1" applyBorder="1" applyAlignment="1">
      <alignment vertical="center" wrapText="1"/>
    </xf>
    <xf numFmtId="0" fontId="25" fillId="0" borderId="0" xfId="0" applyFont="1" applyFill="1" applyAlignment="1">
      <alignment vertical="center"/>
    </xf>
    <xf numFmtId="0" fontId="11" fillId="0" borderId="19" xfId="0" applyFont="1" applyFill="1" applyBorder="1" applyAlignment="1" applyProtection="1">
      <alignment horizontal="left" vertical="center" wrapText="1"/>
      <protection hidden="1"/>
    </xf>
    <xf numFmtId="0" fontId="6" fillId="0" borderId="12" xfId="0"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0" fontId="6" fillId="0" borderId="14" xfId="0" applyFont="1" applyFill="1" applyBorder="1" applyAlignment="1">
      <alignment horizontal="left" vertical="center" wrapText="1" indent="1"/>
    </xf>
    <xf numFmtId="0" fontId="6" fillId="0" borderId="30" xfId="0" applyFont="1" applyFill="1" applyBorder="1" applyAlignment="1">
      <alignment horizontal="left" vertical="center" wrapText="1" indent="1"/>
    </xf>
    <xf numFmtId="0" fontId="6" fillId="0" borderId="31" xfId="0" applyFont="1" applyFill="1" applyBorder="1" applyAlignment="1">
      <alignment horizontal="left" vertical="center" wrapText="1" indent="1"/>
    </xf>
    <xf numFmtId="0" fontId="7" fillId="0" borderId="32" xfId="0" applyFont="1" applyFill="1" applyBorder="1" applyAlignment="1">
      <alignment horizontal="left" vertical="center" wrapText="1" indent="1"/>
    </xf>
    <xf numFmtId="0" fontId="7" fillId="0" borderId="33" xfId="0" applyFont="1" applyFill="1" applyBorder="1" applyAlignment="1">
      <alignment horizontal="left" vertical="center" wrapText="1" indent="1"/>
    </xf>
    <xf numFmtId="0" fontId="7" fillId="0" borderId="34" xfId="0" applyFont="1" applyFill="1" applyBorder="1" applyAlignment="1">
      <alignment horizontal="left" vertical="center" wrapText="1" indent="1"/>
    </xf>
    <xf numFmtId="0" fontId="6" fillId="0" borderId="5" xfId="0" applyFont="1" applyFill="1" applyBorder="1" applyAlignment="1">
      <alignment horizontal="left" vertical="center" wrapText="1" indent="1"/>
    </xf>
    <xf numFmtId="0" fontId="6" fillId="0" borderId="28" xfId="0" applyFont="1" applyFill="1" applyBorder="1" applyAlignment="1">
      <alignment horizontal="left" vertical="center" wrapText="1" indent="1"/>
    </xf>
    <xf numFmtId="0" fontId="6" fillId="0" borderId="29" xfId="0" applyFont="1" applyFill="1" applyBorder="1" applyAlignment="1">
      <alignment horizontal="left" vertical="center" wrapText="1" indent="1"/>
    </xf>
    <xf numFmtId="0" fontId="11" fillId="0" borderId="0" xfId="0" applyFont="1" applyFill="1" applyBorder="1" applyAlignment="1" applyProtection="1">
      <alignment horizontal="center" vertical="top" wrapText="1"/>
      <protection hidden="1"/>
    </xf>
    <xf numFmtId="0" fontId="6" fillId="0" borderId="21"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6" xfId="0" applyFont="1" applyFill="1" applyBorder="1" applyAlignment="1">
      <alignment horizontal="left" vertical="center" wrapText="1" indent="1"/>
    </xf>
    <xf numFmtId="0" fontId="6" fillId="0" borderId="10"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10" fillId="0" borderId="13" xfId="0" applyFont="1" applyFill="1" applyBorder="1" applyAlignment="1" applyProtection="1">
      <alignment vertical="center" wrapText="1"/>
      <protection hidden="1"/>
    </xf>
    <xf numFmtId="0" fontId="10" fillId="0" borderId="24" xfId="0" applyFont="1" applyFill="1" applyBorder="1" applyAlignment="1" applyProtection="1">
      <alignment vertical="center" wrapText="1"/>
      <protection hidden="1"/>
    </xf>
    <xf numFmtId="0" fontId="10" fillId="0" borderId="25" xfId="0" applyFont="1" applyFill="1" applyBorder="1" applyAlignment="1" applyProtection="1">
      <alignment vertical="center" wrapText="1"/>
      <protection hidden="1"/>
    </xf>
    <xf numFmtId="0" fontId="14" fillId="0" borderId="0" xfId="0" applyFont="1" applyFill="1" applyBorder="1" applyAlignment="1">
      <alignment horizontal="center" vertical="center" wrapText="1"/>
    </xf>
    <xf numFmtId="0" fontId="11" fillId="0" borderId="19" xfId="0" applyFont="1" applyFill="1" applyBorder="1" applyAlignment="1">
      <alignment horizontal="center" vertical="top" wrapText="1"/>
    </xf>
    <xf numFmtId="0" fontId="6" fillId="0" borderId="12" xfId="0" applyFont="1" applyFill="1" applyBorder="1" applyAlignment="1">
      <alignment horizontal="center" vertical="center" wrapText="1"/>
    </xf>
    <xf numFmtId="0" fontId="7" fillId="0" borderId="57"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8" fillId="0" borderId="24" xfId="0" applyFont="1" applyFill="1" applyBorder="1" applyAlignment="1">
      <alignment vertical="center" wrapText="1"/>
    </xf>
    <xf numFmtId="0" fontId="18" fillId="0" borderId="25" xfId="0" applyFont="1" applyFill="1" applyBorder="1" applyAlignment="1">
      <alignment vertical="center" wrapText="1"/>
    </xf>
    <xf numFmtId="0" fontId="6" fillId="0" borderId="57"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10" fillId="0" borderId="12" xfId="0" applyFont="1" applyFill="1" applyBorder="1" applyAlignment="1" applyProtection="1">
      <alignment vertical="center" wrapText="1"/>
      <protection hidden="1"/>
    </xf>
    <xf numFmtId="0" fontId="11" fillId="0" borderId="0" xfId="0" applyFont="1" applyFill="1" applyBorder="1" applyAlignment="1">
      <alignment horizontal="center" vertical="top" wrapText="1"/>
    </xf>
    <xf numFmtId="0" fontId="10" fillId="0" borderId="11" xfId="0" applyFont="1" applyFill="1" applyBorder="1" applyAlignment="1">
      <alignment horizontal="center" vertical="center" wrapText="1"/>
    </xf>
    <xf numFmtId="0" fontId="18" fillId="0" borderId="28" xfId="0" applyFont="1" applyFill="1" applyBorder="1"/>
    <xf numFmtId="0" fontId="18" fillId="0" borderId="29" xfId="0" applyFont="1" applyFill="1" applyBorder="1"/>
    <xf numFmtId="0" fontId="18" fillId="0" borderId="30" xfId="0" applyFont="1" applyFill="1" applyBorder="1"/>
    <xf numFmtId="0" fontId="18" fillId="0" borderId="31" xfId="0" applyFont="1" applyFill="1" applyBorder="1"/>
    <xf numFmtId="0" fontId="9" fillId="0" borderId="26"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5" fillId="0" borderId="8" xfId="0" applyFont="1" applyFill="1" applyBorder="1" applyAlignment="1">
      <alignment vertical="center" wrapText="1"/>
    </xf>
    <xf numFmtId="0" fontId="14" fillId="0" borderId="0" xfId="1" applyFont="1" applyFill="1" applyBorder="1" applyAlignment="1">
      <alignment horizontal="center" vertical="center" wrapText="1"/>
    </xf>
    <xf numFmtId="0" fontId="3" fillId="0" borderId="0" xfId="0" applyFont="1" applyFill="1" applyBorder="1" applyAlignment="1">
      <alignment horizontal="center" vertical="center" wrapText="1"/>
    </xf>
    <xf numFmtId="0" fontId="7" fillId="0" borderId="61" xfId="0" applyFont="1" applyFill="1" applyBorder="1" applyAlignment="1">
      <alignment horizontal="left" vertical="center" wrapText="1"/>
    </xf>
    <xf numFmtId="0" fontId="6" fillId="0" borderId="62" xfId="0" applyFont="1" applyFill="1" applyBorder="1" applyAlignment="1">
      <alignment horizontal="left" vertical="center" wrapText="1"/>
    </xf>
    <xf numFmtId="0" fontId="6" fillId="0" borderId="63" xfId="0" applyFont="1" applyFill="1" applyBorder="1" applyAlignment="1">
      <alignment horizontal="left" vertical="center" wrapText="1"/>
    </xf>
    <xf numFmtId="0" fontId="6" fillId="0" borderId="64"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3" fillId="0" borderId="24" xfId="0" applyFont="1" applyFill="1" applyBorder="1" applyAlignment="1">
      <alignment vertical="center" wrapText="1"/>
    </xf>
    <xf numFmtId="0" fontId="3" fillId="0" borderId="25" xfId="0" applyFont="1" applyFill="1" applyBorder="1" applyAlignment="1">
      <alignment vertical="center" wrapText="1"/>
    </xf>
    <xf numFmtId="0" fontId="6" fillId="0" borderId="58" xfId="0" applyFont="1" applyFill="1" applyBorder="1" applyAlignment="1">
      <alignment horizontal="left" vertical="center" wrapText="1"/>
    </xf>
    <xf numFmtId="0" fontId="6" fillId="0" borderId="61" xfId="0" applyFont="1" applyFill="1" applyBorder="1" applyAlignment="1">
      <alignment horizontal="left" vertical="center" wrapText="1"/>
    </xf>
    <xf numFmtId="0" fontId="11" fillId="0" borderId="0" xfId="1" applyFont="1" applyFill="1" applyBorder="1" applyAlignment="1" applyProtection="1">
      <alignment horizontal="center" vertical="center"/>
      <protection hidden="1"/>
    </xf>
    <xf numFmtId="0" fontId="20" fillId="0" borderId="0" xfId="1" applyFont="1" applyFill="1" applyBorder="1" applyAlignment="1" applyProtection="1">
      <alignment horizontal="center" vertical="center"/>
      <protection hidden="1"/>
    </xf>
    <xf numFmtId="14" fontId="20" fillId="0" borderId="0" xfId="1" applyNumberFormat="1" applyFont="1" applyFill="1" applyBorder="1" applyAlignment="1" applyProtection="1">
      <alignment horizontal="center" vertical="center"/>
      <protection locked="0" hidden="1"/>
    </xf>
    <xf numFmtId="0" fontId="3" fillId="0" borderId="0" xfId="1" applyFont="1" applyFill="1" applyBorder="1" applyAlignment="1">
      <alignment vertical="center"/>
    </xf>
    <xf numFmtId="0" fontId="21" fillId="0" borderId="12" xfId="0"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3" fillId="33" borderId="0" xfId="0" applyFont="1" applyFill="1" applyAlignment="1">
      <alignment horizontal="justify" vertical="top" wrapText="1"/>
    </xf>
    <xf numFmtId="0" fontId="55" fillId="33" borderId="0" xfId="0" applyFont="1" applyFill="1" applyAlignment="1">
      <alignment horizontal="justify" vertical="top" wrapText="1"/>
    </xf>
    <xf numFmtId="0" fontId="11" fillId="33" borderId="0" xfId="0" applyFont="1" applyFill="1" applyAlignment="1">
      <alignment horizontal="justify" vertical="top" wrapText="1"/>
    </xf>
    <xf numFmtId="0" fontId="3" fillId="0" borderId="0" xfId="0" applyFont="1" applyAlignment="1">
      <alignment horizontal="justify" vertical="top" wrapText="1"/>
    </xf>
    <xf numFmtId="0" fontId="3" fillId="33" borderId="0" xfId="0" applyFont="1" applyFill="1" applyAlignment="1">
      <alignment horizontal="left" vertical="top"/>
    </xf>
    <xf numFmtId="0" fontId="11" fillId="33" borderId="0" xfId="0" applyFont="1" applyFill="1" applyAlignment="1">
      <alignment horizontal="left" vertical="top"/>
    </xf>
    <xf numFmtId="0" fontId="3" fillId="33" borderId="0" xfId="0" applyFont="1" applyFill="1" applyAlignment="1">
      <alignment horizontal="justify" vertical="top"/>
    </xf>
    <xf numFmtId="0" fontId="3" fillId="0" borderId="0" xfId="0" applyFont="1" applyFill="1" applyAlignment="1">
      <alignment horizontal="justify" vertical="top" wrapText="1"/>
    </xf>
    <xf numFmtId="0" fontId="24" fillId="33" borderId="0" xfId="0" applyFont="1" applyFill="1" applyAlignment="1">
      <alignment horizontal="justify" vertical="top"/>
    </xf>
    <xf numFmtId="0" fontId="13" fillId="33" borderId="0" xfId="0" applyFont="1" applyFill="1" applyAlignment="1">
      <alignment vertical="top"/>
    </xf>
    <xf numFmtId="0" fontId="11" fillId="33" borderId="0" xfId="0" applyFont="1" applyFill="1" applyAlignment="1">
      <alignment horizontal="justify" vertical="top"/>
    </xf>
    <xf numFmtId="0" fontId="46" fillId="33" borderId="0" xfId="0" applyFont="1" applyFill="1" applyAlignment="1">
      <alignment vertical="top"/>
    </xf>
    <xf numFmtId="0" fontId="53" fillId="33" borderId="0" xfId="48" applyFont="1" applyFill="1" applyAlignment="1">
      <alignment horizontal="left" vertical="center" wrapText="1"/>
    </xf>
    <xf numFmtId="0" fontId="11" fillId="33" borderId="0" xfId="0" applyFont="1" applyFill="1" applyAlignment="1">
      <alignment vertical="top"/>
    </xf>
    <xf numFmtId="0" fontId="3" fillId="33" borderId="0" xfId="0" applyFont="1" applyFill="1" applyAlignment="1">
      <alignment vertical="top"/>
    </xf>
    <xf numFmtId="0" fontId="44" fillId="33" borderId="0" xfId="0" applyFont="1" applyFill="1" applyAlignment="1">
      <alignment horizontal="left" vertical="top"/>
    </xf>
    <xf numFmtId="0" fontId="11" fillId="33" borderId="0" xfId="0" applyFont="1" applyFill="1" applyAlignment="1">
      <alignment horizontal="left" vertical="top" wrapText="1"/>
    </xf>
    <xf numFmtId="0" fontId="3" fillId="0" borderId="0" xfId="0" applyFont="1" applyFill="1" applyAlignment="1">
      <alignment horizontal="left" vertical="top" wrapText="1"/>
    </xf>
    <xf numFmtId="0" fontId="52" fillId="33" borderId="0" xfId="47" applyFont="1" applyFill="1" applyAlignment="1">
      <alignment horizontal="right" vertical="center" wrapText="1"/>
    </xf>
    <xf numFmtId="0" fontId="52" fillId="33" borderId="0" xfId="47" applyFont="1" applyFill="1" applyAlignment="1">
      <alignment horizontal="left" vertical="center"/>
    </xf>
    <xf numFmtId="0" fontId="3" fillId="0" borderId="0" xfId="0" applyFont="1" applyFill="1" applyAlignment="1">
      <alignment horizontal="center" vertical="center"/>
    </xf>
    <xf numFmtId="0" fontId="11" fillId="33" borderId="0" xfId="0" applyFont="1" applyFill="1" applyAlignment="1">
      <alignment horizontal="center" vertical="top"/>
    </xf>
    <xf numFmtId="0" fontId="3" fillId="33" borderId="0" xfId="0" applyFont="1" applyFill="1" applyAlignment="1">
      <alignment horizontal="center" vertical="top"/>
    </xf>
    <xf numFmtId="0" fontId="11" fillId="33" borderId="0" xfId="0" applyFont="1" applyFill="1" applyBorder="1" applyAlignment="1">
      <alignment vertical="top"/>
    </xf>
    <xf numFmtId="0" fontId="3" fillId="33" borderId="0" xfId="0" applyFont="1" applyFill="1" applyAlignment="1">
      <alignment horizontal="left" vertical="top" wrapText="1"/>
    </xf>
    <xf numFmtId="0" fontId="24" fillId="33" borderId="0" xfId="0" applyFont="1" applyFill="1" applyAlignment="1">
      <alignment horizontal="center" vertical="top"/>
    </xf>
  </cellXfs>
  <cellStyles count="49">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Bilješka 2" xfId="46"/>
    <cellStyle name="Calculation" xfId="14" builtinId="22" customBuiltin="1"/>
    <cellStyle name="Check Cell" xfId="16" builtinId="23" customBuiltin="1"/>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2" builtinId="8"/>
    <cellStyle name="Input" xfId="12" builtinId="20" customBuiltin="1"/>
    <cellStyle name="Linked Cell" xfId="15" builtinId="24" customBuiltin="1"/>
    <cellStyle name="Neutral" xfId="11" builtinId="28" customBuiltin="1"/>
    <cellStyle name="Normal" xfId="0" builtinId="0"/>
    <cellStyle name="Normal 2" xfId="47"/>
    <cellStyle name="Normal 2 2" xfId="48"/>
    <cellStyle name="Normal_TFI-POD" xfId="3"/>
    <cellStyle name="Obično 2" xfId="44"/>
    <cellStyle name="Output" xfId="13" builtinId="21" customBuiltin="1"/>
    <cellStyle name="Style 1" xfId="1"/>
    <cellStyle name="Title" xfId="4" builtinId="15" customBuiltin="1"/>
    <cellStyle name="Total" xfId="19" builtinId="25" customBuiltin="1"/>
    <cellStyle name="Warning Text" xfId="17" builtinId="11" customBuiltin="1"/>
    <cellStyle name="Zarez 2" xfId="45"/>
  </cellStyles>
  <dxfs count="7">
    <dxf>
      <font>
        <condense val="0"/>
        <extend val="0"/>
        <color indexed="9"/>
      </font>
      <fill>
        <patternFill patternType="solid">
          <bgColor indexed="10"/>
        </patternFill>
      </fill>
    </dxf>
    <dxf>
      <fill>
        <patternFill>
          <bgColor rgb="FFFF0000"/>
        </patternFill>
      </fill>
    </dxf>
    <dxf>
      <fill>
        <patternFill>
          <bgColor rgb="FFFF0000"/>
        </patternFill>
      </fill>
    </dxf>
    <dxf>
      <fill>
        <patternFill>
          <bgColor rgb="FFFF0000"/>
        </patternFill>
      </fill>
    </dxf>
    <dxf>
      <font>
        <condense val="0"/>
        <extend val="0"/>
        <color indexed="9"/>
      </font>
      <fill>
        <patternFill patternType="solid">
          <bgColor indexed="10"/>
        </patternFill>
      </fill>
    </dxf>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ptima.hr/" TargetMode="External"/><Relationship Id="rId2" Type="http://schemas.openxmlformats.org/officeDocument/2006/relationships/hyperlink" Target="mailto:info@optima.hr" TargetMode="External"/><Relationship Id="rId1" Type="http://schemas.openxmlformats.org/officeDocument/2006/relationships/hyperlink" Target="mailto:svetlana.kundovic@optima-telekom.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63"/>
  <sheetViews>
    <sheetView tabSelected="1" zoomScaleNormal="100" zoomScaleSheetLayoutView="110" workbookViewId="0">
      <selection activeCell="C39" sqref="C39"/>
    </sheetView>
  </sheetViews>
  <sheetFormatPr defaultRowHeight="12.75" x14ac:dyDescent="0.2"/>
  <cols>
    <col min="1" max="1" width="9.140625" style="11"/>
    <col min="2" max="2" width="13" style="11" customWidth="1"/>
    <col min="3" max="4" width="9.140625" style="11"/>
    <col min="5" max="5" width="9.85546875" style="11" bestFit="1" customWidth="1"/>
    <col min="6" max="6" width="9.140625" style="11"/>
    <col min="7" max="7" width="15.140625" style="11" customWidth="1"/>
    <col min="8" max="8" width="19.28515625" style="11" customWidth="1"/>
    <col min="9" max="9" width="14.42578125" style="11" customWidth="1"/>
    <col min="10" max="16384" width="9.140625" style="11"/>
  </cols>
  <sheetData>
    <row r="1" spans="1:12" ht="15.75" x14ac:dyDescent="0.25">
      <c r="A1" s="306" t="s">
        <v>93</v>
      </c>
      <c r="B1" s="306"/>
      <c r="C1" s="306"/>
      <c r="D1" s="155"/>
      <c r="E1" s="155"/>
      <c r="F1" s="155"/>
      <c r="G1" s="155"/>
      <c r="H1" s="155"/>
      <c r="I1" s="156"/>
      <c r="J1" s="10"/>
      <c r="K1" s="10"/>
      <c r="L1" s="10"/>
    </row>
    <row r="2" spans="1:12" ht="12.75" customHeight="1" x14ac:dyDescent="0.2">
      <c r="A2" s="331" t="s">
        <v>94</v>
      </c>
      <c r="B2" s="332"/>
      <c r="C2" s="332"/>
      <c r="D2" s="333"/>
      <c r="E2" s="100" t="s">
        <v>125</v>
      </c>
      <c r="F2" s="157"/>
      <c r="G2" s="12" t="s">
        <v>95</v>
      </c>
      <c r="H2" s="100" t="s">
        <v>589</v>
      </c>
      <c r="I2" s="72"/>
      <c r="J2" s="10"/>
      <c r="K2" s="10"/>
      <c r="L2" s="10"/>
    </row>
    <row r="3" spans="1:12" x14ac:dyDescent="0.2">
      <c r="A3" s="73"/>
      <c r="B3" s="13"/>
      <c r="C3" s="13"/>
      <c r="D3" s="13"/>
      <c r="E3" s="14"/>
      <c r="F3" s="14"/>
      <c r="G3" s="13"/>
      <c r="H3" s="13"/>
      <c r="I3" s="158"/>
      <c r="J3" s="10"/>
      <c r="K3" s="10"/>
      <c r="L3" s="10"/>
    </row>
    <row r="4" spans="1:12" ht="15" customHeight="1" x14ac:dyDescent="0.2">
      <c r="A4" s="334" t="s">
        <v>124</v>
      </c>
      <c r="B4" s="334"/>
      <c r="C4" s="334"/>
      <c r="D4" s="334"/>
      <c r="E4" s="334"/>
      <c r="F4" s="334"/>
      <c r="G4" s="334"/>
      <c r="H4" s="334"/>
      <c r="I4" s="335"/>
      <c r="J4" s="10"/>
      <c r="K4" s="10"/>
      <c r="L4" s="10"/>
    </row>
    <row r="5" spans="1:12" x14ac:dyDescent="0.2">
      <c r="A5" s="159"/>
      <c r="B5" s="23"/>
      <c r="C5" s="23"/>
      <c r="D5" s="23"/>
      <c r="E5" s="16"/>
      <c r="F5" s="75"/>
      <c r="G5" s="17"/>
      <c r="H5" s="18"/>
      <c r="I5" s="160"/>
      <c r="J5" s="10"/>
      <c r="K5" s="10"/>
      <c r="L5" s="10"/>
    </row>
    <row r="6" spans="1:12" x14ac:dyDescent="0.2">
      <c r="A6" s="321" t="s">
        <v>96</v>
      </c>
      <c r="B6" s="295"/>
      <c r="C6" s="336" t="s">
        <v>63</v>
      </c>
      <c r="D6" s="309"/>
      <c r="E6" s="161"/>
      <c r="F6" s="161"/>
      <c r="G6" s="161"/>
      <c r="H6" s="161"/>
      <c r="I6" s="162"/>
      <c r="J6" s="10"/>
      <c r="K6" s="10"/>
      <c r="L6" s="10"/>
    </row>
    <row r="7" spans="1:12" x14ac:dyDescent="0.2">
      <c r="A7" s="163"/>
      <c r="B7" s="164"/>
      <c r="C7" s="23"/>
      <c r="D7" s="23"/>
      <c r="E7" s="161"/>
      <c r="F7" s="161"/>
      <c r="G7" s="161"/>
      <c r="H7" s="161"/>
      <c r="I7" s="162"/>
      <c r="J7" s="10"/>
      <c r="K7" s="10"/>
      <c r="L7" s="10"/>
    </row>
    <row r="8" spans="1:12" ht="12.75" customHeight="1" x14ac:dyDescent="0.2">
      <c r="A8" s="337" t="s">
        <v>97</v>
      </c>
      <c r="B8" s="338"/>
      <c r="C8" s="336" t="s">
        <v>64</v>
      </c>
      <c r="D8" s="309"/>
      <c r="E8" s="161"/>
      <c r="F8" s="161"/>
      <c r="G8" s="161"/>
      <c r="H8" s="161"/>
      <c r="I8" s="165"/>
      <c r="J8" s="10"/>
      <c r="K8" s="10"/>
      <c r="L8" s="10"/>
    </row>
    <row r="9" spans="1:12" x14ac:dyDescent="0.2">
      <c r="A9" s="166"/>
      <c r="B9" s="167"/>
      <c r="C9" s="168"/>
      <c r="D9" s="169"/>
      <c r="E9" s="23"/>
      <c r="F9" s="23"/>
      <c r="G9" s="23"/>
      <c r="H9" s="23"/>
      <c r="I9" s="165"/>
      <c r="J9" s="10"/>
      <c r="K9" s="10"/>
      <c r="L9" s="10"/>
    </row>
    <row r="10" spans="1:12" ht="12.75" customHeight="1" x14ac:dyDescent="0.2">
      <c r="A10" s="330" t="s">
        <v>98</v>
      </c>
      <c r="B10" s="330"/>
      <c r="C10" s="308" t="s">
        <v>65</v>
      </c>
      <c r="D10" s="309"/>
      <c r="E10" s="23"/>
      <c r="F10" s="23"/>
      <c r="G10" s="23"/>
      <c r="H10" s="23"/>
      <c r="I10" s="165"/>
      <c r="J10" s="10"/>
      <c r="K10" s="10"/>
      <c r="L10" s="10"/>
    </row>
    <row r="11" spans="1:12" x14ac:dyDescent="0.2">
      <c r="A11" s="330"/>
      <c r="B11" s="330"/>
      <c r="C11" s="23"/>
      <c r="D11" s="23"/>
      <c r="E11" s="23"/>
      <c r="F11" s="23"/>
      <c r="G11" s="23"/>
      <c r="H11" s="23"/>
      <c r="I11" s="165"/>
      <c r="J11" s="10"/>
      <c r="K11" s="10"/>
      <c r="L11" s="10"/>
    </row>
    <row r="12" spans="1:12" x14ac:dyDescent="0.2">
      <c r="A12" s="321" t="s">
        <v>99</v>
      </c>
      <c r="B12" s="295"/>
      <c r="C12" s="339" t="s">
        <v>66</v>
      </c>
      <c r="D12" s="316"/>
      <c r="E12" s="316"/>
      <c r="F12" s="316"/>
      <c r="G12" s="316"/>
      <c r="H12" s="316"/>
      <c r="I12" s="317"/>
      <c r="J12" s="10"/>
      <c r="K12" s="10"/>
      <c r="L12" s="10"/>
    </row>
    <row r="13" spans="1:12" x14ac:dyDescent="0.2">
      <c r="A13" s="163"/>
      <c r="B13" s="164"/>
      <c r="C13" s="170"/>
      <c r="D13" s="23"/>
      <c r="E13" s="23"/>
      <c r="F13" s="23"/>
      <c r="G13" s="23"/>
      <c r="H13" s="23"/>
      <c r="I13" s="165"/>
      <c r="J13" s="10"/>
      <c r="K13" s="10"/>
      <c r="L13" s="10"/>
    </row>
    <row r="14" spans="1:12" x14ac:dyDescent="0.2">
      <c r="A14" s="321" t="s">
        <v>100</v>
      </c>
      <c r="B14" s="295"/>
      <c r="C14" s="340">
        <v>10010</v>
      </c>
      <c r="D14" s="341"/>
      <c r="E14" s="23"/>
      <c r="F14" s="310" t="s">
        <v>67</v>
      </c>
      <c r="G14" s="316"/>
      <c r="H14" s="316"/>
      <c r="I14" s="317"/>
      <c r="J14" s="10"/>
      <c r="K14" s="10"/>
      <c r="L14" s="10"/>
    </row>
    <row r="15" spans="1:12" x14ac:dyDescent="0.2">
      <c r="A15" s="163"/>
      <c r="B15" s="164"/>
      <c r="C15" s="23"/>
      <c r="D15" s="23"/>
      <c r="E15" s="23"/>
      <c r="F15" s="23"/>
      <c r="G15" s="23"/>
      <c r="H15" s="23"/>
      <c r="I15" s="165"/>
      <c r="J15" s="10"/>
      <c r="K15" s="10"/>
      <c r="L15" s="10"/>
    </row>
    <row r="16" spans="1:12" x14ac:dyDescent="0.2">
      <c r="A16" s="321" t="s">
        <v>101</v>
      </c>
      <c r="B16" s="322"/>
      <c r="C16" s="310" t="s">
        <v>68</v>
      </c>
      <c r="D16" s="316"/>
      <c r="E16" s="316"/>
      <c r="F16" s="316"/>
      <c r="G16" s="316"/>
      <c r="H16" s="316"/>
      <c r="I16" s="317"/>
      <c r="J16" s="10"/>
      <c r="K16" s="10"/>
      <c r="L16" s="10"/>
    </row>
    <row r="17" spans="1:12" x14ac:dyDescent="0.2">
      <c r="A17" s="163"/>
      <c r="B17" s="164"/>
      <c r="C17" s="23"/>
      <c r="D17" s="23"/>
      <c r="E17" s="23"/>
      <c r="F17" s="23"/>
      <c r="G17" s="23"/>
      <c r="H17" s="23"/>
      <c r="I17" s="165"/>
      <c r="J17" s="10"/>
      <c r="K17" s="10"/>
      <c r="L17" s="10"/>
    </row>
    <row r="18" spans="1:12" x14ac:dyDescent="0.2">
      <c r="A18" s="321" t="s">
        <v>102</v>
      </c>
      <c r="B18" s="295"/>
      <c r="C18" s="326" t="s">
        <v>69</v>
      </c>
      <c r="D18" s="327"/>
      <c r="E18" s="327"/>
      <c r="F18" s="327"/>
      <c r="G18" s="327"/>
      <c r="H18" s="327"/>
      <c r="I18" s="328"/>
      <c r="J18" s="10"/>
      <c r="K18" s="10"/>
      <c r="L18" s="10"/>
    </row>
    <row r="19" spans="1:12" x14ac:dyDescent="0.2">
      <c r="A19" s="163"/>
      <c r="B19" s="164"/>
      <c r="C19" s="170"/>
      <c r="D19" s="23"/>
      <c r="E19" s="23"/>
      <c r="F19" s="23"/>
      <c r="G19" s="23"/>
      <c r="H19" s="23"/>
      <c r="I19" s="165"/>
      <c r="J19" s="10"/>
      <c r="K19" s="10"/>
      <c r="L19" s="10"/>
    </row>
    <row r="20" spans="1:12" x14ac:dyDescent="0.2">
      <c r="A20" s="321" t="s">
        <v>103</v>
      </c>
      <c r="B20" s="295"/>
      <c r="C20" s="326" t="s">
        <v>70</v>
      </c>
      <c r="D20" s="327"/>
      <c r="E20" s="327"/>
      <c r="F20" s="327"/>
      <c r="G20" s="327"/>
      <c r="H20" s="327"/>
      <c r="I20" s="328"/>
      <c r="J20" s="10"/>
      <c r="K20" s="10"/>
      <c r="L20" s="10"/>
    </row>
    <row r="21" spans="1:12" x14ac:dyDescent="0.2">
      <c r="A21" s="163"/>
      <c r="B21" s="164"/>
      <c r="C21" s="170"/>
      <c r="D21" s="23"/>
      <c r="E21" s="23"/>
      <c r="F21" s="23"/>
      <c r="G21" s="23"/>
      <c r="H21" s="23"/>
      <c r="I21" s="165"/>
      <c r="J21" s="10"/>
      <c r="K21" s="10"/>
      <c r="L21" s="10"/>
    </row>
    <row r="22" spans="1:12" x14ac:dyDescent="0.2">
      <c r="A22" s="321" t="s">
        <v>104</v>
      </c>
      <c r="B22" s="322"/>
      <c r="C22" s="101">
        <v>133</v>
      </c>
      <c r="D22" s="310"/>
      <c r="E22" s="316"/>
      <c r="F22" s="317"/>
      <c r="G22" s="329"/>
      <c r="H22" s="321"/>
      <c r="I22" s="78"/>
      <c r="J22" s="10"/>
      <c r="K22" s="10"/>
      <c r="L22" s="10"/>
    </row>
    <row r="23" spans="1:12" x14ac:dyDescent="0.2">
      <c r="A23" s="163"/>
      <c r="B23" s="164"/>
      <c r="C23" s="23"/>
      <c r="D23" s="23"/>
      <c r="E23" s="23"/>
      <c r="F23" s="23"/>
      <c r="G23" s="23"/>
      <c r="H23" s="23"/>
      <c r="I23" s="165"/>
      <c r="J23" s="10"/>
      <c r="K23" s="10"/>
      <c r="L23" s="10"/>
    </row>
    <row r="24" spans="1:12" x14ac:dyDescent="0.2">
      <c r="A24" s="321" t="s">
        <v>105</v>
      </c>
      <c r="B24" s="322"/>
      <c r="C24" s="101">
        <v>21</v>
      </c>
      <c r="D24" s="310"/>
      <c r="E24" s="316"/>
      <c r="F24" s="316"/>
      <c r="G24" s="317"/>
      <c r="H24" s="171" t="s">
        <v>106</v>
      </c>
      <c r="I24" s="276">
        <v>188</v>
      </c>
      <c r="J24" s="10"/>
      <c r="K24" s="10"/>
      <c r="L24" s="10"/>
    </row>
    <row r="25" spans="1:12" x14ac:dyDescent="0.2">
      <c r="A25" s="163"/>
      <c r="B25" s="164"/>
      <c r="C25" s="23"/>
      <c r="D25" s="23"/>
      <c r="E25" s="23"/>
      <c r="F25" s="23"/>
      <c r="G25" s="164"/>
      <c r="H25" s="172" t="s">
        <v>107</v>
      </c>
      <c r="I25" s="173"/>
      <c r="J25" s="10"/>
      <c r="K25" s="10"/>
      <c r="L25" s="10"/>
    </row>
    <row r="26" spans="1:12" x14ac:dyDescent="0.2">
      <c r="A26" s="321" t="s">
        <v>108</v>
      </c>
      <c r="B26" s="322"/>
      <c r="C26" s="102" t="s">
        <v>109</v>
      </c>
      <c r="D26" s="24"/>
      <c r="E26" s="174"/>
      <c r="F26" s="23"/>
      <c r="G26" s="321" t="s">
        <v>110</v>
      </c>
      <c r="H26" s="322"/>
      <c r="I26" s="103" t="s">
        <v>588</v>
      </c>
      <c r="J26" s="10"/>
      <c r="K26" s="10"/>
      <c r="L26" s="10"/>
    </row>
    <row r="27" spans="1:12" x14ac:dyDescent="0.2">
      <c r="A27" s="163"/>
      <c r="B27" s="164"/>
      <c r="C27" s="23"/>
      <c r="D27" s="23"/>
      <c r="E27" s="23"/>
      <c r="F27" s="23"/>
      <c r="G27" s="23"/>
      <c r="H27" s="23"/>
      <c r="I27" s="175"/>
      <c r="J27" s="10"/>
      <c r="K27" s="10"/>
      <c r="L27" s="10"/>
    </row>
    <row r="28" spans="1:12" x14ac:dyDescent="0.2">
      <c r="A28" s="323" t="s">
        <v>111</v>
      </c>
      <c r="B28" s="323"/>
      <c r="C28" s="323"/>
      <c r="D28" s="323"/>
      <c r="E28" s="324" t="s">
        <v>112</v>
      </c>
      <c r="F28" s="324"/>
      <c r="G28" s="324"/>
      <c r="H28" s="325" t="s">
        <v>113</v>
      </c>
      <c r="I28" s="325"/>
      <c r="J28" s="10"/>
      <c r="K28" s="10"/>
      <c r="L28" s="10"/>
    </row>
    <row r="29" spans="1:12" x14ac:dyDescent="0.2">
      <c r="A29" s="80"/>
      <c r="B29" s="32"/>
      <c r="C29" s="32"/>
      <c r="D29" s="25"/>
      <c r="E29" s="15"/>
      <c r="F29" s="15"/>
      <c r="G29" s="15"/>
      <c r="H29" s="26"/>
      <c r="I29" s="79"/>
      <c r="J29" s="10"/>
      <c r="K29" s="10"/>
      <c r="L29" s="10"/>
    </row>
    <row r="30" spans="1:12" x14ac:dyDescent="0.2">
      <c r="A30" s="318"/>
      <c r="B30" s="311"/>
      <c r="C30" s="311"/>
      <c r="D30" s="312"/>
      <c r="E30" s="318"/>
      <c r="F30" s="311"/>
      <c r="G30" s="311"/>
      <c r="H30" s="308"/>
      <c r="I30" s="309"/>
      <c r="J30" s="10"/>
      <c r="K30" s="10"/>
      <c r="L30" s="10"/>
    </row>
    <row r="31" spans="1:12" x14ac:dyDescent="0.2">
      <c r="A31" s="76"/>
      <c r="B31" s="21"/>
      <c r="C31" s="20"/>
      <c r="D31" s="319"/>
      <c r="E31" s="319"/>
      <c r="F31" s="319"/>
      <c r="G31" s="320"/>
      <c r="H31" s="15"/>
      <c r="I31" s="81"/>
      <c r="J31" s="10"/>
      <c r="K31" s="10"/>
      <c r="L31" s="10"/>
    </row>
    <row r="32" spans="1:12" x14ac:dyDescent="0.2">
      <c r="A32" s="318"/>
      <c r="B32" s="311"/>
      <c r="C32" s="311"/>
      <c r="D32" s="312"/>
      <c r="E32" s="318"/>
      <c r="F32" s="311"/>
      <c r="G32" s="311"/>
      <c r="H32" s="308"/>
      <c r="I32" s="309"/>
      <c r="J32" s="10"/>
      <c r="K32" s="10"/>
      <c r="L32" s="10"/>
    </row>
    <row r="33" spans="1:12" x14ac:dyDescent="0.2">
      <c r="A33" s="76"/>
      <c r="B33" s="21"/>
      <c r="C33" s="20"/>
      <c r="D33" s="27"/>
      <c r="E33" s="27"/>
      <c r="F33" s="27"/>
      <c r="G33" s="28"/>
      <c r="H33" s="15"/>
      <c r="I33" s="82"/>
      <c r="J33" s="10"/>
      <c r="K33" s="10"/>
      <c r="L33" s="10"/>
    </row>
    <row r="34" spans="1:12" x14ac:dyDescent="0.2">
      <c r="A34" s="318"/>
      <c r="B34" s="311"/>
      <c r="C34" s="311"/>
      <c r="D34" s="312"/>
      <c r="E34" s="318"/>
      <c r="F34" s="311"/>
      <c r="G34" s="311"/>
      <c r="H34" s="308"/>
      <c r="I34" s="309"/>
      <c r="J34" s="10"/>
      <c r="K34" s="10"/>
      <c r="L34" s="10"/>
    </row>
    <row r="35" spans="1:12" x14ac:dyDescent="0.2">
      <c r="A35" s="76"/>
      <c r="B35" s="21"/>
      <c r="C35" s="20"/>
      <c r="D35" s="27"/>
      <c r="E35" s="27"/>
      <c r="F35" s="27"/>
      <c r="G35" s="28"/>
      <c r="H35" s="15"/>
      <c r="I35" s="82"/>
      <c r="J35" s="10"/>
      <c r="K35" s="10"/>
      <c r="L35" s="10"/>
    </row>
    <row r="36" spans="1:12" x14ac:dyDescent="0.2">
      <c r="A36" s="318"/>
      <c r="B36" s="311"/>
      <c r="C36" s="311"/>
      <c r="D36" s="312"/>
      <c r="E36" s="318"/>
      <c r="F36" s="311"/>
      <c r="G36" s="311"/>
      <c r="H36" s="308"/>
      <c r="I36" s="309"/>
      <c r="J36" s="10"/>
      <c r="K36" s="10"/>
      <c r="L36" s="10"/>
    </row>
    <row r="37" spans="1:12" x14ac:dyDescent="0.2">
      <c r="A37" s="83"/>
      <c r="B37" s="29"/>
      <c r="C37" s="313"/>
      <c r="D37" s="314"/>
      <c r="E37" s="15"/>
      <c r="F37" s="313"/>
      <c r="G37" s="314"/>
      <c r="H37" s="15"/>
      <c r="I37" s="77"/>
      <c r="J37" s="10"/>
      <c r="K37" s="10"/>
      <c r="L37" s="10"/>
    </row>
    <row r="38" spans="1:12" x14ac:dyDescent="0.2">
      <c r="A38" s="318"/>
      <c r="B38" s="311"/>
      <c r="C38" s="311"/>
      <c r="D38" s="312"/>
      <c r="E38" s="318"/>
      <c r="F38" s="311"/>
      <c r="G38" s="311"/>
      <c r="H38" s="308"/>
      <c r="I38" s="309"/>
      <c r="J38" s="10"/>
      <c r="K38" s="10"/>
      <c r="L38" s="10"/>
    </row>
    <row r="39" spans="1:12" x14ac:dyDescent="0.2">
      <c r="A39" s="83"/>
      <c r="B39" s="29"/>
      <c r="C39" s="30"/>
      <c r="D39" s="31"/>
      <c r="E39" s="15"/>
      <c r="F39" s="30"/>
      <c r="G39" s="31"/>
      <c r="H39" s="15"/>
      <c r="I39" s="77"/>
      <c r="J39" s="10"/>
      <c r="K39" s="10"/>
      <c r="L39" s="10"/>
    </row>
    <row r="40" spans="1:12" x14ac:dyDescent="0.2">
      <c r="A40" s="318"/>
      <c r="B40" s="311"/>
      <c r="C40" s="311"/>
      <c r="D40" s="312"/>
      <c r="E40" s="318"/>
      <c r="F40" s="311"/>
      <c r="G40" s="311"/>
      <c r="H40" s="308"/>
      <c r="I40" s="309"/>
      <c r="J40" s="10"/>
      <c r="K40" s="10"/>
      <c r="L40" s="10"/>
    </row>
    <row r="41" spans="1:12" x14ac:dyDescent="0.2">
      <c r="A41" s="104"/>
      <c r="B41" s="32"/>
      <c r="C41" s="32"/>
      <c r="D41" s="32"/>
      <c r="E41" s="22"/>
      <c r="F41" s="105"/>
      <c r="G41" s="105"/>
      <c r="H41" s="106"/>
      <c r="I41" s="84"/>
      <c r="J41" s="10"/>
      <c r="K41" s="10"/>
      <c r="L41" s="10"/>
    </row>
    <row r="42" spans="1:12" x14ac:dyDescent="0.2">
      <c r="A42" s="83"/>
      <c r="B42" s="29"/>
      <c r="C42" s="30"/>
      <c r="D42" s="31"/>
      <c r="E42" s="15"/>
      <c r="F42" s="30"/>
      <c r="G42" s="31"/>
      <c r="H42" s="15"/>
      <c r="I42" s="77"/>
      <c r="J42" s="10"/>
      <c r="K42" s="10"/>
      <c r="L42" s="10"/>
    </row>
    <row r="43" spans="1:12" x14ac:dyDescent="0.2">
      <c r="A43" s="85"/>
      <c r="B43" s="33"/>
      <c r="C43" s="33"/>
      <c r="D43" s="19"/>
      <c r="E43" s="19"/>
      <c r="F43" s="33"/>
      <c r="G43" s="19"/>
      <c r="H43" s="19"/>
      <c r="I43" s="86"/>
      <c r="J43" s="10"/>
      <c r="K43" s="10"/>
      <c r="L43" s="10"/>
    </row>
    <row r="44" spans="1:12" ht="12.75" customHeight="1" x14ac:dyDescent="0.2">
      <c r="A44" s="291" t="s">
        <v>114</v>
      </c>
      <c r="B44" s="291"/>
      <c r="C44" s="308"/>
      <c r="D44" s="309"/>
      <c r="E44" s="25"/>
      <c r="F44" s="310"/>
      <c r="G44" s="311"/>
      <c r="H44" s="311"/>
      <c r="I44" s="312"/>
      <c r="J44" s="10"/>
      <c r="K44" s="10"/>
      <c r="L44" s="10"/>
    </row>
    <row r="45" spans="1:12" x14ac:dyDescent="0.2">
      <c r="A45" s="176"/>
      <c r="B45" s="176"/>
      <c r="C45" s="313"/>
      <c r="D45" s="314"/>
      <c r="E45" s="15"/>
      <c r="F45" s="313"/>
      <c r="G45" s="315"/>
      <c r="H45" s="34"/>
      <c r="I45" s="87"/>
      <c r="J45" s="10"/>
      <c r="K45" s="10"/>
      <c r="L45" s="10"/>
    </row>
    <row r="46" spans="1:12" ht="12.75" customHeight="1" x14ac:dyDescent="0.2">
      <c r="A46" s="291" t="s">
        <v>115</v>
      </c>
      <c r="B46" s="291"/>
      <c r="C46" s="310" t="s">
        <v>71</v>
      </c>
      <c r="D46" s="316"/>
      <c r="E46" s="316"/>
      <c r="F46" s="316"/>
      <c r="G46" s="316"/>
      <c r="H46" s="316"/>
      <c r="I46" s="317"/>
      <c r="J46" s="10"/>
      <c r="K46" s="10"/>
      <c r="L46" s="10"/>
    </row>
    <row r="47" spans="1:12" x14ac:dyDescent="0.2">
      <c r="A47" s="172"/>
      <c r="B47" s="172"/>
      <c r="C47" s="20" t="s">
        <v>51</v>
      </c>
      <c r="D47" s="15"/>
      <c r="E47" s="15"/>
      <c r="F47" s="15"/>
      <c r="G47" s="15"/>
      <c r="H47" s="15"/>
      <c r="I47" s="77"/>
      <c r="J47" s="10"/>
      <c r="K47" s="10"/>
      <c r="L47" s="10"/>
    </row>
    <row r="48" spans="1:12" x14ac:dyDescent="0.2">
      <c r="A48" s="291" t="s">
        <v>116</v>
      </c>
      <c r="B48" s="291"/>
      <c r="C48" s="296" t="s">
        <v>72</v>
      </c>
      <c r="D48" s="293"/>
      <c r="E48" s="294"/>
      <c r="F48" s="15"/>
      <c r="G48" s="44" t="s">
        <v>52</v>
      </c>
      <c r="H48" s="296" t="s">
        <v>74</v>
      </c>
      <c r="I48" s="294"/>
      <c r="J48" s="10"/>
      <c r="K48" s="10"/>
      <c r="L48" s="10"/>
    </row>
    <row r="49" spans="1:12" x14ac:dyDescent="0.2">
      <c r="A49" s="172"/>
      <c r="B49" s="172"/>
      <c r="C49" s="20"/>
      <c r="D49" s="15"/>
      <c r="E49" s="15"/>
      <c r="F49" s="15"/>
      <c r="G49" s="15"/>
      <c r="H49" s="15"/>
      <c r="I49" s="77"/>
      <c r="J49" s="10"/>
      <c r="K49" s="10"/>
      <c r="L49" s="10"/>
    </row>
    <row r="50" spans="1:12" ht="12.75" customHeight="1" x14ac:dyDescent="0.2">
      <c r="A50" s="291" t="s">
        <v>117</v>
      </c>
      <c r="B50" s="291"/>
      <c r="C50" s="292" t="s">
        <v>73</v>
      </c>
      <c r="D50" s="293"/>
      <c r="E50" s="293"/>
      <c r="F50" s="293"/>
      <c r="G50" s="293"/>
      <c r="H50" s="293"/>
      <c r="I50" s="294"/>
      <c r="J50" s="10"/>
      <c r="K50" s="10"/>
      <c r="L50" s="10"/>
    </row>
    <row r="51" spans="1:12" x14ac:dyDescent="0.2">
      <c r="A51" s="172"/>
      <c r="B51" s="172"/>
      <c r="C51" s="15"/>
      <c r="D51" s="15"/>
      <c r="E51" s="15"/>
      <c r="F51" s="15"/>
      <c r="G51" s="15"/>
      <c r="H51" s="15"/>
      <c r="I51" s="77"/>
      <c r="J51" s="10"/>
      <c r="K51" s="10"/>
      <c r="L51" s="10"/>
    </row>
    <row r="52" spans="1:12" x14ac:dyDescent="0.2">
      <c r="A52" s="295" t="s">
        <v>118</v>
      </c>
      <c r="B52" s="295"/>
      <c r="C52" s="296" t="s">
        <v>583</v>
      </c>
      <c r="D52" s="293"/>
      <c r="E52" s="293"/>
      <c r="F52" s="293"/>
      <c r="G52" s="293"/>
      <c r="H52" s="293"/>
      <c r="I52" s="297"/>
      <c r="J52" s="10"/>
      <c r="K52" s="10"/>
      <c r="L52" s="10"/>
    </row>
    <row r="53" spans="1:12" x14ac:dyDescent="0.2">
      <c r="A53" s="177"/>
      <c r="B53" s="168"/>
      <c r="C53" s="307" t="s">
        <v>53</v>
      </c>
      <c r="D53" s="307"/>
      <c r="E53" s="307"/>
      <c r="F53" s="307"/>
      <c r="G53" s="307"/>
      <c r="H53" s="307"/>
      <c r="I53" s="89"/>
      <c r="J53" s="10"/>
      <c r="K53" s="10"/>
      <c r="L53" s="10"/>
    </row>
    <row r="54" spans="1:12" x14ac:dyDescent="0.2">
      <c r="A54" s="88"/>
      <c r="B54" s="19"/>
      <c r="C54" s="35"/>
      <c r="D54" s="35"/>
      <c r="E54" s="35"/>
      <c r="F54" s="35"/>
      <c r="G54" s="35"/>
      <c r="H54" s="35"/>
      <c r="I54" s="89"/>
      <c r="J54" s="10"/>
      <c r="K54" s="10"/>
      <c r="L54" s="10"/>
    </row>
    <row r="55" spans="1:12" x14ac:dyDescent="0.2">
      <c r="A55" s="88"/>
      <c r="B55" s="298" t="s">
        <v>126</v>
      </c>
      <c r="C55" s="299"/>
      <c r="D55" s="299"/>
      <c r="E55" s="299"/>
      <c r="F55" s="43"/>
      <c r="G55" s="43"/>
      <c r="H55" s="43"/>
      <c r="I55" s="90"/>
      <c r="J55" s="10"/>
      <c r="K55" s="10"/>
      <c r="L55" s="10"/>
    </row>
    <row r="56" spans="1:12" x14ac:dyDescent="0.2">
      <c r="A56" s="88"/>
      <c r="B56" s="300" t="s">
        <v>119</v>
      </c>
      <c r="C56" s="301"/>
      <c r="D56" s="301"/>
      <c r="E56" s="301"/>
      <c r="F56" s="301"/>
      <c r="G56" s="301"/>
      <c r="H56" s="301"/>
      <c r="I56" s="302"/>
      <c r="J56" s="10"/>
      <c r="K56" s="10"/>
      <c r="L56" s="10"/>
    </row>
    <row r="57" spans="1:12" x14ac:dyDescent="0.2">
      <c r="A57" s="88"/>
      <c r="B57" s="300" t="s">
        <v>120</v>
      </c>
      <c r="C57" s="301"/>
      <c r="D57" s="301"/>
      <c r="E57" s="301"/>
      <c r="F57" s="301"/>
      <c r="G57" s="301"/>
      <c r="H57" s="301"/>
      <c r="I57" s="90"/>
      <c r="J57" s="10"/>
      <c r="K57" s="10"/>
      <c r="L57" s="10"/>
    </row>
    <row r="58" spans="1:12" x14ac:dyDescent="0.2">
      <c r="A58" s="88"/>
      <c r="B58" s="300" t="s">
        <v>121</v>
      </c>
      <c r="C58" s="301"/>
      <c r="D58" s="301"/>
      <c r="E58" s="301"/>
      <c r="F58" s="301"/>
      <c r="G58" s="301"/>
      <c r="H58" s="301"/>
      <c r="I58" s="302"/>
      <c r="J58" s="10"/>
      <c r="K58" s="10"/>
      <c r="L58" s="10"/>
    </row>
    <row r="59" spans="1:12" x14ac:dyDescent="0.2">
      <c r="A59" s="88"/>
      <c r="B59" s="300" t="s">
        <v>122</v>
      </c>
      <c r="C59" s="301"/>
      <c r="D59" s="301"/>
      <c r="E59" s="301"/>
      <c r="F59" s="301"/>
      <c r="G59" s="301"/>
      <c r="H59" s="301"/>
      <c r="I59" s="302"/>
      <c r="J59" s="10"/>
      <c r="K59" s="10"/>
      <c r="L59" s="10"/>
    </row>
    <row r="60" spans="1:12" x14ac:dyDescent="0.2">
      <c r="A60" s="88"/>
      <c r="B60" s="91"/>
      <c r="C60" s="92"/>
      <c r="D60" s="92"/>
      <c r="E60" s="92"/>
      <c r="F60" s="92"/>
      <c r="G60" s="92"/>
      <c r="H60" s="92"/>
      <c r="I60" s="93"/>
      <c r="J60" s="10"/>
      <c r="K60" s="10"/>
      <c r="L60" s="10"/>
    </row>
    <row r="61" spans="1:12" ht="13.5" thickBot="1" x14ac:dyDescent="0.25">
      <c r="A61" s="94" t="s">
        <v>54</v>
      </c>
      <c r="B61" s="15"/>
      <c r="C61" s="15"/>
      <c r="D61" s="15"/>
      <c r="E61" s="15"/>
      <c r="F61" s="15"/>
      <c r="G61" s="36"/>
      <c r="H61" s="37"/>
      <c r="I61" s="95"/>
      <c r="J61" s="10"/>
      <c r="K61" s="10"/>
      <c r="L61" s="10"/>
    </row>
    <row r="62" spans="1:12" x14ac:dyDescent="0.2">
      <c r="A62" s="74"/>
      <c r="B62" s="15"/>
      <c r="C62" s="15"/>
      <c r="D62" s="15"/>
      <c r="E62" s="19" t="s">
        <v>55</v>
      </c>
      <c r="F62" s="32"/>
      <c r="G62" s="303" t="s">
        <v>123</v>
      </c>
      <c r="H62" s="304"/>
      <c r="I62" s="305"/>
      <c r="J62" s="10"/>
      <c r="K62" s="10"/>
      <c r="L62" s="10"/>
    </row>
    <row r="63" spans="1:12" x14ac:dyDescent="0.2">
      <c r="A63" s="96"/>
      <c r="B63" s="97"/>
      <c r="C63" s="98"/>
      <c r="D63" s="98"/>
      <c r="E63" s="98"/>
      <c r="F63" s="98"/>
      <c r="G63" s="289"/>
      <c r="H63" s="290"/>
      <c r="I63" s="99"/>
      <c r="J63" s="10"/>
      <c r="K63" s="10"/>
      <c r="L63" s="10"/>
    </row>
  </sheetData>
  <protectedRanges>
    <protectedRange sqref="A30:I30 A32:I32 A34:D34" name="Range1"/>
    <protectedRange sqref="E2 H2 C6:D6 C8:D8 C10:D10 C12:I12 C14:D14 F14:I14 C16:I16 C18:I18 C20:I20 C24:G24 C22:F22 C26 I26 I24" name="Range1_1"/>
  </protectedRanges>
  <mergeCells count="73">
    <mergeCell ref="A16:B16"/>
    <mergeCell ref="C16:I16"/>
    <mergeCell ref="A10:B11"/>
    <mergeCell ref="C10:D10"/>
    <mergeCell ref="A2:D2"/>
    <mergeCell ref="A4:I4"/>
    <mergeCell ref="A6:B6"/>
    <mergeCell ref="C6:D6"/>
    <mergeCell ref="A8:B8"/>
    <mergeCell ref="C8:D8"/>
    <mergeCell ref="A12:B12"/>
    <mergeCell ref="C12:I12"/>
    <mergeCell ref="A14:B14"/>
    <mergeCell ref="C14:D14"/>
    <mergeCell ref="F14:I14"/>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38:I38"/>
    <mergeCell ref="A40:D40"/>
    <mergeCell ref="E40:G40"/>
    <mergeCell ref="H40:I40"/>
    <mergeCell ref="A34:D34"/>
    <mergeCell ref="E34:G34"/>
    <mergeCell ref="H34:I34"/>
    <mergeCell ref="A36:D36"/>
    <mergeCell ref="E36:G36"/>
    <mergeCell ref="H36:I36"/>
    <mergeCell ref="A48:B48"/>
    <mergeCell ref="C48:E48"/>
    <mergeCell ref="H48:I48"/>
    <mergeCell ref="A1:C1"/>
    <mergeCell ref="C53:H53"/>
    <mergeCell ref="A46:B46"/>
    <mergeCell ref="A44:B44"/>
    <mergeCell ref="C44:D44"/>
    <mergeCell ref="F44:I44"/>
    <mergeCell ref="C45:D45"/>
    <mergeCell ref="F45:G45"/>
    <mergeCell ref="C46:I46"/>
    <mergeCell ref="C37:D37"/>
    <mergeCell ref="F37:G37"/>
    <mergeCell ref="A38:D38"/>
    <mergeCell ref="E38:G38"/>
    <mergeCell ref="G63:H63"/>
    <mergeCell ref="A50:B50"/>
    <mergeCell ref="C50:I50"/>
    <mergeCell ref="A52:B52"/>
    <mergeCell ref="C52:I52"/>
    <mergeCell ref="B55:E55"/>
    <mergeCell ref="B56:I56"/>
    <mergeCell ref="B57:H57"/>
    <mergeCell ref="B58:I58"/>
    <mergeCell ref="B59:I59"/>
    <mergeCell ref="G62:I62"/>
  </mergeCells>
  <phoneticPr fontId="5" type="noConversion"/>
  <conditionalFormatting sqref="H29">
    <cfRule type="cellIs" dxfId="6" priority="2" stopIfTrue="1" operator="equal">
      <formula>"DA"</formula>
    </cfRule>
  </conditionalFormatting>
  <conditionalFormatting sqref="H2">
    <cfRule type="cellIs" dxfId="5" priority="3" stopIfTrue="1" operator="lessThan">
      <formula>#REF!</formula>
    </cfRule>
  </conditionalFormatting>
  <conditionalFormatting sqref="H2">
    <cfRule type="cellIs" dxfId="4" priority="1" stopIfTrue="1" operator="lessThan">
      <formula>#REF!</formula>
    </cfRule>
  </conditionalFormatting>
  <hyperlinks>
    <hyperlink ref="C50" r:id="rId1"/>
    <hyperlink ref="C18" r:id="rId2"/>
    <hyperlink ref="C20" r:id="rId3"/>
  </hyperlinks>
  <pageMargins left="0.75" right="0.75" top="1" bottom="1" header="0.5" footer="0.5"/>
  <pageSetup paperSize="9" scale="80"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25"/>
  <sheetViews>
    <sheetView zoomScaleNormal="100" zoomScaleSheetLayoutView="110" workbookViewId="0">
      <selection activeCell="A120" sqref="A120:K120"/>
    </sheetView>
  </sheetViews>
  <sheetFormatPr defaultRowHeight="12.75" x14ac:dyDescent="0.2"/>
  <cols>
    <col min="1" max="9" width="9.140625" style="45"/>
    <col min="10" max="10" width="13.28515625" style="45" customWidth="1"/>
    <col min="11" max="11" width="12.85546875" style="45" customWidth="1"/>
    <col min="12" max="16384" width="9.140625" style="45"/>
  </cols>
  <sheetData>
    <row r="1" spans="1:11" ht="15.75" x14ac:dyDescent="0.2">
      <c r="A1" s="352" t="s">
        <v>127</v>
      </c>
      <c r="B1" s="352"/>
      <c r="C1" s="352"/>
      <c r="D1" s="352"/>
      <c r="E1" s="352"/>
      <c r="F1" s="352"/>
      <c r="G1" s="352"/>
      <c r="H1" s="352"/>
      <c r="I1" s="352"/>
      <c r="J1" s="352"/>
      <c r="K1" s="352"/>
    </row>
    <row r="2" spans="1:11" ht="12.75" customHeight="1" x14ac:dyDescent="0.2">
      <c r="A2" s="353" t="s">
        <v>590</v>
      </c>
      <c r="B2" s="353"/>
      <c r="C2" s="353"/>
      <c r="D2" s="353"/>
      <c r="E2" s="353"/>
      <c r="F2" s="353"/>
      <c r="G2" s="353"/>
      <c r="H2" s="353"/>
      <c r="I2" s="353"/>
      <c r="J2" s="353"/>
      <c r="K2" s="353"/>
    </row>
    <row r="3" spans="1:11" x14ac:dyDescent="0.2">
      <c r="A3" s="354" t="s">
        <v>128</v>
      </c>
      <c r="B3" s="355"/>
      <c r="C3" s="355"/>
      <c r="D3" s="355"/>
      <c r="E3" s="355"/>
      <c r="F3" s="355"/>
      <c r="G3" s="355"/>
      <c r="H3" s="355"/>
      <c r="I3" s="355"/>
      <c r="J3" s="355"/>
      <c r="K3" s="356"/>
    </row>
    <row r="4" spans="1:11" ht="22.5" x14ac:dyDescent="0.2">
      <c r="A4" s="357" t="s">
        <v>129</v>
      </c>
      <c r="B4" s="358"/>
      <c r="C4" s="358"/>
      <c r="D4" s="358"/>
      <c r="E4" s="358"/>
      <c r="F4" s="358"/>
      <c r="G4" s="358"/>
      <c r="H4" s="359"/>
      <c r="I4" s="236" t="s">
        <v>233</v>
      </c>
      <c r="J4" s="50" t="s">
        <v>130</v>
      </c>
      <c r="K4" s="151" t="s">
        <v>131</v>
      </c>
    </row>
    <row r="5" spans="1:11" x14ac:dyDescent="0.2">
      <c r="A5" s="342">
        <v>1</v>
      </c>
      <c r="B5" s="342"/>
      <c r="C5" s="342"/>
      <c r="D5" s="342"/>
      <c r="E5" s="342"/>
      <c r="F5" s="342"/>
      <c r="G5" s="342"/>
      <c r="H5" s="342"/>
      <c r="I5" s="48">
        <v>2</v>
      </c>
      <c r="J5" s="149">
        <v>3</v>
      </c>
      <c r="K5" s="149">
        <v>4</v>
      </c>
    </row>
    <row r="6" spans="1:11" x14ac:dyDescent="0.2">
      <c r="A6" s="343" t="s">
        <v>132</v>
      </c>
      <c r="B6" s="344"/>
      <c r="C6" s="344"/>
      <c r="D6" s="344"/>
      <c r="E6" s="344"/>
      <c r="F6" s="344"/>
      <c r="G6" s="344"/>
      <c r="H6" s="344"/>
      <c r="I6" s="344"/>
      <c r="J6" s="344"/>
      <c r="K6" s="345"/>
    </row>
    <row r="7" spans="1:11" x14ac:dyDescent="0.2">
      <c r="A7" s="346" t="s">
        <v>133</v>
      </c>
      <c r="B7" s="347"/>
      <c r="C7" s="347"/>
      <c r="D7" s="347"/>
      <c r="E7" s="347"/>
      <c r="F7" s="347"/>
      <c r="G7" s="347"/>
      <c r="H7" s="348"/>
      <c r="I7" s="3">
        <v>1</v>
      </c>
      <c r="J7" s="6"/>
      <c r="K7" s="6"/>
    </row>
    <row r="8" spans="1:11" x14ac:dyDescent="0.2">
      <c r="A8" s="349" t="s">
        <v>134</v>
      </c>
      <c r="B8" s="350"/>
      <c r="C8" s="350"/>
      <c r="D8" s="350"/>
      <c r="E8" s="350"/>
      <c r="F8" s="350"/>
      <c r="G8" s="350"/>
      <c r="H8" s="351"/>
      <c r="I8" s="1">
        <v>2</v>
      </c>
      <c r="J8" s="46">
        <f>J9+J16+J26+J35+J39</f>
        <v>462457755</v>
      </c>
      <c r="K8" s="46">
        <f>K9+K16+K26+K35+K39</f>
        <v>462871127</v>
      </c>
    </row>
    <row r="9" spans="1:11" x14ac:dyDescent="0.2">
      <c r="A9" s="361" t="s">
        <v>135</v>
      </c>
      <c r="B9" s="362"/>
      <c r="C9" s="362"/>
      <c r="D9" s="362"/>
      <c r="E9" s="362"/>
      <c r="F9" s="362"/>
      <c r="G9" s="362"/>
      <c r="H9" s="363"/>
      <c r="I9" s="1">
        <v>3</v>
      </c>
      <c r="J9" s="46">
        <f>SUM(J10:J15)</f>
        <v>34035267</v>
      </c>
      <c r="K9" s="46">
        <f>SUM(K10:K15)</f>
        <v>25733033</v>
      </c>
    </row>
    <row r="10" spans="1:11" ht="12.75" customHeight="1" x14ac:dyDescent="0.2">
      <c r="A10" s="360" t="s">
        <v>136</v>
      </c>
      <c r="B10" s="360"/>
      <c r="C10" s="360"/>
      <c r="D10" s="360"/>
      <c r="E10" s="360"/>
      <c r="F10" s="360"/>
      <c r="G10" s="360"/>
      <c r="H10" s="360"/>
      <c r="I10" s="1">
        <v>4</v>
      </c>
      <c r="J10" s="7">
        <v>0</v>
      </c>
      <c r="K10" s="7">
        <v>0</v>
      </c>
    </row>
    <row r="11" spans="1:11" ht="12.75" customHeight="1" x14ac:dyDescent="0.2">
      <c r="A11" s="360" t="s">
        <v>137</v>
      </c>
      <c r="B11" s="360"/>
      <c r="C11" s="360"/>
      <c r="D11" s="360"/>
      <c r="E11" s="360"/>
      <c r="F11" s="360"/>
      <c r="G11" s="360"/>
      <c r="H11" s="360"/>
      <c r="I11" s="1">
        <v>5</v>
      </c>
      <c r="J11" s="7">
        <v>34035267</v>
      </c>
      <c r="K11" s="7">
        <v>25733033</v>
      </c>
    </row>
    <row r="12" spans="1:11" ht="12.75" customHeight="1" x14ac:dyDescent="0.2">
      <c r="A12" s="360" t="s">
        <v>21</v>
      </c>
      <c r="B12" s="360"/>
      <c r="C12" s="360"/>
      <c r="D12" s="360"/>
      <c r="E12" s="360"/>
      <c r="F12" s="360"/>
      <c r="G12" s="360"/>
      <c r="H12" s="360"/>
      <c r="I12" s="1">
        <v>6</v>
      </c>
      <c r="J12" s="7">
        <v>0</v>
      </c>
      <c r="K12" s="7">
        <v>0</v>
      </c>
    </row>
    <row r="13" spans="1:11" ht="12.75" customHeight="1" x14ac:dyDescent="0.2">
      <c r="A13" s="360" t="s">
        <v>138</v>
      </c>
      <c r="B13" s="360"/>
      <c r="C13" s="360"/>
      <c r="D13" s="360"/>
      <c r="E13" s="360"/>
      <c r="F13" s="360"/>
      <c r="G13" s="360"/>
      <c r="H13" s="360"/>
      <c r="I13" s="1">
        <v>7</v>
      </c>
      <c r="J13" s="7">
        <v>0</v>
      </c>
      <c r="K13" s="7">
        <v>0</v>
      </c>
    </row>
    <row r="14" spans="1:11" ht="12.75" customHeight="1" x14ac:dyDescent="0.2">
      <c r="A14" s="360" t="s">
        <v>139</v>
      </c>
      <c r="B14" s="360"/>
      <c r="C14" s="360"/>
      <c r="D14" s="360"/>
      <c r="E14" s="360"/>
      <c r="F14" s="360"/>
      <c r="G14" s="360"/>
      <c r="H14" s="360"/>
      <c r="I14" s="1">
        <v>8</v>
      </c>
      <c r="J14" s="7">
        <v>0</v>
      </c>
      <c r="K14" s="7">
        <v>0</v>
      </c>
    </row>
    <row r="15" spans="1:11" ht="12.75" customHeight="1" x14ac:dyDescent="0.2">
      <c r="A15" s="360" t="s">
        <v>140</v>
      </c>
      <c r="B15" s="360"/>
      <c r="C15" s="360"/>
      <c r="D15" s="360"/>
      <c r="E15" s="360"/>
      <c r="F15" s="360"/>
      <c r="G15" s="360"/>
      <c r="H15" s="360"/>
      <c r="I15" s="1">
        <v>9</v>
      </c>
      <c r="J15" s="7">
        <v>0</v>
      </c>
      <c r="K15" s="7">
        <v>0</v>
      </c>
    </row>
    <row r="16" spans="1:11" x14ac:dyDescent="0.2">
      <c r="A16" s="361" t="s">
        <v>141</v>
      </c>
      <c r="B16" s="362"/>
      <c r="C16" s="362"/>
      <c r="D16" s="362"/>
      <c r="E16" s="362"/>
      <c r="F16" s="362"/>
      <c r="G16" s="362"/>
      <c r="H16" s="363"/>
      <c r="I16" s="1">
        <v>10</v>
      </c>
      <c r="J16" s="46">
        <f>SUM(J17:J25)</f>
        <v>374881124</v>
      </c>
      <c r="K16" s="46">
        <f>SUM(K17:K25)</f>
        <v>364253812</v>
      </c>
    </row>
    <row r="17" spans="1:11" ht="12.75" customHeight="1" x14ac:dyDescent="0.2">
      <c r="A17" s="360" t="s">
        <v>142</v>
      </c>
      <c r="B17" s="360"/>
      <c r="C17" s="360"/>
      <c r="D17" s="360"/>
      <c r="E17" s="360"/>
      <c r="F17" s="360"/>
      <c r="G17" s="360"/>
      <c r="H17" s="360"/>
      <c r="I17" s="1">
        <v>11</v>
      </c>
      <c r="J17" s="7">
        <v>23269</v>
      </c>
      <c r="K17" s="7">
        <v>23269</v>
      </c>
    </row>
    <row r="18" spans="1:11" ht="12.75" customHeight="1" x14ac:dyDescent="0.2">
      <c r="A18" s="360" t="s">
        <v>143</v>
      </c>
      <c r="B18" s="360"/>
      <c r="C18" s="360"/>
      <c r="D18" s="360"/>
      <c r="E18" s="360"/>
      <c r="F18" s="360"/>
      <c r="G18" s="360"/>
      <c r="H18" s="360"/>
      <c r="I18" s="1">
        <v>12</v>
      </c>
      <c r="J18" s="7">
        <v>14401427</v>
      </c>
      <c r="K18" s="7">
        <v>13988569</v>
      </c>
    </row>
    <row r="19" spans="1:11" ht="12.75" customHeight="1" x14ac:dyDescent="0.2">
      <c r="A19" s="360" t="s">
        <v>144</v>
      </c>
      <c r="B19" s="360"/>
      <c r="C19" s="360"/>
      <c r="D19" s="360"/>
      <c r="E19" s="360"/>
      <c r="F19" s="360"/>
      <c r="G19" s="360"/>
      <c r="H19" s="360"/>
      <c r="I19" s="1">
        <v>13</v>
      </c>
      <c r="J19" s="7">
        <v>307166483</v>
      </c>
      <c r="K19" s="7">
        <v>332504546</v>
      </c>
    </row>
    <row r="20" spans="1:11" ht="12.75" customHeight="1" x14ac:dyDescent="0.2">
      <c r="A20" s="360" t="s">
        <v>145</v>
      </c>
      <c r="B20" s="360"/>
      <c r="C20" s="360"/>
      <c r="D20" s="360"/>
      <c r="E20" s="360"/>
      <c r="F20" s="360"/>
      <c r="G20" s="360"/>
      <c r="H20" s="360"/>
      <c r="I20" s="1">
        <v>14</v>
      </c>
      <c r="J20" s="7">
        <v>21364</v>
      </c>
      <c r="K20" s="7">
        <v>339720</v>
      </c>
    </row>
    <row r="21" spans="1:11" ht="12.75" customHeight="1" x14ac:dyDescent="0.2">
      <c r="A21" s="360" t="s">
        <v>146</v>
      </c>
      <c r="B21" s="360"/>
      <c r="C21" s="360"/>
      <c r="D21" s="360"/>
      <c r="E21" s="360"/>
      <c r="F21" s="360"/>
      <c r="G21" s="360"/>
      <c r="H21" s="360"/>
      <c r="I21" s="1">
        <v>15</v>
      </c>
      <c r="J21" s="7">
        <v>0</v>
      </c>
      <c r="K21" s="7">
        <v>0</v>
      </c>
    </row>
    <row r="22" spans="1:11" ht="12.75" customHeight="1" x14ac:dyDescent="0.2">
      <c r="A22" s="360" t="s">
        <v>147</v>
      </c>
      <c r="B22" s="360"/>
      <c r="C22" s="360"/>
      <c r="D22" s="360"/>
      <c r="E22" s="360"/>
      <c r="F22" s="360"/>
      <c r="G22" s="360"/>
      <c r="H22" s="360"/>
      <c r="I22" s="1">
        <v>16</v>
      </c>
      <c r="J22" s="7">
        <v>0</v>
      </c>
      <c r="K22" s="7">
        <v>0</v>
      </c>
    </row>
    <row r="23" spans="1:11" ht="12.75" customHeight="1" x14ac:dyDescent="0.2">
      <c r="A23" s="360" t="s">
        <v>148</v>
      </c>
      <c r="B23" s="360"/>
      <c r="C23" s="360"/>
      <c r="D23" s="360"/>
      <c r="E23" s="360"/>
      <c r="F23" s="360"/>
      <c r="G23" s="360"/>
      <c r="H23" s="360"/>
      <c r="I23" s="1">
        <v>17</v>
      </c>
      <c r="J23" s="7">
        <v>52505481</v>
      </c>
      <c r="K23" s="7">
        <v>16818931</v>
      </c>
    </row>
    <row r="24" spans="1:11" ht="12.75" customHeight="1" x14ac:dyDescent="0.2">
      <c r="A24" s="360" t="s">
        <v>149</v>
      </c>
      <c r="B24" s="360"/>
      <c r="C24" s="360"/>
      <c r="D24" s="360"/>
      <c r="E24" s="360"/>
      <c r="F24" s="360"/>
      <c r="G24" s="360"/>
      <c r="H24" s="360"/>
      <c r="I24" s="1">
        <v>18</v>
      </c>
      <c r="J24" s="7">
        <v>46822</v>
      </c>
      <c r="K24" s="7">
        <v>46822</v>
      </c>
    </row>
    <row r="25" spans="1:11" ht="12.75" customHeight="1" x14ac:dyDescent="0.2">
      <c r="A25" s="360" t="s">
        <v>150</v>
      </c>
      <c r="B25" s="360"/>
      <c r="C25" s="360"/>
      <c r="D25" s="360"/>
      <c r="E25" s="360"/>
      <c r="F25" s="360"/>
      <c r="G25" s="360"/>
      <c r="H25" s="360"/>
      <c r="I25" s="1">
        <v>19</v>
      </c>
      <c r="J25" s="7">
        <v>716278</v>
      </c>
      <c r="K25" s="7">
        <v>531955</v>
      </c>
    </row>
    <row r="26" spans="1:11" x14ac:dyDescent="0.2">
      <c r="A26" s="361" t="s">
        <v>151</v>
      </c>
      <c r="B26" s="362"/>
      <c r="C26" s="362"/>
      <c r="D26" s="362"/>
      <c r="E26" s="362"/>
      <c r="F26" s="362"/>
      <c r="G26" s="362"/>
      <c r="H26" s="363"/>
      <c r="I26" s="1">
        <v>20</v>
      </c>
      <c r="J26" s="46">
        <f>SUM(J27:J34)</f>
        <v>53541364</v>
      </c>
      <c r="K26" s="46">
        <f>SUM(K27:K34)</f>
        <v>72884282</v>
      </c>
    </row>
    <row r="27" spans="1:11" ht="12.75" customHeight="1" x14ac:dyDescent="0.2">
      <c r="A27" s="360" t="s">
        <v>152</v>
      </c>
      <c r="B27" s="360"/>
      <c r="C27" s="360"/>
      <c r="D27" s="360"/>
      <c r="E27" s="360"/>
      <c r="F27" s="360"/>
      <c r="G27" s="360"/>
      <c r="H27" s="360"/>
      <c r="I27" s="1">
        <v>21</v>
      </c>
      <c r="J27" s="7">
        <v>19280184</v>
      </c>
      <c r="K27" s="7">
        <v>19301930</v>
      </c>
    </row>
    <row r="28" spans="1:11" ht="12.75" customHeight="1" x14ac:dyDescent="0.2">
      <c r="A28" s="360" t="s">
        <v>153</v>
      </c>
      <c r="B28" s="360"/>
      <c r="C28" s="360"/>
      <c r="D28" s="360"/>
      <c r="E28" s="360"/>
      <c r="F28" s="360"/>
      <c r="G28" s="360"/>
      <c r="H28" s="360"/>
      <c r="I28" s="1">
        <v>22</v>
      </c>
      <c r="J28" s="7">
        <v>23885716</v>
      </c>
      <c r="K28" s="7">
        <v>14702713</v>
      </c>
    </row>
    <row r="29" spans="1:11" ht="12.75" customHeight="1" x14ac:dyDescent="0.2">
      <c r="A29" s="360" t="s">
        <v>154</v>
      </c>
      <c r="B29" s="360"/>
      <c r="C29" s="360"/>
      <c r="D29" s="360"/>
      <c r="E29" s="360"/>
      <c r="F29" s="360"/>
      <c r="G29" s="360"/>
      <c r="H29" s="360"/>
      <c r="I29" s="1">
        <v>23</v>
      </c>
      <c r="J29" s="7">
        <v>0</v>
      </c>
      <c r="K29" s="7">
        <v>0</v>
      </c>
    </row>
    <row r="30" spans="1:11" x14ac:dyDescent="0.2">
      <c r="A30" s="361" t="s">
        <v>186</v>
      </c>
      <c r="B30" s="362"/>
      <c r="C30" s="362"/>
      <c r="D30" s="362"/>
      <c r="E30" s="362"/>
      <c r="F30" s="362"/>
      <c r="G30" s="362"/>
      <c r="H30" s="363"/>
      <c r="I30" s="1">
        <v>24</v>
      </c>
      <c r="J30" s="7">
        <v>0</v>
      </c>
      <c r="K30" s="7">
        <v>0</v>
      </c>
    </row>
    <row r="31" spans="1:11" ht="12.75" customHeight="1" x14ac:dyDescent="0.2">
      <c r="A31" s="360" t="s">
        <v>155</v>
      </c>
      <c r="B31" s="360"/>
      <c r="C31" s="360"/>
      <c r="D31" s="360"/>
      <c r="E31" s="360"/>
      <c r="F31" s="360"/>
      <c r="G31" s="360"/>
      <c r="H31" s="360"/>
      <c r="I31" s="1">
        <v>25</v>
      </c>
      <c r="J31" s="7">
        <v>0</v>
      </c>
      <c r="K31" s="7">
        <v>0</v>
      </c>
    </row>
    <row r="32" spans="1:11" ht="12.75" customHeight="1" x14ac:dyDescent="0.2">
      <c r="A32" s="360" t="s">
        <v>156</v>
      </c>
      <c r="B32" s="360"/>
      <c r="C32" s="360"/>
      <c r="D32" s="360"/>
      <c r="E32" s="360"/>
      <c r="F32" s="360"/>
      <c r="G32" s="360"/>
      <c r="H32" s="360"/>
      <c r="I32" s="1">
        <v>26</v>
      </c>
      <c r="J32" s="7">
        <v>10375464</v>
      </c>
      <c r="K32" s="7">
        <v>38879639</v>
      </c>
    </row>
    <row r="33" spans="1:11" ht="12.75" customHeight="1" x14ac:dyDescent="0.2">
      <c r="A33" s="360" t="s">
        <v>157</v>
      </c>
      <c r="B33" s="360"/>
      <c r="C33" s="360"/>
      <c r="D33" s="360"/>
      <c r="E33" s="360"/>
      <c r="F33" s="360"/>
      <c r="G33" s="360"/>
      <c r="H33" s="360"/>
      <c r="I33" s="1">
        <v>27</v>
      </c>
      <c r="J33" s="7">
        <v>0</v>
      </c>
      <c r="K33" s="7">
        <v>0</v>
      </c>
    </row>
    <row r="34" spans="1:11" ht="12.75" customHeight="1" x14ac:dyDescent="0.2">
      <c r="A34" s="360" t="s">
        <v>158</v>
      </c>
      <c r="B34" s="360"/>
      <c r="C34" s="360"/>
      <c r="D34" s="360"/>
      <c r="E34" s="360"/>
      <c r="F34" s="360"/>
      <c r="G34" s="360"/>
      <c r="H34" s="360"/>
      <c r="I34" s="1">
        <v>28</v>
      </c>
      <c r="J34" s="7">
        <v>0</v>
      </c>
      <c r="K34" s="7">
        <v>0</v>
      </c>
    </row>
    <row r="35" spans="1:11" x14ac:dyDescent="0.2">
      <c r="A35" s="361" t="s">
        <v>159</v>
      </c>
      <c r="B35" s="362"/>
      <c r="C35" s="362"/>
      <c r="D35" s="362"/>
      <c r="E35" s="362"/>
      <c r="F35" s="362"/>
      <c r="G35" s="362"/>
      <c r="H35" s="363"/>
      <c r="I35" s="1">
        <v>29</v>
      </c>
      <c r="J35" s="46">
        <f>SUM(J36:J38)</f>
        <v>0</v>
      </c>
      <c r="K35" s="46">
        <f>SUM(K36:K38)</f>
        <v>0</v>
      </c>
    </row>
    <row r="36" spans="1:11" ht="12.75" customHeight="1" x14ac:dyDescent="0.2">
      <c r="A36" s="360" t="s">
        <v>160</v>
      </c>
      <c r="B36" s="360"/>
      <c r="C36" s="360"/>
      <c r="D36" s="360"/>
      <c r="E36" s="360"/>
      <c r="F36" s="360"/>
      <c r="G36" s="360"/>
      <c r="H36" s="360"/>
      <c r="I36" s="1">
        <v>30</v>
      </c>
      <c r="J36" s="7">
        <v>0</v>
      </c>
      <c r="K36" s="7">
        <v>0</v>
      </c>
    </row>
    <row r="37" spans="1:11" ht="12.75" customHeight="1" x14ac:dyDescent="0.2">
      <c r="A37" s="360" t="s">
        <v>161</v>
      </c>
      <c r="B37" s="360"/>
      <c r="C37" s="360"/>
      <c r="D37" s="360"/>
      <c r="E37" s="360"/>
      <c r="F37" s="360"/>
      <c r="G37" s="360"/>
      <c r="H37" s="360"/>
      <c r="I37" s="1">
        <v>31</v>
      </c>
      <c r="J37" s="7">
        <v>0</v>
      </c>
      <c r="K37" s="7">
        <v>0</v>
      </c>
    </row>
    <row r="38" spans="1:11" ht="12.75" customHeight="1" x14ac:dyDescent="0.2">
      <c r="A38" s="360" t="s">
        <v>162</v>
      </c>
      <c r="B38" s="360"/>
      <c r="C38" s="360"/>
      <c r="D38" s="360"/>
      <c r="E38" s="360"/>
      <c r="F38" s="360"/>
      <c r="G38" s="360"/>
      <c r="H38" s="360"/>
      <c r="I38" s="1">
        <v>32</v>
      </c>
      <c r="J38" s="7">
        <v>0</v>
      </c>
      <c r="K38" s="7">
        <v>0</v>
      </c>
    </row>
    <row r="39" spans="1:11" ht="12.75" customHeight="1" x14ac:dyDescent="0.2">
      <c r="A39" s="360" t="s">
        <v>163</v>
      </c>
      <c r="B39" s="360"/>
      <c r="C39" s="360"/>
      <c r="D39" s="360"/>
      <c r="E39" s="360"/>
      <c r="F39" s="360"/>
      <c r="G39" s="360"/>
      <c r="H39" s="360"/>
      <c r="I39" s="1">
        <v>33</v>
      </c>
      <c r="J39" s="7">
        <v>0</v>
      </c>
      <c r="K39" s="7">
        <v>0</v>
      </c>
    </row>
    <row r="40" spans="1:11" x14ac:dyDescent="0.2">
      <c r="A40" s="349" t="s">
        <v>164</v>
      </c>
      <c r="B40" s="350"/>
      <c r="C40" s="350"/>
      <c r="D40" s="350"/>
      <c r="E40" s="350"/>
      <c r="F40" s="350"/>
      <c r="G40" s="350"/>
      <c r="H40" s="351"/>
      <c r="I40" s="1">
        <v>34</v>
      </c>
      <c r="J40" s="46">
        <f>J41+J49+J56+J64</f>
        <v>115309270</v>
      </c>
      <c r="K40" s="46">
        <f>K41+K49+K56+K64</f>
        <v>91081319</v>
      </c>
    </row>
    <row r="41" spans="1:11" x14ac:dyDescent="0.2">
      <c r="A41" s="361" t="s">
        <v>165</v>
      </c>
      <c r="B41" s="362"/>
      <c r="C41" s="362"/>
      <c r="D41" s="362"/>
      <c r="E41" s="362"/>
      <c r="F41" s="362"/>
      <c r="G41" s="362"/>
      <c r="H41" s="363"/>
      <c r="I41" s="1">
        <v>35</v>
      </c>
      <c r="J41" s="46">
        <f>SUM(J42:J48)</f>
        <v>6411179</v>
      </c>
      <c r="K41" s="46">
        <f>SUM(K42:K48)</f>
        <v>3919745</v>
      </c>
    </row>
    <row r="42" spans="1:11" ht="12.75" customHeight="1" x14ac:dyDescent="0.2">
      <c r="A42" s="360" t="s">
        <v>166</v>
      </c>
      <c r="B42" s="360"/>
      <c r="C42" s="360"/>
      <c r="D42" s="360"/>
      <c r="E42" s="360"/>
      <c r="F42" s="360"/>
      <c r="G42" s="360"/>
      <c r="H42" s="360"/>
      <c r="I42" s="1">
        <v>36</v>
      </c>
      <c r="J42" s="7">
        <v>0</v>
      </c>
      <c r="K42" s="7">
        <v>0</v>
      </c>
    </row>
    <row r="43" spans="1:11" ht="12.75" customHeight="1" x14ac:dyDescent="0.2">
      <c r="A43" s="360" t="s">
        <v>167</v>
      </c>
      <c r="B43" s="360"/>
      <c r="C43" s="360"/>
      <c r="D43" s="360"/>
      <c r="E43" s="360"/>
      <c r="F43" s="360"/>
      <c r="G43" s="360"/>
      <c r="H43" s="360"/>
      <c r="I43" s="1">
        <v>37</v>
      </c>
      <c r="J43" s="7">
        <v>0</v>
      </c>
      <c r="K43" s="7">
        <v>0</v>
      </c>
    </row>
    <row r="44" spans="1:11" x14ac:dyDescent="0.2">
      <c r="A44" s="361" t="s">
        <v>168</v>
      </c>
      <c r="B44" s="362"/>
      <c r="C44" s="362"/>
      <c r="D44" s="362"/>
      <c r="E44" s="362"/>
      <c r="F44" s="362"/>
      <c r="G44" s="362"/>
      <c r="H44" s="363"/>
      <c r="I44" s="1">
        <v>38</v>
      </c>
      <c r="J44" s="7">
        <v>0</v>
      </c>
      <c r="K44" s="7">
        <v>0</v>
      </c>
    </row>
    <row r="45" spans="1:11" x14ac:dyDescent="0.2">
      <c r="A45" s="361" t="s">
        <v>169</v>
      </c>
      <c r="B45" s="362"/>
      <c r="C45" s="362"/>
      <c r="D45" s="362"/>
      <c r="E45" s="362"/>
      <c r="F45" s="362"/>
      <c r="G45" s="362"/>
      <c r="H45" s="363"/>
      <c r="I45" s="1">
        <v>39</v>
      </c>
      <c r="J45" s="7">
        <v>6411179</v>
      </c>
      <c r="K45" s="7">
        <v>3919745</v>
      </c>
    </row>
    <row r="46" spans="1:11" x14ac:dyDescent="0.2">
      <c r="A46" s="361" t="s">
        <v>170</v>
      </c>
      <c r="B46" s="362"/>
      <c r="C46" s="362"/>
      <c r="D46" s="362"/>
      <c r="E46" s="362"/>
      <c r="F46" s="362"/>
      <c r="G46" s="362"/>
      <c r="H46" s="363"/>
      <c r="I46" s="1">
        <v>40</v>
      </c>
      <c r="J46" s="7">
        <v>0</v>
      </c>
      <c r="K46" s="7">
        <v>0</v>
      </c>
    </row>
    <row r="47" spans="1:11" x14ac:dyDescent="0.2">
      <c r="A47" s="361" t="s">
        <v>171</v>
      </c>
      <c r="B47" s="362"/>
      <c r="C47" s="362"/>
      <c r="D47" s="362"/>
      <c r="E47" s="362"/>
      <c r="F47" s="362"/>
      <c r="G47" s="362"/>
      <c r="H47" s="363"/>
      <c r="I47" s="1">
        <v>41</v>
      </c>
      <c r="J47" s="7">
        <v>0</v>
      </c>
      <c r="K47" s="7">
        <v>0</v>
      </c>
    </row>
    <row r="48" spans="1:11" x14ac:dyDescent="0.2">
      <c r="A48" s="361" t="s">
        <v>172</v>
      </c>
      <c r="B48" s="362"/>
      <c r="C48" s="362"/>
      <c r="D48" s="362"/>
      <c r="E48" s="362"/>
      <c r="F48" s="362"/>
      <c r="G48" s="362"/>
      <c r="H48" s="363"/>
      <c r="I48" s="1">
        <v>42</v>
      </c>
      <c r="J48" s="7">
        <v>0</v>
      </c>
      <c r="K48" s="7">
        <v>0</v>
      </c>
    </row>
    <row r="49" spans="1:11" x14ac:dyDescent="0.2">
      <c r="A49" s="361" t="s">
        <v>173</v>
      </c>
      <c r="B49" s="362"/>
      <c r="C49" s="362"/>
      <c r="D49" s="362"/>
      <c r="E49" s="362"/>
      <c r="F49" s="362"/>
      <c r="G49" s="362"/>
      <c r="H49" s="363"/>
      <c r="I49" s="1">
        <v>43</v>
      </c>
      <c r="J49" s="46">
        <f>SUM(J50:J55)</f>
        <v>82015619</v>
      </c>
      <c r="K49" s="46">
        <f>SUM(K50:K55)</f>
        <v>85344447</v>
      </c>
    </row>
    <row r="50" spans="1:11" ht="12.75" customHeight="1" x14ac:dyDescent="0.2">
      <c r="A50" s="360" t="s">
        <v>174</v>
      </c>
      <c r="B50" s="360"/>
      <c r="C50" s="360"/>
      <c r="D50" s="360"/>
      <c r="E50" s="360"/>
      <c r="F50" s="360"/>
      <c r="G50" s="360"/>
      <c r="H50" s="360"/>
      <c r="I50" s="1">
        <v>44</v>
      </c>
      <c r="J50" s="7">
        <v>0</v>
      </c>
      <c r="K50" s="7">
        <v>0</v>
      </c>
    </row>
    <row r="51" spans="1:11" ht="12.75" customHeight="1" x14ac:dyDescent="0.2">
      <c r="A51" s="360" t="s">
        <v>175</v>
      </c>
      <c r="B51" s="360"/>
      <c r="C51" s="360"/>
      <c r="D51" s="360"/>
      <c r="E51" s="360"/>
      <c r="F51" s="360"/>
      <c r="G51" s="360"/>
      <c r="H51" s="360"/>
      <c r="I51" s="1">
        <v>45</v>
      </c>
      <c r="J51" s="7">
        <v>79638449</v>
      </c>
      <c r="K51" s="7">
        <v>83997635</v>
      </c>
    </row>
    <row r="52" spans="1:11" ht="12.75" customHeight="1" x14ac:dyDescent="0.2">
      <c r="A52" s="360" t="s">
        <v>176</v>
      </c>
      <c r="B52" s="360"/>
      <c r="C52" s="360"/>
      <c r="D52" s="360"/>
      <c r="E52" s="360"/>
      <c r="F52" s="360"/>
      <c r="G52" s="360"/>
      <c r="H52" s="360"/>
      <c r="I52" s="1">
        <v>46</v>
      </c>
      <c r="J52" s="7">
        <v>0</v>
      </c>
      <c r="K52" s="7">
        <v>0</v>
      </c>
    </row>
    <row r="53" spans="1:11" ht="12.75" customHeight="1" x14ac:dyDescent="0.2">
      <c r="A53" s="360" t="s">
        <v>177</v>
      </c>
      <c r="B53" s="360"/>
      <c r="C53" s="360"/>
      <c r="D53" s="360"/>
      <c r="E53" s="360"/>
      <c r="F53" s="360"/>
      <c r="G53" s="360"/>
      <c r="H53" s="360"/>
      <c r="I53" s="1">
        <v>47</v>
      </c>
      <c r="J53" s="7">
        <v>38235</v>
      </c>
      <c r="K53" s="7">
        <v>43638</v>
      </c>
    </row>
    <row r="54" spans="1:11" ht="12.75" customHeight="1" x14ac:dyDescent="0.2">
      <c r="A54" s="360" t="s">
        <v>178</v>
      </c>
      <c r="B54" s="360"/>
      <c r="C54" s="360"/>
      <c r="D54" s="360"/>
      <c r="E54" s="360"/>
      <c r="F54" s="360"/>
      <c r="G54" s="360"/>
      <c r="H54" s="360"/>
      <c r="I54" s="1">
        <v>48</v>
      </c>
      <c r="J54" s="7">
        <v>182724</v>
      </c>
      <c r="K54" s="7">
        <v>192823</v>
      </c>
    </row>
    <row r="55" spans="1:11" ht="12.75" customHeight="1" x14ac:dyDescent="0.2">
      <c r="A55" s="360" t="s">
        <v>179</v>
      </c>
      <c r="B55" s="360"/>
      <c r="C55" s="360"/>
      <c r="D55" s="360"/>
      <c r="E55" s="360"/>
      <c r="F55" s="360"/>
      <c r="G55" s="360"/>
      <c r="H55" s="360"/>
      <c r="I55" s="1">
        <v>49</v>
      </c>
      <c r="J55" s="7">
        <v>2156211</v>
      </c>
      <c r="K55" s="7">
        <v>1110351</v>
      </c>
    </row>
    <row r="56" spans="1:11" x14ac:dyDescent="0.2">
      <c r="A56" s="361" t="s">
        <v>180</v>
      </c>
      <c r="B56" s="362"/>
      <c r="C56" s="362"/>
      <c r="D56" s="362"/>
      <c r="E56" s="362"/>
      <c r="F56" s="362"/>
      <c r="G56" s="362"/>
      <c r="H56" s="363"/>
      <c r="I56" s="1">
        <v>50</v>
      </c>
      <c r="J56" s="46">
        <f>SUM(J57:J63)</f>
        <v>25069550</v>
      </c>
      <c r="K56" s="46">
        <f>SUM(K57:K63)</f>
        <v>571737</v>
      </c>
    </row>
    <row r="57" spans="1:11" ht="12.75" customHeight="1" x14ac:dyDescent="0.2">
      <c r="A57" s="360" t="s">
        <v>152</v>
      </c>
      <c r="B57" s="360"/>
      <c r="C57" s="360"/>
      <c r="D57" s="360"/>
      <c r="E57" s="360"/>
      <c r="F57" s="360"/>
      <c r="G57" s="360"/>
      <c r="H57" s="360"/>
      <c r="I57" s="1">
        <v>51</v>
      </c>
      <c r="J57" s="7">
        <v>0</v>
      </c>
      <c r="K57" s="7">
        <v>0</v>
      </c>
    </row>
    <row r="58" spans="1:11" ht="12.75" customHeight="1" x14ac:dyDescent="0.2">
      <c r="A58" s="360" t="s">
        <v>153</v>
      </c>
      <c r="B58" s="360"/>
      <c r="C58" s="360"/>
      <c r="D58" s="360"/>
      <c r="E58" s="360"/>
      <c r="F58" s="360"/>
      <c r="G58" s="360"/>
      <c r="H58" s="360"/>
      <c r="I58" s="1">
        <v>52</v>
      </c>
      <c r="J58" s="7">
        <v>0</v>
      </c>
      <c r="K58" s="7">
        <v>0</v>
      </c>
    </row>
    <row r="59" spans="1:11" ht="12.75" customHeight="1" x14ac:dyDescent="0.2">
      <c r="A59" s="360" t="s">
        <v>154</v>
      </c>
      <c r="B59" s="360"/>
      <c r="C59" s="360"/>
      <c r="D59" s="360"/>
      <c r="E59" s="360"/>
      <c r="F59" s="360"/>
      <c r="G59" s="360"/>
      <c r="H59" s="360"/>
      <c r="I59" s="1">
        <v>53</v>
      </c>
      <c r="J59" s="7">
        <v>0</v>
      </c>
      <c r="K59" s="7">
        <v>0</v>
      </c>
    </row>
    <row r="60" spans="1:11" x14ac:dyDescent="0.2">
      <c r="A60" s="361" t="s">
        <v>186</v>
      </c>
      <c r="B60" s="362"/>
      <c r="C60" s="362"/>
      <c r="D60" s="362"/>
      <c r="E60" s="362"/>
      <c r="F60" s="362"/>
      <c r="G60" s="362"/>
      <c r="H60" s="363"/>
      <c r="I60" s="1">
        <v>54</v>
      </c>
      <c r="J60" s="7">
        <v>0</v>
      </c>
      <c r="K60" s="7">
        <v>0</v>
      </c>
    </row>
    <row r="61" spans="1:11" x14ac:dyDescent="0.2">
      <c r="A61" s="361" t="s">
        <v>155</v>
      </c>
      <c r="B61" s="362"/>
      <c r="C61" s="362"/>
      <c r="D61" s="362"/>
      <c r="E61" s="362"/>
      <c r="F61" s="362"/>
      <c r="G61" s="362"/>
      <c r="H61" s="363"/>
      <c r="I61" s="1">
        <v>55</v>
      </c>
      <c r="J61" s="7">
        <v>0</v>
      </c>
      <c r="K61" s="7">
        <v>0</v>
      </c>
    </row>
    <row r="62" spans="1:11" x14ac:dyDescent="0.2">
      <c r="A62" s="361" t="s">
        <v>156</v>
      </c>
      <c r="B62" s="362"/>
      <c r="C62" s="362"/>
      <c r="D62" s="362"/>
      <c r="E62" s="362"/>
      <c r="F62" s="362"/>
      <c r="G62" s="362"/>
      <c r="H62" s="363"/>
      <c r="I62" s="1">
        <v>56</v>
      </c>
      <c r="J62" s="7">
        <v>25069550</v>
      </c>
      <c r="K62" s="7">
        <v>571737</v>
      </c>
    </row>
    <row r="63" spans="1:11" x14ac:dyDescent="0.2">
      <c r="A63" s="361" t="s">
        <v>181</v>
      </c>
      <c r="B63" s="362"/>
      <c r="C63" s="362"/>
      <c r="D63" s="362"/>
      <c r="E63" s="362"/>
      <c r="F63" s="362"/>
      <c r="G63" s="362"/>
      <c r="H63" s="363"/>
      <c r="I63" s="1">
        <v>57</v>
      </c>
      <c r="J63" s="7">
        <v>0</v>
      </c>
      <c r="K63" s="7">
        <v>0</v>
      </c>
    </row>
    <row r="64" spans="1:11" ht="12.75" customHeight="1" x14ac:dyDescent="0.2">
      <c r="A64" s="360" t="s">
        <v>182</v>
      </c>
      <c r="B64" s="360"/>
      <c r="C64" s="360"/>
      <c r="D64" s="360"/>
      <c r="E64" s="360"/>
      <c r="F64" s="360"/>
      <c r="G64" s="360"/>
      <c r="H64" s="360"/>
      <c r="I64" s="1">
        <v>58</v>
      </c>
      <c r="J64" s="7">
        <v>1812922</v>
      </c>
      <c r="K64" s="7">
        <v>1245390</v>
      </c>
    </row>
    <row r="65" spans="1:11" ht="12.75" customHeight="1" x14ac:dyDescent="0.2">
      <c r="A65" s="364" t="s">
        <v>183</v>
      </c>
      <c r="B65" s="364"/>
      <c r="C65" s="364"/>
      <c r="D65" s="364"/>
      <c r="E65" s="364"/>
      <c r="F65" s="364"/>
      <c r="G65" s="364"/>
      <c r="H65" s="364"/>
      <c r="I65" s="1">
        <v>59</v>
      </c>
      <c r="J65" s="7">
        <v>56211554</v>
      </c>
      <c r="K65" s="7">
        <v>65899495</v>
      </c>
    </row>
    <row r="66" spans="1:11" x14ac:dyDescent="0.2">
      <c r="A66" s="349" t="s">
        <v>184</v>
      </c>
      <c r="B66" s="350"/>
      <c r="C66" s="350"/>
      <c r="D66" s="350"/>
      <c r="E66" s="350"/>
      <c r="F66" s="350"/>
      <c r="G66" s="350"/>
      <c r="H66" s="351"/>
      <c r="I66" s="1">
        <v>60</v>
      </c>
      <c r="J66" s="46">
        <f>J7+J8+J40+J65</f>
        <v>633978579</v>
      </c>
      <c r="K66" s="46">
        <f>K7+K8+K40+K65</f>
        <v>619851941</v>
      </c>
    </row>
    <row r="67" spans="1:11" x14ac:dyDescent="0.2">
      <c r="A67" s="365" t="s">
        <v>185</v>
      </c>
      <c r="B67" s="366"/>
      <c r="C67" s="366"/>
      <c r="D67" s="366"/>
      <c r="E67" s="366"/>
      <c r="F67" s="366"/>
      <c r="G67" s="366"/>
      <c r="H67" s="367"/>
      <c r="I67" s="4">
        <v>61</v>
      </c>
      <c r="J67" s="8">
        <v>591187733</v>
      </c>
      <c r="K67" s="8">
        <v>1036631473</v>
      </c>
    </row>
    <row r="68" spans="1:11" x14ac:dyDescent="0.2">
      <c r="A68" s="368" t="s">
        <v>582</v>
      </c>
      <c r="B68" s="369"/>
      <c r="C68" s="369"/>
      <c r="D68" s="369"/>
      <c r="E68" s="369"/>
      <c r="F68" s="369"/>
      <c r="G68" s="369"/>
      <c r="H68" s="369"/>
      <c r="I68" s="369"/>
      <c r="J68" s="369"/>
      <c r="K68" s="370"/>
    </row>
    <row r="69" spans="1:11" x14ac:dyDescent="0.2">
      <c r="A69" s="346" t="s">
        <v>187</v>
      </c>
      <c r="B69" s="347"/>
      <c r="C69" s="347"/>
      <c r="D69" s="347"/>
      <c r="E69" s="347"/>
      <c r="F69" s="347"/>
      <c r="G69" s="347"/>
      <c r="H69" s="348"/>
      <c r="I69" s="3">
        <v>62</v>
      </c>
      <c r="J69" s="47">
        <f>J70+J71+J72+J78+J79+J82+J85</f>
        <v>-393565962</v>
      </c>
      <c r="K69" s="47">
        <f>K70+K71+K72+K78+K79+K82+K85</f>
        <v>-447168770</v>
      </c>
    </row>
    <row r="70" spans="1:11" ht="12.75" customHeight="1" x14ac:dyDescent="0.2">
      <c r="A70" s="360" t="s">
        <v>188</v>
      </c>
      <c r="B70" s="360"/>
      <c r="C70" s="360"/>
      <c r="D70" s="360"/>
      <c r="E70" s="360"/>
      <c r="F70" s="360"/>
      <c r="G70" s="360"/>
      <c r="H70" s="360"/>
      <c r="I70" s="1">
        <v>63</v>
      </c>
      <c r="J70" s="7">
        <v>28200700</v>
      </c>
      <c r="K70" s="7">
        <v>28200700</v>
      </c>
    </row>
    <row r="71" spans="1:11" ht="12.75" customHeight="1" x14ac:dyDescent="0.2">
      <c r="A71" s="360" t="s">
        <v>189</v>
      </c>
      <c r="B71" s="360"/>
      <c r="C71" s="360"/>
      <c r="D71" s="360"/>
      <c r="E71" s="360"/>
      <c r="F71" s="360"/>
      <c r="G71" s="360"/>
      <c r="H71" s="360"/>
      <c r="I71" s="1">
        <v>64</v>
      </c>
      <c r="J71" s="7">
        <v>194354000</v>
      </c>
      <c r="K71" s="7">
        <v>194354000</v>
      </c>
    </row>
    <row r="72" spans="1:11" x14ac:dyDescent="0.2">
      <c r="A72" s="361" t="s">
        <v>190</v>
      </c>
      <c r="B72" s="362"/>
      <c r="C72" s="362"/>
      <c r="D72" s="362"/>
      <c r="E72" s="362"/>
      <c r="F72" s="362"/>
      <c r="G72" s="362"/>
      <c r="H72" s="363"/>
      <c r="I72" s="1">
        <v>65</v>
      </c>
      <c r="J72" s="46">
        <f>J73+J74-J75+J76+J77</f>
        <v>0</v>
      </c>
      <c r="K72" s="46">
        <v>0</v>
      </c>
    </row>
    <row r="73" spans="1:11" ht="12.75" customHeight="1" x14ac:dyDescent="0.2">
      <c r="A73" s="360" t="s">
        <v>191</v>
      </c>
      <c r="B73" s="360"/>
      <c r="C73" s="360"/>
      <c r="D73" s="360"/>
      <c r="E73" s="360"/>
      <c r="F73" s="360"/>
      <c r="G73" s="360"/>
      <c r="H73" s="360"/>
      <c r="I73" s="1">
        <v>66</v>
      </c>
      <c r="J73" s="7">
        <v>0</v>
      </c>
      <c r="K73" s="7">
        <v>0</v>
      </c>
    </row>
    <row r="74" spans="1:11" ht="12.75" customHeight="1" x14ac:dyDescent="0.2">
      <c r="A74" s="360" t="s">
        <v>192</v>
      </c>
      <c r="B74" s="360"/>
      <c r="C74" s="360"/>
      <c r="D74" s="360"/>
      <c r="E74" s="360"/>
      <c r="F74" s="360"/>
      <c r="G74" s="360"/>
      <c r="H74" s="360"/>
      <c r="I74" s="1">
        <v>67</v>
      </c>
      <c r="J74" s="7">
        <v>0</v>
      </c>
      <c r="K74" s="7">
        <v>0</v>
      </c>
    </row>
    <row r="75" spans="1:11" ht="12.75" customHeight="1" x14ac:dyDescent="0.2">
      <c r="A75" s="360" t="s">
        <v>193</v>
      </c>
      <c r="B75" s="360"/>
      <c r="C75" s="360"/>
      <c r="D75" s="360"/>
      <c r="E75" s="360"/>
      <c r="F75" s="360"/>
      <c r="G75" s="360"/>
      <c r="H75" s="360"/>
      <c r="I75" s="1">
        <v>68</v>
      </c>
      <c r="J75" s="7">
        <v>0</v>
      </c>
      <c r="K75" s="7">
        <v>0</v>
      </c>
    </row>
    <row r="76" spans="1:11" ht="12.75" customHeight="1" x14ac:dyDescent="0.2">
      <c r="A76" s="360" t="s">
        <v>194</v>
      </c>
      <c r="B76" s="360"/>
      <c r="C76" s="360"/>
      <c r="D76" s="360"/>
      <c r="E76" s="360"/>
      <c r="F76" s="360"/>
      <c r="G76" s="360"/>
      <c r="H76" s="360"/>
      <c r="I76" s="1">
        <v>69</v>
      </c>
      <c r="J76" s="7">
        <v>0</v>
      </c>
      <c r="K76" s="7">
        <v>0</v>
      </c>
    </row>
    <row r="77" spans="1:11" ht="12.75" customHeight="1" x14ac:dyDescent="0.2">
      <c r="A77" s="360" t="s">
        <v>195</v>
      </c>
      <c r="B77" s="360"/>
      <c r="C77" s="360"/>
      <c r="D77" s="360"/>
      <c r="E77" s="360"/>
      <c r="F77" s="360"/>
      <c r="G77" s="360"/>
      <c r="H77" s="360"/>
      <c r="I77" s="1">
        <v>70</v>
      </c>
      <c r="J77" s="7">
        <v>0</v>
      </c>
      <c r="K77" s="7">
        <v>0</v>
      </c>
    </row>
    <row r="78" spans="1:11" ht="12.75" customHeight="1" x14ac:dyDescent="0.2">
      <c r="A78" s="360" t="s">
        <v>196</v>
      </c>
      <c r="B78" s="360"/>
      <c r="C78" s="360"/>
      <c r="D78" s="360"/>
      <c r="E78" s="360"/>
      <c r="F78" s="360"/>
      <c r="G78" s="360"/>
      <c r="H78" s="360"/>
      <c r="I78" s="1">
        <v>71</v>
      </c>
      <c r="J78" s="7">
        <v>0</v>
      </c>
      <c r="K78" s="7">
        <v>0</v>
      </c>
    </row>
    <row r="79" spans="1:11" x14ac:dyDescent="0.2">
      <c r="A79" s="361" t="s">
        <v>197</v>
      </c>
      <c r="B79" s="362"/>
      <c r="C79" s="362"/>
      <c r="D79" s="362"/>
      <c r="E79" s="362"/>
      <c r="F79" s="362"/>
      <c r="G79" s="362"/>
      <c r="H79" s="363"/>
      <c r="I79" s="1">
        <v>72</v>
      </c>
      <c r="J79" s="46">
        <f>J80-J81</f>
        <v>-553595946</v>
      </c>
      <c r="K79" s="46">
        <f>K80-K81</f>
        <v>-619250046</v>
      </c>
    </row>
    <row r="80" spans="1:11" x14ac:dyDescent="0.2">
      <c r="A80" s="371" t="s">
        <v>198</v>
      </c>
      <c r="B80" s="372"/>
      <c r="C80" s="372"/>
      <c r="D80" s="372"/>
      <c r="E80" s="372"/>
      <c r="F80" s="372"/>
      <c r="G80" s="372"/>
      <c r="H80" s="373"/>
      <c r="I80" s="1">
        <v>73</v>
      </c>
      <c r="J80" s="7">
        <v>0</v>
      </c>
      <c r="K80" s="7">
        <v>0</v>
      </c>
    </row>
    <row r="81" spans="1:11" x14ac:dyDescent="0.2">
      <c r="A81" s="371" t="s">
        <v>199</v>
      </c>
      <c r="B81" s="372"/>
      <c r="C81" s="372"/>
      <c r="D81" s="372"/>
      <c r="E81" s="372"/>
      <c r="F81" s="372"/>
      <c r="G81" s="372"/>
      <c r="H81" s="373"/>
      <c r="I81" s="1">
        <v>74</v>
      </c>
      <c r="J81" s="7">
        <v>553595946</v>
      </c>
      <c r="K81" s="7">
        <v>619250046</v>
      </c>
    </row>
    <row r="82" spans="1:11" x14ac:dyDescent="0.2">
      <c r="A82" s="361" t="s">
        <v>200</v>
      </c>
      <c r="B82" s="362"/>
      <c r="C82" s="362"/>
      <c r="D82" s="362"/>
      <c r="E82" s="362"/>
      <c r="F82" s="362"/>
      <c r="G82" s="362"/>
      <c r="H82" s="363"/>
      <c r="I82" s="1">
        <v>75</v>
      </c>
      <c r="J82" s="46">
        <f>J83-J84</f>
        <v>-62524716</v>
      </c>
      <c r="K82" s="46">
        <f>K83-K84</f>
        <v>-50473424</v>
      </c>
    </row>
    <row r="83" spans="1:11" x14ac:dyDescent="0.2">
      <c r="A83" s="371" t="s">
        <v>201</v>
      </c>
      <c r="B83" s="372"/>
      <c r="C83" s="372"/>
      <c r="D83" s="372"/>
      <c r="E83" s="372"/>
      <c r="F83" s="372"/>
      <c r="G83" s="372"/>
      <c r="H83" s="373"/>
      <c r="I83" s="1">
        <v>76</v>
      </c>
      <c r="J83" s="7">
        <v>0</v>
      </c>
      <c r="K83" s="7">
        <v>0</v>
      </c>
    </row>
    <row r="84" spans="1:11" x14ac:dyDescent="0.2">
      <c r="A84" s="371" t="s">
        <v>202</v>
      </c>
      <c r="B84" s="372"/>
      <c r="C84" s="372"/>
      <c r="D84" s="372"/>
      <c r="E84" s="372"/>
      <c r="F84" s="372"/>
      <c r="G84" s="372"/>
      <c r="H84" s="373"/>
      <c r="I84" s="1">
        <v>77</v>
      </c>
      <c r="J84" s="7">
        <v>62524716</v>
      </c>
      <c r="K84" s="7">
        <v>50473424</v>
      </c>
    </row>
    <row r="85" spans="1:11" x14ac:dyDescent="0.2">
      <c r="A85" s="361" t="s">
        <v>203</v>
      </c>
      <c r="B85" s="362"/>
      <c r="C85" s="362"/>
      <c r="D85" s="362"/>
      <c r="E85" s="362"/>
      <c r="F85" s="362"/>
      <c r="G85" s="362"/>
      <c r="H85" s="363"/>
      <c r="I85" s="1">
        <v>78</v>
      </c>
      <c r="J85" s="7">
        <v>0</v>
      </c>
      <c r="K85" s="7">
        <v>0</v>
      </c>
    </row>
    <row r="86" spans="1:11" x14ac:dyDescent="0.2">
      <c r="A86" s="349" t="s">
        <v>207</v>
      </c>
      <c r="B86" s="350"/>
      <c r="C86" s="350"/>
      <c r="D86" s="350"/>
      <c r="E86" s="350"/>
      <c r="F86" s="350"/>
      <c r="G86" s="350"/>
      <c r="H86" s="351"/>
      <c r="I86" s="1">
        <v>79</v>
      </c>
      <c r="J86" s="46">
        <f>SUM(J87:J89)</f>
        <v>1338578</v>
      </c>
      <c r="K86" s="46">
        <f>SUM(K87:K89)</f>
        <v>2796143</v>
      </c>
    </row>
    <row r="87" spans="1:11" x14ac:dyDescent="0.2">
      <c r="A87" s="361" t="s">
        <v>204</v>
      </c>
      <c r="B87" s="362"/>
      <c r="C87" s="362"/>
      <c r="D87" s="362"/>
      <c r="E87" s="362"/>
      <c r="F87" s="362"/>
      <c r="G87" s="362"/>
      <c r="H87" s="363"/>
      <c r="I87" s="1">
        <v>80</v>
      </c>
      <c r="J87" s="7">
        <v>409736</v>
      </c>
      <c r="K87" s="7">
        <v>1867301</v>
      </c>
    </row>
    <row r="88" spans="1:11" ht="12.75" customHeight="1" x14ac:dyDescent="0.2">
      <c r="A88" s="360" t="s">
        <v>205</v>
      </c>
      <c r="B88" s="360"/>
      <c r="C88" s="360"/>
      <c r="D88" s="360"/>
      <c r="E88" s="360"/>
      <c r="F88" s="360"/>
      <c r="G88" s="360"/>
      <c r="H88" s="360"/>
      <c r="I88" s="1">
        <v>81</v>
      </c>
      <c r="J88" s="7">
        <v>928842</v>
      </c>
      <c r="K88" s="7">
        <v>928842</v>
      </c>
    </row>
    <row r="89" spans="1:11" ht="12.75" customHeight="1" x14ac:dyDescent="0.2">
      <c r="A89" s="360" t="s">
        <v>206</v>
      </c>
      <c r="B89" s="360"/>
      <c r="C89" s="360"/>
      <c r="D89" s="360"/>
      <c r="E89" s="360"/>
      <c r="F89" s="360"/>
      <c r="G89" s="360"/>
      <c r="H89" s="360"/>
      <c r="I89" s="1">
        <v>82</v>
      </c>
      <c r="J89" s="7">
        <v>0</v>
      </c>
      <c r="K89" s="7">
        <v>0</v>
      </c>
    </row>
    <row r="90" spans="1:11" x14ac:dyDescent="0.2">
      <c r="A90" s="349" t="s">
        <v>208</v>
      </c>
      <c r="B90" s="350"/>
      <c r="C90" s="350"/>
      <c r="D90" s="350"/>
      <c r="E90" s="350"/>
      <c r="F90" s="350"/>
      <c r="G90" s="350"/>
      <c r="H90" s="351"/>
      <c r="I90" s="1">
        <v>83</v>
      </c>
      <c r="J90" s="46">
        <f>SUM(J91:J99)</f>
        <v>235549762</v>
      </c>
      <c r="K90" s="46">
        <f>SUM(K91:K99)</f>
        <v>576640955</v>
      </c>
    </row>
    <row r="91" spans="1:11" ht="12.75" customHeight="1" x14ac:dyDescent="0.2">
      <c r="A91" s="360" t="s">
        <v>209</v>
      </c>
      <c r="B91" s="360"/>
      <c r="C91" s="360"/>
      <c r="D91" s="360"/>
      <c r="E91" s="360"/>
      <c r="F91" s="360"/>
      <c r="G91" s="360"/>
      <c r="H91" s="360"/>
      <c r="I91" s="1">
        <v>84</v>
      </c>
      <c r="J91" s="7">
        <v>0</v>
      </c>
      <c r="K91" s="7">
        <v>0</v>
      </c>
    </row>
    <row r="92" spans="1:11" ht="12.75" customHeight="1" x14ac:dyDescent="0.2">
      <c r="A92" s="360" t="s">
        <v>217</v>
      </c>
      <c r="B92" s="360"/>
      <c r="C92" s="360"/>
      <c r="D92" s="360"/>
      <c r="E92" s="360"/>
      <c r="F92" s="360"/>
      <c r="G92" s="360"/>
      <c r="H92" s="360"/>
      <c r="I92" s="1">
        <v>85</v>
      </c>
      <c r="J92" s="7">
        <v>53952015</v>
      </c>
      <c r="K92" s="7">
        <v>46377442</v>
      </c>
    </row>
    <row r="93" spans="1:11" x14ac:dyDescent="0.2">
      <c r="A93" s="361" t="s">
        <v>210</v>
      </c>
      <c r="B93" s="362"/>
      <c r="C93" s="362"/>
      <c r="D93" s="362"/>
      <c r="E93" s="362"/>
      <c r="F93" s="362"/>
      <c r="G93" s="362"/>
      <c r="H93" s="363"/>
      <c r="I93" s="1">
        <v>86</v>
      </c>
      <c r="J93" s="7">
        <v>181597747</v>
      </c>
      <c r="K93" s="7">
        <v>530263513</v>
      </c>
    </row>
    <row r="94" spans="1:11" ht="12.75" customHeight="1" x14ac:dyDescent="0.2">
      <c r="A94" s="360" t="s">
        <v>211</v>
      </c>
      <c r="B94" s="360"/>
      <c r="C94" s="360"/>
      <c r="D94" s="360"/>
      <c r="E94" s="360"/>
      <c r="F94" s="360"/>
      <c r="G94" s="360"/>
      <c r="H94" s="360"/>
      <c r="I94" s="1">
        <v>87</v>
      </c>
      <c r="J94" s="7">
        <v>0</v>
      </c>
      <c r="K94" s="7">
        <v>0</v>
      </c>
    </row>
    <row r="95" spans="1:11" ht="12.75" customHeight="1" x14ac:dyDescent="0.2">
      <c r="A95" s="360" t="s">
        <v>212</v>
      </c>
      <c r="B95" s="360"/>
      <c r="C95" s="360"/>
      <c r="D95" s="360"/>
      <c r="E95" s="360"/>
      <c r="F95" s="360"/>
      <c r="G95" s="360"/>
      <c r="H95" s="360"/>
      <c r="I95" s="1">
        <v>88</v>
      </c>
      <c r="J95" s="7">
        <v>0</v>
      </c>
      <c r="K95" s="7">
        <v>0</v>
      </c>
    </row>
    <row r="96" spans="1:11" ht="12.75" customHeight="1" x14ac:dyDescent="0.2">
      <c r="A96" s="360" t="s">
        <v>213</v>
      </c>
      <c r="B96" s="360"/>
      <c r="C96" s="360"/>
      <c r="D96" s="360"/>
      <c r="E96" s="360"/>
      <c r="F96" s="360"/>
      <c r="G96" s="360"/>
      <c r="H96" s="360"/>
      <c r="I96" s="1">
        <v>89</v>
      </c>
      <c r="J96" s="7">
        <v>0</v>
      </c>
      <c r="K96" s="7">
        <v>0</v>
      </c>
    </row>
    <row r="97" spans="1:11" x14ac:dyDescent="0.2">
      <c r="A97" s="361" t="s">
        <v>231</v>
      </c>
      <c r="B97" s="362"/>
      <c r="C97" s="362"/>
      <c r="D97" s="362"/>
      <c r="E97" s="362"/>
      <c r="F97" s="362"/>
      <c r="G97" s="362"/>
      <c r="H97" s="363"/>
      <c r="I97" s="1">
        <v>90</v>
      </c>
      <c r="J97" s="7">
        <v>0</v>
      </c>
      <c r="K97" s="7">
        <v>0</v>
      </c>
    </row>
    <row r="98" spans="1:11" x14ac:dyDescent="0.2">
      <c r="A98" s="361" t="s">
        <v>214</v>
      </c>
      <c r="B98" s="362"/>
      <c r="C98" s="362"/>
      <c r="D98" s="362"/>
      <c r="E98" s="362"/>
      <c r="F98" s="362"/>
      <c r="G98" s="362"/>
      <c r="H98" s="363"/>
      <c r="I98" s="1">
        <v>91</v>
      </c>
      <c r="J98" s="7">
        <v>0</v>
      </c>
      <c r="K98" s="7">
        <v>0</v>
      </c>
    </row>
    <row r="99" spans="1:11" x14ac:dyDescent="0.2">
      <c r="A99" s="361" t="s">
        <v>215</v>
      </c>
      <c r="B99" s="362"/>
      <c r="C99" s="362"/>
      <c r="D99" s="362"/>
      <c r="E99" s="362"/>
      <c r="F99" s="362"/>
      <c r="G99" s="362"/>
      <c r="H99" s="363"/>
      <c r="I99" s="1">
        <v>92</v>
      </c>
      <c r="J99" s="7">
        <v>0</v>
      </c>
      <c r="K99" s="7">
        <v>0</v>
      </c>
    </row>
    <row r="100" spans="1:11" x14ac:dyDescent="0.2">
      <c r="A100" s="349" t="s">
        <v>216</v>
      </c>
      <c r="B100" s="350"/>
      <c r="C100" s="350"/>
      <c r="D100" s="350"/>
      <c r="E100" s="350"/>
      <c r="F100" s="350"/>
      <c r="G100" s="350"/>
      <c r="H100" s="351"/>
      <c r="I100" s="1">
        <v>93</v>
      </c>
      <c r="J100" s="46">
        <f>SUM(J101:J112)</f>
        <v>775295950</v>
      </c>
      <c r="K100" s="46">
        <f>SUM(K101:K112)</f>
        <v>449207896</v>
      </c>
    </row>
    <row r="101" spans="1:11" ht="12.75" customHeight="1" x14ac:dyDescent="0.2">
      <c r="A101" s="360" t="s">
        <v>209</v>
      </c>
      <c r="B101" s="360"/>
      <c r="C101" s="360"/>
      <c r="D101" s="360"/>
      <c r="E101" s="360"/>
      <c r="F101" s="360"/>
      <c r="G101" s="360"/>
      <c r="H101" s="360"/>
      <c r="I101" s="1">
        <v>94</v>
      </c>
      <c r="J101" s="7">
        <v>3817610</v>
      </c>
      <c r="K101" s="7">
        <v>11210956</v>
      </c>
    </row>
    <row r="102" spans="1:11" ht="12.75" customHeight="1" x14ac:dyDescent="0.2">
      <c r="A102" s="360" t="s">
        <v>217</v>
      </c>
      <c r="B102" s="360"/>
      <c r="C102" s="360"/>
      <c r="D102" s="360"/>
      <c r="E102" s="360"/>
      <c r="F102" s="360"/>
      <c r="G102" s="360"/>
      <c r="H102" s="360"/>
      <c r="I102" s="1">
        <v>95</v>
      </c>
      <c r="J102" s="7">
        <v>81454254</v>
      </c>
      <c r="K102" s="7">
        <v>4750771</v>
      </c>
    </row>
    <row r="103" spans="1:11" ht="12.75" customHeight="1" x14ac:dyDescent="0.2">
      <c r="A103" s="360" t="s">
        <v>210</v>
      </c>
      <c r="B103" s="360"/>
      <c r="C103" s="360"/>
      <c r="D103" s="360"/>
      <c r="E103" s="360"/>
      <c r="F103" s="360"/>
      <c r="G103" s="360"/>
      <c r="H103" s="360"/>
      <c r="I103" s="1">
        <v>96</v>
      </c>
      <c r="J103" s="7">
        <v>272344160</v>
      </c>
      <c r="K103" s="7">
        <v>7592247</v>
      </c>
    </row>
    <row r="104" spans="1:11" ht="12.75" customHeight="1" x14ac:dyDescent="0.2">
      <c r="A104" s="360" t="s">
        <v>211</v>
      </c>
      <c r="B104" s="360"/>
      <c r="C104" s="360"/>
      <c r="D104" s="360"/>
      <c r="E104" s="360"/>
      <c r="F104" s="360"/>
      <c r="G104" s="360"/>
      <c r="H104" s="360"/>
      <c r="I104" s="1">
        <v>97</v>
      </c>
      <c r="J104" s="7">
        <v>0</v>
      </c>
      <c r="K104" s="7">
        <v>8130081</v>
      </c>
    </row>
    <row r="105" spans="1:11" ht="12.75" customHeight="1" x14ac:dyDescent="0.2">
      <c r="A105" s="360" t="s">
        <v>212</v>
      </c>
      <c r="B105" s="360"/>
      <c r="C105" s="360"/>
      <c r="D105" s="360"/>
      <c r="E105" s="360"/>
      <c r="F105" s="360"/>
      <c r="G105" s="360"/>
      <c r="H105" s="360"/>
      <c r="I105" s="1">
        <v>98</v>
      </c>
      <c r="J105" s="7">
        <v>135578333</v>
      </c>
      <c r="K105" s="7">
        <v>148558118</v>
      </c>
    </row>
    <row r="106" spans="1:11" ht="12.75" customHeight="1" x14ac:dyDescent="0.2">
      <c r="A106" s="360" t="s">
        <v>213</v>
      </c>
      <c r="B106" s="360"/>
      <c r="C106" s="360"/>
      <c r="D106" s="360"/>
      <c r="E106" s="360"/>
      <c r="F106" s="360"/>
      <c r="G106" s="360"/>
      <c r="H106" s="360"/>
      <c r="I106" s="1">
        <v>99</v>
      </c>
      <c r="J106" s="7">
        <v>260422813</v>
      </c>
      <c r="K106" s="7">
        <v>261884063</v>
      </c>
    </row>
    <row r="107" spans="1:11" x14ac:dyDescent="0.2">
      <c r="A107" s="361" t="s">
        <v>231</v>
      </c>
      <c r="B107" s="362"/>
      <c r="C107" s="362"/>
      <c r="D107" s="362"/>
      <c r="E107" s="362"/>
      <c r="F107" s="362"/>
      <c r="G107" s="362"/>
      <c r="H107" s="363"/>
      <c r="I107" s="1">
        <v>100</v>
      </c>
      <c r="J107" s="7">
        <v>0</v>
      </c>
      <c r="K107" s="7">
        <v>0</v>
      </c>
    </row>
    <row r="108" spans="1:11" ht="12.75" customHeight="1" x14ac:dyDescent="0.2">
      <c r="A108" s="360" t="s">
        <v>218</v>
      </c>
      <c r="B108" s="360"/>
      <c r="C108" s="360"/>
      <c r="D108" s="360"/>
      <c r="E108" s="360"/>
      <c r="F108" s="360"/>
      <c r="G108" s="360"/>
      <c r="H108" s="360"/>
      <c r="I108" s="1">
        <v>101</v>
      </c>
      <c r="J108" s="7">
        <v>1567418</v>
      </c>
      <c r="K108" s="7">
        <v>1725765</v>
      </c>
    </row>
    <row r="109" spans="1:11" ht="12.75" customHeight="1" x14ac:dyDescent="0.2">
      <c r="A109" s="360" t="s">
        <v>219</v>
      </c>
      <c r="B109" s="360"/>
      <c r="C109" s="360"/>
      <c r="D109" s="360"/>
      <c r="E109" s="360"/>
      <c r="F109" s="360"/>
      <c r="G109" s="360"/>
      <c r="H109" s="360"/>
      <c r="I109" s="1">
        <v>102</v>
      </c>
      <c r="J109" s="7">
        <v>5512346</v>
      </c>
      <c r="K109" s="7">
        <v>5340127</v>
      </c>
    </row>
    <row r="110" spans="1:11" ht="12.75" customHeight="1" x14ac:dyDescent="0.2">
      <c r="A110" s="360" t="s">
        <v>220</v>
      </c>
      <c r="B110" s="360"/>
      <c r="C110" s="360"/>
      <c r="D110" s="360"/>
      <c r="E110" s="360"/>
      <c r="F110" s="360"/>
      <c r="G110" s="360"/>
      <c r="H110" s="360"/>
      <c r="I110" s="1">
        <v>103</v>
      </c>
      <c r="J110" s="7">
        <v>0</v>
      </c>
      <c r="K110" s="7">
        <v>0</v>
      </c>
    </row>
    <row r="111" spans="1:11" ht="12.75" customHeight="1" x14ac:dyDescent="0.2">
      <c r="A111" s="360" t="s">
        <v>221</v>
      </c>
      <c r="B111" s="360"/>
      <c r="C111" s="360"/>
      <c r="D111" s="360"/>
      <c r="E111" s="360"/>
      <c r="F111" s="360"/>
      <c r="G111" s="360"/>
      <c r="H111" s="360"/>
      <c r="I111" s="1">
        <v>104</v>
      </c>
      <c r="J111" s="7">
        <v>0</v>
      </c>
      <c r="K111" s="7">
        <v>0</v>
      </c>
    </row>
    <row r="112" spans="1:11" ht="12.75" customHeight="1" x14ac:dyDescent="0.2">
      <c r="A112" s="360" t="s">
        <v>222</v>
      </c>
      <c r="B112" s="360"/>
      <c r="C112" s="360"/>
      <c r="D112" s="360"/>
      <c r="E112" s="360"/>
      <c r="F112" s="360"/>
      <c r="G112" s="360"/>
      <c r="H112" s="360"/>
      <c r="I112" s="1">
        <v>105</v>
      </c>
      <c r="J112" s="7">
        <v>14599016</v>
      </c>
      <c r="K112" s="7">
        <v>15768</v>
      </c>
    </row>
    <row r="113" spans="1:11" ht="12.75" customHeight="1" x14ac:dyDescent="0.2">
      <c r="A113" s="364" t="s">
        <v>223</v>
      </c>
      <c r="B113" s="364"/>
      <c r="C113" s="364"/>
      <c r="D113" s="364"/>
      <c r="E113" s="364"/>
      <c r="F113" s="364"/>
      <c r="G113" s="364"/>
      <c r="H113" s="364"/>
      <c r="I113" s="1">
        <v>106</v>
      </c>
      <c r="J113" s="7">
        <v>15360251</v>
      </c>
      <c r="K113" s="7">
        <v>38375717</v>
      </c>
    </row>
    <row r="114" spans="1:11" x14ac:dyDescent="0.2">
      <c r="A114" s="349" t="s">
        <v>224</v>
      </c>
      <c r="B114" s="350"/>
      <c r="C114" s="350"/>
      <c r="D114" s="350"/>
      <c r="E114" s="350"/>
      <c r="F114" s="350"/>
      <c r="G114" s="350"/>
      <c r="H114" s="351"/>
      <c r="I114" s="1">
        <v>107</v>
      </c>
      <c r="J114" s="46">
        <f>J69+J86+J90+J100+J113</f>
        <v>633978579</v>
      </c>
      <c r="K114" s="46">
        <f>K69+K86+K90+K100+K113</f>
        <v>619851941</v>
      </c>
    </row>
    <row r="115" spans="1:11" ht="12.75" customHeight="1" x14ac:dyDescent="0.2">
      <c r="A115" s="376" t="s">
        <v>225</v>
      </c>
      <c r="B115" s="376"/>
      <c r="C115" s="376"/>
      <c r="D115" s="376"/>
      <c r="E115" s="376"/>
      <c r="F115" s="376"/>
      <c r="G115" s="376"/>
      <c r="H115" s="376"/>
      <c r="I115" s="2">
        <v>108</v>
      </c>
      <c r="J115" s="8">
        <v>591187733</v>
      </c>
      <c r="K115" s="8">
        <v>1036631473</v>
      </c>
    </row>
    <row r="116" spans="1:11" x14ac:dyDescent="0.2">
      <c r="A116" s="368" t="s">
        <v>226</v>
      </c>
      <c r="B116" s="377"/>
      <c r="C116" s="377"/>
      <c r="D116" s="377"/>
      <c r="E116" s="377"/>
      <c r="F116" s="377"/>
      <c r="G116" s="377"/>
      <c r="H116" s="377"/>
      <c r="I116" s="378"/>
      <c r="J116" s="378"/>
      <c r="K116" s="379"/>
    </row>
    <row r="117" spans="1:11" x14ac:dyDescent="0.2">
      <c r="A117" s="346" t="s">
        <v>227</v>
      </c>
      <c r="B117" s="347"/>
      <c r="C117" s="347"/>
      <c r="D117" s="347"/>
      <c r="E117" s="347"/>
      <c r="F117" s="347"/>
      <c r="G117" s="347"/>
      <c r="H117" s="347"/>
      <c r="I117" s="380"/>
      <c r="J117" s="380"/>
      <c r="K117" s="381"/>
    </row>
    <row r="118" spans="1:11" ht="12.75" customHeight="1" x14ac:dyDescent="0.2">
      <c r="A118" s="382" t="s">
        <v>229</v>
      </c>
      <c r="B118" s="383"/>
      <c r="C118" s="383"/>
      <c r="D118" s="383"/>
      <c r="E118" s="383"/>
      <c r="F118" s="383"/>
      <c r="G118" s="383"/>
      <c r="H118" s="384"/>
      <c r="I118" s="1">
        <v>109</v>
      </c>
      <c r="J118" s="7"/>
      <c r="K118" s="7"/>
    </row>
    <row r="119" spans="1:11" ht="12.75" customHeight="1" x14ac:dyDescent="0.2">
      <c r="A119" s="385" t="s">
        <v>228</v>
      </c>
      <c r="B119" s="386"/>
      <c r="C119" s="386"/>
      <c r="D119" s="386"/>
      <c r="E119" s="386"/>
      <c r="F119" s="386"/>
      <c r="G119" s="386"/>
      <c r="H119" s="387"/>
      <c r="I119" s="4">
        <v>110</v>
      </c>
      <c r="J119" s="8"/>
      <c r="K119" s="8"/>
    </row>
    <row r="120" spans="1:11" x14ac:dyDescent="0.2">
      <c r="A120" s="388" t="s">
        <v>230</v>
      </c>
      <c r="B120" s="389"/>
      <c r="C120" s="389"/>
      <c r="D120" s="389"/>
      <c r="E120" s="389"/>
      <c r="F120" s="389"/>
      <c r="G120" s="389"/>
      <c r="H120" s="389"/>
      <c r="I120" s="389"/>
      <c r="J120" s="389"/>
      <c r="K120" s="389"/>
    </row>
    <row r="121" spans="1:11" x14ac:dyDescent="0.2">
      <c r="A121" s="374"/>
      <c r="B121" s="375"/>
      <c r="C121" s="375"/>
      <c r="D121" s="375"/>
      <c r="E121" s="375"/>
      <c r="F121" s="375"/>
      <c r="G121" s="375"/>
      <c r="H121" s="375"/>
      <c r="I121" s="375"/>
      <c r="J121" s="375"/>
      <c r="K121" s="375"/>
    </row>
    <row r="122" spans="1:11" s="107" customFormat="1" x14ac:dyDescent="0.2">
      <c r="J122" s="45"/>
      <c r="K122" s="45"/>
    </row>
    <row r="123" spans="1:11" s="107" customFormat="1" x14ac:dyDescent="0.2">
      <c r="J123" s="148" t="str">
        <f>IF(J66-J114=0,"",J114-J66)</f>
        <v/>
      </c>
      <c r="K123" s="148" t="str">
        <f>IF(K66-K114=0,"",K114-K66)</f>
        <v/>
      </c>
    </row>
    <row r="124" spans="1:11" x14ac:dyDescent="0.2">
      <c r="J124" s="148" t="str">
        <f>IF(J67-J115=0,"",J115-J67)</f>
        <v/>
      </c>
      <c r="K124" s="148" t="str">
        <f>IF(K67-K115=0,"",K115-K67)</f>
        <v/>
      </c>
    </row>
    <row r="125" spans="1:11" x14ac:dyDescent="0.2">
      <c r="J125" s="148" t="str">
        <f>IF('P&amp;L'!J56-J82=0,"",J82-'P&amp;L'!J56)</f>
        <v/>
      </c>
      <c r="K125" s="148" t="str">
        <f>IF('P&amp;L'!L56-K82=0,"",K82-'P&amp;L'!L56)</f>
        <v/>
      </c>
    </row>
  </sheetData>
  <mergeCells count="12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 ref="A103:H103"/>
    <mergeCell ref="A104:H104"/>
    <mergeCell ref="A97:H97"/>
    <mergeCell ref="A98:H98"/>
    <mergeCell ref="A99:H99"/>
    <mergeCell ref="A100:H100"/>
    <mergeCell ref="A109:H109"/>
    <mergeCell ref="A110:H110"/>
    <mergeCell ref="A111:H111"/>
    <mergeCell ref="A94:H94"/>
    <mergeCell ref="A95:H95"/>
    <mergeCell ref="A96:H96"/>
    <mergeCell ref="A89:H89"/>
    <mergeCell ref="A90:H90"/>
    <mergeCell ref="A91:H91"/>
    <mergeCell ref="A92:H92"/>
    <mergeCell ref="A101:H101"/>
    <mergeCell ref="A102:H102"/>
    <mergeCell ref="A85:H85"/>
    <mergeCell ref="A86:H86"/>
    <mergeCell ref="A87:H87"/>
    <mergeCell ref="A88:H88"/>
    <mergeCell ref="A81:H81"/>
    <mergeCell ref="A82:H82"/>
    <mergeCell ref="A83:H83"/>
    <mergeCell ref="A84:H84"/>
    <mergeCell ref="A93:H93"/>
    <mergeCell ref="A72:H72"/>
    <mergeCell ref="A65:H65"/>
    <mergeCell ref="A66:H66"/>
    <mergeCell ref="A67:H67"/>
    <mergeCell ref="A68:K68"/>
    <mergeCell ref="A77:H77"/>
    <mergeCell ref="A78:H78"/>
    <mergeCell ref="A79:H79"/>
    <mergeCell ref="A80:H80"/>
    <mergeCell ref="A73:H73"/>
    <mergeCell ref="A74:H74"/>
    <mergeCell ref="A75:H75"/>
    <mergeCell ref="A76:H76"/>
    <mergeCell ref="A63:H63"/>
    <mergeCell ref="A64:H64"/>
    <mergeCell ref="A57:H57"/>
    <mergeCell ref="A58:H58"/>
    <mergeCell ref="A59:H59"/>
    <mergeCell ref="A60:H60"/>
    <mergeCell ref="A69:H69"/>
    <mergeCell ref="A70:H70"/>
    <mergeCell ref="A71:H71"/>
    <mergeCell ref="A54:H54"/>
    <mergeCell ref="A55:H55"/>
    <mergeCell ref="A56:H56"/>
    <mergeCell ref="A49:H49"/>
    <mergeCell ref="A50:H50"/>
    <mergeCell ref="A51:H51"/>
    <mergeCell ref="A52:H52"/>
    <mergeCell ref="A61:H61"/>
    <mergeCell ref="A62:H62"/>
    <mergeCell ref="A45:H45"/>
    <mergeCell ref="A46:H46"/>
    <mergeCell ref="A47:H47"/>
    <mergeCell ref="A48:H48"/>
    <mergeCell ref="A41:H41"/>
    <mergeCell ref="A42:H42"/>
    <mergeCell ref="A43:H43"/>
    <mergeCell ref="A44:H44"/>
    <mergeCell ref="A53:H53"/>
    <mergeCell ref="A32:H32"/>
    <mergeCell ref="A25:H25"/>
    <mergeCell ref="A26:H26"/>
    <mergeCell ref="A27:H27"/>
    <mergeCell ref="A28:H28"/>
    <mergeCell ref="A37:H37"/>
    <mergeCell ref="A38:H38"/>
    <mergeCell ref="A39:H39"/>
    <mergeCell ref="A40:H40"/>
    <mergeCell ref="A33:H33"/>
    <mergeCell ref="A34:H34"/>
    <mergeCell ref="A35:H35"/>
    <mergeCell ref="A36:H36"/>
    <mergeCell ref="A23:H23"/>
    <mergeCell ref="A24:H24"/>
    <mergeCell ref="A17:H17"/>
    <mergeCell ref="A18:H18"/>
    <mergeCell ref="A19:H19"/>
    <mergeCell ref="A20:H20"/>
    <mergeCell ref="A29:H29"/>
    <mergeCell ref="A30:H30"/>
    <mergeCell ref="A31:H31"/>
    <mergeCell ref="A14:H14"/>
    <mergeCell ref="A15:H15"/>
    <mergeCell ref="A16:H16"/>
    <mergeCell ref="A9:H9"/>
    <mergeCell ref="A10:H10"/>
    <mergeCell ref="A11:H11"/>
    <mergeCell ref="A12:H12"/>
    <mergeCell ref="A21:H21"/>
    <mergeCell ref="A22:H22"/>
    <mergeCell ref="A5:H5"/>
    <mergeCell ref="A6:K6"/>
    <mergeCell ref="A7:H7"/>
    <mergeCell ref="A8:H8"/>
    <mergeCell ref="A1:K1"/>
    <mergeCell ref="A2:K2"/>
    <mergeCell ref="A3:K3"/>
    <mergeCell ref="A4:H4"/>
    <mergeCell ref="A13:H13"/>
  </mergeCells>
  <phoneticPr fontId="5" type="noConversion"/>
  <conditionalFormatting sqref="A122:I123 L122:XFD123 J122:K122">
    <cfRule type="cellIs" dxfId="3" priority="2" operator="notEqual">
      <formula>0</formula>
    </cfRule>
  </conditionalFormatting>
  <conditionalFormatting sqref="J122:K122">
    <cfRule type="cellIs" dxfId="2" priority="1" operator="notEqual">
      <formula>0</formula>
    </cfRule>
  </conditionalFormatting>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9:K84 J86:J115 J72:K77 K113:K115 J70:K70 K86:K111 J7:K67">
      <formula1>0</formula1>
    </dataValidation>
  </dataValidations>
  <pageMargins left="0.75" right="0.75" top="1" bottom="1" header="0.5" footer="0.5"/>
  <pageSetup paperSize="9" scale="80" orientation="portrait" r:id="rId1"/>
  <headerFooter alignWithMargins="0"/>
  <rowBreaks count="1" manualBreakCount="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71"/>
  <sheetViews>
    <sheetView zoomScaleNormal="100" zoomScaleSheetLayoutView="110" workbookViewId="0">
      <selection activeCell="A65" sqref="A65:H65"/>
    </sheetView>
  </sheetViews>
  <sheetFormatPr defaultRowHeight="12.75" x14ac:dyDescent="0.2"/>
  <cols>
    <col min="1" max="9" width="9.140625" style="45"/>
    <col min="10" max="11" width="11.28515625" style="45" customWidth="1"/>
    <col min="12" max="12" width="9.85546875" style="45" customWidth="1"/>
    <col min="13" max="13" width="10.28515625" style="45" customWidth="1"/>
    <col min="14" max="15" width="9.140625" style="45"/>
    <col min="16" max="16" width="10.140625" style="45" bestFit="1" customWidth="1"/>
    <col min="17" max="17" width="16" style="45" customWidth="1"/>
    <col min="18" max="16384" width="9.140625" style="45"/>
  </cols>
  <sheetData>
    <row r="1" spans="1:17" ht="15.75" x14ac:dyDescent="0.2">
      <c r="A1" s="352" t="s">
        <v>232</v>
      </c>
      <c r="B1" s="352"/>
      <c r="C1" s="352"/>
      <c r="D1" s="352"/>
      <c r="E1" s="352"/>
      <c r="F1" s="352"/>
      <c r="G1" s="352"/>
      <c r="H1" s="352"/>
      <c r="I1" s="352"/>
      <c r="J1" s="352"/>
      <c r="K1" s="352"/>
      <c r="L1" s="352"/>
      <c r="M1" s="352"/>
    </row>
    <row r="2" spans="1:17" ht="12.75" customHeight="1" x14ac:dyDescent="0.2">
      <c r="A2" s="402" t="s">
        <v>591</v>
      </c>
      <c r="B2" s="402"/>
      <c r="C2" s="402"/>
      <c r="D2" s="402"/>
      <c r="E2" s="402"/>
      <c r="F2" s="402"/>
      <c r="G2" s="402"/>
      <c r="H2" s="402"/>
      <c r="I2" s="402"/>
      <c r="J2" s="402"/>
      <c r="K2" s="402"/>
      <c r="L2" s="402"/>
      <c r="M2" s="402"/>
    </row>
    <row r="3" spans="1:17" ht="12.75" customHeight="1" x14ac:dyDescent="0.2">
      <c r="A3" s="390" t="s">
        <v>128</v>
      </c>
      <c r="B3" s="390"/>
      <c r="C3" s="390"/>
      <c r="D3" s="390"/>
      <c r="E3" s="390"/>
      <c r="F3" s="390"/>
      <c r="G3" s="390"/>
      <c r="H3" s="390"/>
      <c r="I3" s="390"/>
      <c r="J3" s="390"/>
      <c r="K3" s="390"/>
      <c r="L3" s="390"/>
      <c r="M3" s="390"/>
    </row>
    <row r="4" spans="1:17" ht="12.75" customHeight="1" x14ac:dyDescent="0.2">
      <c r="A4" s="391" t="s">
        <v>129</v>
      </c>
      <c r="B4" s="391"/>
      <c r="C4" s="391"/>
      <c r="D4" s="391"/>
      <c r="E4" s="391"/>
      <c r="F4" s="391"/>
      <c r="G4" s="391"/>
      <c r="H4" s="391"/>
      <c r="I4" s="150" t="s">
        <v>233</v>
      </c>
      <c r="J4" s="392" t="s">
        <v>130</v>
      </c>
      <c r="K4" s="392"/>
      <c r="L4" s="392" t="s">
        <v>131</v>
      </c>
      <c r="M4" s="392"/>
    </row>
    <row r="5" spans="1:17" x14ac:dyDescent="0.2">
      <c r="A5" s="391"/>
      <c r="B5" s="391"/>
      <c r="C5" s="391"/>
      <c r="D5" s="391"/>
      <c r="E5" s="391"/>
      <c r="F5" s="391"/>
      <c r="G5" s="391"/>
      <c r="H5" s="391"/>
      <c r="I5" s="49"/>
      <c r="J5" s="151" t="s">
        <v>235</v>
      </c>
      <c r="K5" s="151" t="s">
        <v>234</v>
      </c>
      <c r="L5" s="151" t="s">
        <v>235</v>
      </c>
      <c r="M5" s="151" t="s">
        <v>234</v>
      </c>
    </row>
    <row r="6" spans="1:17" x14ac:dyDescent="0.2">
      <c r="A6" s="392">
        <v>1</v>
      </c>
      <c r="B6" s="392"/>
      <c r="C6" s="392"/>
      <c r="D6" s="392"/>
      <c r="E6" s="392"/>
      <c r="F6" s="392"/>
      <c r="G6" s="392"/>
      <c r="H6" s="392"/>
      <c r="I6" s="52">
        <v>2</v>
      </c>
      <c r="J6" s="151">
        <v>3</v>
      </c>
      <c r="K6" s="151">
        <v>4</v>
      </c>
      <c r="L6" s="151">
        <v>5</v>
      </c>
      <c r="M6" s="151">
        <v>6</v>
      </c>
    </row>
    <row r="7" spans="1:17" x14ac:dyDescent="0.2">
      <c r="A7" s="346" t="s">
        <v>236</v>
      </c>
      <c r="B7" s="347"/>
      <c r="C7" s="347"/>
      <c r="D7" s="347"/>
      <c r="E7" s="347"/>
      <c r="F7" s="347"/>
      <c r="G7" s="347"/>
      <c r="H7" s="348"/>
      <c r="I7" s="3">
        <v>111</v>
      </c>
      <c r="J7" s="47">
        <f>SUM(J8:J9)</f>
        <v>334951004</v>
      </c>
      <c r="K7" s="47">
        <f>SUM(K8:K9)</f>
        <v>116841990</v>
      </c>
      <c r="L7" s="47">
        <f>SUM(L8:L9)</f>
        <v>350959950</v>
      </c>
      <c r="M7" s="47">
        <f>SUM(M8:M9)</f>
        <v>124179546.03000006</v>
      </c>
    </row>
    <row r="8" spans="1:17" x14ac:dyDescent="0.2">
      <c r="A8" s="349" t="s">
        <v>237</v>
      </c>
      <c r="B8" s="350"/>
      <c r="C8" s="350"/>
      <c r="D8" s="350"/>
      <c r="E8" s="350"/>
      <c r="F8" s="350"/>
      <c r="G8" s="350"/>
      <c r="H8" s="351"/>
      <c r="I8" s="1">
        <v>112</v>
      </c>
      <c r="J8" s="7">
        <v>329643500</v>
      </c>
      <c r="K8" s="7">
        <v>114386656</v>
      </c>
      <c r="L8" s="7">
        <v>346057792</v>
      </c>
      <c r="M8" s="7">
        <v>122251192.62000006</v>
      </c>
      <c r="P8" s="148"/>
      <c r="Q8" s="148"/>
    </row>
    <row r="9" spans="1:17" x14ac:dyDescent="0.2">
      <c r="A9" s="349" t="s">
        <v>238</v>
      </c>
      <c r="B9" s="350"/>
      <c r="C9" s="350"/>
      <c r="D9" s="350"/>
      <c r="E9" s="350"/>
      <c r="F9" s="350"/>
      <c r="G9" s="350"/>
      <c r="H9" s="351"/>
      <c r="I9" s="1">
        <v>113</v>
      </c>
      <c r="J9" s="7">
        <v>5307504</v>
      </c>
      <c r="K9" s="7">
        <v>2455334</v>
      </c>
      <c r="L9" s="7">
        <v>4902158</v>
      </c>
      <c r="M9" s="7">
        <v>1928353.4100000001</v>
      </c>
      <c r="P9" s="148"/>
      <c r="Q9" s="148"/>
    </row>
    <row r="10" spans="1:17" x14ac:dyDescent="0.2">
      <c r="A10" s="349" t="s">
        <v>239</v>
      </c>
      <c r="B10" s="350"/>
      <c r="C10" s="350"/>
      <c r="D10" s="350"/>
      <c r="E10" s="350"/>
      <c r="F10" s="350"/>
      <c r="G10" s="350"/>
      <c r="H10" s="351"/>
      <c r="I10" s="1">
        <v>114</v>
      </c>
      <c r="J10" s="46">
        <f>J11+J12+J16+J20+J21+J22+J25+J26</f>
        <v>333283853</v>
      </c>
      <c r="K10" s="46">
        <f>K11+K12+K16+K20+K21+K22+K25+K26</f>
        <v>114873956</v>
      </c>
      <c r="L10" s="46">
        <f>L11+L12+L16+L20+L21+L22+L25+L26</f>
        <v>340012845</v>
      </c>
      <c r="M10" s="46">
        <f>M11+M12+M16+M20+M21+M22+M25+M26</f>
        <v>120390069.03999995</v>
      </c>
    </row>
    <row r="11" spans="1:17" x14ac:dyDescent="0.2">
      <c r="A11" s="349" t="s">
        <v>249</v>
      </c>
      <c r="B11" s="350"/>
      <c r="C11" s="350"/>
      <c r="D11" s="350"/>
      <c r="E11" s="350"/>
      <c r="F11" s="350"/>
      <c r="G11" s="350"/>
      <c r="H11" s="351"/>
      <c r="I11" s="1">
        <v>115</v>
      </c>
      <c r="J11" s="7">
        <v>0</v>
      </c>
      <c r="K11" s="7">
        <v>0</v>
      </c>
      <c r="L11" s="7">
        <v>0</v>
      </c>
      <c r="M11" s="7">
        <v>0</v>
      </c>
    </row>
    <row r="12" spans="1:17" x14ac:dyDescent="0.2">
      <c r="A12" s="349" t="s">
        <v>250</v>
      </c>
      <c r="B12" s="350"/>
      <c r="C12" s="350"/>
      <c r="D12" s="350"/>
      <c r="E12" s="350"/>
      <c r="F12" s="350"/>
      <c r="G12" s="350"/>
      <c r="H12" s="351"/>
      <c r="I12" s="1">
        <v>116</v>
      </c>
      <c r="J12" s="46">
        <f>SUM(J13:J15)</f>
        <v>250332134</v>
      </c>
      <c r="K12" s="46">
        <f>SUM(K13:K15)</f>
        <v>89163217</v>
      </c>
      <c r="L12" s="46">
        <f>SUM(L13:L15)</f>
        <v>256953501</v>
      </c>
      <c r="M12" s="46">
        <f>SUM(M13:M15)</f>
        <v>93237576.519999966</v>
      </c>
    </row>
    <row r="13" spans="1:17" ht="12.75" customHeight="1" x14ac:dyDescent="0.2">
      <c r="A13" s="360" t="s">
        <v>251</v>
      </c>
      <c r="B13" s="360"/>
      <c r="C13" s="360"/>
      <c r="D13" s="360"/>
      <c r="E13" s="360"/>
      <c r="F13" s="360"/>
      <c r="G13" s="360"/>
      <c r="H13" s="360"/>
      <c r="I13" s="1">
        <v>117</v>
      </c>
      <c r="J13" s="7">
        <v>3749601</v>
      </c>
      <c r="K13" s="7">
        <v>1432970</v>
      </c>
      <c r="L13" s="7">
        <v>1334629</v>
      </c>
      <c r="M13" s="7">
        <v>463675.41999999993</v>
      </c>
    </row>
    <row r="14" spans="1:17" ht="12.75" customHeight="1" x14ac:dyDescent="0.2">
      <c r="A14" s="360" t="s">
        <v>252</v>
      </c>
      <c r="B14" s="360"/>
      <c r="C14" s="360"/>
      <c r="D14" s="360"/>
      <c r="E14" s="360"/>
      <c r="F14" s="360"/>
      <c r="G14" s="360"/>
      <c r="H14" s="360"/>
      <c r="I14" s="1">
        <v>118</v>
      </c>
      <c r="J14" s="7">
        <v>4408411</v>
      </c>
      <c r="K14" s="7">
        <v>1277835</v>
      </c>
      <c r="L14" s="7">
        <v>3540070</v>
      </c>
      <c r="M14" s="7">
        <v>1241460.3199999998</v>
      </c>
    </row>
    <row r="15" spans="1:17" ht="12.75" customHeight="1" x14ac:dyDescent="0.2">
      <c r="A15" s="360" t="s">
        <v>253</v>
      </c>
      <c r="B15" s="360"/>
      <c r="C15" s="360"/>
      <c r="D15" s="360"/>
      <c r="E15" s="360"/>
      <c r="F15" s="360"/>
      <c r="G15" s="360"/>
      <c r="H15" s="360"/>
      <c r="I15" s="1">
        <v>119</v>
      </c>
      <c r="J15" s="7">
        <v>242174122</v>
      </c>
      <c r="K15" s="7">
        <v>86452412</v>
      </c>
      <c r="L15" s="7">
        <v>252078802</v>
      </c>
      <c r="M15" s="7">
        <v>91532440.779999971</v>
      </c>
    </row>
    <row r="16" spans="1:17" x14ac:dyDescent="0.2">
      <c r="A16" s="349" t="s">
        <v>259</v>
      </c>
      <c r="B16" s="350"/>
      <c r="C16" s="350"/>
      <c r="D16" s="350"/>
      <c r="E16" s="350"/>
      <c r="F16" s="350"/>
      <c r="G16" s="350"/>
      <c r="H16" s="351"/>
      <c r="I16" s="1">
        <v>120</v>
      </c>
      <c r="J16" s="46">
        <f>SUM(J17:J19)</f>
        <v>26388970</v>
      </c>
      <c r="K16" s="46">
        <f>SUM(K17:K19)</f>
        <v>8874413</v>
      </c>
      <c r="L16" s="46">
        <f>SUM(L17:L19)</f>
        <v>27457669</v>
      </c>
      <c r="M16" s="46">
        <f>SUM(M17:M19)</f>
        <v>9238695.9299999997</v>
      </c>
    </row>
    <row r="17" spans="1:13" ht="12.75" customHeight="1" x14ac:dyDescent="0.2">
      <c r="A17" s="360" t="s">
        <v>254</v>
      </c>
      <c r="B17" s="360"/>
      <c r="C17" s="360"/>
      <c r="D17" s="360"/>
      <c r="E17" s="360"/>
      <c r="F17" s="360"/>
      <c r="G17" s="360"/>
      <c r="H17" s="360"/>
      <c r="I17" s="1">
        <v>121</v>
      </c>
      <c r="J17" s="7">
        <v>14104317</v>
      </c>
      <c r="K17" s="7">
        <v>4713720</v>
      </c>
      <c r="L17" s="7">
        <v>14812577</v>
      </c>
      <c r="M17" s="7">
        <v>4972282.82</v>
      </c>
    </row>
    <row r="18" spans="1:13" ht="12.75" customHeight="1" x14ac:dyDescent="0.2">
      <c r="A18" s="360" t="s">
        <v>255</v>
      </c>
      <c r="B18" s="360"/>
      <c r="C18" s="360"/>
      <c r="D18" s="360"/>
      <c r="E18" s="360"/>
      <c r="F18" s="360"/>
      <c r="G18" s="360"/>
      <c r="H18" s="360"/>
      <c r="I18" s="1">
        <v>122</v>
      </c>
      <c r="J18" s="7">
        <v>8437889</v>
      </c>
      <c r="K18" s="7">
        <v>2804966</v>
      </c>
      <c r="L18" s="7">
        <v>8644312</v>
      </c>
      <c r="M18" s="7">
        <v>2916809.74</v>
      </c>
    </row>
    <row r="19" spans="1:13" ht="12.75" customHeight="1" x14ac:dyDescent="0.2">
      <c r="A19" s="360" t="s">
        <v>256</v>
      </c>
      <c r="B19" s="360"/>
      <c r="C19" s="360"/>
      <c r="D19" s="360"/>
      <c r="E19" s="360"/>
      <c r="F19" s="360"/>
      <c r="G19" s="360"/>
      <c r="H19" s="360"/>
      <c r="I19" s="1">
        <v>123</v>
      </c>
      <c r="J19" s="7">
        <v>3846764</v>
      </c>
      <c r="K19" s="7">
        <v>1355727</v>
      </c>
      <c r="L19" s="7">
        <v>4000780</v>
      </c>
      <c r="M19" s="7">
        <v>1349603.37</v>
      </c>
    </row>
    <row r="20" spans="1:13" x14ac:dyDescent="0.2">
      <c r="A20" s="349" t="s">
        <v>257</v>
      </c>
      <c r="B20" s="350"/>
      <c r="C20" s="350"/>
      <c r="D20" s="350"/>
      <c r="E20" s="350"/>
      <c r="F20" s="350"/>
      <c r="G20" s="350"/>
      <c r="H20" s="351"/>
      <c r="I20" s="1">
        <v>124</v>
      </c>
      <c r="J20" s="7">
        <v>37945684</v>
      </c>
      <c r="K20" s="7">
        <v>12768569</v>
      </c>
      <c r="L20" s="7">
        <v>40968769</v>
      </c>
      <c r="M20" s="7">
        <v>14186136.689999998</v>
      </c>
    </row>
    <row r="21" spans="1:13" x14ac:dyDescent="0.2">
      <c r="A21" s="349" t="s">
        <v>258</v>
      </c>
      <c r="B21" s="350"/>
      <c r="C21" s="350"/>
      <c r="D21" s="350"/>
      <c r="E21" s="350"/>
      <c r="F21" s="350"/>
      <c r="G21" s="350"/>
      <c r="H21" s="351"/>
      <c r="I21" s="1">
        <v>125</v>
      </c>
      <c r="J21" s="7">
        <v>6750780</v>
      </c>
      <c r="K21" s="7">
        <v>2062014</v>
      </c>
      <c r="L21" s="7">
        <v>7244969</v>
      </c>
      <c r="M21" s="7">
        <v>2402496.9900000002</v>
      </c>
    </row>
    <row r="22" spans="1:13" x14ac:dyDescent="0.2">
      <c r="A22" s="349" t="s">
        <v>260</v>
      </c>
      <c r="B22" s="350"/>
      <c r="C22" s="350"/>
      <c r="D22" s="350"/>
      <c r="E22" s="350"/>
      <c r="F22" s="350"/>
      <c r="G22" s="350"/>
      <c r="H22" s="351"/>
      <c r="I22" s="1">
        <v>126</v>
      </c>
      <c r="J22" s="46">
        <f>SUM(J23:J24)</f>
        <v>11866285</v>
      </c>
      <c r="K22" s="46">
        <f>SUM(K23:K24)</f>
        <v>2005743</v>
      </c>
      <c r="L22" s="46">
        <f>SUM(L23:L24)</f>
        <v>7387937</v>
      </c>
      <c r="M22" s="46">
        <f>SUM(M23:M24)</f>
        <v>1325162.9100000001</v>
      </c>
    </row>
    <row r="23" spans="1:13" ht="12.75" customHeight="1" x14ac:dyDescent="0.2">
      <c r="A23" s="360" t="s">
        <v>261</v>
      </c>
      <c r="B23" s="360"/>
      <c r="C23" s="360"/>
      <c r="D23" s="360"/>
      <c r="E23" s="360"/>
      <c r="F23" s="360"/>
      <c r="G23" s="360"/>
      <c r="H23" s="360"/>
      <c r="I23" s="1">
        <v>127</v>
      </c>
      <c r="J23" s="7">
        <v>0</v>
      </c>
      <c r="K23" s="7">
        <v>0</v>
      </c>
      <c r="L23" s="7">
        <v>0</v>
      </c>
      <c r="M23" s="7">
        <v>0</v>
      </c>
    </row>
    <row r="24" spans="1:13" ht="12.75" customHeight="1" x14ac:dyDescent="0.2">
      <c r="A24" s="360" t="s">
        <v>262</v>
      </c>
      <c r="B24" s="360"/>
      <c r="C24" s="360"/>
      <c r="D24" s="360"/>
      <c r="E24" s="360"/>
      <c r="F24" s="360"/>
      <c r="G24" s="360"/>
      <c r="H24" s="360"/>
      <c r="I24" s="1">
        <v>128</v>
      </c>
      <c r="J24" s="7">
        <v>11866285</v>
      </c>
      <c r="K24" s="7">
        <v>2005743</v>
      </c>
      <c r="L24" s="7">
        <v>7387937</v>
      </c>
      <c r="M24" s="7">
        <v>1325162.9100000001</v>
      </c>
    </row>
    <row r="25" spans="1:13" x14ac:dyDescent="0.2">
      <c r="A25" s="349" t="s">
        <v>263</v>
      </c>
      <c r="B25" s="350"/>
      <c r="C25" s="350"/>
      <c r="D25" s="350"/>
      <c r="E25" s="350"/>
      <c r="F25" s="350"/>
      <c r="G25" s="350"/>
      <c r="H25" s="351"/>
      <c r="I25" s="1">
        <v>129</v>
      </c>
      <c r="J25" s="7">
        <v>0</v>
      </c>
      <c r="K25" s="7">
        <v>0</v>
      </c>
      <c r="L25" s="7">
        <v>0</v>
      </c>
      <c r="M25" s="7">
        <v>0</v>
      </c>
    </row>
    <row r="26" spans="1:13" x14ac:dyDescent="0.2">
      <c r="A26" s="349" t="s">
        <v>264</v>
      </c>
      <c r="B26" s="350"/>
      <c r="C26" s="350"/>
      <c r="D26" s="350"/>
      <c r="E26" s="350"/>
      <c r="F26" s="350"/>
      <c r="G26" s="350"/>
      <c r="H26" s="351"/>
      <c r="I26" s="1">
        <v>130</v>
      </c>
      <c r="J26" s="7">
        <v>0</v>
      </c>
      <c r="K26" s="7">
        <v>0</v>
      </c>
      <c r="L26" s="7">
        <v>0</v>
      </c>
      <c r="M26" s="7">
        <v>0</v>
      </c>
    </row>
    <row r="27" spans="1:13" x14ac:dyDescent="0.2">
      <c r="A27" s="349" t="s">
        <v>265</v>
      </c>
      <c r="B27" s="350"/>
      <c r="C27" s="350"/>
      <c r="D27" s="350"/>
      <c r="E27" s="350"/>
      <c r="F27" s="350"/>
      <c r="G27" s="350"/>
      <c r="H27" s="351"/>
      <c r="I27" s="1">
        <v>131</v>
      </c>
      <c r="J27" s="46">
        <f>SUM(J28:J32)</f>
        <v>6916159</v>
      </c>
      <c r="K27" s="46">
        <f>SUM(K28:K32)</f>
        <v>1155703</v>
      </c>
      <c r="L27" s="46">
        <f>SUM(L28:L32)</f>
        <v>6174298</v>
      </c>
      <c r="M27" s="46">
        <f>SUM(M28:M32)</f>
        <v>1629420.2599999988</v>
      </c>
    </row>
    <row r="28" spans="1:13" ht="27.75" customHeight="1" x14ac:dyDescent="0.2">
      <c r="A28" s="349" t="s">
        <v>266</v>
      </c>
      <c r="B28" s="350"/>
      <c r="C28" s="350"/>
      <c r="D28" s="350"/>
      <c r="E28" s="350"/>
      <c r="F28" s="350"/>
      <c r="G28" s="350"/>
      <c r="H28" s="351"/>
      <c r="I28" s="1">
        <v>132</v>
      </c>
      <c r="J28" s="7">
        <v>1346025</v>
      </c>
      <c r="K28" s="7">
        <v>448643</v>
      </c>
      <c r="L28" s="7">
        <v>814480</v>
      </c>
      <c r="M28" s="7">
        <v>252345.63</v>
      </c>
    </row>
    <row r="29" spans="1:13" ht="26.25" customHeight="1" x14ac:dyDescent="0.2">
      <c r="A29" s="349" t="s">
        <v>267</v>
      </c>
      <c r="B29" s="350"/>
      <c r="C29" s="350"/>
      <c r="D29" s="350"/>
      <c r="E29" s="350"/>
      <c r="F29" s="350"/>
      <c r="G29" s="350"/>
      <c r="H29" s="351"/>
      <c r="I29" s="1">
        <v>133</v>
      </c>
      <c r="J29" s="7">
        <v>5570134</v>
      </c>
      <c r="K29" s="7">
        <v>707060</v>
      </c>
      <c r="L29" s="7">
        <v>5359818</v>
      </c>
      <c r="M29" s="7">
        <v>1377074.629999999</v>
      </c>
    </row>
    <row r="30" spans="1:13" x14ac:dyDescent="0.2">
      <c r="A30" s="349" t="s">
        <v>268</v>
      </c>
      <c r="B30" s="350"/>
      <c r="C30" s="350"/>
      <c r="D30" s="350"/>
      <c r="E30" s="350"/>
      <c r="F30" s="350"/>
      <c r="G30" s="350"/>
      <c r="H30" s="351"/>
      <c r="I30" s="1">
        <v>134</v>
      </c>
      <c r="J30" s="7">
        <v>0</v>
      </c>
      <c r="K30" s="7">
        <v>0</v>
      </c>
      <c r="L30" s="7">
        <v>0</v>
      </c>
      <c r="M30" s="7">
        <v>0</v>
      </c>
    </row>
    <row r="31" spans="1:13" x14ac:dyDescent="0.2">
      <c r="A31" s="349" t="s">
        <v>269</v>
      </c>
      <c r="B31" s="350"/>
      <c r="C31" s="350"/>
      <c r="D31" s="350"/>
      <c r="E31" s="350"/>
      <c r="F31" s="350"/>
      <c r="G31" s="350"/>
      <c r="H31" s="351"/>
      <c r="I31" s="1">
        <v>135</v>
      </c>
      <c r="J31" s="7">
        <v>0</v>
      </c>
      <c r="K31" s="7">
        <v>0</v>
      </c>
      <c r="L31" s="7">
        <v>0</v>
      </c>
      <c r="M31" s="7">
        <v>0</v>
      </c>
    </row>
    <row r="32" spans="1:13" x14ac:dyDescent="0.2">
      <c r="A32" s="349" t="s">
        <v>270</v>
      </c>
      <c r="B32" s="350"/>
      <c r="C32" s="350"/>
      <c r="D32" s="350"/>
      <c r="E32" s="350"/>
      <c r="F32" s="350"/>
      <c r="G32" s="350"/>
      <c r="H32" s="351"/>
      <c r="I32" s="1">
        <v>136</v>
      </c>
      <c r="J32" s="7">
        <v>0</v>
      </c>
      <c r="K32" s="7">
        <v>0</v>
      </c>
      <c r="L32" s="7">
        <v>0</v>
      </c>
      <c r="M32" s="7">
        <v>0</v>
      </c>
    </row>
    <row r="33" spans="1:13" x14ac:dyDescent="0.2">
      <c r="A33" s="349" t="s">
        <v>271</v>
      </c>
      <c r="B33" s="350"/>
      <c r="C33" s="350"/>
      <c r="D33" s="350"/>
      <c r="E33" s="350"/>
      <c r="F33" s="350"/>
      <c r="G33" s="350"/>
      <c r="H33" s="351"/>
      <c r="I33" s="1">
        <v>137</v>
      </c>
      <c r="J33" s="46">
        <f>SUM(J34:J37)</f>
        <v>71108026</v>
      </c>
      <c r="K33" s="46">
        <f>SUM(K34:K37)</f>
        <v>25088605</v>
      </c>
      <c r="L33" s="46">
        <f>SUM(L34:L37)</f>
        <v>67594827</v>
      </c>
      <c r="M33" s="46">
        <f>SUM(M34:M37)</f>
        <v>30184830.74000001</v>
      </c>
    </row>
    <row r="34" spans="1:13" ht="27.75" customHeight="1" x14ac:dyDescent="0.2">
      <c r="A34" s="349" t="s">
        <v>272</v>
      </c>
      <c r="B34" s="350"/>
      <c r="C34" s="350"/>
      <c r="D34" s="350"/>
      <c r="E34" s="350"/>
      <c r="F34" s="350"/>
      <c r="G34" s="350"/>
      <c r="H34" s="351"/>
      <c r="I34" s="1">
        <v>138</v>
      </c>
      <c r="J34" s="7">
        <v>0</v>
      </c>
      <c r="K34" s="7">
        <v>0</v>
      </c>
      <c r="L34" s="7">
        <v>0</v>
      </c>
      <c r="M34" s="7">
        <v>0</v>
      </c>
    </row>
    <row r="35" spans="1:13" ht="25.5" customHeight="1" x14ac:dyDescent="0.2">
      <c r="A35" s="349" t="s">
        <v>273</v>
      </c>
      <c r="B35" s="350"/>
      <c r="C35" s="350"/>
      <c r="D35" s="350"/>
      <c r="E35" s="350"/>
      <c r="F35" s="350"/>
      <c r="G35" s="350"/>
      <c r="H35" s="351"/>
      <c r="I35" s="1">
        <v>139</v>
      </c>
      <c r="J35" s="7">
        <v>71108026</v>
      </c>
      <c r="K35" s="7">
        <v>25088605</v>
      </c>
      <c r="L35" s="7">
        <v>67594827</v>
      </c>
      <c r="M35" s="7">
        <v>30184830.74000001</v>
      </c>
    </row>
    <row r="36" spans="1:13" x14ac:dyDescent="0.2">
      <c r="A36" s="349" t="s">
        <v>274</v>
      </c>
      <c r="B36" s="350"/>
      <c r="C36" s="350"/>
      <c r="D36" s="350"/>
      <c r="E36" s="350"/>
      <c r="F36" s="350"/>
      <c r="G36" s="350"/>
      <c r="H36" s="351"/>
      <c r="I36" s="1">
        <v>140</v>
      </c>
      <c r="J36" s="7">
        <v>0</v>
      </c>
      <c r="K36" s="7">
        <v>0</v>
      </c>
      <c r="L36" s="7">
        <v>0</v>
      </c>
      <c r="M36" s="7">
        <v>0</v>
      </c>
    </row>
    <row r="37" spans="1:13" x14ac:dyDescent="0.2">
      <c r="A37" s="349" t="s">
        <v>275</v>
      </c>
      <c r="B37" s="350"/>
      <c r="C37" s="350"/>
      <c r="D37" s="350"/>
      <c r="E37" s="350"/>
      <c r="F37" s="350"/>
      <c r="G37" s="350"/>
      <c r="H37" s="351"/>
      <c r="I37" s="1">
        <v>141</v>
      </c>
      <c r="J37" s="7">
        <v>0</v>
      </c>
      <c r="K37" s="7">
        <v>0</v>
      </c>
      <c r="L37" s="7">
        <v>0</v>
      </c>
      <c r="M37" s="7">
        <v>0</v>
      </c>
    </row>
    <row r="38" spans="1:13" x14ac:dyDescent="0.2">
      <c r="A38" s="349" t="s">
        <v>276</v>
      </c>
      <c r="B38" s="350"/>
      <c r="C38" s="350"/>
      <c r="D38" s="350"/>
      <c r="E38" s="350"/>
      <c r="F38" s="350"/>
      <c r="G38" s="350"/>
      <c r="H38" s="351"/>
      <c r="I38" s="1">
        <v>142</v>
      </c>
      <c r="J38" s="7">
        <v>0</v>
      </c>
      <c r="K38" s="7">
        <v>0</v>
      </c>
      <c r="L38" s="7">
        <v>0</v>
      </c>
      <c r="M38" s="7">
        <v>0</v>
      </c>
    </row>
    <row r="39" spans="1:13" x14ac:dyDescent="0.2">
      <c r="A39" s="349" t="s">
        <v>277</v>
      </c>
      <c r="B39" s="350"/>
      <c r="C39" s="350"/>
      <c r="D39" s="350"/>
      <c r="E39" s="350"/>
      <c r="F39" s="350"/>
      <c r="G39" s="350"/>
      <c r="H39" s="351"/>
      <c r="I39" s="1">
        <v>143</v>
      </c>
      <c r="J39" s="7">
        <v>0</v>
      </c>
      <c r="K39" s="7">
        <v>0</v>
      </c>
      <c r="L39" s="7">
        <v>0</v>
      </c>
      <c r="M39" s="7">
        <v>0</v>
      </c>
    </row>
    <row r="40" spans="1:13" x14ac:dyDescent="0.2">
      <c r="A40" s="349" t="s">
        <v>248</v>
      </c>
      <c r="B40" s="350"/>
      <c r="C40" s="350"/>
      <c r="D40" s="350"/>
      <c r="E40" s="350"/>
      <c r="F40" s="350"/>
      <c r="G40" s="350"/>
      <c r="H40" s="351"/>
      <c r="I40" s="1">
        <v>144</v>
      </c>
      <c r="J40" s="7">
        <v>0</v>
      </c>
      <c r="K40" s="7">
        <v>0</v>
      </c>
      <c r="L40" s="7">
        <v>0</v>
      </c>
      <c r="M40" s="7">
        <v>0</v>
      </c>
    </row>
    <row r="41" spans="1:13" x14ac:dyDescent="0.2">
      <c r="A41" s="349" t="s">
        <v>247</v>
      </c>
      <c r="B41" s="350"/>
      <c r="C41" s="350"/>
      <c r="D41" s="350"/>
      <c r="E41" s="350"/>
      <c r="F41" s="350"/>
      <c r="G41" s="350"/>
      <c r="H41" s="351"/>
      <c r="I41" s="1">
        <v>145</v>
      </c>
      <c r="J41" s="7">
        <v>0</v>
      </c>
      <c r="K41" s="7">
        <v>0</v>
      </c>
      <c r="L41" s="7">
        <v>0</v>
      </c>
      <c r="M41" s="7">
        <v>0</v>
      </c>
    </row>
    <row r="42" spans="1:13" x14ac:dyDescent="0.2">
      <c r="A42" s="349" t="s">
        <v>246</v>
      </c>
      <c r="B42" s="350"/>
      <c r="C42" s="350"/>
      <c r="D42" s="350"/>
      <c r="E42" s="350"/>
      <c r="F42" s="350"/>
      <c r="G42" s="350"/>
      <c r="H42" s="351"/>
      <c r="I42" s="1">
        <v>146</v>
      </c>
      <c r="J42" s="46">
        <f>J7+J27+J38+J40</f>
        <v>341867163</v>
      </c>
      <c r="K42" s="46">
        <f>K7+K27+K38+K40</f>
        <v>117997693</v>
      </c>
      <c r="L42" s="46">
        <f>L7+L27+L38+L40</f>
        <v>357134248</v>
      </c>
      <c r="M42" s="46">
        <f>M7+M27+M38+M40</f>
        <v>125808966.29000007</v>
      </c>
    </row>
    <row r="43" spans="1:13" x14ac:dyDescent="0.2">
      <c r="A43" s="349" t="s">
        <v>245</v>
      </c>
      <c r="B43" s="350"/>
      <c r="C43" s="350"/>
      <c r="D43" s="350"/>
      <c r="E43" s="350"/>
      <c r="F43" s="350"/>
      <c r="G43" s="350"/>
      <c r="H43" s="351"/>
      <c r="I43" s="1">
        <v>147</v>
      </c>
      <c r="J43" s="46">
        <f>J10+J33+J39+J41</f>
        <v>404391879</v>
      </c>
      <c r="K43" s="46">
        <f>K10+K33+K39+K41</f>
        <v>139962561</v>
      </c>
      <c r="L43" s="46">
        <f>L10+L33+L39+L41</f>
        <v>407607672</v>
      </c>
      <c r="M43" s="46">
        <f>M10+M33+M39+M41</f>
        <v>150574899.77999997</v>
      </c>
    </row>
    <row r="44" spans="1:13" x14ac:dyDescent="0.2">
      <c r="A44" s="349" t="s">
        <v>242</v>
      </c>
      <c r="B44" s="350"/>
      <c r="C44" s="350"/>
      <c r="D44" s="350"/>
      <c r="E44" s="350"/>
      <c r="F44" s="350"/>
      <c r="G44" s="350"/>
      <c r="H44" s="351"/>
      <c r="I44" s="1">
        <v>148</v>
      </c>
      <c r="J44" s="46">
        <f>J42-J43</f>
        <v>-62524716</v>
      </c>
      <c r="K44" s="46">
        <f>K42-K43</f>
        <v>-21964868</v>
      </c>
      <c r="L44" s="46">
        <f>L42-L43</f>
        <v>-50473424</v>
      </c>
      <c r="M44" s="46">
        <f>M42-M43</f>
        <v>-24765933.489999905</v>
      </c>
    </row>
    <row r="45" spans="1:13" x14ac:dyDescent="0.2">
      <c r="A45" s="371" t="s">
        <v>244</v>
      </c>
      <c r="B45" s="372"/>
      <c r="C45" s="372"/>
      <c r="D45" s="372"/>
      <c r="E45" s="372"/>
      <c r="F45" s="372"/>
      <c r="G45" s="372"/>
      <c r="H45" s="373"/>
      <c r="I45" s="1">
        <v>149</v>
      </c>
      <c r="J45" s="46">
        <f>IF(J42&gt;J43,J42-J43,0)</f>
        <v>0</v>
      </c>
      <c r="K45" s="46">
        <f>IF(K42&gt;K43,K42-K43,0)</f>
        <v>0</v>
      </c>
      <c r="L45" s="46">
        <f>IF(L42&gt;L43,L42-L43,0)</f>
        <v>0</v>
      </c>
      <c r="M45" s="46">
        <f>IF(M42&gt;M43,M42-M43,0)</f>
        <v>0</v>
      </c>
    </row>
    <row r="46" spans="1:13" x14ac:dyDescent="0.2">
      <c r="A46" s="371" t="s">
        <v>243</v>
      </c>
      <c r="B46" s="372"/>
      <c r="C46" s="372"/>
      <c r="D46" s="372"/>
      <c r="E46" s="372"/>
      <c r="F46" s="372"/>
      <c r="G46" s="372"/>
      <c r="H46" s="373"/>
      <c r="I46" s="1">
        <v>150</v>
      </c>
      <c r="J46" s="46">
        <f>IF(J43&gt;J42,J43-J42,0)</f>
        <v>62524716</v>
      </c>
      <c r="K46" s="46">
        <f>IF(K43&gt;K42,K43-K42,0)</f>
        <v>21964868</v>
      </c>
      <c r="L46" s="46">
        <f>IF(L43&gt;L42,L43-L42,0)</f>
        <v>50473424</v>
      </c>
      <c r="M46" s="46">
        <f>IF(M43&gt;M42,M43-M42,0)</f>
        <v>24765933.489999905</v>
      </c>
    </row>
    <row r="47" spans="1:13" x14ac:dyDescent="0.2">
      <c r="A47" s="349" t="s">
        <v>241</v>
      </c>
      <c r="B47" s="350"/>
      <c r="C47" s="350"/>
      <c r="D47" s="350"/>
      <c r="E47" s="350"/>
      <c r="F47" s="350"/>
      <c r="G47" s="350"/>
      <c r="H47" s="351"/>
      <c r="I47" s="1">
        <v>151</v>
      </c>
      <c r="J47" s="7">
        <v>0</v>
      </c>
      <c r="K47" s="7">
        <v>0</v>
      </c>
      <c r="L47" s="7"/>
      <c r="M47" s="7"/>
    </row>
    <row r="48" spans="1:13" x14ac:dyDescent="0.2">
      <c r="A48" s="349" t="s">
        <v>283</v>
      </c>
      <c r="B48" s="350"/>
      <c r="C48" s="350"/>
      <c r="D48" s="350"/>
      <c r="E48" s="350"/>
      <c r="F48" s="350"/>
      <c r="G48" s="350"/>
      <c r="H48" s="351"/>
      <c r="I48" s="1">
        <v>152</v>
      </c>
      <c r="J48" s="46">
        <f>J44-J47</f>
        <v>-62524716</v>
      </c>
      <c r="K48" s="46">
        <f>K44-K47</f>
        <v>-21964868</v>
      </c>
      <c r="L48" s="46">
        <f>L44-L47</f>
        <v>-50473424</v>
      </c>
      <c r="M48" s="46">
        <f>M44-M47</f>
        <v>-24765933.489999905</v>
      </c>
    </row>
    <row r="49" spans="1:13" x14ac:dyDescent="0.2">
      <c r="A49" s="371" t="s">
        <v>284</v>
      </c>
      <c r="B49" s="372"/>
      <c r="C49" s="372"/>
      <c r="D49" s="372"/>
      <c r="E49" s="372"/>
      <c r="F49" s="372"/>
      <c r="G49" s="372"/>
      <c r="H49" s="373"/>
      <c r="I49" s="1">
        <v>153</v>
      </c>
      <c r="J49" s="46">
        <f>IF(J48&gt;0,J48,0)</f>
        <v>0</v>
      </c>
      <c r="K49" s="46">
        <f>IF(K48&gt;0,K48,0)</f>
        <v>0</v>
      </c>
      <c r="L49" s="46">
        <f>IF(L48&gt;0,L48,0)</f>
        <v>0</v>
      </c>
      <c r="M49" s="46">
        <f>IF(M48&gt;0,M48,0)</f>
        <v>0</v>
      </c>
    </row>
    <row r="50" spans="1:13" x14ac:dyDescent="0.2">
      <c r="A50" s="396" t="s">
        <v>285</v>
      </c>
      <c r="B50" s="397"/>
      <c r="C50" s="397"/>
      <c r="D50" s="397"/>
      <c r="E50" s="397"/>
      <c r="F50" s="397"/>
      <c r="G50" s="397"/>
      <c r="H50" s="398"/>
      <c r="I50" s="2">
        <v>154</v>
      </c>
      <c r="J50" s="51">
        <f>IF(J48&lt;0,-J48,0)</f>
        <v>62524716</v>
      </c>
      <c r="K50" s="51">
        <f>IF(K48&lt;0,-K48,0)</f>
        <v>21964868</v>
      </c>
      <c r="L50" s="51">
        <f>IF(L48&lt;0,-L48,0)</f>
        <v>50473424</v>
      </c>
      <c r="M50" s="51">
        <f>IF(M48&lt;0,-M48,0)</f>
        <v>24765933.489999905</v>
      </c>
    </row>
    <row r="51" spans="1:13" ht="12.75" customHeight="1" x14ac:dyDescent="0.2">
      <c r="A51" s="368" t="s">
        <v>240</v>
      </c>
      <c r="B51" s="377"/>
      <c r="C51" s="377"/>
      <c r="D51" s="377"/>
      <c r="E51" s="377"/>
      <c r="F51" s="377"/>
      <c r="G51" s="377"/>
      <c r="H51" s="377"/>
      <c r="I51" s="377"/>
      <c r="J51" s="377"/>
      <c r="K51" s="377"/>
      <c r="L51" s="377"/>
      <c r="M51" s="377"/>
    </row>
    <row r="52" spans="1:13" ht="12.75" customHeight="1" x14ac:dyDescent="0.2">
      <c r="A52" s="346" t="s">
        <v>286</v>
      </c>
      <c r="B52" s="347"/>
      <c r="C52" s="347"/>
      <c r="D52" s="347"/>
      <c r="E52" s="347"/>
      <c r="F52" s="347"/>
      <c r="G52" s="347"/>
      <c r="H52" s="347"/>
      <c r="I52" s="1"/>
      <c r="J52" s="7"/>
      <c r="K52" s="7"/>
      <c r="L52" s="7"/>
      <c r="M52" s="7"/>
    </row>
    <row r="53" spans="1:13" ht="12.75" customHeight="1" x14ac:dyDescent="0.2">
      <c r="A53" s="399" t="s">
        <v>229</v>
      </c>
      <c r="B53" s="400"/>
      <c r="C53" s="400"/>
      <c r="D53" s="400"/>
      <c r="E53" s="400"/>
      <c r="F53" s="400"/>
      <c r="G53" s="400"/>
      <c r="H53" s="401"/>
      <c r="I53" s="1">
        <v>155</v>
      </c>
      <c r="J53" s="7"/>
      <c r="K53" s="7"/>
      <c r="L53" s="7"/>
      <c r="M53" s="7"/>
    </row>
    <row r="54" spans="1:13" ht="12.75" customHeight="1" x14ac:dyDescent="0.2">
      <c r="A54" s="393" t="s">
        <v>228</v>
      </c>
      <c r="B54" s="394"/>
      <c r="C54" s="394"/>
      <c r="D54" s="394"/>
      <c r="E54" s="394"/>
      <c r="F54" s="394"/>
      <c r="G54" s="394"/>
      <c r="H54" s="395"/>
      <c r="I54" s="1">
        <v>156</v>
      </c>
      <c r="J54" s="8"/>
      <c r="K54" s="8"/>
      <c r="L54" s="8"/>
      <c r="M54" s="8"/>
    </row>
    <row r="55" spans="1:13" ht="12.75" customHeight="1" x14ac:dyDescent="0.2">
      <c r="A55" s="368" t="s">
        <v>278</v>
      </c>
      <c r="B55" s="377"/>
      <c r="C55" s="377"/>
      <c r="D55" s="377"/>
      <c r="E55" s="377"/>
      <c r="F55" s="377"/>
      <c r="G55" s="377"/>
      <c r="H55" s="377"/>
      <c r="I55" s="377"/>
      <c r="J55" s="377"/>
      <c r="K55" s="377"/>
      <c r="L55" s="377"/>
      <c r="M55" s="377"/>
    </row>
    <row r="56" spans="1:13" x14ac:dyDescent="0.2">
      <c r="A56" s="346" t="s">
        <v>287</v>
      </c>
      <c r="B56" s="347"/>
      <c r="C56" s="347"/>
      <c r="D56" s="347"/>
      <c r="E56" s="347"/>
      <c r="F56" s="347"/>
      <c r="G56" s="347"/>
      <c r="H56" s="348"/>
      <c r="I56" s="9">
        <v>157</v>
      </c>
      <c r="J56" s="6">
        <f>J48</f>
        <v>-62524716</v>
      </c>
      <c r="K56" s="6">
        <f t="shared" ref="K56:M56" si="0">K48</f>
        <v>-21964868</v>
      </c>
      <c r="L56" s="6">
        <f t="shared" si="0"/>
        <v>-50473424</v>
      </c>
      <c r="M56" s="6">
        <f t="shared" si="0"/>
        <v>-24765933.489999905</v>
      </c>
    </row>
    <row r="57" spans="1:13" x14ac:dyDescent="0.2">
      <c r="A57" s="349" t="s">
        <v>279</v>
      </c>
      <c r="B57" s="350"/>
      <c r="C57" s="350"/>
      <c r="D57" s="350"/>
      <c r="E57" s="350"/>
      <c r="F57" s="350"/>
      <c r="G57" s="350"/>
      <c r="H57" s="351"/>
      <c r="I57" s="1">
        <v>158</v>
      </c>
      <c r="J57" s="46">
        <f>SUM(J58:J64)</f>
        <v>0</v>
      </c>
      <c r="K57" s="46">
        <f>SUM(K58:K64)</f>
        <v>0</v>
      </c>
      <c r="L57" s="46">
        <f>SUM(L58:L64)</f>
        <v>0</v>
      </c>
      <c r="M57" s="46">
        <f>SUM(M58:M64)</f>
        <v>0</v>
      </c>
    </row>
    <row r="58" spans="1:13" x14ac:dyDescent="0.2">
      <c r="A58" s="349" t="s">
        <v>281</v>
      </c>
      <c r="B58" s="350"/>
      <c r="C58" s="350"/>
      <c r="D58" s="350"/>
      <c r="E58" s="350"/>
      <c r="F58" s="350"/>
      <c r="G58" s="350"/>
      <c r="H58" s="351"/>
      <c r="I58" s="1">
        <v>159</v>
      </c>
      <c r="J58" s="7">
        <v>0</v>
      </c>
      <c r="K58" s="7">
        <v>0</v>
      </c>
      <c r="L58" s="7">
        <v>0</v>
      </c>
      <c r="M58" s="7">
        <v>0</v>
      </c>
    </row>
    <row r="59" spans="1:13" x14ac:dyDescent="0.2">
      <c r="A59" s="349" t="s">
        <v>288</v>
      </c>
      <c r="B59" s="350"/>
      <c r="C59" s="350"/>
      <c r="D59" s="350"/>
      <c r="E59" s="350"/>
      <c r="F59" s="350"/>
      <c r="G59" s="350"/>
      <c r="H59" s="351"/>
      <c r="I59" s="1">
        <v>160</v>
      </c>
      <c r="J59" s="7">
        <v>0</v>
      </c>
      <c r="K59" s="7">
        <v>0</v>
      </c>
      <c r="L59" s="7">
        <v>0</v>
      </c>
      <c r="M59" s="7">
        <v>0</v>
      </c>
    </row>
    <row r="60" spans="1:13" x14ac:dyDescent="0.2">
      <c r="A60" s="349" t="s">
        <v>289</v>
      </c>
      <c r="B60" s="350"/>
      <c r="C60" s="350"/>
      <c r="D60" s="350"/>
      <c r="E60" s="350"/>
      <c r="F60" s="350"/>
      <c r="G60" s="350"/>
      <c r="H60" s="351"/>
      <c r="I60" s="1">
        <v>161</v>
      </c>
      <c r="J60" s="7">
        <v>0</v>
      </c>
      <c r="K60" s="7">
        <v>0</v>
      </c>
      <c r="L60" s="7">
        <v>0</v>
      </c>
      <c r="M60" s="7">
        <v>0</v>
      </c>
    </row>
    <row r="61" spans="1:13" x14ac:dyDescent="0.2">
      <c r="A61" s="349" t="s">
        <v>290</v>
      </c>
      <c r="B61" s="350"/>
      <c r="C61" s="350"/>
      <c r="D61" s="350"/>
      <c r="E61" s="350"/>
      <c r="F61" s="350"/>
      <c r="G61" s="350"/>
      <c r="H61" s="351"/>
      <c r="I61" s="1">
        <v>162</v>
      </c>
      <c r="J61" s="7">
        <v>0</v>
      </c>
      <c r="K61" s="7">
        <v>0</v>
      </c>
      <c r="L61" s="7">
        <v>0</v>
      </c>
      <c r="M61" s="7">
        <v>0</v>
      </c>
    </row>
    <row r="62" spans="1:13" x14ac:dyDescent="0.2">
      <c r="A62" s="349" t="s">
        <v>291</v>
      </c>
      <c r="B62" s="350"/>
      <c r="C62" s="350"/>
      <c r="D62" s="350"/>
      <c r="E62" s="350"/>
      <c r="F62" s="350"/>
      <c r="G62" s="350"/>
      <c r="H62" s="351"/>
      <c r="I62" s="1">
        <v>163</v>
      </c>
      <c r="J62" s="7">
        <v>0</v>
      </c>
      <c r="K62" s="7">
        <v>0</v>
      </c>
      <c r="L62" s="7">
        <v>0</v>
      </c>
      <c r="M62" s="7">
        <v>0</v>
      </c>
    </row>
    <row r="63" spans="1:13" x14ac:dyDescent="0.2">
      <c r="A63" s="349" t="s">
        <v>292</v>
      </c>
      <c r="B63" s="350"/>
      <c r="C63" s="350"/>
      <c r="D63" s="350"/>
      <c r="E63" s="350"/>
      <c r="F63" s="350"/>
      <c r="G63" s="350"/>
      <c r="H63" s="351"/>
      <c r="I63" s="1">
        <v>164</v>
      </c>
      <c r="J63" s="7">
        <v>0</v>
      </c>
      <c r="K63" s="7">
        <v>0</v>
      </c>
      <c r="L63" s="7">
        <v>0</v>
      </c>
      <c r="M63" s="7">
        <v>0</v>
      </c>
    </row>
    <row r="64" spans="1:13" x14ac:dyDescent="0.2">
      <c r="A64" s="349" t="s">
        <v>293</v>
      </c>
      <c r="B64" s="350"/>
      <c r="C64" s="350"/>
      <c r="D64" s="350"/>
      <c r="E64" s="350"/>
      <c r="F64" s="350"/>
      <c r="G64" s="350"/>
      <c r="H64" s="351"/>
      <c r="I64" s="1">
        <v>165</v>
      </c>
      <c r="J64" s="7">
        <v>0</v>
      </c>
      <c r="K64" s="7">
        <v>0</v>
      </c>
      <c r="L64" s="7">
        <v>0</v>
      </c>
      <c r="M64" s="7">
        <v>0</v>
      </c>
    </row>
    <row r="65" spans="1:13" x14ac:dyDescent="0.2">
      <c r="A65" s="349" t="s">
        <v>280</v>
      </c>
      <c r="B65" s="350"/>
      <c r="C65" s="350"/>
      <c r="D65" s="350"/>
      <c r="E65" s="350"/>
      <c r="F65" s="350"/>
      <c r="G65" s="350"/>
      <c r="H65" s="351"/>
      <c r="I65" s="1">
        <v>166</v>
      </c>
      <c r="J65" s="7">
        <v>0</v>
      </c>
      <c r="K65" s="7">
        <v>0</v>
      </c>
      <c r="L65" s="7">
        <v>0</v>
      </c>
      <c r="M65" s="7">
        <v>0</v>
      </c>
    </row>
    <row r="66" spans="1:13" x14ac:dyDescent="0.2">
      <c r="A66" s="349" t="s">
        <v>294</v>
      </c>
      <c r="B66" s="350"/>
      <c r="C66" s="350"/>
      <c r="D66" s="350"/>
      <c r="E66" s="350"/>
      <c r="F66" s="350"/>
      <c r="G66" s="350"/>
      <c r="H66" s="351"/>
      <c r="I66" s="1">
        <v>167</v>
      </c>
      <c r="J66" s="46">
        <f>J57-J65</f>
        <v>0</v>
      </c>
      <c r="K66" s="46">
        <f>K57-K65</f>
        <v>0</v>
      </c>
      <c r="L66" s="46">
        <f>L57-L65</f>
        <v>0</v>
      </c>
      <c r="M66" s="46">
        <f>M57-M65</f>
        <v>0</v>
      </c>
    </row>
    <row r="67" spans="1:13" x14ac:dyDescent="0.2">
      <c r="A67" s="349" t="s">
        <v>295</v>
      </c>
      <c r="B67" s="350"/>
      <c r="C67" s="350"/>
      <c r="D67" s="350"/>
      <c r="E67" s="350"/>
      <c r="F67" s="350"/>
      <c r="G67" s="350"/>
      <c r="H67" s="351"/>
      <c r="I67" s="1">
        <v>168</v>
      </c>
      <c r="J67" s="51">
        <f>J56+J66</f>
        <v>-62524716</v>
      </c>
      <c r="K67" s="51">
        <f>K56+K66</f>
        <v>-21964868</v>
      </c>
      <c r="L67" s="51">
        <f>L56+L66</f>
        <v>-50473424</v>
      </c>
      <c r="M67" s="51">
        <f>M56+M66</f>
        <v>-24765933.489999905</v>
      </c>
    </row>
    <row r="68" spans="1:13" ht="12.75" customHeight="1" x14ac:dyDescent="0.2">
      <c r="A68" s="403" t="s">
        <v>296</v>
      </c>
      <c r="B68" s="404"/>
      <c r="C68" s="404"/>
      <c r="D68" s="404"/>
      <c r="E68" s="404"/>
      <c r="F68" s="404"/>
      <c r="G68" s="404"/>
      <c r="H68" s="404"/>
      <c r="I68" s="404"/>
      <c r="J68" s="404"/>
      <c r="K68" s="404"/>
      <c r="L68" s="404"/>
      <c r="M68" s="404"/>
    </row>
    <row r="69" spans="1:13" ht="12.75" customHeight="1" x14ac:dyDescent="0.2">
      <c r="A69" s="405" t="s">
        <v>282</v>
      </c>
      <c r="B69" s="406"/>
      <c r="C69" s="406"/>
      <c r="D69" s="406"/>
      <c r="E69" s="406"/>
      <c r="F69" s="406"/>
      <c r="G69" s="406"/>
      <c r="H69" s="406"/>
      <c r="I69" s="406"/>
      <c r="J69" s="406"/>
      <c r="K69" s="406"/>
      <c r="L69" s="406"/>
      <c r="M69" s="406"/>
    </row>
    <row r="70" spans="1:13" x14ac:dyDescent="0.2">
      <c r="A70" s="407" t="s">
        <v>229</v>
      </c>
      <c r="B70" s="408"/>
      <c r="C70" s="408"/>
      <c r="D70" s="408"/>
      <c r="E70" s="408"/>
      <c r="F70" s="408"/>
      <c r="G70" s="408"/>
      <c r="H70" s="409"/>
      <c r="I70" s="9">
        <v>169</v>
      </c>
      <c r="J70" s="6"/>
      <c r="K70" s="6"/>
      <c r="L70" s="6"/>
      <c r="M70" s="6"/>
    </row>
    <row r="71" spans="1:13" x14ac:dyDescent="0.2">
      <c r="A71" s="393" t="s">
        <v>228</v>
      </c>
      <c r="B71" s="394"/>
      <c r="C71" s="394"/>
      <c r="D71" s="394"/>
      <c r="E71" s="394"/>
      <c r="F71" s="394"/>
      <c r="G71" s="394"/>
      <c r="H71" s="395"/>
      <c r="I71" s="4">
        <v>170</v>
      </c>
      <c r="J71" s="8"/>
      <c r="K71" s="8"/>
      <c r="L71" s="8"/>
      <c r="M71" s="8"/>
    </row>
  </sheetData>
  <mergeCells count="7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5:H15"/>
    <mergeCell ref="A16:H16"/>
    <mergeCell ref="A17:H17"/>
    <mergeCell ref="A10:H10"/>
    <mergeCell ref="A11:H11"/>
    <mergeCell ref="A12:H12"/>
    <mergeCell ref="A13:H13"/>
    <mergeCell ref="A9:H9"/>
    <mergeCell ref="J4:K4"/>
    <mergeCell ref="L4:M4"/>
    <mergeCell ref="A5:H5"/>
    <mergeCell ref="A14:H14"/>
    <mergeCell ref="A3:M3"/>
    <mergeCell ref="A4:H4"/>
    <mergeCell ref="A6:H6"/>
    <mergeCell ref="A7:H7"/>
    <mergeCell ref="A8:H8"/>
  </mergeCells>
  <phoneticPr fontId="5" type="noConversion"/>
  <dataValidations count="3">
    <dataValidation type="whole" operator="notEqual" allowBlank="1" showInputMessage="1" showErrorMessage="1" errorTitle="Pogrešan unos" error="Mogu se unijeti samo cjelobrojne vrijednosti." sqref="J56:M67 J70:L71 J53:L54 J47:L47">
      <formula1>999999999999</formula1>
    </dataValidation>
    <dataValidation type="whole" operator="notEqual" allowBlank="1" showInputMessage="1" showErrorMessage="1" errorTitle="Pogrešan unos" error="Mogu se unijeti samo cjelobrojne pozitivne ili negativne vrijednosti." sqref="J11:L11">
      <formula1>999999999999</formula1>
    </dataValidation>
    <dataValidation type="whole" operator="greaterThanOrEqual" allowBlank="1" showInputMessage="1" showErrorMessage="1" errorTitle="Pogrešan unos" error="Mogu se unijeti samo cjelobrojne pozitivne vrijednosti." sqref="J12:M12 J10:M10 J8:K9 K16:M16 J13:K15 K22:M22 K23:K26 K27:M27 K33:M33 K28:K32 J7:M7 K34:K41 K42:M46 K17:K21 J16:J46 J48:M50 L36:L41 L25:L26 L30:L32 L23 L34">
      <formula1>0</formula1>
    </dataValidation>
  </dataValidations>
  <pageMargins left="0.75" right="0.75" top="1" bottom="1" header="0.5" footer="0.5"/>
  <pageSetup paperSize="9" scale="70" orientation="portrait" r:id="rId1"/>
  <headerFooter alignWithMargins="0"/>
  <ignoredErrors>
    <ignoredError sqref="J56:M56" unlockedFormula="1"/>
    <ignoredError sqref="J57:M57" formulaRange="1" unlockedFormula="1"/>
    <ignoredError sqref="J16:K16 J22:K22 J33:K33 L22:M22 L27:M27 L33:M3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52"/>
  <sheetViews>
    <sheetView topLeftCell="A40" zoomScaleNormal="100" zoomScaleSheetLayoutView="110" workbookViewId="0">
      <selection activeCell="N40" sqref="N40"/>
    </sheetView>
  </sheetViews>
  <sheetFormatPr defaultRowHeight="12.75" x14ac:dyDescent="0.2"/>
  <cols>
    <col min="1" max="9" width="9.140625" style="45"/>
    <col min="10" max="10" width="14.28515625" style="45" customWidth="1"/>
    <col min="11" max="11" width="13.42578125" style="45" customWidth="1"/>
    <col min="12" max="12" width="12.140625" style="45" customWidth="1"/>
    <col min="13" max="16384" width="9.140625" style="45"/>
  </cols>
  <sheetData>
    <row r="1" spans="1:11" ht="15.75" x14ac:dyDescent="0.2">
      <c r="A1" s="413" t="s">
        <v>297</v>
      </c>
      <c r="B1" s="413"/>
      <c r="C1" s="413"/>
      <c r="D1" s="413"/>
      <c r="E1" s="413"/>
      <c r="F1" s="413"/>
      <c r="G1" s="413"/>
      <c r="H1" s="413"/>
      <c r="I1" s="413"/>
      <c r="J1" s="413"/>
      <c r="K1" s="413"/>
    </row>
    <row r="2" spans="1:11" ht="12.75" customHeight="1" x14ac:dyDescent="0.2">
      <c r="A2" s="414" t="s">
        <v>592</v>
      </c>
      <c r="B2" s="414"/>
      <c r="C2" s="414"/>
      <c r="D2" s="414"/>
      <c r="E2" s="414"/>
      <c r="F2" s="414"/>
      <c r="G2" s="414"/>
      <c r="H2" s="414"/>
      <c r="I2" s="414"/>
      <c r="J2" s="414"/>
      <c r="K2" s="414"/>
    </row>
    <row r="3" spans="1:11" x14ac:dyDescent="0.2">
      <c r="A3" s="410" t="s">
        <v>128</v>
      </c>
      <c r="B3" s="411"/>
      <c r="C3" s="411"/>
      <c r="D3" s="411"/>
      <c r="E3" s="411"/>
      <c r="F3" s="411"/>
      <c r="G3" s="411"/>
      <c r="H3" s="411"/>
      <c r="I3" s="411"/>
      <c r="J3" s="411"/>
      <c r="K3" s="412"/>
    </row>
    <row r="4" spans="1:11" x14ac:dyDescent="0.2">
      <c r="A4" s="415" t="s">
        <v>129</v>
      </c>
      <c r="B4" s="415"/>
      <c r="C4" s="415"/>
      <c r="D4" s="415"/>
      <c r="E4" s="415"/>
      <c r="F4" s="415"/>
      <c r="G4" s="415"/>
      <c r="H4" s="415"/>
      <c r="I4" s="152" t="s">
        <v>233</v>
      </c>
      <c r="J4" s="153" t="s">
        <v>130</v>
      </c>
      <c r="K4" s="153" t="s">
        <v>131</v>
      </c>
    </row>
    <row r="5" spans="1:11" x14ac:dyDescent="0.2">
      <c r="A5" s="417">
        <v>1</v>
      </c>
      <c r="B5" s="417"/>
      <c r="C5" s="417"/>
      <c r="D5" s="417"/>
      <c r="E5" s="417"/>
      <c r="F5" s="417"/>
      <c r="G5" s="417"/>
      <c r="H5" s="417"/>
      <c r="I5" s="57">
        <v>2</v>
      </c>
      <c r="J5" s="58" t="s">
        <v>57</v>
      </c>
      <c r="K5" s="58" t="s">
        <v>58</v>
      </c>
    </row>
    <row r="6" spans="1:11" x14ac:dyDescent="0.2">
      <c r="A6" s="368" t="s">
        <v>298</v>
      </c>
      <c r="B6" s="377"/>
      <c r="C6" s="377"/>
      <c r="D6" s="377"/>
      <c r="E6" s="377"/>
      <c r="F6" s="377"/>
      <c r="G6" s="377"/>
      <c r="H6" s="377"/>
      <c r="I6" s="418"/>
      <c r="J6" s="418"/>
      <c r="K6" s="419"/>
    </row>
    <row r="7" spans="1:11" ht="12.75" customHeight="1" x14ac:dyDescent="0.2">
      <c r="A7" s="416" t="s">
        <v>299</v>
      </c>
      <c r="B7" s="416"/>
      <c r="C7" s="416"/>
      <c r="D7" s="416"/>
      <c r="E7" s="416"/>
      <c r="F7" s="416"/>
      <c r="G7" s="416"/>
      <c r="H7" s="416"/>
      <c r="I7" s="1">
        <v>1</v>
      </c>
      <c r="J7" s="5">
        <v>-62524715</v>
      </c>
      <c r="K7" s="7">
        <v>-50473424</v>
      </c>
    </row>
    <row r="8" spans="1:11" ht="12.75" customHeight="1" x14ac:dyDescent="0.2">
      <c r="A8" s="416" t="s">
        <v>300</v>
      </c>
      <c r="B8" s="416"/>
      <c r="C8" s="416"/>
      <c r="D8" s="416"/>
      <c r="E8" s="416"/>
      <c r="F8" s="416"/>
      <c r="G8" s="416"/>
      <c r="H8" s="416"/>
      <c r="I8" s="1">
        <v>2</v>
      </c>
      <c r="J8" s="5">
        <v>37945684</v>
      </c>
      <c r="K8" s="7">
        <v>40968769</v>
      </c>
    </row>
    <row r="9" spans="1:11" ht="12.75" customHeight="1" x14ac:dyDescent="0.2">
      <c r="A9" s="416" t="s">
        <v>301</v>
      </c>
      <c r="B9" s="416"/>
      <c r="C9" s="416"/>
      <c r="D9" s="416"/>
      <c r="E9" s="416"/>
      <c r="F9" s="416"/>
      <c r="G9" s="416"/>
      <c r="H9" s="416"/>
      <c r="I9" s="1">
        <v>3</v>
      </c>
      <c r="J9" s="5">
        <v>0</v>
      </c>
      <c r="K9" s="7">
        <v>30427224</v>
      </c>
    </row>
    <row r="10" spans="1:11" ht="12.75" customHeight="1" x14ac:dyDescent="0.2">
      <c r="A10" s="416" t="s">
        <v>302</v>
      </c>
      <c r="B10" s="416"/>
      <c r="C10" s="416"/>
      <c r="D10" s="416"/>
      <c r="E10" s="416"/>
      <c r="F10" s="416"/>
      <c r="G10" s="416"/>
      <c r="H10" s="416"/>
      <c r="I10" s="1">
        <v>4</v>
      </c>
      <c r="J10" s="5">
        <v>10534295</v>
      </c>
      <c r="K10" s="7"/>
    </row>
    <row r="11" spans="1:11" ht="12.75" customHeight="1" x14ac:dyDescent="0.2">
      <c r="A11" s="416" t="s">
        <v>308</v>
      </c>
      <c r="B11" s="416"/>
      <c r="C11" s="416"/>
      <c r="D11" s="416"/>
      <c r="E11" s="416"/>
      <c r="F11" s="416"/>
      <c r="G11" s="416"/>
      <c r="H11" s="416"/>
      <c r="I11" s="1">
        <v>5</v>
      </c>
      <c r="J11" s="5">
        <v>1966294</v>
      </c>
      <c r="K11" s="7"/>
    </row>
    <row r="12" spans="1:11" ht="12.75" customHeight="1" x14ac:dyDescent="0.2">
      <c r="A12" s="416" t="s">
        <v>303</v>
      </c>
      <c r="B12" s="416"/>
      <c r="C12" s="416"/>
      <c r="D12" s="416"/>
      <c r="E12" s="416"/>
      <c r="F12" s="416"/>
      <c r="G12" s="416"/>
      <c r="H12" s="416"/>
      <c r="I12" s="1">
        <v>6</v>
      </c>
      <c r="J12" s="5">
        <v>465287</v>
      </c>
      <c r="K12" s="7">
        <v>20231984</v>
      </c>
    </row>
    <row r="13" spans="1:11" ht="12.75" customHeight="1" x14ac:dyDescent="0.2">
      <c r="A13" s="420" t="s">
        <v>304</v>
      </c>
      <c r="B13" s="420"/>
      <c r="C13" s="420"/>
      <c r="D13" s="420"/>
      <c r="E13" s="420"/>
      <c r="F13" s="420"/>
      <c r="G13" s="420"/>
      <c r="H13" s="420"/>
      <c r="I13" s="1">
        <v>7</v>
      </c>
      <c r="J13" s="53">
        <f>SUM(J7:J12)</f>
        <v>-11613155</v>
      </c>
      <c r="K13" s="7">
        <f>SUM(K7:K12)</f>
        <v>41154553</v>
      </c>
    </row>
    <row r="14" spans="1:11" ht="12.75" customHeight="1" x14ac:dyDescent="0.2">
      <c r="A14" s="416" t="s">
        <v>305</v>
      </c>
      <c r="B14" s="416"/>
      <c r="C14" s="416"/>
      <c r="D14" s="416"/>
      <c r="E14" s="416"/>
      <c r="F14" s="416"/>
      <c r="G14" s="416"/>
      <c r="H14" s="416"/>
      <c r="I14" s="1">
        <v>8</v>
      </c>
      <c r="J14" s="5">
        <v>0</v>
      </c>
      <c r="K14" s="7">
        <v>0</v>
      </c>
    </row>
    <row r="15" spans="1:11" ht="12.75" customHeight="1" x14ac:dyDescent="0.2">
      <c r="A15" s="416" t="s">
        <v>306</v>
      </c>
      <c r="B15" s="416"/>
      <c r="C15" s="416"/>
      <c r="D15" s="416"/>
      <c r="E15" s="416"/>
      <c r="F15" s="416"/>
      <c r="G15" s="416"/>
      <c r="H15" s="416"/>
      <c r="I15" s="1">
        <v>9</v>
      </c>
      <c r="J15" s="5">
        <v>4060230</v>
      </c>
      <c r="K15" s="7">
        <v>6396339</v>
      </c>
    </row>
    <row r="16" spans="1:11" ht="12.75" customHeight="1" x14ac:dyDescent="0.2">
      <c r="A16" s="416" t="s">
        <v>309</v>
      </c>
      <c r="B16" s="416"/>
      <c r="C16" s="416"/>
      <c r="D16" s="416"/>
      <c r="E16" s="416"/>
      <c r="F16" s="416"/>
      <c r="G16" s="416"/>
      <c r="H16" s="416"/>
      <c r="I16" s="1">
        <v>10</v>
      </c>
      <c r="J16" s="5">
        <v>0</v>
      </c>
      <c r="K16" s="7">
        <v>240633</v>
      </c>
    </row>
    <row r="17" spans="1:11" ht="12.75" customHeight="1" x14ac:dyDescent="0.2">
      <c r="A17" s="416" t="s">
        <v>307</v>
      </c>
      <c r="B17" s="416"/>
      <c r="C17" s="416"/>
      <c r="D17" s="416"/>
      <c r="E17" s="416"/>
      <c r="F17" s="416"/>
      <c r="G17" s="416"/>
      <c r="H17" s="416"/>
      <c r="I17" s="1">
        <v>11</v>
      </c>
      <c r="J17" s="5">
        <v>2592228</v>
      </c>
      <c r="K17" s="7">
        <v>16160265</v>
      </c>
    </row>
    <row r="18" spans="1:11" ht="12.75" customHeight="1" x14ac:dyDescent="0.2">
      <c r="A18" s="420" t="s">
        <v>310</v>
      </c>
      <c r="B18" s="420"/>
      <c r="C18" s="420"/>
      <c r="D18" s="420"/>
      <c r="E18" s="420"/>
      <c r="F18" s="420"/>
      <c r="G18" s="420"/>
      <c r="H18" s="420"/>
      <c r="I18" s="1">
        <v>12</v>
      </c>
      <c r="J18" s="53">
        <f>SUM(J14:J17)</f>
        <v>6652458</v>
      </c>
      <c r="K18" s="7">
        <f>SUM(K14:K17)</f>
        <v>22797237</v>
      </c>
    </row>
    <row r="19" spans="1:11" ht="12.75" customHeight="1" x14ac:dyDescent="0.2">
      <c r="A19" s="420" t="s">
        <v>311</v>
      </c>
      <c r="B19" s="420"/>
      <c r="C19" s="420"/>
      <c r="D19" s="420"/>
      <c r="E19" s="420"/>
      <c r="F19" s="420"/>
      <c r="G19" s="420"/>
      <c r="H19" s="420"/>
      <c r="I19" s="1">
        <v>13</v>
      </c>
      <c r="J19" s="53">
        <f>IF(J13&gt;J18,J13-J18,0)</f>
        <v>0</v>
      </c>
      <c r="K19" s="7">
        <f>IF(K13&gt;K18,K13-K18,0)</f>
        <v>18357316</v>
      </c>
    </row>
    <row r="20" spans="1:11" ht="12.75" customHeight="1" x14ac:dyDescent="0.2">
      <c r="A20" s="420" t="s">
        <v>312</v>
      </c>
      <c r="B20" s="420"/>
      <c r="C20" s="420"/>
      <c r="D20" s="420"/>
      <c r="E20" s="420"/>
      <c r="F20" s="420"/>
      <c r="G20" s="420"/>
      <c r="H20" s="420"/>
      <c r="I20" s="1">
        <v>14</v>
      </c>
      <c r="J20" s="53">
        <f>IF(J18&gt;J13,J18-J13,0)</f>
        <v>18265613</v>
      </c>
      <c r="K20" s="7">
        <f>IF(K18&gt;K13,K18-K13,0)</f>
        <v>0</v>
      </c>
    </row>
    <row r="21" spans="1:11" x14ac:dyDescent="0.2">
      <c r="A21" s="368" t="s">
        <v>313</v>
      </c>
      <c r="B21" s="377"/>
      <c r="C21" s="377"/>
      <c r="D21" s="377"/>
      <c r="E21" s="377"/>
      <c r="F21" s="377"/>
      <c r="G21" s="377"/>
      <c r="H21" s="377"/>
      <c r="I21" s="418"/>
      <c r="J21" s="418"/>
      <c r="K21" s="419"/>
    </row>
    <row r="22" spans="1:11" ht="12.75" customHeight="1" x14ac:dyDescent="0.2">
      <c r="A22" s="416" t="s">
        <v>314</v>
      </c>
      <c r="B22" s="416"/>
      <c r="C22" s="416"/>
      <c r="D22" s="416"/>
      <c r="E22" s="416"/>
      <c r="F22" s="416"/>
      <c r="G22" s="416"/>
      <c r="H22" s="416"/>
      <c r="I22" s="1">
        <v>15</v>
      </c>
      <c r="J22" s="5">
        <v>630953</v>
      </c>
      <c r="K22" s="7">
        <v>0</v>
      </c>
    </row>
    <row r="23" spans="1:11" ht="12.75" customHeight="1" x14ac:dyDescent="0.2">
      <c r="A23" s="416" t="s">
        <v>315</v>
      </c>
      <c r="B23" s="416"/>
      <c r="C23" s="416"/>
      <c r="D23" s="416"/>
      <c r="E23" s="416"/>
      <c r="F23" s="416"/>
      <c r="G23" s="416"/>
      <c r="H23" s="416"/>
      <c r="I23" s="1">
        <v>16</v>
      </c>
      <c r="J23" s="5">
        <v>0</v>
      </c>
      <c r="K23" s="7">
        <v>0</v>
      </c>
    </row>
    <row r="24" spans="1:11" ht="12.75" customHeight="1" x14ac:dyDescent="0.2">
      <c r="A24" s="416" t="s">
        <v>316</v>
      </c>
      <c r="B24" s="416"/>
      <c r="C24" s="416"/>
      <c r="D24" s="416"/>
      <c r="E24" s="416"/>
      <c r="F24" s="416"/>
      <c r="G24" s="416"/>
      <c r="H24" s="416"/>
      <c r="I24" s="1">
        <v>17</v>
      </c>
      <c r="J24" s="5">
        <v>0</v>
      </c>
      <c r="K24" s="7">
        <v>0</v>
      </c>
    </row>
    <row r="25" spans="1:11" ht="12.75" customHeight="1" x14ac:dyDescent="0.2">
      <c r="A25" s="416" t="s">
        <v>317</v>
      </c>
      <c r="B25" s="416"/>
      <c r="C25" s="416"/>
      <c r="D25" s="416"/>
      <c r="E25" s="416"/>
      <c r="F25" s="416"/>
      <c r="G25" s="416"/>
      <c r="H25" s="416"/>
      <c r="I25" s="1">
        <v>18</v>
      </c>
      <c r="J25" s="5">
        <v>0</v>
      </c>
      <c r="K25" s="7">
        <v>0</v>
      </c>
    </row>
    <row r="26" spans="1:11" ht="12.75" customHeight="1" x14ac:dyDescent="0.2">
      <c r="A26" s="416" t="s">
        <v>318</v>
      </c>
      <c r="B26" s="416"/>
      <c r="C26" s="416"/>
      <c r="D26" s="416"/>
      <c r="E26" s="416"/>
      <c r="F26" s="416"/>
      <c r="G26" s="416"/>
      <c r="H26" s="416"/>
      <c r="I26" s="1">
        <v>19</v>
      </c>
      <c r="J26" s="5">
        <v>-753148</v>
      </c>
      <c r="K26" s="7">
        <v>0</v>
      </c>
    </row>
    <row r="27" spans="1:11" ht="12.75" customHeight="1" x14ac:dyDescent="0.2">
      <c r="A27" s="420" t="s">
        <v>319</v>
      </c>
      <c r="B27" s="420"/>
      <c r="C27" s="420"/>
      <c r="D27" s="420"/>
      <c r="E27" s="420"/>
      <c r="F27" s="420"/>
      <c r="G27" s="420"/>
      <c r="H27" s="420"/>
      <c r="I27" s="1">
        <v>20</v>
      </c>
      <c r="J27" s="53">
        <f>SUM(J22:J26)</f>
        <v>-122195</v>
      </c>
      <c r="K27" s="7">
        <f>SUM(K22:K26)</f>
        <v>0</v>
      </c>
    </row>
    <row r="28" spans="1:11" ht="12.75" customHeight="1" x14ac:dyDescent="0.2">
      <c r="A28" s="416" t="s">
        <v>320</v>
      </c>
      <c r="B28" s="416"/>
      <c r="C28" s="416"/>
      <c r="D28" s="416"/>
      <c r="E28" s="416"/>
      <c r="F28" s="416"/>
      <c r="G28" s="416"/>
      <c r="H28" s="416"/>
      <c r="I28" s="1">
        <v>21</v>
      </c>
      <c r="J28" s="5">
        <v>14280451</v>
      </c>
      <c r="K28" s="7">
        <v>23740129</v>
      </c>
    </row>
    <row r="29" spans="1:11" ht="12.75" customHeight="1" x14ac:dyDescent="0.2">
      <c r="A29" s="416" t="s">
        <v>321</v>
      </c>
      <c r="B29" s="416"/>
      <c r="C29" s="416"/>
      <c r="D29" s="416"/>
      <c r="E29" s="416"/>
      <c r="F29" s="416"/>
      <c r="G29" s="416"/>
      <c r="H29" s="416"/>
      <c r="I29" s="1">
        <v>22</v>
      </c>
      <c r="J29" s="5">
        <v>0</v>
      </c>
      <c r="K29" s="7">
        <v>0</v>
      </c>
    </row>
    <row r="30" spans="1:11" ht="12.75" customHeight="1" x14ac:dyDescent="0.2">
      <c r="A30" s="416" t="s">
        <v>322</v>
      </c>
      <c r="B30" s="416"/>
      <c r="C30" s="416"/>
      <c r="D30" s="416"/>
      <c r="E30" s="416"/>
      <c r="F30" s="416"/>
      <c r="G30" s="416"/>
      <c r="H30" s="416"/>
      <c r="I30" s="1">
        <v>23</v>
      </c>
      <c r="J30" s="5">
        <v>510309</v>
      </c>
      <c r="K30" s="7">
        <v>0</v>
      </c>
    </row>
    <row r="31" spans="1:11" ht="12.75" customHeight="1" x14ac:dyDescent="0.2">
      <c r="A31" s="420" t="s">
        <v>323</v>
      </c>
      <c r="B31" s="420"/>
      <c r="C31" s="420"/>
      <c r="D31" s="420"/>
      <c r="E31" s="420"/>
      <c r="F31" s="420"/>
      <c r="G31" s="420"/>
      <c r="H31" s="420"/>
      <c r="I31" s="1">
        <v>24</v>
      </c>
      <c r="J31" s="7">
        <f>SUM(J28:J30)</f>
        <v>14790760</v>
      </c>
      <c r="K31" s="7">
        <f>SUM(K28:K30)</f>
        <v>23740129</v>
      </c>
    </row>
    <row r="32" spans="1:11" ht="12.75" customHeight="1" x14ac:dyDescent="0.2">
      <c r="A32" s="420" t="s">
        <v>324</v>
      </c>
      <c r="B32" s="420"/>
      <c r="C32" s="420"/>
      <c r="D32" s="420"/>
      <c r="E32" s="420"/>
      <c r="F32" s="420"/>
      <c r="G32" s="420"/>
      <c r="H32" s="420"/>
      <c r="I32" s="1">
        <v>25</v>
      </c>
      <c r="J32" s="7">
        <v>0</v>
      </c>
      <c r="K32" s="7">
        <v>0</v>
      </c>
    </row>
    <row r="33" spans="1:11" ht="12.75" customHeight="1" x14ac:dyDescent="0.2">
      <c r="A33" s="420" t="s">
        <v>325</v>
      </c>
      <c r="B33" s="420"/>
      <c r="C33" s="420"/>
      <c r="D33" s="420"/>
      <c r="E33" s="420"/>
      <c r="F33" s="420"/>
      <c r="G33" s="420"/>
      <c r="H33" s="420"/>
      <c r="I33" s="1">
        <v>26</v>
      </c>
      <c r="J33" s="7">
        <f>IF(J31&gt;J27,J31-J27,0)</f>
        <v>14912955</v>
      </c>
      <c r="K33" s="7">
        <f>IF(K31&gt;K27,K31-K27,0)</f>
        <v>23740129</v>
      </c>
    </row>
    <row r="34" spans="1:11" x14ac:dyDescent="0.2">
      <c r="A34" s="368" t="s">
        <v>326</v>
      </c>
      <c r="B34" s="377"/>
      <c r="C34" s="377"/>
      <c r="D34" s="377"/>
      <c r="E34" s="377"/>
      <c r="F34" s="377"/>
      <c r="G34" s="377"/>
      <c r="H34" s="377"/>
      <c r="I34" s="418"/>
      <c r="J34" s="418"/>
      <c r="K34" s="419"/>
    </row>
    <row r="35" spans="1:11" ht="12.75" customHeight="1" x14ac:dyDescent="0.2">
      <c r="A35" s="416" t="s">
        <v>327</v>
      </c>
      <c r="B35" s="416"/>
      <c r="C35" s="416"/>
      <c r="D35" s="416"/>
      <c r="E35" s="416"/>
      <c r="F35" s="416"/>
      <c r="G35" s="416"/>
      <c r="H35" s="416"/>
      <c r="I35" s="1">
        <v>27</v>
      </c>
      <c r="J35" s="5">
        <v>0</v>
      </c>
      <c r="K35" s="7">
        <v>0</v>
      </c>
    </row>
    <row r="36" spans="1:11" ht="12.75" customHeight="1" x14ac:dyDescent="0.2">
      <c r="A36" s="416" t="s">
        <v>328</v>
      </c>
      <c r="B36" s="416"/>
      <c r="C36" s="416"/>
      <c r="D36" s="416"/>
      <c r="E36" s="416"/>
      <c r="F36" s="416"/>
      <c r="G36" s="416"/>
      <c r="H36" s="416"/>
      <c r="I36" s="1">
        <v>28</v>
      </c>
      <c r="J36" s="5">
        <v>32476065</v>
      </c>
      <c r="K36" s="7">
        <v>10993624</v>
      </c>
    </row>
    <row r="37" spans="1:11" ht="12.75" customHeight="1" x14ac:dyDescent="0.2">
      <c r="A37" s="416" t="s">
        <v>329</v>
      </c>
      <c r="B37" s="416"/>
      <c r="C37" s="416"/>
      <c r="D37" s="416"/>
      <c r="E37" s="416"/>
      <c r="F37" s="416"/>
      <c r="G37" s="416"/>
      <c r="H37" s="416"/>
      <c r="I37" s="1">
        <v>29</v>
      </c>
      <c r="J37" s="5">
        <v>0</v>
      </c>
      <c r="K37" s="7"/>
    </row>
    <row r="38" spans="1:11" ht="12.75" customHeight="1" x14ac:dyDescent="0.2">
      <c r="A38" s="420" t="s">
        <v>330</v>
      </c>
      <c r="B38" s="420"/>
      <c r="C38" s="420"/>
      <c r="D38" s="420"/>
      <c r="E38" s="420"/>
      <c r="F38" s="420"/>
      <c r="G38" s="420"/>
      <c r="H38" s="420"/>
      <c r="I38" s="1">
        <v>30</v>
      </c>
      <c r="J38" s="53">
        <f>SUM(J35:J37)</f>
        <v>32476065</v>
      </c>
      <c r="K38" s="7">
        <f>SUM(K35:K37)</f>
        <v>10993624</v>
      </c>
    </row>
    <row r="39" spans="1:11" ht="12.75" customHeight="1" x14ac:dyDescent="0.2">
      <c r="A39" s="416" t="s">
        <v>331</v>
      </c>
      <c r="B39" s="416"/>
      <c r="C39" s="416"/>
      <c r="D39" s="416"/>
      <c r="E39" s="416"/>
      <c r="F39" s="416"/>
      <c r="G39" s="416"/>
      <c r="H39" s="416"/>
      <c r="I39" s="1">
        <v>31</v>
      </c>
      <c r="J39" s="5">
        <v>0</v>
      </c>
      <c r="K39" s="7">
        <v>5513463</v>
      </c>
    </row>
    <row r="40" spans="1:11" ht="12.75" customHeight="1" x14ac:dyDescent="0.2">
      <c r="A40" s="416" t="s">
        <v>332</v>
      </c>
      <c r="B40" s="416"/>
      <c r="C40" s="416"/>
      <c r="D40" s="416"/>
      <c r="E40" s="416"/>
      <c r="F40" s="416"/>
      <c r="G40" s="416"/>
      <c r="H40" s="416"/>
      <c r="I40" s="1">
        <v>32</v>
      </c>
      <c r="J40" s="5">
        <v>0</v>
      </c>
      <c r="K40" s="7"/>
    </row>
    <row r="41" spans="1:11" ht="12.75" customHeight="1" x14ac:dyDescent="0.2">
      <c r="A41" s="416" t="s">
        <v>333</v>
      </c>
      <c r="B41" s="416"/>
      <c r="C41" s="416"/>
      <c r="D41" s="416"/>
      <c r="E41" s="416"/>
      <c r="F41" s="416"/>
      <c r="G41" s="416"/>
      <c r="H41" s="416"/>
      <c r="I41" s="1">
        <v>33</v>
      </c>
      <c r="J41" s="5">
        <v>0</v>
      </c>
      <c r="K41" s="7"/>
    </row>
    <row r="42" spans="1:11" ht="12.75" customHeight="1" x14ac:dyDescent="0.2">
      <c r="A42" s="416" t="s">
        <v>334</v>
      </c>
      <c r="B42" s="416"/>
      <c r="C42" s="416"/>
      <c r="D42" s="416"/>
      <c r="E42" s="416"/>
      <c r="F42" s="416"/>
      <c r="G42" s="416"/>
      <c r="H42" s="416"/>
      <c r="I42" s="1">
        <v>34</v>
      </c>
      <c r="J42" s="5">
        <v>0</v>
      </c>
      <c r="K42" s="7"/>
    </row>
    <row r="43" spans="1:11" ht="12.75" customHeight="1" x14ac:dyDescent="0.2">
      <c r="A43" s="416" t="s">
        <v>335</v>
      </c>
      <c r="B43" s="416"/>
      <c r="C43" s="416"/>
      <c r="D43" s="416"/>
      <c r="E43" s="416"/>
      <c r="F43" s="416"/>
      <c r="G43" s="416"/>
      <c r="H43" s="416"/>
      <c r="I43" s="1">
        <v>35</v>
      </c>
      <c r="J43" s="5"/>
      <c r="K43" s="7">
        <v>0</v>
      </c>
    </row>
    <row r="44" spans="1:11" ht="12.75" customHeight="1" x14ac:dyDescent="0.2">
      <c r="A44" s="420" t="s">
        <v>336</v>
      </c>
      <c r="B44" s="420"/>
      <c r="C44" s="420"/>
      <c r="D44" s="420"/>
      <c r="E44" s="420"/>
      <c r="F44" s="420"/>
      <c r="G44" s="420"/>
      <c r="H44" s="420"/>
      <c r="I44" s="1">
        <v>36</v>
      </c>
      <c r="J44" s="53">
        <f>SUM(J39:J43)</f>
        <v>0</v>
      </c>
      <c r="K44" s="7">
        <f>SUM(K39:K43)</f>
        <v>5513463</v>
      </c>
    </row>
    <row r="45" spans="1:11" ht="12.75" customHeight="1" x14ac:dyDescent="0.2">
      <c r="A45" s="420" t="s">
        <v>337</v>
      </c>
      <c r="B45" s="420"/>
      <c r="C45" s="420"/>
      <c r="D45" s="420"/>
      <c r="E45" s="420"/>
      <c r="F45" s="420"/>
      <c r="G45" s="420"/>
      <c r="H45" s="420"/>
      <c r="I45" s="1">
        <v>37</v>
      </c>
      <c r="J45" s="53">
        <f>IF(J38&gt;J44,J38-J44,0)</f>
        <v>32476065</v>
      </c>
      <c r="K45" s="7">
        <f>IF(K38&gt;K44,K38-K44,0)</f>
        <v>5480161</v>
      </c>
    </row>
    <row r="46" spans="1:11" ht="12.75" customHeight="1" x14ac:dyDescent="0.2">
      <c r="A46" s="420" t="s">
        <v>338</v>
      </c>
      <c r="B46" s="420"/>
      <c r="C46" s="420"/>
      <c r="D46" s="420"/>
      <c r="E46" s="420"/>
      <c r="F46" s="420"/>
      <c r="G46" s="420"/>
      <c r="H46" s="420"/>
      <c r="I46" s="1">
        <v>38</v>
      </c>
      <c r="J46" s="53">
        <f>IF(J44&gt;J38,J44-J38,0)</f>
        <v>0</v>
      </c>
      <c r="K46" s="7">
        <f>IF(K44&gt;K38,K44-K38,0)</f>
        <v>0</v>
      </c>
    </row>
    <row r="47" spans="1:11" ht="12.75" customHeight="1" x14ac:dyDescent="0.2">
      <c r="A47" s="416" t="s">
        <v>339</v>
      </c>
      <c r="B47" s="421"/>
      <c r="C47" s="421"/>
      <c r="D47" s="421"/>
      <c r="E47" s="421"/>
      <c r="F47" s="421"/>
      <c r="G47" s="421"/>
      <c r="H47" s="422"/>
      <c r="I47" s="1">
        <v>39</v>
      </c>
      <c r="J47" s="53">
        <f>IF(J19-J20+J32-J33+J45-J46&gt;0,J19-J20+J32-J33+J45-J46,0)</f>
        <v>0</v>
      </c>
      <c r="K47" s="7">
        <f>IF(K19-K20+K32-K33+K45-K46&gt;0,K19-K20+K32-K33+K45-K46,0)</f>
        <v>97348</v>
      </c>
    </row>
    <row r="48" spans="1:11" ht="12.75" customHeight="1" x14ac:dyDescent="0.2">
      <c r="A48" s="416" t="s">
        <v>340</v>
      </c>
      <c r="B48" s="421"/>
      <c r="C48" s="421"/>
      <c r="D48" s="421"/>
      <c r="E48" s="421"/>
      <c r="F48" s="421"/>
      <c r="G48" s="421"/>
      <c r="H48" s="422"/>
      <c r="I48" s="1">
        <v>40</v>
      </c>
      <c r="J48" s="53">
        <f>IF(J20-J19+J33-J32+J46-J45&gt;0,J20-J19+J33-J32+J46-J45,0)</f>
        <v>702503</v>
      </c>
      <c r="K48" s="7">
        <f>IF(K20-K19+K33-K32+K46-K45&gt;0,K20-K19+K33-K32+K46-K45,0)</f>
        <v>0</v>
      </c>
    </row>
    <row r="49" spans="1:12" ht="12.75" customHeight="1" x14ac:dyDescent="0.2">
      <c r="A49" s="416" t="s">
        <v>341</v>
      </c>
      <c r="B49" s="421"/>
      <c r="C49" s="421"/>
      <c r="D49" s="421"/>
      <c r="E49" s="421"/>
      <c r="F49" s="421"/>
      <c r="G49" s="421"/>
      <c r="H49" s="422"/>
      <c r="I49" s="1">
        <v>41</v>
      </c>
      <c r="J49" s="5">
        <v>2515425</v>
      </c>
      <c r="K49" s="7">
        <v>1148042</v>
      </c>
    </row>
    <row r="50" spans="1:12" ht="12.75" customHeight="1" x14ac:dyDescent="0.2">
      <c r="A50" s="416" t="s">
        <v>342</v>
      </c>
      <c r="B50" s="421"/>
      <c r="C50" s="421"/>
      <c r="D50" s="421"/>
      <c r="E50" s="421"/>
      <c r="F50" s="421"/>
      <c r="G50" s="421"/>
      <c r="H50" s="422"/>
      <c r="I50" s="1">
        <v>42</v>
      </c>
      <c r="J50" s="5">
        <f>IF(J47=0,0,J47)</f>
        <v>0</v>
      </c>
      <c r="K50" s="7">
        <f>IF(K47=0,0,K47)</f>
        <v>97348</v>
      </c>
    </row>
    <row r="51" spans="1:12" ht="12.75" customHeight="1" x14ac:dyDescent="0.2">
      <c r="A51" s="416" t="s">
        <v>343</v>
      </c>
      <c r="B51" s="421"/>
      <c r="C51" s="421"/>
      <c r="D51" s="421"/>
      <c r="E51" s="421"/>
      <c r="F51" s="421"/>
      <c r="G51" s="421"/>
      <c r="H51" s="422"/>
      <c r="I51" s="1">
        <v>43</v>
      </c>
      <c r="J51" s="5">
        <f>IF(J48=0,0,J48)</f>
        <v>702503</v>
      </c>
      <c r="K51" s="7">
        <f>IF(K48=0,0,K48)</f>
        <v>0</v>
      </c>
    </row>
    <row r="52" spans="1:12" ht="12.75" customHeight="1" x14ac:dyDescent="0.2">
      <c r="A52" s="385" t="s">
        <v>344</v>
      </c>
      <c r="B52" s="386"/>
      <c r="C52" s="386"/>
      <c r="D52" s="386"/>
      <c r="E52" s="386"/>
      <c r="F52" s="386"/>
      <c r="G52" s="386"/>
      <c r="H52" s="423"/>
      <c r="I52" s="4">
        <v>44</v>
      </c>
      <c r="J52" s="54">
        <f>J49+J50-J51</f>
        <v>1812922</v>
      </c>
      <c r="K52" s="51">
        <f>K49+K50-K51</f>
        <v>1245390</v>
      </c>
      <c r="L52" s="108">
        <f>K52-'Balance sheet'!K64</f>
        <v>0</v>
      </c>
    </row>
  </sheetData>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0:H10"/>
    <mergeCell ref="A11:H11"/>
    <mergeCell ref="A12:H12"/>
    <mergeCell ref="A5:H5"/>
    <mergeCell ref="A6:K6"/>
    <mergeCell ref="A7:H7"/>
    <mergeCell ref="A8:H8"/>
    <mergeCell ref="A3:K3"/>
    <mergeCell ref="A1:K1"/>
    <mergeCell ref="A2:K2"/>
    <mergeCell ref="A4:H4"/>
    <mergeCell ref="A9:H9"/>
  </mergeCells>
  <phoneticPr fontId="5" type="noConversion"/>
  <conditionalFormatting sqref="L52">
    <cfRule type="cellIs" dxfId="1" priority="1" operator="notEqual">
      <formula>0</formula>
    </cfRule>
  </conditionalFormatting>
  <dataValidations count="3">
    <dataValidation type="whole" operator="notEqual" allowBlank="1" showInputMessage="1" showErrorMessage="1" errorTitle="Pogrešan unos" error="Mogu se unijeti samo cjelobrojne vrijednosti." sqref="J7:K12 J35:K37 J39:K43 J49:K51 J22:K26 J14:K17 J28:K30">
      <formula1>9999999998</formula1>
    </dataValidation>
    <dataValidation type="whole" operator="greaterThanOrEqual" allowBlank="1" showInputMessage="1" showErrorMessage="1" errorTitle="Pogrešan unos" error="Mogu se unijeti samo cjelobrojne pozitivne vrijednosti." sqref="J27:K27 J52:K52 J44:K48 J38:K38 J13:K13 J18:K20 J31:K33">
      <formula1>0</formula1>
    </dataValidation>
    <dataValidation operator="greaterThan" allowBlank="1" showErrorMessage="1" sqref="A7:H17 A22:H26 A28:H30 A35:H37 A39:H43 A49:H52">
      <formula1>0</formula1>
      <formula2>0</formula2>
    </dataValidation>
  </dataValidations>
  <pageMargins left="0.75" right="0.75" top="1" bottom="1" header="0.5" footer="0.5"/>
  <pageSetup paperSize="9" scale="78" orientation="portrait" r:id="rId1"/>
  <headerFooter alignWithMargins="0"/>
  <ignoredErrors>
    <ignoredError sqref="J50:J51 K27 K31:K33 K13 K46:K48 J31:J33 K38 K18:K20 K44 K50:K52" unlockedFormula="1"/>
    <ignoredError sqref="J5:K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4"/>
  <sheetViews>
    <sheetView view="pageBreakPreview" topLeftCell="A25" zoomScale="110" zoomScaleNormal="100" workbookViewId="0">
      <selection activeCell="A2" sqref="A2:K2"/>
    </sheetView>
  </sheetViews>
  <sheetFormatPr defaultRowHeight="12.75" x14ac:dyDescent="0.2"/>
  <cols>
    <col min="1" max="16384" width="9.140625" style="45"/>
  </cols>
  <sheetData>
    <row r="1" spans="1:11" ht="12.75" customHeight="1" x14ac:dyDescent="0.2">
      <c r="A1" s="413" t="s">
        <v>48</v>
      </c>
      <c r="B1" s="413"/>
      <c r="C1" s="413"/>
      <c r="D1" s="413"/>
      <c r="E1" s="413"/>
      <c r="F1" s="413"/>
      <c r="G1" s="413"/>
      <c r="H1" s="413"/>
      <c r="I1" s="413"/>
      <c r="J1" s="413"/>
      <c r="K1" s="413"/>
    </row>
    <row r="2" spans="1:11" ht="12.75" customHeight="1" x14ac:dyDescent="0.2">
      <c r="A2" s="425" t="s">
        <v>3</v>
      </c>
      <c r="B2" s="425"/>
      <c r="C2" s="425"/>
      <c r="D2" s="425"/>
      <c r="E2" s="425"/>
      <c r="F2" s="425"/>
      <c r="G2" s="425"/>
      <c r="H2" s="425"/>
      <c r="I2" s="425"/>
      <c r="J2" s="425"/>
      <c r="K2" s="425"/>
    </row>
    <row r="3" spans="1:11" x14ac:dyDescent="0.2">
      <c r="A3" s="424" t="s">
        <v>4</v>
      </c>
      <c r="B3" s="424"/>
      <c r="C3" s="424"/>
      <c r="D3" s="424"/>
      <c r="E3" s="424"/>
      <c r="F3" s="424"/>
      <c r="G3" s="424"/>
      <c r="H3" s="424"/>
      <c r="I3" s="424"/>
      <c r="J3" s="424"/>
      <c r="K3" s="424"/>
    </row>
    <row r="4" spans="1:11" ht="33.75" x14ac:dyDescent="0.2">
      <c r="A4" s="415" t="s">
        <v>16</v>
      </c>
      <c r="B4" s="415"/>
      <c r="C4" s="415"/>
      <c r="D4" s="415"/>
      <c r="E4" s="415"/>
      <c r="F4" s="415"/>
      <c r="G4" s="415"/>
      <c r="H4" s="415"/>
      <c r="I4" s="55" t="s">
        <v>56</v>
      </c>
      <c r="J4" s="56" t="s">
        <v>59</v>
      </c>
      <c r="K4" s="56" t="s">
        <v>60</v>
      </c>
    </row>
    <row r="5" spans="1:11" x14ac:dyDescent="0.2">
      <c r="A5" s="426">
        <v>1</v>
      </c>
      <c r="B5" s="426"/>
      <c r="C5" s="426"/>
      <c r="D5" s="426"/>
      <c r="E5" s="426"/>
      <c r="F5" s="426"/>
      <c r="G5" s="426"/>
      <c r="H5" s="426"/>
      <c r="I5" s="61">
        <v>2</v>
      </c>
      <c r="J5" s="62" t="s">
        <v>57</v>
      </c>
      <c r="K5" s="62" t="s">
        <v>58</v>
      </c>
    </row>
    <row r="6" spans="1:11" x14ac:dyDescent="0.2">
      <c r="A6" s="368" t="s">
        <v>35</v>
      </c>
      <c r="B6" s="377"/>
      <c r="C6" s="377"/>
      <c r="D6" s="377"/>
      <c r="E6" s="377"/>
      <c r="F6" s="377"/>
      <c r="G6" s="377"/>
      <c r="H6" s="377"/>
      <c r="I6" s="418"/>
      <c r="J6" s="418"/>
      <c r="K6" s="419"/>
    </row>
    <row r="7" spans="1:11" x14ac:dyDescent="0.2">
      <c r="A7" s="361" t="s">
        <v>50</v>
      </c>
      <c r="B7" s="362"/>
      <c r="C7" s="362"/>
      <c r="D7" s="362"/>
      <c r="E7" s="362"/>
      <c r="F7" s="362"/>
      <c r="G7" s="362"/>
      <c r="H7" s="362"/>
      <c r="I7" s="1">
        <v>1</v>
      </c>
      <c r="J7" s="5"/>
      <c r="K7" s="7"/>
    </row>
    <row r="8" spans="1:11" x14ac:dyDescent="0.2">
      <c r="A8" s="361" t="s">
        <v>23</v>
      </c>
      <c r="B8" s="362"/>
      <c r="C8" s="362"/>
      <c r="D8" s="362"/>
      <c r="E8" s="362"/>
      <c r="F8" s="362"/>
      <c r="G8" s="362"/>
      <c r="H8" s="362"/>
      <c r="I8" s="1">
        <v>2</v>
      </c>
      <c r="J8" s="5"/>
      <c r="K8" s="7"/>
    </row>
    <row r="9" spans="1:11" x14ac:dyDescent="0.2">
      <c r="A9" s="361" t="s">
        <v>24</v>
      </c>
      <c r="B9" s="362"/>
      <c r="C9" s="362"/>
      <c r="D9" s="362"/>
      <c r="E9" s="362"/>
      <c r="F9" s="362"/>
      <c r="G9" s="362"/>
      <c r="H9" s="362"/>
      <c r="I9" s="1">
        <v>3</v>
      </c>
      <c r="J9" s="5"/>
      <c r="K9" s="7"/>
    </row>
    <row r="10" spans="1:11" x14ac:dyDescent="0.2">
      <c r="A10" s="361" t="s">
        <v>25</v>
      </c>
      <c r="B10" s="362"/>
      <c r="C10" s="362"/>
      <c r="D10" s="362"/>
      <c r="E10" s="362"/>
      <c r="F10" s="362"/>
      <c r="G10" s="362"/>
      <c r="H10" s="362"/>
      <c r="I10" s="1">
        <v>4</v>
      </c>
      <c r="J10" s="5"/>
      <c r="K10" s="7"/>
    </row>
    <row r="11" spans="1:11" x14ac:dyDescent="0.2">
      <c r="A11" s="361" t="s">
        <v>26</v>
      </c>
      <c r="B11" s="362"/>
      <c r="C11" s="362"/>
      <c r="D11" s="362"/>
      <c r="E11" s="362"/>
      <c r="F11" s="362"/>
      <c r="G11" s="362"/>
      <c r="H11" s="362"/>
      <c r="I11" s="1">
        <v>5</v>
      </c>
      <c r="J11" s="5"/>
      <c r="K11" s="7"/>
    </row>
    <row r="12" spans="1:11" x14ac:dyDescent="0.2">
      <c r="A12" s="349" t="s">
        <v>49</v>
      </c>
      <c r="B12" s="350"/>
      <c r="C12" s="350"/>
      <c r="D12" s="350"/>
      <c r="E12" s="350"/>
      <c r="F12" s="350"/>
      <c r="G12" s="350"/>
      <c r="H12" s="350"/>
      <c r="I12" s="1">
        <v>6</v>
      </c>
      <c r="J12" s="53">
        <f>SUM(J7:J11)</f>
        <v>0</v>
      </c>
      <c r="K12" s="46">
        <f>SUM(K7:K11)</f>
        <v>0</v>
      </c>
    </row>
    <row r="13" spans="1:11" x14ac:dyDescent="0.2">
      <c r="A13" s="361" t="s">
        <v>27</v>
      </c>
      <c r="B13" s="362"/>
      <c r="C13" s="362"/>
      <c r="D13" s="362"/>
      <c r="E13" s="362"/>
      <c r="F13" s="362"/>
      <c r="G13" s="362"/>
      <c r="H13" s="362"/>
      <c r="I13" s="1">
        <v>7</v>
      </c>
      <c r="J13" s="5"/>
      <c r="K13" s="7"/>
    </row>
    <row r="14" spans="1:11" x14ac:dyDescent="0.2">
      <c r="A14" s="361" t="s">
        <v>28</v>
      </c>
      <c r="B14" s="362"/>
      <c r="C14" s="362"/>
      <c r="D14" s="362"/>
      <c r="E14" s="362"/>
      <c r="F14" s="362"/>
      <c r="G14" s="362"/>
      <c r="H14" s="362"/>
      <c r="I14" s="1">
        <v>8</v>
      </c>
      <c r="J14" s="5"/>
      <c r="K14" s="7"/>
    </row>
    <row r="15" spans="1:11" x14ac:dyDescent="0.2">
      <c r="A15" s="361" t="s">
        <v>29</v>
      </c>
      <c r="B15" s="362"/>
      <c r="C15" s="362"/>
      <c r="D15" s="362"/>
      <c r="E15" s="362"/>
      <c r="F15" s="362"/>
      <c r="G15" s="362"/>
      <c r="H15" s="362"/>
      <c r="I15" s="1">
        <v>9</v>
      </c>
      <c r="J15" s="5"/>
      <c r="K15" s="7"/>
    </row>
    <row r="16" spans="1:11" x14ac:dyDescent="0.2">
      <c r="A16" s="361" t="s">
        <v>30</v>
      </c>
      <c r="B16" s="362"/>
      <c r="C16" s="362"/>
      <c r="D16" s="362"/>
      <c r="E16" s="362"/>
      <c r="F16" s="362"/>
      <c r="G16" s="362"/>
      <c r="H16" s="362"/>
      <c r="I16" s="1">
        <v>10</v>
      </c>
      <c r="J16" s="5"/>
      <c r="K16" s="7"/>
    </row>
    <row r="17" spans="1:11" x14ac:dyDescent="0.2">
      <c r="A17" s="361" t="s">
        <v>31</v>
      </c>
      <c r="B17" s="362"/>
      <c r="C17" s="362"/>
      <c r="D17" s="362"/>
      <c r="E17" s="362"/>
      <c r="F17" s="362"/>
      <c r="G17" s="362"/>
      <c r="H17" s="362"/>
      <c r="I17" s="1">
        <v>11</v>
      </c>
      <c r="J17" s="5"/>
      <c r="K17" s="7"/>
    </row>
    <row r="18" spans="1:11" x14ac:dyDescent="0.2">
      <c r="A18" s="361" t="s">
        <v>32</v>
      </c>
      <c r="B18" s="362"/>
      <c r="C18" s="362"/>
      <c r="D18" s="362"/>
      <c r="E18" s="362"/>
      <c r="F18" s="362"/>
      <c r="G18" s="362"/>
      <c r="H18" s="362"/>
      <c r="I18" s="1">
        <v>12</v>
      </c>
      <c r="J18" s="5"/>
      <c r="K18" s="7"/>
    </row>
    <row r="19" spans="1:11" x14ac:dyDescent="0.2">
      <c r="A19" s="349" t="s">
        <v>13</v>
      </c>
      <c r="B19" s="350"/>
      <c r="C19" s="350"/>
      <c r="D19" s="350"/>
      <c r="E19" s="350"/>
      <c r="F19" s="350"/>
      <c r="G19" s="350"/>
      <c r="H19" s="350"/>
      <c r="I19" s="1">
        <v>13</v>
      </c>
      <c r="J19" s="53">
        <f>SUM(J13:J18)</f>
        <v>0</v>
      </c>
      <c r="K19" s="46">
        <f>SUM(K13:K18)</f>
        <v>0</v>
      </c>
    </row>
    <row r="20" spans="1:11" x14ac:dyDescent="0.2">
      <c r="A20" s="349" t="s">
        <v>17</v>
      </c>
      <c r="B20" s="427"/>
      <c r="C20" s="427"/>
      <c r="D20" s="427"/>
      <c r="E20" s="427"/>
      <c r="F20" s="427"/>
      <c r="G20" s="427"/>
      <c r="H20" s="428"/>
      <c r="I20" s="1">
        <v>14</v>
      </c>
      <c r="J20" s="53">
        <f>IF(J12&gt;J19,J12-J19,0)</f>
        <v>0</v>
      </c>
      <c r="K20" s="46">
        <f>IF(K12&gt;K19,K12-K19,0)</f>
        <v>0</v>
      </c>
    </row>
    <row r="21" spans="1:11" x14ac:dyDescent="0.2">
      <c r="A21" s="365" t="s">
        <v>18</v>
      </c>
      <c r="B21" s="429"/>
      <c r="C21" s="429"/>
      <c r="D21" s="429"/>
      <c r="E21" s="429"/>
      <c r="F21" s="429"/>
      <c r="G21" s="429"/>
      <c r="H21" s="430"/>
      <c r="I21" s="1">
        <v>15</v>
      </c>
      <c r="J21" s="53">
        <f>IF(J19&gt;J12,J19-J12,0)</f>
        <v>0</v>
      </c>
      <c r="K21" s="46">
        <f>IF(K19&gt;K12,K19-K12,0)</f>
        <v>0</v>
      </c>
    </row>
    <row r="22" spans="1:11" x14ac:dyDescent="0.2">
      <c r="A22" s="368" t="s">
        <v>36</v>
      </c>
      <c r="B22" s="377"/>
      <c r="C22" s="377"/>
      <c r="D22" s="377"/>
      <c r="E22" s="377"/>
      <c r="F22" s="377"/>
      <c r="G22" s="377"/>
      <c r="H22" s="377"/>
      <c r="I22" s="418"/>
      <c r="J22" s="418"/>
      <c r="K22" s="419"/>
    </row>
    <row r="23" spans="1:11" x14ac:dyDescent="0.2">
      <c r="A23" s="361" t="s">
        <v>41</v>
      </c>
      <c r="B23" s="362"/>
      <c r="C23" s="362"/>
      <c r="D23" s="362"/>
      <c r="E23" s="362"/>
      <c r="F23" s="362"/>
      <c r="G23" s="362"/>
      <c r="H23" s="362"/>
      <c r="I23" s="1">
        <v>16</v>
      </c>
      <c r="J23" s="5"/>
      <c r="K23" s="7"/>
    </row>
    <row r="24" spans="1:11" x14ac:dyDescent="0.2">
      <c r="A24" s="361" t="s">
        <v>42</v>
      </c>
      <c r="B24" s="362"/>
      <c r="C24" s="362"/>
      <c r="D24" s="362"/>
      <c r="E24" s="362"/>
      <c r="F24" s="362"/>
      <c r="G24" s="362"/>
      <c r="H24" s="362"/>
      <c r="I24" s="1">
        <v>17</v>
      </c>
      <c r="J24" s="5"/>
      <c r="K24" s="7"/>
    </row>
    <row r="25" spans="1:11" x14ac:dyDescent="0.2">
      <c r="A25" s="361" t="s">
        <v>61</v>
      </c>
      <c r="B25" s="362"/>
      <c r="C25" s="362"/>
      <c r="D25" s="362"/>
      <c r="E25" s="362"/>
      <c r="F25" s="362"/>
      <c r="G25" s="362"/>
      <c r="H25" s="362"/>
      <c r="I25" s="1">
        <v>18</v>
      </c>
      <c r="J25" s="5"/>
      <c r="K25" s="7"/>
    </row>
    <row r="26" spans="1:11" x14ac:dyDescent="0.2">
      <c r="A26" s="361" t="s">
        <v>62</v>
      </c>
      <c r="B26" s="362"/>
      <c r="C26" s="362"/>
      <c r="D26" s="362"/>
      <c r="E26" s="362"/>
      <c r="F26" s="362"/>
      <c r="G26" s="362"/>
      <c r="H26" s="362"/>
      <c r="I26" s="1">
        <v>19</v>
      </c>
      <c r="J26" s="5"/>
      <c r="K26" s="7"/>
    </row>
    <row r="27" spans="1:11" x14ac:dyDescent="0.2">
      <c r="A27" s="361" t="s">
        <v>43</v>
      </c>
      <c r="B27" s="362"/>
      <c r="C27" s="362"/>
      <c r="D27" s="362"/>
      <c r="E27" s="362"/>
      <c r="F27" s="362"/>
      <c r="G27" s="362"/>
      <c r="H27" s="362"/>
      <c r="I27" s="1">
        <v>20</v>
      </c>
      <c r="J27" s="5"/>
      <c r="K27" s="7"/>
    </row>
    <row r="28" spans="1:11" x14ac:dyDescent="0.2">
      <c r="A28" s="349" t="s">
        <v>22</v>
      </c>
      <c r="B28" s="350"/>
      <c r="C28" s="350"/>
      <c r="D28" s="350"/>
      <c r="E28" s="350"/>
      <c r="F28" s="350"/>
      <c r="G28" s="350"/>
      <c r="H28" s="350"/>
      <c r="I28" s="1">
        <v>21</v>
      </c>
      <c r="J28" s="53">
        <f>SUM(J23:J27)</f>
        <v>0</v>
      </c>
      <c r="K28" s="46">
        <f>SUM(K23:K27)</f>
        <v>0</v>
      </c>
    </row>
    <row r="29" spans="1:11" x14ac:dyDescent="0.2">
      <c r="A29" s="361" t="s">
        <v>0</v>
      </c>
      <c r="B29" s="362"/>
      <c r="C29" s="362"/>
      <c r="D29" s="362"/>
      <c r="E29" s="362"/>
      <c r="F29" s="362"/>
      <c r="G29" s="362"/>
      <c r="H29" s="362"/>
      <c r="I29" s="1">
        <v>22</v>
      </c>
      <c r="J29" s="5"/>
      <c r="K29" s="7"/>
    </row>
    <row r="30" spans="1:11" x14ac:dyDescent="0.2">
      <c r="A30" s="361" t="s">
        <v>1</v>
      </c>
      <c r="B30" s="362"/>
      <c r="C30" s="362"/>
      <c r="D30" s="362"/>
      <c r="E30" s="362"/>
      <c r="F30" s="362"/>
      <c r="G30" s="362"/>
      <c r="H30" s="362"/>
      <c r="I30" s="1">
        <v>23</v>
      </c>
      <c r="J30" s="5"/>
      <c r="K30" s="7"/>
    </row>
    <row r="31" spans="1:11" x14ac:dyDescent="0.2">
      <c r="A31" s="361" t="s">
        <v>2</v>
      </c>
      <c r="B31" s="362"/>
      <c r="C31" s="362"/>
      <c r="D31" s="362"/>
      <c r="E31" s="362"/>
      <c r="F31" s="362"/>
      <c r="G31" s="362"/>
      <c r="H31" s="362"/>
      <c r="I31" s="1">
        <v>24</v>
      </c>
      <c r="J31" s="5"/>
      <c r="K31" s="7"/>
    </row>
    <row r="32" spans="1:11" x14ac:dyDescent="0.2">
      <c r="A32" s="349" t="s">
        <v>14</v>
      </c>
      <c r="B32" s="350"/>
      <c r="C32" s="350"/>
      <c r="D32" s="350"/>
      <c r="E32" s="350"/>
      <c r="F32" s="350"/>
      <c r="G32" s="350"/>
      <c r="H32" s="350"/>
      <c r="I32" s="1">
        <v>25</v>
      </c>
      <c r="J32" s="53">
        <f>SUM(J29:J31)</f>
        <v>0</v>
      </c>
      <c r="K32" s="46">
        <f>SUM(K29:K31)</f>
        <v>0</v>
      </c>
    </row>
    <row r="33" spans="1:11" x14ac:dyDescent="0.2">
      <c r="A33" s="349" t="s">
        <v>19</v>
      </c>
      <c r="B33" s="350"/>
      <c r="C33" s="350"/>
      <c r="D33" s="350"/>
      <c r="E33" s="350"/>
      <c r="F33" s="350"/>
      <c r="G33" s="350"/>
      <c r="H33" s="350"/>
      <c r="I33" s="1">
        <v>26</v>
      </c>
      <c r="J33" s="53">
        <f>IF(J28&gt;J32,J28-J32,0)</f>
        <v>0</v>
      </c>
      <c r="K33" s="46">
        <f>IF(K28&gt;K32,K28-K32,0)</f>
        <v>0</v>
      </c>
    </row>
    <row r="34" spans="1:11" x14ac:dyDescent="0.2">
      <c r="A34" s="349" t="s">
        <v>20</v>
      </c>
      <c r="B34" s="350"/>
      <c r="C34" s="350"/>
      <c r="D34" s="350"/>
      <c r="E34" s="350"/>
      <c r="F34" s="350"/>
      <c r="G34" s="350"/>
      <c r="H34" s="350"/>
      <c r="I34" s="1">
        <v>27</v>
      </c>
      <c r="J34" s="53">
        <f>IF(J32&gt;J28,J32-J28,0)</f>
        <v>0</v>
      </c>
      <c r="K34" s="46">
        <f>IF(K32&gt;K28,K32-K28,0)</f>
        <v>0</v>
      </c>
    </row>
    <row r="35" spans="1:11" x14ac:dyDescent="0.2">
      <c r="A35" s="368" t="s">
        <v>37</v>
      </c>
      <c r="B35" s="377"/>
      <c r="C35" s="377"/>
      <c r="D35" s="377"/>
      <c r="E35" s="377"/>
      <c r="F35" s="377"/>
      <c r="G35" s="377"/>
      <c r="H35" s="377"/>
      <c r="I35" s="418">
        <v>0</v>
      </c>
      <c r="J35" s="418"/>
      <c r="K35" s="419"/>
    </row>
    <row r="36" spans="1:11" x14ac:dyDescent="0.2">
      <c r="A36" s="361" t="s">
        <v>44</v>
      </c>
      <c r="B36" s="362"/>
      <c r="C36" s="362"/>
      <c r="D36" s="362"/>
      <c r="E36" s="362"/>
      <c r="F36" s="362"/>
      <c r="G36" s="362"/>
      <c r="H36" s="362"/>
      <c r="I36" s="1">
        <v>28</v>
      </c>
      <c r="J36" s="5"/>
      <c r="K36" s="7"/>
    </row>
    <row r="37" spans="1:11" x14ac:dyDescent="0.2">
      <c r="A37" s="361" t="s">
        <v>6</v>
      </c>
      <c r="B37" s="362"/>
      <c r="C37" s="362"/>
      <c r="D37" s="362"/>
      <c r="E37" s="362"/>
      <c r="F37" s="362"/>
      <c r="G37" s="362"/>
      <c r="H37" s="362"/>
      <c r="I37" s="1">
        <v>29</v>
      </c>
      <c r="J37" s="5"/>
      <c r="K37" s="7"/>
    </row>
    <row r="38" spans="1:11" x14ac:dyDescent="0.2">
      <c r="A38" s="361" t="s">
        <v>7</v>
      </c>
      <c r="B38" s="362"/>
      <c r="C38" s="362"/>
      <c r="D38" s="362"/>
      <c r="E38" s="362"/>
      <c r="F38" s="362"/>
      <c r="G38" s="362"/>
      <c r="H38" s="362"/>
      <c r="I38" s="1">
        <v>30</v>
      </c>
      <c r="J38" s="5"/>
      <c r="K38" s="7"/>
    </row>
    <row r="39" spans="1:11" x14ac:dyDescent="0.2">
      <c r="A39" s="349" t="s">
        <v>15</v>
      </c>
      <c r="B39" s="350"/>
      <c r="C39" s="350"/>
      <c r="D39" s="350"/>
      <c r="E39" s="350"/>
      <c r="F39" s="350"/>
      <c r="G39" s="350"/>
      <c r="H39" s="350"/>
      <c r="I39" s="1">
        <v>31</v>
      </c>
      <c r="J39" s="53">
        <f>SUM(J36:J38)</f>
        <v>0</v>
      </c>
      <c r="K39" s="46">
        <f>SUM(K36:K38)</f>
        <v>0</v>
      </c>
    </row>
    <row r="40" spans="1:11" x14ac:dyDescent="0.2">
      <c r="A40" s="361" t="s">
        <v>8</v>
      </c>
      <c r="B40" s="362"/>
      <c r="C40" s="362"/>
      <c r="D40" s="362"/>
      <c r="E40" s="362"/>
      <c r="F40" s="362"/>
      <c r="G40" s="362"/>
      <c r="H40" s="362"/>
      <c r="I40" s="1">
        <v>32</v>
      </c>
      <c r="J40" s="5"/>
      <c r="K40" s="7"/>
    </row>
    <row r="41" spans="1:11" x14ac:dyDescent="0.2">
      <c r="A41" s="361" t="s">
        <v>9</v>
      </c>
      <c r="B41" s="362"/>
      <c r="C41" s="362"/>
      <c r="D41" s="362"/>
      <c r="E41" s="362"/>
      <c r="F41" s="362"/>
      <c r="G41" s="362"/>
      <c r="H41" s="362"/>
      <c r="I41" s="1">
        <v>33</v>
      </c>
      <c r="J41" s="5"/>
      <c r="K41" s="7"/>
    </row>
    <row r="42" spans="1:11" x14ac:dyDescent="0.2">
      <c r="A42" s="361" t="s">
        <v>10</v>
      </c>
      <c r="B42" s="362"/>
      <c r="C42" s="362"/>
      <c r="D42" s="362"/>
      <c r="E42" s="362"/>
      <c r="F42" s="362"/>
      <c r="G42" s="362"/>
      <c r="H42" s="362"/>
      <c r="I42" s="1">
        <v>34</v>
      </c>
      <c r="J42" s="5"/>
      <c r="K42" s="7"/>
    </row>
    <row r="43" spans="1:11" x14ac:dyDescent="0.2">
      <c r="A43" s="361" t="s">
        <v>11</v>
      </c>
      <c r="B43" s="362"/>
      <c r="C43" s="362"/>
      <c r="D43" s="362"/>
      <c r="E43" s="362"/>
      <c r="F43" s="362"/>
      <c r="G43" s="362"/>
      <c r="H43" s="362"/>
      <c r="I43" s="1">
        <v>35</v>
      </c>
      <c r="J43" s="5"/>
      <c r="K43" s="7"/>
    </row>
    <row r="44" spans="1:11" x14ac:dyDescent="0.2">
      <c r="A44" s="361" t="s">
        <v>12</v>
      </c>
      <c r="B44" s="362"/>
      <c r="C44" s="362"/>
      <c r="D44" s="362"/>
      <c r="E44" s="362"/>
      <c r="F44" s="362"/>
      <c r="G44" s="362"/>
      <c r="H44" s="362"/>
      <c r="I44" s="1">
        <v>36</v>
      </c>
      <c r="J44" s="5"/>
      <c r="K44" s="7"/>
    </row>
    <row r="45" spans="1:11" x14ac:dyDescent="0.2">
      <c r="A45" s="349" t="s">
        <v>33</v>
      </c>
      <c r="B45" s="350"/>
      <c r="C45" s="350"/>
      <c r="D45" s="350"/>
      <c r="E45" s="350"/>
      <c r="F45" s="350"/>
      <c r="G45" s="350"/>
      <c r="H45" s="350"/>
      <c r="I45" s="1">
        <v>37</v>
      </c>
      <c r="J45" s="53">
        <f>SUM(J40:J44)</f>
        <v>0</v>
      </c>
      <c r="K45" s="46">
        <f>SUM(K40:K44)</f>
        <v>0</v>
      </c>
    </row>
    <row r="46" spans="1:11" x14ac:dyDescent="0.2">
      <c r="A46" s="349" t="s">
        <v>39</v>
      </c>
      <c r="B46" s="350"/>
      <c r="C46" s="350"/>
      <c r="D46" s="350"/>
      <c r="E46" s="350"/>
      <c r="F46" s="350"/>
      <c r="G46" s="350"/>
      <c r="H46" s="350"/>
      <c r="I46" s="1">
        <v>38</v>
      </c>
      <c r="J46" s="53">
        <f>IF(J39&gt;J45,J39-J45,0)</f>
        <v>0</v>
      </c>
      <c r="K46" s="46">
        <f>IF(K39&gt;K45,K39-K45,0)</f>
        <v>0</v>
      </c>
    </row>
    <row r="47" spans="1:11" x14ac:dyDescent="0.2">
      <c r="A47" s="349" t="s">
        <v>40</v>
      </c>
      <c r="B47" s="350"/>
      <c r="C47" s="350"/>
      <c r="D47" s="350"/>
      <c r="E47" s="350"/>
      <c r="F47" s="350"/>
      <c r="G47" s="350"/>
      <c r="H47" s="350"/>
      <c r="I47" s="1">
        <v>39</v>
      </c>
      <c r="J47" s="53">
        <f>IF(J45&gt;J39,J45-J39,0)</f>
        <v>0</v>
      </c>
      <c r="K47" s="46">
        <f>IF(K45&gt;K39,K45-K39,0)</f>
        <v>0</v>
      </c>
    </row>
    <row r="48" spans="1:11" x14ac:dyDescent="0.2">
      <c r="A48" s="349" t="s">
        <v>34</v>
      </c>
      <c r="B48" s="350"/>
      <c r="C48" s="350"/>
      <c r="D48" s="350"/>
      <c r="E48" s="350"/>
      <c r="F48" s="350"/>
      <c r="G48" s="350"/>
      <c r="H48" s="350"/>
      <c r="I48" s="1">
        <v>40</v>
      </c>
      <c r="J48" s="53">
        <f>IF(J20-J21+J33-J34+J46-J47&gt;0,J20-J21+J33-J34+J46-J47,0)</f>
        <v>0</v>
      </c>
      <c r="K48" s="46">
        <f>IF(K20-K21+K33-K34+K46-K47&gt;0,K20-K21+K33-K34+K46-K47,0)</f>
        <v>0</v>
      </c>
    </row>
    <row r="49" spans="1:11" x14ac:dyDescent="0.2">
      <c r="A49" s="349" t="s">
        <v>5</v>
      </c>
      <c r="B49" s="350"/>
      <c r="C49" s="350"/>
      <c r="D49" s="350"/>
      <c r="E49" s="350"/>
      <c r="F49" s="350"/>
      <c r="G49" s="350"/>
      <c r="H49" s="350"/>
      <c r="I49" s="1">
        <v>41</v>
      </c>
      <c r="J49" s="53">
        <f>IF(J21-J20+J34-J33+J47-J46&gt;0,J21-J20+J34-J33+J47-J46,0)</f>
        <v>0</v>
      </c>
      <c r="K49" s="46">
        <f>IF(K21-K20+K34-K33+K47-K46&gt;0,K21-K20+K34-K33+K47-K46,0)</f>
        <v>0</v>
      </c>
    </row>
    <row r="50" spans="1:11" x14ac:dyDescent="0.2">
      <c r="A50" s="349" t="s">
        <v>38</v>
      </c>
      <c r="B50" s="350"/>
      <c r="C50" s="350"/>
      <c r="D50" s="350"/>
      <c r="E50" s="350"/>
      <c r="F50" s="350"/>
      <c r="G50" s="350"/>
      <c r="H50" s="350"/>
      <c r="I50" s="1">
        <v>42</v>
      </c>
      <c r="J50" s="5"/>
      <c r="K50" s="7"/>
    </row>
    <row r="51" spans="1:11" x14ac:dyDescent="0.2">
      <c r="A51" s="349" t="s">
        <v>45</v>
      </c>
      <c r="B51" s="350"/>
      <c r="C51" s="350"/>
      <c r="D51" s="350"/>
      <c r="E51" s="350"/>
      <c r="F51" s="350"/>
      <c r="G51" s="350"/>
      <c r="H51" s="350"/>
      <c r="I51" s="1">
        <v>43</v>
      </c>
      <c r="J51" s="5"/>
      <c r="K51" s="7"/>
    </row>
    <row r="52" spans="1:11" x14ac:dyDescent="0.2">
      <c r="A52" s="349" t="s">
        <v>46</v>
      </c>
      <c r="B52" s="350"/>
      <c r="C52" s="350"/>
      <c r="D52" s="350"/>
      <c r="E52" s="350"/>
      <c r="F52" s="350"/>
      <c r="G52" s="350"/>
      <c r="H52" s="350"/>
      <c r="I52" s="1">
        <v>44</v>
      </c>
      <c r="J52" s="5"/>
      <c r="K52" s="7"/>
    </row>
    <row r="53" spans="1:11" x14ac:dyDescent="0.2">
      <c r="A53" s="365" t="s">
        <v>47</v>
      </c>
      <c r="B53" s="366"/>
      <c r="C53" s="366"/>
      <c r="D53" s="366"/>
      <c r="E53" s="366"/>
      <c r="F53" s="366"/>
      <c r="G53" s="366"/>
      <c r="H53" s="366"/>
      <c r="I53" s="4">
        <v>45</v>
      </c>
      <c r="J53" s="54">
        <f>J50+J51-J52</f>
        <v>0</v>
      </c>
      <c r="K53" s="51">
        <f>K50+K51-K52</f>
        <v>0</v>
      </c>
    </row>
    <row r="54" spans="1:11" x14ac:dyDescent="0.2">
      <c r="A54" s="59"/>
      <c r="B54" s="60"/>
      <c r="C54" s="60"/>
      <c r="D54" s="60"/>
      <c r="E54" s="60"/>
      <c r="F54" s="60"/>
      <c r="G54" s="60"/>
      <c r="H54" s="60"/>
      <c r="I54" s="60"/>
      <c r="J54" s="60"/>
      <c r="K54" s="60"/>
    </row>
  </sheetData>
  <mergeCells count="53">
    <mergeCell ref="A45:H45"/>
    <mergeCell ref="A46:H46"/>
    <mergeCell ref="A47:H47"/>
    <mergeCell ref="A52:H52"/>
    <mergeCell ref="A53:H53"/>
    <mergeCell ref="A48:H48"/>
    <mergeCell ref="A49:H49"/>
    <mergeCell ref="A50:H50"/>
    <mergeCell ref="A51:H51"/>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0:H10"/>
    <mergeCell ref="A11:H11"/>
    <mergeCell ref="A12:H12"/>
    <mergeCell ref="A5:H5"/>
    <mergeCell ref="A6:K6"/>
    <mergeCell ref="A7:H7"/>
    <mergeCell ref="A8:H8"/>
    <mergeCell ref="A3:K3"/>
    <mergeCell ref="A1:K1"/>
    <mergeCell ref="A2:K2"/>
    <mergeCell ref="A4:H4"/>
    <mergeCell ref="A9:H9"/>
  </mergeCells>
  <phoneticPr fontId="5" type="noConversion"/>
  <dataValidations disablePrompts="1"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ageMargins left="0.75" right="0.75"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25"/>
  <sheetViews>
    <sheetView zoomScaleNormal="100" zoomScaleSheetLayoutView="125" workbookViewId="0">
      <selection activeCell="K14" sqref="K14"/>
    </sheetView>
  </sheetViews>
  <sheetFormatPr defaultRowHeight="12.75" x14ac:dyDescent="0.2"/>
  <cols>
    <col min="1" max="4" width="9.140625" style="65"/>
    <col min="5" max="5" width="10.140625" style="65" bestFit="1" customWidth="1"/>
    <col min="6" max="9" width="9.140625" style="65"/>
    <col min="10" max="10" width="15.7109375" style="65" customWidth="1"/>
    <col min="11" max="11" width="17.5703125" style="65" customWidth="1"/>
    <col min="12" max="16384" width="9.140625" style="65"/>
  </cols>
  <sheetData>
    <row r="1" spans="1:12" ht="16.5" customHeight="1" x14ac:dyDescent="0.2">
      <c r="A1" s="437" t="s">
        <v>345</v>
      </c>
      <c r="B1" s="438"/>
      <c r="C1" s="438"/>
      <c r="D1" s="438"/>
      <c r="E1" s="438"/>
      <c r="F1" s="438"/>
      <c r="G1" s="438"/>
      <c r="H1" s="438"/>
      <c r="I1" s="438"/>
      <c r="J1" s="438"/>
      <c r="K1" s="438"/>
      <c r="L1" s="64"/>
    </row>
    <row r="2" spans="1:12" ht="15.75" x14ac:dyDescent="0.2">
      <c r="A2" s="38"/>
      <c r="B2" s="63"/>
      <c r="C2" s="449" t="s">
        <v>346</v>
      </c>
      <c r="D2" s="450"/>
      <c r="E2" s="66">
        <v>40544</v>
      </c>
      <c r="F2" s="154" t="s">
        <v>95</v>
      </c>
      <c r="G2" s="451">
        <v>40816</v>
      </c>
      <c r="H2" s="452"/>
      <c r="I2" s="63"/>
      <c r="J2" s="63"/>
      <c r="K2" s="63"/>
      <c r="L2" s="67"/>
    </row>
    <row r="3" spans="1:12" x14ac:dyDescent="0.2">
      <c r="A3" s="415" t="s">
        <v>129</v>
      </c>
      <c r="B3" s="453"/>
      <c r="C3" s="453"/>
      <c r="D3" s="453"/>
      <c r="E3" s="453"/>
      <c r="F3" s="453"/>
      <c r="G3" s="453"/>
      <c r="H3" s="453"/>
      <c r="I3" s="152" t="s">
        <v>233</v>
      </c>
      <c r="J3" s="153" t="s">
        <v>130</v>
      </c>
      <c r="K3" s="153" t="s">
        <v>131</v>
      </c>
    </row>
    <row r="4" spans="1:12" x14ac:dyDescent="0.2">
      <c r="A4" s="454">
        <v>1</v>
      </c>
      <c r="B4" s="454"/>
      <c r="C4" s="454"/>
      <c r="D4" s="454"/>
      <c r="E4" s="454"/>
      <c r="F4" s="454"/>
      <c r="G4" s="454"/>
      <c r="H4" s="454"/>
      <c r="I4" s="71">
        <v>2</v>
      </c>
      <c r="J4" s="70" t="s">
        <v>57</v>
      </c>
      <c r="K4" s="70" t="s">
        <v>58</v>
      </c>
    </row>
    <row r="5" spans="1:12" ht="12.75" customHeight="1" x14ac:dyDescent="0.2">
      <c r="A5" s="416" t="s">
        <v>347</v>
      </c>
      <c r="B5" s="416"/>
      <c r="C5" s="416"/>
      <c r="D5" s="416"/>
      <c r="E5" s="416"/>
      <c r="F5" s="416"/>
      <c r="G5" s="416"/>
      <c r="H5" s="416"/>
      <c r="I5" s="39">
        <v>1</v>
      </c>
      <c r="J5" s="6">
        <v>28200700</v>
      </c>
      <c r="K5" s="6">
        <v>28200700</v>
      </c>
    </row>
    <row r="6" spans="1:12" ht="12.75" customHeight="1" x14ac:dyDescent="0.2">
      <c r="A6" s="416" t="s">
        <v>348</v>
      </c>
      <c r="B6" s="416"/>
      <c r="C6" s="416"/>
      <c r="D6" s="416"/>
      <c r="E6" s="416"/>
      <c r="F6" s="416"/>
      <c r="G6" s="416"/>
      <c r="H6" s="416"/>
      <c r="I6" s="39">
        <v>2</v>
      </c>
      <c r="J6" s="7">
        <v>194354000</v>
      </c>
      <c r="K6" s="7">
        <v>194354000</v>
      </c>
    </row>
    <row r="7" spans="1:12" ht="12.75" customHeight="1" x14ac:dyDescent="0.2">
      <c r="A7" s="416" t="s">
        <v>349</v>
      </c>
      <c r="B7" s="416"/>
      <c r="C7" s="416"/>
      <c r="D7" s="416"/>
      <c r="E7" s="416"/>
      <c r="F7" s="416"/>
      <c r="G7" s="416"/>
      <c r="H7" s="416"/>
      <c r="I7" s="39">
        <v>3</v>
      </c>
      <c r="J7" s="7"/>
      <c r="K7" s="7"/>
    </row>
    <row r="8" spans="1:12" ht="12.75" customHeight="1" x14ac:dyDescent="0.2">
      <c r="A8" s="416" t="s">
        <v>350</v>
      </c>
      <c r="B8" s="416"/>
      <c r="C8" s="416"/>
      <c r="D8" s="416"/>
      <c r="E8" s="416"/>
      <c r="F8" s="416"/>
      <c r="G8" s="416"/>
      <c r="H8" s="416"/>
      <c r="I8" s="39">
        <v>4</v>
      </c>
      <c r="J8" s="7">
        <v>-553595946</v>
      </c>
      <c r="K8" s="7">
        <v>-619250046</v>
      </c>
    </row>
    <row r="9" spans="1:12" ht="12.75" customHeight="1" x14ac:dyDescent="0.2">
      <c r="A9" s="416" t="s">
        <v>351</v>
      </c>
      <c r="B9" s="416"/>
      <c r="C9" s="416"/>
      <c r="D9" s="416"/>
      <c r="E9" s="416"/>
      <c r="F9" s="416"/>
      <c r="G9" s="416"/>
      <c r="H9" s="416"/>
      <c r="I9" s="39">
        <v>5</v>
      </c>
      <c r="J9" s="7">
        <v>-65654100</v>
      </c>
      <c r="K9" s="7">
        <v>-50473424</v>
      </c>
    </row>
    <row r="10" spans="1:12" ht="12.75" customHeight="1" x14ac:dyDescent="0.2">
      <c r="A10" s="416" t="s">
        <v>352</v>
      </c>
      <c r="B10" s="416"/>
      <c r="C10" s="416"/>
      <c r="D10" s="416"/>
      <c r="E10" s="416"/>
      <c r="F10" s="416"/>
      <c r="G10" s="416"/>
      <c r="H10" s="416"/>
      <c r="I10" s="39">
        <v>6</v>
      </c>
      <c r="J10" s="7"/>
      <c r="K10" s="7"/>
    </row>
    <row r="11" spans="1:12" ht="12.75" customHeight="1" x14ac:dyDescent="0.2">
      <c r="A11" s="416" t="s">
        <v>353</v>
      </c>
      <c r="B11" s="416"/>
      <c r="C11" s="416"/>
      <c r="D11" s="416"/>
      <c r="E11" s="416"/>
      <c r="F11" s="416"/>
      <c r="G11" s="416"/>
      <c r="H11" s="416"/>
      <c r="I11" s="39">
        <v>7</v>
      </c>
      <c r="J11" s="7"/>
      <c r="K11" s="7"/>
    </row>
    <row r="12" spans="1:12" ht="12.75" customHeight="1" x14ac:dyDescent="0.2">
      <c r="A12" s="416" t="s">
        <v>354</v>
      </c>
      <c r="B12" s="416"/>
      <c r="C12" s="416"/>
      <c r="D12" s="416"/>
      <c r="E12" s="416"/>
      <c r="F12" s="416"/>
      <c r="G12" s="416"/>
      <c r="H12" s="416"/>
      <c r="I12" s="39">
        <v>8</v>
      </c>
      <c r="J12" s="7"/>
      <c r="K12" s="7"/>
    </row>
    <row r="13" spans="1:12" ht="12.75" customHeight="1" x14ac:dyDescent="0.2">
      <c r="A13" s="416" t="s">
        <v>355</v>
      </c>
      <c r="B13" s="416"/>
      <c r="C13" s="416"/>
      <c r="D13" s="416"/>
      <c r="E13" s="416"/>
      <c r="F13" s="416"/>
      <c r="G13" s="416"/>
      <c r="H13" s="416"/>
      <c r="I13" s="39">
        <v>9</v>
      </c>
      <c r="J13" s="7"/>
      <c r="K13" s="7"/>
    </row>
    <row r="14" spans="1:12" ht="12.75" customHeight="1" x14ac:dyDescent="0.2">
      <c r="A14" s="420" t="s">
        <v>356</v>
      </c>
      <c r="B14" s="447"/>
      <c r="C14" s="447"/>
      <c r="D14" s="447"/>
      <c r="E14" s="447"/>
      <c r="F14" s="447"/>
      <c r="G14" s="447"/>
      <c r="H14" s="448"/>
      <c r="I14" s="39">
        <v>10</v>
      </c>
      <c r="J14" s="46">
        <f>SUM(J5:J13)</f>
        <v>-396695346</v>
      </c>
      <c r="K14" s="46">
        <f>SUM(K5:K13)</f>
        <v>-447168770</v>
      </c>
    </row>
    <row r="15" spans="1:12" ht="12.75" customHeight="1" x14ac:dyDescent="0.2">
      <c r="A15" s="416" t="s">
        <v>357</v>
      </c>
      <c r="B15" s="421"/>
      <c r="C15" s="421"/>
      <c r="D15" s="421"/>
      <c r="E15" s="421"/>
      <c r="F15" s="421"/>
      <c r="G15" s="421"/>
      <c r="H15" s="439"/>
      <c r="I15" s="39">
        <v>11</v>
      </c>
      <c r="J15" s="7"/>
      <c r="K15" s="7"/>
    </row>
    <row r="16" spans="1:12" ht="12.75" customHeight="1" x14ac:dyDescent="0.2">
      <c r="A16" s="416" t="s">
        <v>358</v>
      </c>
      <c r="B16" s="421"/>
      <c r="C16" s="421"/>
      <c r="D16" s="421"/>
      <c r="E16" s="421"/>
      <c r="F16" s="421"/>
      <c r="G16" s="421"/>
      <c r="H16" s="439"/>
      <c r="I16" s="39">
        <v>12</v>
      </c>
      <c r="J16" s="7"/>
      <c r="K16" s="7"/>
    </row>
    <row r="17" spans="1:11" ht="12.75" customHeight="1" x14ac:dyDescent="0.2">
      <c r="A17" s="416" t="s">
        <v>359</v>
      </c>
      <c r="B17" s="421"/>
      <c r="C17" s="421"/>
      <c r="D17" s="421"/>
      <c r="E17" s="421"/>
      <c r="F17" s="421"/>
      <c r="G17" s="421"/>
      <c r="H17" s="439"/>
      <c r="I17" s="39">
        <v>13</v>
      </c>
      <c r="J17" s="7"/>
      <c r="K17" s="7"/>
    </row>
    <row r="18" spans="1:11" ht="12.75" customHeight="1" x14ac:dyDescent="0.2">
      <c r="A18" s="416" t="s">
        <v>360</v>
      </c>
      <c r="B18" s="421"/>
      <c r="C18" s="421"/>
      <c r="D18" s="421"/>
      <c r="E18" s="421"/>
      <c r="F18" s="421"/>
      <c r="G18" s="421"/>
      <c r="H18" s="439"/>
      <c r="I18" s="39">
        <v>14</v>
      </c>
      <c r="J18" s="7"/>
      <c r="K18" s="7"/>
    </row>
    <row r="19" spans="1:11" ht="12.75" customHeight="1" x14ac:dyDescent="0.2">
      <c r="A19" s="416" t="s">
        <v>361</v>
      </c>
      <c r="B19" s="421"/>
      <c r="C19" s="421"/>
      <c r="D19" s="421"/>
      <c r="E19" s="421"/>
      <c r="F19" s="421"/>
      <c r="G19" s="421"/>
      <c r="H19" s="439"/>
      <c r="I19" s="39">
        <v>15</v>
      </c>
      <c r="J19" s="7"/>
      <c r="K19" s="7"/>
    </row>
    <row r="20" spans="1:11" ht="12.75" customHeight="1" x14ac:dyDescent="0.2">
      <c r="A20" s="416" t="s">
        <v>362</v>
      </c>
      <c r="B20" s="421"/>
      <c r="C20" s="421"/>
      <c r="D20" s="421"/>
      <c r="E20" s="421"/>
      <c r="F20" s="421"/>
      <c r="G20" s="421"/>
      <c r="H20" s="439"/>
      <c r="I20" s="39">
        <v>16</v>
      </c>
      <c r="J20" s="7"/>
      <c r="K20" s="7"/>
    </row>
    <row r="21" spans="1:11" ht="12.75" customHeight="1" x14ac:dyDescent="0.2">
      <c r="A21" s="440" t="s">
        <v>363</v>
      </c>
      <c r="B21" s="441"/>
      <c r="C21" s="441"/>
      <c r="D21" s="441"/>
      <c r="E21" s="441"/>
      <c r="F21" s="441"/>
      <c r="G21" s="441"/>
      <c r="H21" s="442"/>
      <c r="I21" s="39">
        <v>17</v>
      </c>
      <c r="J21" s="51">
        <f>SUM(J15:J20)</f>
        <v>0</v>
      </c>
      <c r="K21" s="51">
        <f>SUM(K15:K20)</f>
        <v>0</v>
      </c>
    </row>
    <row r="22" spans="1:11" x14ac:dyDescent="0.2">
      <c r="A22" s="443"/>
      <c r="B22" s="444"/>
      <c r="C22" s="444"/>
      <c r="D22" s="444"/>
      <c r="E22" s="444"/>
      <c r="F22" s="444"/>
      <c r="G22" s="444"/>
      <c r="H22" s="444"/>
      <c r="I22" s="445"/>
      <c r="J22" s="445"/>
      <c r="K22" s="446"/>
    </row>
    <row r="23" spans="1:11" x14ac:dyDescent="0.2">
      <c r="A23" s="431" t="s">
        <v>364</v>
      </c>
      <c r="B23" s="432"/>
      <c r="C23" s="432"/>
      <c r="D23" s="432"/>
      <c r="E23" s="432"/>
      <c r="F23" s="432"/>
      <c r="G23" s="432"/>
      <c r="H23" s="432"/>
      <c r="I23" s="41">
        <v>18</v>
      </c>
      <c r="J23" s="40"/>
      <c r="K23" s="68"/>
    </row>
    <row r="24" spans="1:11" ht="17.25" customHeight="1" x14ac:dyDescent="0.2">
      <c r="A24" s="433" t="s">
        <v>365</v>
      </c>
      <c r="B24" s="434"/>
      <c r="C24" s="434"/>
      <c r="D24" s="434"/>
      <c r="E24" s="434"/>
      <c r="F24" s="434"/>
      <c r="G24" s="434"/>
      <c r="H24" s="434"/>
      <c r="I24" s="42">
        <v>19</v>
      </c>
      <c r="J24" s="69"/>
      <c r="K24" s="69"/>
    </row>
    <row r="25" spans="1:11" ht="30" customHeight="1" x14ac:dyDescent="0.2">
      <c r="A25" s="435" t="s">
        <v>366</v>
      </c>
      <c r="B25" s="436"/>
      <c r="C25" s="436"/>
      <c r="D25" s="436"/>
      <c r="E25" s="436"/>
      <c r="F25" s="436"/>
      <c r="G25" s="436"/>
      <c r="H25" s="436"/>
      <c r="I25" s="436"/>
      <c r="J25" s="436"/>
      <c r="K25" s="436"/>
    </row>
  </sheetData>
  <protectedRanges>
    <protectedRange sqref="E2" name="Range1_1"/>
    <protectedRange sqref="G2:H2" name="Range1"/>
  </protectedRanges>
  <mergeCells count="26">
    <mergeCell ref="A11:H11"/>
    <mergeCell ref="A12:H12"/>
    <mergeCell ref="A13:H13"/>
    <mergeCell ref="A14:H14"/>
    <mergeCell ref="C2:D2"/>
    <mergeCell ref="G2:H2"/>
    <mergeCell ref="A3:H3"/>
    <mergeCell ref="A4:H4"/>
    <mergeCell ref="A5:H5"/>
    <mergeCell ref="A6:H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s>
  <phoneticPr fontId="5" type="noConversion"/>
  <conditionalFormatting sqref="G2">
    <cfRule type="cellIs" dxfId="0" priority="1" stopIfTrue="1" operator="lessThan">
      <formula>#REF!</formula>
    </cfRule>
  </conditionalFormatting>
  <dataValidations count="4">
    <dataValidation type="whole" operator="notEqual" allowBlank="1" showInputMessage="1" showErrorMessage="1" errorTitle="Pogrešan unos" error="Mogu se unijeti samo cjelobrojne vrijednosti." sqref="J23:J24 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21:K22 K23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486"/>
  <sheetViews>
    <sheetView zoomScaleNormal="100" zoomScaleSheetLayoutView="100" workbookViewId="0">
      <selection activeCell="K72" sqref="K72"/>
    </sheetView>
  </sheetViews>
  <sheetFormatPr defaultRowHeight="12.75" x14ac:dyDescent="0.2"/>
  <cols>
    <col min="1" max="1" width="30.28515625" style="191" customWidth="1"/>
    <col min="2" max="2" width="13.42578125" style="191" bestFit="1" customWidth="1"/>
    <col min="3" max="3" width="11.42578125" style="191" bestFit="1" customWidth="1"/>
    <col min="4" max="4" width="12.28515625" style="191" bestFit="1" customWidth="1"/>
    <col min="5" max="5" width="11.42578125" style="191" bestFit="1" customWidth="1"/>
    <col min="6" max="6" width="11.140625" style="191" customWidth="1"/>
    <col min="7" max="7" width="9.140625" style="191" bestFit="1" customWidth="1"/>
    <col min="8" max="8" width="13.42578125" style="191" bestFit="1" customWidth="1"/>
    <col min="9" max="9" width="10.5703125" style="191" customWidth="1"/>
    <col min="10" max="11" width="9.140625" style="145"/>
    <col min="12" max="16384" width="9.140625" style="147"/>
  </cols>
  <sheetData>
    <row r="1" spans="1:11" x14ac:dyDescent="0.2">
      <c r="A1" s="120"/>
    </row>
    <row r="2" spans="1:11" ht="20.25" x14ac:dyDescent="0.2">
      <c r="A2" s="470" t="s">
        <v>367</v>
      </c>
      <c r="B2" s="470"/>
      <c r="C2" s="470"/>
      <c r="D2" s="470"/>
      <c r="E2" s="470"/>
      <c r="F2" s="470"/>
      <c r="G2" s="470"/>
      <c r="H2" s="470"/>
      <c r="I2" s="470"/>
    </row>
    <row r="3" spans="1:11" x14ac:dyDescent="0.2">
      <c r="A3" s="137"/>
    </row>
    <row r="4" spans="1:11" ht="12.75" customHeight="1" x14ac:dyDescent="0.2">
      <c r="A4" s="120"/>
    </row>
    <row r="5" spans="1:11" ht="12.75" customHeight="1" x14ac:dyDescent="0.2">
      <c r="A5" s="457" t="s">
        <v>368</v>
      </c>
      <c r="B5" s="457"/>
      <c r="C5" s="457"/>
      <c r="D5" s="457"/>
      <c r="E5" s="457"/>
      <c r="F5" s="457"/>
      <c r="G5" s="457"/>
      <c r="H5" s="457"/>
      <c r="I5" s="457"/>
      <c r="J5" s="198"/>
    </row>
    <row r="6" spans="1:11" ht="12.75" customHeight="1" x14ac:dyDescent="0.2">
      <c r="A6" s="189"/>
      <c r="B6" s="189"/>
      <c r="C6" s="189"/>
      <c r="D6" s="189"/>
      <c r="E6" s="189"/>
      <c r="F6" s="189"/>
      <c r="G6" s="189"/>
      <c r="H6" s="189"/>
      <c r="I6" s="189"/>
      <c r="J6" s="237"/>
    </row>
    <row r="7" spans="1:11" ht="12.75" customHeight="1" x14ac:dyDescent="0.2">
      <c r="A7" s="471" t="s">
        <v>369</v>
      </c>
      <c r="B7" s="471"/>
      <c r="C7" s="471"/>
      <c r="D7" s="471"/>
      <c r="E7" s="471"/>
      <c r="F7" s="471"/>
      <c r="G7" s="471"/>
      <c r="H7" s="471"/>
      <c r="I7" s="471"/>
      <c r="J7" s="471"/>
    </row>
    <row r="8" spans="1:11" ht="29.25" customHeight="1" x14ac:dyDescent="0.2">
      <c r="A8" s="455" t="s">
        <v>370</v>
      </c>
      <c r="B8" s="455"/>
      <c r="C8" s="455"/>
      <c r="D8" s="455"/>
      <c r="E8" s="455"/>
      <c r="F8" s="455"/>
      <c r="G8" s="455"/>
      <c r="H8" s="455"/>
      <c r="I8" s="455"/>
      <c r="J8" s="199"/>
    </row>
    <row r="9" spans="1:11" ht="29.25" customHeight="1" x14ac:dyDescent="0.2">
      <c r="A9" s="455" t="s">
        <v>371</v>
      </c>
      <c r="B9" s="455"/>
      <c r="C9" s="455"/>
      <c r="D9" s="455"/>
      <c r="E9" s="455"/>
      <c r="F9" s="455"/>
      <c r="G9" s="455"/>
      <c r="H9" s="455"/>
      <c r="I9" s="455"/>
      <c r="J9" s="238"/>
    </row>
    <row r="10" spans="1:11" ht="12.75" customHeight="1" x14ac:dyDescent="0.2">
      <c r="A10" s="195"/>
    </row>
    <row r="11" spans="1:11" ht="12.75" customHeight="1" x14ac:dyDescent="0.2">
      <c r="A11" s="457" t="s">
        <v>372</v>
      </c>
      <c r="B11" s="457"/>
      <c r="C11" s="457"/>
      <c r="D11" s="457"/>
      <c r="E11" s="457"/>
      <c r="F11" s="457"/>
      <c r="G11" s="457"/>
      <c r="H11" s="457"/>
      <c r="I11" s="457"/>
      <c r="J11" s="198"/>
    </row>
    <row r="12" spans="1:11" ht="24.75" customHeight="1" x14ac:dyDescent="0.2">
      <c r="A12" s="455" t="s">
        <v>373</v>
      </c>
      <c r="B12" s="455"/>
      <c r="C12" s="455"/>
      <c r="D12" s="455"/>
      <c r="E12" s="455"/>
      <c r="F12" s="455"/>
      <c r="G12" s="455"/>
      <c r="H12" s="455"/>
      <c r="I12" s="455"/>
      <c r="J12" s="238"/>
    </row>
    <row r="13" spans="1:11" ht="27.75" customHeight="1" x14ac:dyDescent="0.2">
      <c r="A13" s="455" t="s">
        <v>374</v>
      </c>
      <c r="B13" s="455"/>
      <c r="C13" s="455"/>
      <c r="D13" s="455"/>
      <c r="E13" s="455"/>
      <c r="F13" s="455"/>
      <c r="G13" s="455"/>
      <c r="H13" s="455"/>
      <c r="I13" s="455"/>
      <c r="J13" s="238"/>
      <c r="K13" s="197"/>
    </row>
    <row r="14" spans="1:11" ht="68.25" customHeight="1" x14ac:dyDescent="0.2">
      <c r="A14" s="455" t="s">
        <v>375</v>
      </c>
      <c r="B14" s="455"/>
      <c r="C14" s="455"/>
      <c r="D14" s="455"/>
      <c r="E14" s="455"/>
      <c r="F14" s="455"/>
      <c r="G14" s="455"/>
      <c r="H14" s="455"/>
      <c r="I14" s="455"/>
      <c r="J14" s="238"/>
    </row>
    <row r="15" spans="1:11" ht="12.75" customHeight="1" x14ac:dyDescent="0.2">
      <c r="A15" s="190"/>
      <c r="B15" s="190"/>
      <c r="C15" s="190"/>
      <c r="D15" s="190"/>
      <c r="E15" s="190"/>
      <c r="F15" s="190"/>
      <c r="G15" s="190"/>
      <c r="H15" s="190"/>
      <c r="I15" s="190"/>
      <c r="J15" s="197"/>
    </row>
    <row r="16" spans="1:11" x14ac:dyDescent="0.2">
      <c r="A16" s="190"/>
      <c r="B16" s="190"/>
      <c r="C16" s="190"/>
      <c r="D16" s="190"/>
      <c r="E16" s="190"/>
      <c r="F16" s="190"/>
      <c r="G16" s="190"/>
      <c r="H16" s="190"/>
      <c r="I16" s="190"/>
      <c r="J16" s="197"/>
    </row>
    <row r="17" spans="1:10" x14ac:dyDescent="0.2">
      <c r="A17" s="266"/>
      <c r="B17" s="268"/>
      <c r="C17" s="268"/>
      <c r="D17" s="268"/>
      <c r="E17" s="268"/>
      <c r="F17" s="268"/>
      <c r="G17" s="268"/>
      <c r="H17" s="268"/>
      <c r="I17" s="268"/>
    </row>
    <row r="18" spans="1:10" x14ac:dyDescent="0.2">
      <c r="A18" s="471" t="s">
        <v>384</v>
      </c>
      <c r="B18" s="471"/>
      <c r="C18" s="471"/>
      <c r="D18" s="471"/>
      <c r="E18" s="471"/>
      <c r="F18" s="471"/>
      <c r="G18" s="471"/>
      <c r="H18" s="471"/>
      <c r="I18" s="471"/>
      <c r="J18" s="198"/>
    </row>
    <row r="19" spans="1:10" ht="12.75" customHeight="1" x14ac:dyDescent="0.2">
      <c r="A19" s="472" t="s">
        <v>593</v>
      </c>
      <c r="B19" s="472"/>
      <c r="C19" s="472"/>
      <c r="D19" s="472"/>
      <c r="E19" s="472"/>
      <c r="F19" s="472"/>
      <c r="G19" s="472"/>
      <c r="H19" s="472"/>
      <c r="I19" s="472"/>
      <c r="J19" s="199"/>
    </row>
    <row r="20" spans="1:10" x14ac:dyDescent="0.2">
      <c r="A20" s="267"/>
      <c r="B20" s="268"/>
      <c r="C20" s="268"/>
      <c r="D20" s="268"/>
      <c r="E20" s="268"/>
      <c r="F20" s="268"/>
      <c r="G20" s="268"/>
      <c r="H20" s="268"/>
      <c r="I20" s="268"/>
    </row>
    <row r="21" spans="1:10" x14ac:dyDescent="0.2">
      <c r="A21" s="267"/>
      <c r="B21" s="268"/>
      <c r="C21" s="268"/>
      <c r="D21" s="268"/>
      <c r="E21" s="268"/>
      <c r="F21" s="268"/>
      <c r="G21" s="268"/>
      <c r="H21" s="268"/>
      <c r="I21" s="268"/>
    </row>
    <row r="22" spans="1:10" x14ac:dyDescent="0.2">
      <c r="A22" s="460" t="s">
        <v>385</v>
      </c>
      <c r="B22" s="460"/>
      <c r="C22" s="460"/>
      <c r="D22" s="460"/>
      <c r="E22" s="460"/>
      <c r="F22" s="460"/>
      <c r="G22" s="460"/>
      <c r="H22" s="460"/>
      <c r="I22" s="460"/>
      <c r="J22" s="200"/>
    </row>
    <row r="23" spans="1:10" x14ac:dyDescent="0.2">
      <c r="A23" s="266"/>
      <c r="B23" s="268"/>
      <c r="C23" s="268"/>
      <c r="D23" s="268"/>
      <c r="E23" s="268"/>
      <c r="F23" s="268"/>
      <c r="G23" s="268"/>
      <c r="H23" s="268"/>
      <c r="I23" s="268"/>
    </row>
    <row r="24" spans="1:10" x14ac:dyDescent="0.2">
      <c r="A24" s="460" t="s">
        <v>386</v>
      </c>
      <c r="B24" s="460"/>
      <c r="C24" s="460"/>
      <c r="D24" s="460"/>
      <c r="E24" s="460"/>
      <c r="F24" s="460"/>
      <c r="G24" s="460"/>
      <c r="H24" s="460"/>
      <c r="I24" s="460"/>
      <c r="J24" s="200"/>
    </row>
    <row r="25" spans="1:10" ht="12.75" customHeight="1" x14ac:dyDescent="0.2">
      <c r="A25" s="266" t="s">
        <v>78</v>
      </c>
      <c r="B25" s="459" t="s">
        <v>387</v>
      </c>
      <c r="C25" s="459"/>
      <c r="D25" s="459"/>
      <c r="E25" s="459"/>
      <c r="F25" s="459"/>
      <c r="G25" s="459"/>
      <c r="H25" s="459"/>
      <c r="I25" s="459"/>
    </row>
    <row r="26" spans="1:10" ht="12.75" customHeight="1" x14ac:dyDescent="0.2">
      <c r="A26" s="266" t="s">
        <v>76</v>
      </c>
      <c r="B26" s="459" t="s">
        <v>388</v>
      </c>
      <c r="C26" s="459"/>
      <c r="D26" s="459"/>
      <c r="E26" s="459"/>
      <c r="F26" s="459"/>
      <c r="G26" s="459"/>
      <c r="H26" s="459"/>
      <c r="I26" s="459"/>
      <c r="J26" s="239"/>
    </row>
    <row r="27" spans="1:10" x14ac:dyDescent="0.2">
      <c r="A27" s="266" t="s">
        <v>77</v>
      </c>
      <c r="B27" s="459" t="s">
        <v>388</v>
      </c>
      <c r="C27" s="459"/>
      <c r="D27" s="459"/>
      <c r="E27" s="459"/>
      <c r="F27" s="459"/>
      <c r="G27" s="459"/>
      <c r="H27" s="459"/>
      <c r="I27" s="459"/>
      <c r="J27" s="239"/>
    </row>
    <row r="28" spans="1:10" x14ac:dyDescent="0.2">
      <c r="A28" s="268"/>
      <c r="B28" s="268"/>
      <c r="C28" s="268"/>
      <c r="D28" s="268"/>
      <c r="E28" s="268"/>
      <c r="F28" s="268"/>
      <c r="G28" s="268"/>
      <c r="H28" s="268"/>
      <c r="I28" s="268"/>
    </row>
    <row r="29" spans="1:10" x14ac:dyDescent="0.2">
      <c r="A29" s="268"/>
      <c r="B29" s="268"/>
      <c r="C29" s="268"/>
      <c r="D29" s="268"/>
      <c r="E29" s="268"/>
      <c r="F29" s="268"/>
      <c r="G29" s="268"/>
      <c r="H29" s="268"/>
      <c r="I29" s="268"/>
    </row>
    <row r="30" spans="1:10" x14ac:dyDescent="0.2">
      <c r="A30" s="460" t="s">
        <v>389</v>
      </c>
      <c r="B30" s="460"/>
      <c r="C30" s="460"/>
      <c r="D30" s="460"/>
      <c r="E30" s="460"/>
      <c r="F30" s="460"/>
      <c r="G30" s="460"/>
      <c r="H30" s="460"/>
      <c r="I30" s="460"/>
      <c r="J30" s="200"/>
    </row>
    <row r="31" spans="1:10" x14ac:dyDescent="0.2">
      <c r="A31" s="266" t="s">
        <v>79</v>
      </c>
      <c r="B31" s="459" t="s">
        <v>390</v>
      </c>
      <c r="C31" s="459"/>
      <c r="D31" s="459"/>
      <c r="E31" s="459"/>
      <c r="F31" s="459"/>
      <c r="G31" s="459"/>
      <c r="H31" s="459"/>
      <c r="I31" s="459"/>
      <c r="J31" s="239"/>
    </row>
    <row r="32" spans="1:10" x14ac:dyDescent="0.2">
      <c r="A32" s="287" t="s">
        <v>623</v>
      </c>
      <c r="B32" s="459" t="s">
        <v>624</v>
      </c>
      <c r="C32" s="459"/>
      <c r="D32" s="459"/>
      <c r="E32" s="459"/>
      <c r="F32" s="459"/>
      <c r="G32" s="459"/>
      <c r="H32" s="459"/>
      <c r="I32" s="459"/>
      <c r="J32" s="239"/>
    </row>
    <row r="33" spans="1:11" x14ac:dyDescent="0.2">
      <c r="A33" s="266" t="s">
        <v>91</v>
      </c>
      <c r="B33" s="459" t="s">
        <v>618</v>
      </c>
      <c r="C33" s="459"/>
      <c r="D33" s="459"/>
      <c r="E33" s="459"/>
      <c r="F33" s="459"/>
      <c r="G33" s="459"/>
      <c r="H33" s="459"/>
      <c r="I33" s="459"/>
      <c r="J33" s="239"/>
    </row>
    <row r="34" spans="1:11" x14ac:dyDescent="0.2">
      <c r="A34" s="266" t="s">
        <v>585</v>
      </c>
      <c r="B34" s="459" t="s">
        <v>619</v>
      </c>
      <c r="C34" s="459"/>
      <c r="D34" s="459"/>
      <c r="E34" s="459"/>
      <c r="F34" s="459"/>
      <c r="G34" s="459"/>
      <c r="H34" s="459"/>
      <c r="I34" s="459"/>
      <c r="J34" s="239"/>
    </row>
    <row r="35" spans="1:11" x14ac:dyDescent="0.2">
      <c r="A35" s="266" t="s">
        <v>586</v>
      </c>
      <c r="B35" s="459" t="s">
        <v>619</v>
      </c>
      <c r="C35" s="459"/>
      <c r="D35" s="459"/>
      <c r="E35" s="459"/>
      <c r="F35" s="459"/>
      <c r="G35" s="459"/>
      <c r="H35" s="459"/>
      <c r="I35" s="459"/>
      <c r="J35" s="239"/>
    </row>
    <row r="36" spans="1:11" x14ac:dyDescent="0.2">
      <c r="A36" s="195"/>
    </row>
    <row r="37" spans="1:11" x14ac:dyDescent="0.2">
      <c r="A37" s="266"/>
      <c r="B37" s="268"/>
      <c r="C37" s="268"/>
      <c r="D37" s="268"/>
      <c r="E37" s="268"/>
      <c r="F37" s="268"/>
      <c r="G37" s="268"/>
      <c r="H37" s="268"/>
      <c r="I37" s="268"/>
    </row>
    <row r="38" spans="1:11" x14ac:dyDescent="0.2">
      <c r="A38" s="460" t="s">
        <v>391</v>
      </c>
      <c r="B38" s="460"/>
      <c r="C38" s="460"/>
      <c r="D38" s="460"/>
      <c r="E38" s="460"/>
      <c r="F38" s="460"/>
      <c r="G38" s="460"/>
      <c r="H38" s="460"/>
      <c r="I38" s="460"/>
    </row>
    <row r="39" spans="1:11" x14ac:dyDescent="0.2">
      <c r="A39" s="185"/>
      <c r="B39" s="185"/>
      <c r="C39" s="185"/>
      <c r="D39" s="185"/>
      <c r="E39" s="185"/>
      <c r="F39" s="185"/>
      <c r="G39" s="185"/>
      <c r="H39" s="185"/>
      <c r="I39" s="185"/>
    </row>
    <row r="40" spans="1:11" x14ac:dyDescent="0.2">
      <c r="A40" s="460" t="s">
        <v>392</v>
      </c>
      <c r="B40" s="460"/>
      <c r="C40" s="460"/>
      <c r="D40" s="460"/>
      <c r="E40" s="460"/>
      <c r="F40" s="460"/>
      <c r="G40" s="460"/>
      <c r="H40" s="460"/>
      <c r="I40" s="460"/>
    </row>
    <row r="41" spans="1:11" x14ac:dyDescent="0.2">
      <c r="A41" s="195"/>
    </row>
    <row r="42" spans="1:11" ht="42.75" customHeight="1" x14ac:dyDescent="0.2">
      <c r="A42" s="455" t="s">
        <v>393</v>
      </c>
      <c r="B42" s="455"/>
      <c r="C42" s="455"/>
      <c r="D42" s="455"/>
      <c r="E42" s="455"/>
      <c r="F42" s="455"/>
      <c r="G42" s="455"/>
      <c r="H42" s="455"/>
      <c r="I42" s="455"/>
      <c r="J42" s="238"/>
      <c r="K42" s="199"/>
    </row>
    <row r="43" spans="1:11" ht="28.5" customHeight="1" x14ac:dyDescent="0.2">
      <c r="A43" s="455" t="s">
        <v>602</v>
      </c>
      <c r="B43" s="455"/>
      <c r="C43" s="455"/>
      <c r="D43" s="455"/>
      <c r="E43" s="455"/>
      <c r="F43" s="455"/>
      <c r="G43" s="455"/>
      <c r="H43" s="455"/>
      <c r="I43" s="455"/>
      <c r="J43" s="238"/>
      <c r="K43" s="199"/>
    </row>
    <row r="44" spans="1:11" ht="27.75" customHeight="1" x14ac:dyDescent="0.2">
      <c r="A44" s="455" t="s">
        <v>603</v>
      </c>
      <c r="B44" s="455"/>
      <c r="C44" s="455"/>
      <c r="D44" s="455"/>
      <c r="E44" s="455"/>
      <c r="F44" s="455"/>
      <c r="G44" s="455"/>
      <c r="H44" s="455"/>
      <c r="I44" s="455"/>
      <c r="J44" s="238"/>
      <c r="K44" s="199"/>
    </row>
    <row r="45" spans="1:11" x14ac:dyDescent="0.2">
      <c r="A45" s="196"/>
      <c r="B45" s="196"/>
      <c r="C45" s="196"/>
      <c r="D45" s="196"/>
      <c r="E45" s="196"/>
      <c r="F45" s="196"/>
      <c r="G45" s="196"/>
      <c r="H45" s="196"/>
      <c r="I45" s="196"/>
    </row>
    <row r="46" spans="1:11" x14ac:dyDescent="0.2">
      <c r="A46" s="460" t="s">
        <v>394</v>
      </c>
      <c r="B46" s="460"/>
      <c r="C46" s="460"/>
      <c r="D46" s="460"/>
      <c r="E46" s="460"/>
      <c r="F46" s="460"/>
      <c r="G46" s="460"/>
      <c r="H46" s="460"/>
      <c r="I46" s="460"/>
    </row>
    <row r="47" spans="1:11" ht="27.75" customHeight="1" x14ac:dyDescent="0.2">
      <c r="A47" s="462" t="s">
        <v>622</v>
      </c>
      <c r="B47" s="462"/>
      <c r="C47" s="462"/>
      <c r="D47" s="462"/>
      <c r="E47" s="462"/>
      <c r="F47" s="462"/>
      <c r="G47" s="462"/>
      <c r="H47" s="462"/>
      <c r="I47" s="462"/>
    </row>
    <row r="48" spans="1:11" x14ac:dyDescent="0.2">
      <c r="A48" s="190"/>
      <c r="B48" s="190"/>
      <c r="C48" s="190"/>
      <c r="D48" s="190"/>
      <c r="E48" s="190"/>
      <c r="F48" s="190"/>
      <c r="G48" s="190"/>
      <c r="H48" s="190"/>
      <c r="I48" s="190"/>
    </row>
    <row r="49" spans="1:11" x14ac:dyDescent="0.2">
      <c r="A49" s="190"/>
      <c r="B49" s="190"/>
      <c r="C49" s="190"/>
      <c r="D49" s="190"/>
      <c r="E49" s="190"/>
      <c r="F49" s="190"/>
      <c r="G49" s="190"/>
      <c r="H49" s="190"/>
      <c r="I49" s="190"/>
    </row>
    <row r="50" spans="1:11" x14ac:dyDescent="0.2">
      <c r="A50" s="184" t="s">
        <v>395</v>
      </c>
    </row>
    <row r="51" spans="1:11" x14ac:dyDescent="0.2">
      <c r="A51" s="109"/>
      <c r="B51" s="110" t="s">
        <v>589</v>
      </c>
      <c r="C51" s="110" t="s">
        <v>597</v>
      </c>
      <c r="D51" s="184"/>
      <c r="E51" s="184"/>
      <c r="K51" s="201"/>
    </row>
    <row r="52" spans="1:11" x14ac:dyDescent="0.2">
      <c r="A52" s="183" t="s">
        <v>396</v>
      </c>
      <c r="B52" s="272">
        <v>192601601</v>
      </c>
      <c r="C52" s="272">
        <v>207483412</v>
      </c>
      <c r="D52" s="184"/>
      <c r="E52" s="184"/>
    </row>
    <row r="53" spans="1:11" x14ac:dyDescent="0.2">
      <c r="A53" s="183" t="s">
        <v>397</v>
      </c>
      <c r="B53" s="272">
        <v>73716328</v>
      </c>
      <c r="C53" s="272">
        <v>58191596</v>
      </c>
      <c r="D53" s="184"/>
      <c r="E53" s="184"/>
      <c r="K53" s="201"/>
    </row>
    <row r="54" spans="1:11" x14ac:dyDescent="0.2">
      <c r="A54" s="183" t="s">
        <v>398</v>
      </c>
      <c r="B54" s="272">
        <v>50497519</v>
      </c>
      <c r="C54" s="272">
        <v>42543021</v>
      </c>
      <c r="D54" s="184"/>
      <c r="E54" s="184"/>
      <c r="K54" s="201"/>
    </row>
    <row r="55" spans="1:11" x14ac:dyDescent="0.2">
      <c r="A55" s="183" t="s">
        <v>399</v>
      </c>
      <c r="B55" s="272">
        <v>15844051</v>
      </c>
      <c r="C55" s="272">
        <v>14947444</v>
      </c>
      <c r="D55" s="184"/>
      <c r="E55" s="184"/>
    </row>
    <row r="56" spans="1:11" x14ac:dyDescent="0.2">
      <c r="A56" s="183" t="s">
        <v>400</v>
      </c>
      <c r="B56" s="272">
        <v>7425093</v>
      </c>
      <c r="C56" s="272">
        <v>2347351</v>
      </c>
      <c r="D56" s="184"/>
      <c r="E56" s="184"/>
    </row>
    <row r="57" spans="1:11" x14ac:dyDescent="0.2">
      <c r="A57" s="183" t="s">
        <v>401</v>
      </c>
      <c r="B57" s="272">
        <v>2153298</v>
      </c>
      <c r="C57" s="272">
        <v>1369035</v>
      </c>
      <c r="D57" s="184"/>
      <c r="E57" s="184"/>
    </row>
    <row r="58" spans="1:11" ht="13.5" thickBot="1" x14ac:dyDescent="0.25">
      <c r="A58" s="183" t="s">
        <v>402</v>
      </c>
      <c r="B58" s="273">
        <v>3819902</v>
      </c>
      <c r="C58" s="273">
        <v>2761641</v>
      </c>
      <c r="D58" s="184"/>
      <c r="E58" s="184"/>
    </row>
    <row r="59" spans="1:11" ht="13.5" thickBot="1" x14ac:dyDescent="0.25">
      <c r="A59" s="186"/>
      <c r="B59" s="114">
        <f>SUM(B52:B58)</f>
        <v>346057792</v>
      </c>
      <c r="C59" s="114">
        <f>SUM(C52:C58)</f>
        <v>329643500</v>
      </c>
      <c r="D59" s="184"/>
      <c r="E59" s="184"/>
    </row>
    <row r="62" spans="1:11" x14ac:dyDescent="0.2">
      <c r="A62" s="184" t="s">
        <v>403</v>
      </c>
    </row>
    <row r="63" spans="1:11" x14ac:dyDescent="0.2">
      <c r="A63" s="186"/>
      <c r="B63" s="110" t="s">
        <v>589</v>
      </c>
      <c r="C63" s="110" t="s">
        <v>597</v>
      </c>
      <c r="D63" s="115"/>
      <c r="E63" s="115"/>
    </row>
    <row r="64" spans="1:11" x14ac:dyDescent="0.2">
      <c r="A64" s="183" t="s">
        <v>404</v>
      </c>
      <c r="B64" s="217">
        <v>2727718</v>
      </c>
      <c r="C64" s="217">
        <v>1249292</v>
      </c>
      <c r="D64" s="115"/>
      <c r="E64" s="115"/>
    </row>
    <row r="65" spans="1:8" x14ac:dyDescent="0.2">
      <c r="A65" s="183" t="s">
        <v>405</v>
      </c>
      <c r="B65" s="217">
        <v>1336690</v>
      </c>
      <c r="C65" s="217">
        <v>982922</v>
      </c>
      <c r="D65" s="115"/>
      <c r="E65" s="115"/>
    </row>
    <row r="66" spans="1:8" ht="25.5" x14ac:dyDescent="0.2">
      <c r="A66" s="183" t="s">
        <v>406</v>
      </c>
      <c r="B66" s="217">
        <v>0</v>
      </c>
      <c r="C66" s="217">
        <v>76630</v>
      </c>
      <c r="D66" s="115"/>
      <c r="E66" s="115"/>
    </row>
    <row r="67" spans="1:8" x14ac:dyDescent="0.2">
      <c r="A67" s="183" t="s">
        <v>407</v>
      </c>
      <c r="B67" s="217">
        <v>293767</v>
      </c>
      <c r="C67" s="217">
        <v>296092</v>
      </c>
      <c r="D67" s="115"/>
      <c r="E67" s="115"/>
    </row>
    <row r="68" spans="1:8" ht="13.5" thickBot="1" x14ac:dyDescent="0.25">
      <c r="A68" s="183" t="s">
        <v>408</v>
      </c>
      <c r="B68" s="218">
        <v>543983</v>
      </c>
      <c r="C68" s="218">
        <v>2702568</v>
      </c>
      <c r="D68" s="115"/>
      <c r="E68" s="115"/>
    </row>
    <row r="69" spans="1:8" ht="13.5" thickBot="1" x14ac:dyDescent="0.25">
      <c r="A69" s="186"/>
      <c r="B69" s="114">
        <f>SUM(B64:B68)</f>
        <v>4902158</v>
      </c>
      <c r="C69" s="114">
        <f>SUM(C64:C68)</f>
        <v>5307504</v>
      </c>
      <c r="D69" s="115"/>
      <c r="E69" s="115"/>
    </row>
    <row r="70" spans="1:8" x14ac:dyDescent="0.2">
      <c r="A70" s="463"/>
      <c r="B70" s="463"/>
      <c r="C70" s="463"/>
      <c r="D70" s="187"/>
      <c r="E70" s="187"/>
    </row>
    <row r="71" spans="1:8" x14ac:dyDescent="0.2">
      <c r="A71" s="463"/>
      <c r="B71" s="463"/>
      <c r="C71" s="463"/>
      <c r="D71" s="187"/>
      <c r="E71" s="187"/>
    </row>
    <row r="72" spans="1:8" x14ac:dyDescent="0.2">
      <c r="A72" s="463" t="s">
        <v>409</v>
      </c>
      <c r="B72" s="463"/>
      <c r="C72" s="463"/>
      <c r="D72" s="187"/>
      <c r="E72" s="187"/>
    </row>
    <row r="73" spans="1:8" x14ac:dyDescent="0.2">
      <c r="B73" s="110" t="s">
        <v>589</v>
      </c>
      <c r="C73" s="110" t="s">
        <v>597</v>
      </c>
      <c r="D73" s="187"/>
      <c r="E73" s="187"/>
    </row>
    <row r="74" spans="1:8" ht="14.25" customHeight="1" x14ac:dyDescent="0.2">
      <c r="A74" s="183" t="s">
        <v>422</v>
      </c>
      <c r="B74" s="134">
        <v>1334629</v>
      </c>
      <c r="C74" s="134">
        <v>3749601</v>
      </c>
      <c r="D74" s="187"/>
      <c r="E74" s="187"/>
    </row>
    <row r="75" spans="1:8" x14ac:dyDescent="0.2">
      <c r="A75" s="183" t="s">
        <v>423</v>
      </c>
      <c r="B75" s="134">
        <v>3540070</v>
      </c>
      <c r="C75" s="134">
        <v>4408411</v>
      </c>
      <c r="D75" s="187"/>
      <c r="E75" s="187"/>
    </row>
    <row r="76" spans="1:8" x14ac:dyDescent="0.2">
      <c r="A76" s="183" t="s">
        <v>410</v>
      </c>
      <c r="B76" s="203">
        <v>0</v>
      </c>
      <c r="C76" s="134">
        <v>0</v>
      </c>
      <c r="D76" s="187"/>
      <c r="E76" s="187"/>
    </row>
    <row r="77" spans="1:8" x14ac:dyDescent="0.2">
      <c r="A77" s="183" t="s">
        <v>411</v>
      </c>
      <c r="B77" s="134">
        <v>10408740</v>
      </c>
      <c r="C77" s="134">
        <v>12197260</v>
      </c>
      <c r="D77" s="187"/>
      <c r="E77" s="187"/>
    </row>
    <row r="78" spans="1:8" x14ac:dyDescent="0.2">
      <c r="A78" s="183" t="s">
        <v>412</v>
      </c>
      <c r="B78" s="134">
        <v>4964780</v>
      </c>
      <c r="C78" s="134">
        <v>1445333</v>
      </c>
      <c r="D78" s="187"/>
      <c r="E78" s="187"/>
    </row>
    <row r="79" spans="1:8" x14ac:dyDescent="0.2">
      <c r="A79" s="183" t="s">
        <v>413</v>
      </c>
      <c r="B79" s="134">
        <v>5307732</v>
      </c>
      <c r="C79" s="134">
        <v>6772347</v>
      </c>
      <c r="D79" s="187"/>
      <c r="E79" s="187"/>
      <c r="H79" s="118"/>
    </row>
    <row r="80" spans="1:8" x14ac:dyDescent="0.2">
      <c r="A80" s="183" t="s">
        <v>414</v>
      </c>
      <c r="B80" s="134">
        <v>33310523</v>
      </c>
      <c r="C80" s="134">
        <v>32266041</v>
      </c>
      <c r="D80" s="187"/>
      <c r="E80" s="187"/>
    </row>
    <row r="81" spans="1:8" x14ac:dyDescent="0.2">
      <c r="A81" s="183" t="s">
        <v>415</v>
      </c>
      <c r="B81" s="134">
        <v>2227915</v>
      </c>
      <c r="C81" s="134">
        <v>1345579</v>
      </c>
      <c r="D81" s="187"/>
      <c r="E81" s="187"/>
    </row>
    <row r="82" spans="1:8" x14ac:dyDescent="0.2">
      <c r="A82" s="183" t="s">
        <v>416</v>
      </c>
      <c r="B82" s="134">
        <v>6705161</v>
      </c>
      <c r="C82" s="134">
        <v>2666879</v>
      </c>
      <c r="D82" s="187"/>
      <c r="E82" s="187"/>
    </row>
    <row r="83" spans="1:8" x14ac:dyDescent="0.2">
      <c r="A83" s="183" t="s">
        <v>417</v>
      </c>
      <c r="B83" s="134">
        <v>17017356</v>
      </c>
      <c r="C83" s="134">
        <v>14748716</v>
      </c>
      <c r="D83" s="187"/>
      <c r="E83" s="187"/>
    </row>
    <row r="84" spans="1:8" x14ac:dyDescent="0.2">
      <c r="A84" s="183" t="s">
        <v>418</v>
      </c>
      <c r="B84" s="134">
        <v>44832012</v>
      </c>
      <c r="C84" s="134">
        <v>46178622</v>
      </c>
      <c r="D84" s="187"/>
      <c r="E84" s="187"/>
    </row>
    <row r="85" spans="1:8" x14ac:dyDescent="0.2">
      <c r="A85" s="183" t="s">
        <v>419</v>
      </c>
      <c r="B85" s="134">
        <v>114240006</v>
      </c>
      <c r="C85" s="134">
        <v>109787051</v>
      </c>
      <c r="D85" s="187"/>
      <c r="E85" s="187"/>
    </row>
    <row r="86" spans="1:8" x14ac:dyDescent="0.2">
      <c r="A86" s="183" t="s">
        <v>420</v>
      </c>
      <c r="B86" s="134">
        <v>11932050</v>
      </c>
      <c r="C86" s="134">
        <v>11550120</v>
      </c>
      <c r="D86" s="187"/>
      <c r="E86" s="187"/>
    </row>
    <row r="87" spans="1:8" ht="13.5" thickBot="1" x14ac:dyDescent="0.25">
      <c r="A87" s="183" t="s">
        <v>421</v>
      </c>
      <c r="B87" s="136">
        <v>1132527</v>
      </c>
      <c r="C87" s="136">
        <v>3216174</v>
      </c>
      <c r="D87" s="187"/>
      <c r="E87" s="187"/>
    </row>
    <row r="88" spans="1:8" ht="13.5" thickBot="1" x14ac:dyDescent="0.25">
      <c r="B88" s="119">
        <f>SUM(B74:B87)</f>
        <v>256953501</v>
      </c>
      <c r="C88" s="119">
        <f>SUM(C74:C87)</f>
        <v>250332134</v>
      </c>
      <c r="D88" s="187"/>
      <c r="E88" s="187"/>
    </row>
    <row r="89" spans="1:8" x14ac:dyDescent="0.2">
      <c r="A89" s="464"/>
      <c r="B89" s="464"/>
      <c r="C89" s="464"/>
      <c r="D89" s="187"/>
      <c r="E89" s="187"/>
    </row>
    <row r="90" spans="1:8" x14ac:dyDescent="0.2">
      <c r="A90" s="464"/>
      <c r="B90" s="464"/>
      <c r="C90" s="464"/>
      <c r="D90" s="187"/>
      <c r="E90" s="187"/>
    </row>
    <row r="91" spans="1:8" x14ac:dyDescent="0.2">
      <c r="A91" s="465" t="s">
        <v>424</v>
      </c>
      <c r="B91" s="465"/>
      <c r="C91" s="465"/>
      <c r="D91" s="465"/>
      <c r="E91" s="465"/>
      <c r="F91" s="465"/>
    </row>
    <row r="92" spans="1:8" x14ac:dyDescent="0.2">
      <c r="A92" s="109"/>
      <c r="B92" s="110" t="s">
        <v>589</v>
      </c>
      <c r="C92" s="110" t="s">
        <v>597</v>
      </c>
    </row>
    <row r="93" spans="1:8" x14ac:dyDescent="0.2">
      <c r="A93" s="183" t="s">
        <v>425</v>
      </c>
      <c r="B93" s="140">
        <v>14812577</v>
      </c>
      <c r="C93" s="140">
        <v>14104317</v>
      </c>
    </row>
    <row r="94" spans="1:8" ht="25.5" x14ac:dyDescent="0.2">
      <c r="A94" s="183" t="s">
        <v>426</v>
      </c>
      <c r="B94" s="140">
        <v>8644312</v>
      </c>
      <c r="C94" s="140">
        <v>8437889</v>
      </c>
    </row>
    <row r="95" spans="1:8" ht="26.25" thickBot="1" x14ac:dyDescent="0.25">
      <c r="A95" s="183" t="s">
        <v>427</v>
      </c>
      <c r="B95" s="141">
        <v>4000780</v>
      </c>
      <c r="C95" s="136">
        <v>3846764</v>
      </c>
    </row>
    <row r="96" spans="1:8" ht="13.5" thickBot="1" x14ac:dyDescent="0.25">
      <c r="A96" s="186"/>
      <c r="B96" s="114">
        <f>SUM(B93:B95)</f>
        <v>27457669</v>
      </c>
      <c r="C96" s="114">
        <f>SUM(C93:C95)</f>
        <v>26388970</v>
      </c>
      <c r="H96" s="202"/>
    </row>
    <row r="97" spans="1:6" x14ac:dyDescent="0.2">
      <c r="A97" s="466"/>
      <c r="B97" s="466"/>
      <c r="C97" s="466"/>
      <c r="D97" s="466"/>
      <c r="E97" s="466"/>
      <c r="F97" s="466"/>
    </row>
    <row r="98" spans="1:6" ht="25.5" x14ac:dyDescent="0.2">
      <c r="A98" s="135" t="s">
        <v>428</v>
      </c>
      <c r="B98" s="277">
        <v>188</v>
      </c>
      <c r="C98" s="203">
        <v>179</v>
      </c>
    </row>
    <row r="99" spans="1:6" x14ac:dyDescent="0.2">
      <c r="A99" s="461"/>
      <c r="B99" s="461"/>
      <c r="C99" s="461"/>
      <c r="D99" s="461"/>
      <c r="E99" s="461"/>
      <c r="F99" s="461"/>
    </row>
    <row r="100" spans="1:6" x14ac:dyDescent="0.2">
      <c r="A100" s="461"/>
      <c r="B100" s="461"/>
      <c r="C100" s="461"/>
      <c r="D100" s="461"/>
      <c r="E100" s="461"/>
      <c r="F100" s="461"/>
    </row>
    <row r="101" spans="1:6" x14ac:dyDescent="0.2">
      <c r="A101" s="468" t="s">
        <v>429</v>
      </c>
      <c r="B101" s="468"/>
      <c r="C101" s="468"/>
      <c r="D101" s="468"/>
      <c r="E101" s="468"/>
      <c r="F101" s="468"/>
    </row>
    <row r="102" spans="1:6" x14ac:dyDescent="0.2">
      <c r="A102" s="184"/>
      <c r="B102" s="184"/>
      <c r="C102" s="184"/>
      <c r="D102" s="184"/>
      <c r="E102" s="184"/>
      <c r="F102" s="184"/>
    </row>
    <row r="103" spans="1:6" x14ac:dyDescent="0.2">
      <c r="A103" s="120" t="s">
        <v>75</v>
      </c>
      <c r="B103" s="110" t="s">
        <v>589</v>
      </c>
      <c r="C103" s="110" t="s">
        <v>597</v>
      </c>
    </row>
    <row r="104" spans="1:6" x14ac:dyDescent="0.2">
      <c r="A104" s="183" t="s">
        <v>431</v>
      </c>
      <c r="B104" s="217">
        <v>7307115</v>
      </c>
      <c r="C104" s="217">
        <v>7249846</v>
      </c>
    </row>
    <row r="105" spans="1:6" ht="26.25" thickBot="1" x14ac:dyDescent="0.25">
      <c r="A105" s="183" t="s">
        <v>430</v>
      </c>
      <c r="B105" s="218">
        <v>33661654</v>
      </c>
      <c r="C105" s="218">
        <v>30695838</v>
      </c>
      <c r="E105" s="202"/>
    </row>
    <row r="106" spans="1:6" ht="13.5" thickBot="1" x14ac:dyDescent="0.25">
      <c r="A106" s="186"/>
      <c r="B106" s="114">
        <f>SUM(B104:B105)</f>
        <v>40968769</v>
      </c>
      <c r="C106" s="114">
        <f>SUM(C104:C105)</f>
        <v>37945684</v>
      </c>
    </row>
    <row r="107" spans="1:6" x14ac:dyDescent="0.2">
      <c r="A107" s="466"/>
      <c r="B107" s="466"/>
      <c r="C107" s="466"/>
      <c r="D107" s="466"/>
      <c r="E107" s="466"/>
      <c r="F107" s="466"/>
    </row>
    <row r="108" spans="1:6" x14ac:dyDescent="0.2">
      <c r="A108" s="120"/>
    </row>
    <row r="109" spans="1:6" x14ac:dyDescent="0.2">
      <c r="A109" s="184" t="s">
        <v>432</v>
      </c>
    </row>
    <row r="110" spans="1:6" x14ac:dyDescent="0.2">
      <c r="A110" s="184"/>
      <c r="B110" s="110" t="s">
        <v>589</v>
      </c>
      <c r="C110" s="110" t="s">
        <v>597</v>
      </c>
    </row>
    <row r="111" spans="1:6" x14ac:dyDescent="0.2">
      <c r="A111" s="135" t="s">
        <v>433</v>
      </c>
      <c r="B111" s="217">
        <v>1061599</v>
      </c>
      <c r="C111" s="217">
        <v>681680</v>
      </c>
    </row>
    <row r="112" spans="1:6" x14ac:dyDescent="0.2">
      <c r="A112" s="135" t="s">
        <v>434</v>
      </c>
      <c r="B112" s="144">
        <v>589034</v>
      </c>
      <c r="C112" s="217">
        <v>409182</v>
      </c>
    </row>
    <row r="113" spans="1:10" x14ac:dyDescent="0.2">
      <c r="A113" s="135" t="s">
        <v>435</v>
      </c>
      <c r="B113" s="144">
        <v>1205426</v>
      </c>
      <c r="C113" s="217">
        <v>1305412</v>
      </c>
    </row>
    <row r="114" spans="1:10" x14ac:dyDescent="0.2">
      <c r="A114" s="135" t="s">
        <v>436</v>
      </c>
      <c r="B114" s="144">
        <v>2454709</v>
      </c>
      <c r="C114" s="217">
        <v>2020029</v>
      </c>
    </row>
    <row r="115" spans="1:10" ht="25.5" x14ac:dyDescent="0.2">
      <c r="A115" s="135" t="s">
        <v>437</v>
      </c>
      <c r="B115" s="144">
        <v>744432</v>
      </c>
      <c r="C115" s="217">
        <v>1181841</v>
      </c>
    </row>
    <row r="116" spans="1:10" ht="15" customHeight="1" x14ac:dyDescent="0.2">
      <c r="A116" s="135" t="s">
        <v>438</v>
      </c>
      <c r="B116" s="144">
        <v>6937</v>
      </c>
      <c r="C116" s="217">
        <v>688591</v>
      </c>
    </row>
    <row r="117" spans="1:10" x14ac:dyDescent="0.2">
      <c r="A117" s="135" t="s">
        <v>439</v>
      </c>
      <c r="B117" s="144">
        <v>148105</v>
      </c>
      <c r="C117" s="217">
        <v>40000</v>
      </c>
    </row>
    <row r="118" spans="1:10" ht="25.5" x14ac:dyDescent="0.2">
      <c r="A118" s="135" t="s">
        <v>440</v>
      </c>
      <c r="B118" s="144">
        <v>0</v>
      </c>
      <c r="C118" s="217">
        <v>82206</v>
      </c>
    </row>
    <row r="119" spans="1:10" ht="13.5" thickBot="1" x14ac:dyDescent="0.25">
      <c r="A119" s="135" t="s">
        <v>441</v>
      </c>
      <c r="B119" s="208">
        <v>1034727</v>
      </c>
      <c r="C119" s="218">
        <v>341839</v>
      </c>
    </row>
    <row r="120" spans="1:10" ht="13.5" thickBot="1" x14ac:dyDescent="0.25">
      <c r="B120" s="119">
        <f>SUM(B111:B119)</f>
        <v>7244969</v>
      </c>
      <c r="C120" s="119">
        <f>SUM(C111:C119)</f>
        <v>6750780</v>
      </c>
    </row>
    <row r="121" spans="1:10" x14ac:dyDescent="0.2">
      <c r="A121" s="120"/>
    </row>
    <row r="122" spans="1:10" ht="29.25" customHeight="1" x14ac:dyDescent="0.2">
      <c r="A122" s="455" t="s">
        <v>443</v>
      </c>
      <c r="B122" s="455"/>
      <c r="C122" s="455"/>
      <c r="D122" s="455"/>
      <c r="E122" s="455"/>
      <c r="F122" s="455"/>
      <c r="G122" s="455"/>
      <c r="H122" s="455"/>
      <c r="I122" s="455"/>
      <c r="J122" s="238"/>
    </row>
    <row r="123" spans="1:10" x14ac:dyDescent="0.2">
      <c r="A123" s="184"/>
    </row>
    <row r="124" spans="1:10" x14ac:dyDescent="0.2">
      <c r="A124" s="184"/>
    </row>
    <row r="125" spans="1:10" x14ac:dyDescent="0.2">
      <c r="A125" s="460" t="s">
        <v>444</v>
      </c>
      <c r="B125" s="460"/>
      <c r="C125" s="460"/>
      <c r="D125" s="460"/>
      <c r="E125" s="460"/>
      <c r="F125" s="460"/>
      <c r="G125" s="460"/>
      <c r="H125" s="460"/>
      <c r="I125" s="460"/>
      <c r="J125" s="200"/>
    </row>
    <row r="126" spans="1:10" ht="28.5" customHeight="1" x14ac:dyDescent="0.2">
      <c r="A126" s="455" t="s">
        <v>442</v>
      </c>
      <c r="B126" s="455"/>
      <c r="C126" s="455"/>
      <c r="D126" s="455"/>
      <c r="E126" s="455"/>
      <c r="F126" s="455"/>
      <c r="G126" s="455"/>
      <c r="H126" s="455"/>
      <c r="I126" s="455"/>
      <c r="J126" s="238"/>
    </row>
    <row r="127" spans="1:10" x14ac:dyDescent="0.2">
      <c r="A127" s="120"/>
    </row>
    <row r="128" spans="1:10" x14ac:dyDescent="0.2">
      <c r="A128" s="184" t="s">
        <v>445</v>
      </c>
    </row>
    <row r="129" spans="1:10" x14ac:dyDescent="0.2">
      <c r="A129" s="187"/>
      <c r="B129" s="110" t="s">
        <v>589</v>
      </c>
      <c r="C129" s="110" t="s">
        <v>597</v>
      </c>
    </row>
    <row r="130" spans="1:10" ht="25.5" x14ac:dyDescent="0.2">
      <c r="A130" s="183" t="s">
        <v>608</v>
      </c>
      <c r="B130" s="217">
        <v>814480</v>
      </c>
      <c r="C130" s="217">
        <v>1346025</v>
      </c>
    </row>
    <row r="131" spans="1:10" x14ac:dyDescent="0.2">
      <c r="A131" s="183" t="s">
        <v>446</v>
      </c>
      <c r="B131" s="217">
        <v>4218760</v>
      </c>
      <c r="C131" s="217">
        <v>4007346</v>
      </c>
      <c r="G131" s="202"/>
    </row>
    <row r="132" spans="1:10" ht="13.5" thickBot="1" x14ac:dyDescent="0.25">
      <c r="A132" s="183" t="s">
        <v>447</v>
      </c>
      <c r="B132" s="218">
        <v>1141058</v>
      </c>
      <c r="C132" s="218">
        <v>1562788</v>
      </c>
    </row>
    <row r="133" spans="1:10" ht="13.5" thickBot="1" x14ac:dyDescent="0.25">
      <c r="A133" s="186"/>
      <c r="B133" s="114">
        <f>SUM(B130:B132)</f>
        <v>6174298</v>
      </c>
      <c r="C133" s="114">
        <f>SUM(C130:C132)</f>
        <v>6916159</v>
      </c>
    </row>
    <row r="134" spans="1:10" x14ac:dyDescent="0.2">
      <c r="A134" s="184"/>
    </row>
    <row r="135" spans="1:10" x14ac:dyDescent="0.2">
      <c r="A135" s="184"/>
    </row>
    <row r="136" spans="1:10" x14ac:dyDescent="0.2">
      <c r="A136" s="184" t="s">
        <v>448</v>
      </c>
    </row>
    <row r="137" spans="1:10" x14ac:dyDescent="0.2">
      <c r="A137" s="187"/>
      <c r="B137" s="110" t="s">
        <v>589</v>
      </c>
      <c r="C137" s="110" t="s">
        <v>597</v>
      </c>
    </row>
    <row r="138" spans="1:10" x14ac:dyDescent="0.2">
      <c r="A138" s="183" t="s">
        <v>449</v>
      </c>
      <c r="B138" s="217">
        <v>57933209</v>
      </c>
      <c r="C138" s="217">
        <v>69167603</v>
      </c>
    </row>
    <row r="139" spans="1:10" x14ac:dyDescent="0.2">
      <c r="A139" s="183" t="s">
        <v>450</v>
      </c>
      <c r="B139" s="217">
        <v>576968</v>
      </c>
      <c r="C139" s="217">
        <v>536846</v>
      </c>
    </row>
    <row r="140" spans="1:10" ht="13.5" thickBot="1" x14ac:dyDescent="0.25">
      <c r="A140" s="183" t="s">
        <v>451</v>
      </c>
      <c r="B140" s="218">
        <v>9084650</v>
      </c>
      <c r="C140" s="218">
        <v>1403577</v>
      </c>
    </row>
    <row r="141" spans="1:10" ht="13.5" thickBot="1" x14ac:dyDescent="0.25">
      <c r="A141" s="186"/>
      <c r="B141" s="114">
        <f>SUM(B138:B140)</f>
        <v>67594827</v>
      </c>
      <c r="C141" s="114">
        <f>SUM(C138:C140)</f>
        <v>71108026</v>
      </c>
    </row>
    <row r="142" spans="1:10" x14ac:dyDescent="0.2">
      <c r="A142" s="120"/>
    </row>
    <row r="144" spans="1:10" ht="27" customHeight="1" x14ac:dyDescent="0.2">
      <c r="A144" s="455" t="s">
        <v>452</v>
      </c>
      <c r="B144" s="455"/>
      <c r="C144" s="455"/>
      <c r="D144" s="455"/>
      <c r="E144" s="455"/>
      <c r="F144" s="455"/>
      <c r="G144" s="455"/>
      <c r="H144" s="455"/>
      <c r="I144" s="455"/>
      <c r="J144" s="238"/>
    </row>
    <row r="145" spans="1:11" ht="12.75" customHeight="1" x14ac:dyDescent="0.2">
      <c r="A145" s="455" t="s">
        <v>453</v>
      </c>
      <c r="B145" s="455"/>
      <c r="C145" s="455"/>
      <c r="D145" s="455"/>
      <c r="E145" s="455"/>
      <c r="F145" s="455"/>
      <c r="G145" s="455"/>
      <c r="H145" s="455"/>
      <c r="I145" s="455"/>
      <c r="J145" s="238"/>
    </row>
    <row r="146" spans="1:11" ht="26.25" customHeight="1" x14ac:dyDescent="0.2">
      <c r="A146" s="479" t="s">
        <v>625</v>
      </c>
      <c r="B146" s="479"/>
      <c r="C146" s="479"/>
      <c r="D146" s="479"/>
      <c r="E146" s="479"/>
      <c r="F146" s="479"/>
      <c r="G146" s="479"/>
      <c r="H146" s="479"/>
      <c r="I146" s="479"/>
      <c r="J146" s="288"/>
    </row>
    <row r="147" spans="1:11" x14ac:dyDescent="0.2">
      <c r="A147" s="184"/>
    </row>
    <row r="148" spans="1:11" x14ac:dyDescent="0.2">
      <c r="A148" s="184" t="s">
        <v>454</v>
      </c>
    </row>
    <row r="149" spans="1:11" ht="22.5" x14ac:dyDescent="0.2">
      <c r="A149" s="121"/>
      <c r="B149" s="241" t="s">
        <v>455</v>
      </c>
      <c r="C149" s="242" t="s">
        <v>456</v>
      </c>
      <c r="D149" s="241" t="s">
        <v>457</v>
      </c>
      <c r="E149" s="242" t="s">
        <v>458</v>
      </c>
      <c r="K149" s="147"/>
    </row>
    <row r="150" spans="1:11" ht="13.5" thickBot="1" x14ac:dyDescent="0.25">
      <c r="A150" s="184" t="s">
        <v>459</v>
      </c>
      <c r="B150" s="243"/>
      <c r="C150" s="243"/>
      <c r="D150" s="243"/>
      <c r="E150" s="243"/>
      <c r="K150" s="147"/>
    </row>
    <row r="151" spans="1:11" ht="13.5" thickBot="1" x14ac:dyDescent="0.25">
      <c r="A151" s="184" t="s">
        <v>464</v>
      </c>
      <c r="B151" s="244">
        <v>8187690</v>
      </c>
      <c r="C151" s="244">
        <v>75756560</v>
      </c>
      <c r="D151" s="245"/>
      <c r="E151" s="244">
        <f>SUM(B151:D151)</f>
        <v>83944250</v>
      </c>
      <c r="K151" s="147"/>
    </row>
    <row r="152" spans="1:11" x14ac:dyDescent="0.2">
      <c r="A152" s="135" t="s">
        <v>460</v>
      </c>
      <c r="B152" s="246"/>
      <c r="C152" s="247">
        <v>1428697</v>
      </c>
      <c r="D152" s="246"/>
      <c r="E152" s="247">
        <f>SUM(B152:D152)</f>
        <v>1428697</v>
      </c>
      <c r="K152" s="147"/>
    </row>
    <row r="153" spans="1:11" x14ac:dyDescent="0.2">
      <c r="A153" s="135" t="s">
        <v>461</v>
      </c>
      <c r="B153" s="246"/>
      <c r="C153" s="246"/>
      <c r="D153" s="248"/>
      <c r="E153" s="246">
        <f>SUM(B153:D153)</f>
        <v>0</v>
      </c>
      <c r="K153" s="147"/>
    </row>
    <row r="154" spans="1:11" ht="13.5" thickBot="1" x14ac:dyDescent="0.25">
      <c r="A154" s="135" t="s">
        <v>462</v>
      </c>
      <c r="B154" s="246"/>
      <c r="C154" s="246"/>
      <c r="D154" s="248"/>
      <c r="E154" s="246">
        <f>SUM(B154:D154)</f>
        <v>0</v>
      </c>
      <c r="K154" s="147"/>
    </row>
    <row r="155" spans="1:11" ht="13.5" thickBot="1" x14ac:dyDescent="0.25">
      <c r="A155" s="219" t="s">
        <v>594</v>
      </c>
      <c r="B155" s="244">
        <f>SUM(B151:B154)</f>
        <v>8187690</v>
      </c>
      <c r="C155" s="244">
        <f t="shared" ref="C155:D155" si="0">SUM(C151:C154)</f>
        <v>77185257</v>
      </c>
      <c r="D155" s="244">
        <f t="shared" si="0"/>
        <v>0</v>
      </c>
      <c r="E155" s="244">
        <f>SUM(B155:D155)</f>
        <v>85372947</v>
      </c>
      <c r="I155" s="202"/>
      <c r="K155" s="147"/>
    </row>
    <row r="156" spans="1:11" x14ac:dyDescent="0.2">
      <c r="A156" s="122"/>
      <c r="B156" s="243"/>
      <c r="C156" s="243"/>
      <c r="D156" s="243"/>
      <c r="E156" s="246"/>
      <c r="K156" s="147"/>
    </row>
    <row r="157" spans="1:11" ht="13.5" thickBot="1" x14ac:dyDescent="0.25">
      <c r="A157" s="219" t="s">
        <v>463</v>
      </c>
      <c r="B157" s="243"/>
      <c r="C157" s="243"/>
      <c r="D157" s="243"/>
      <c r="E157" s="243"/>
      <c r="K157" s="147"/>
    </row>
    <row r="158" spans="1:11" ht="13.5" thickBot="1" x14ac:dyDescent="0.25">
      <c r="A158" s="219" t="s">
        <v>464</v>
      </c>
      <c r="B158" s="244">
        <v>1385174</v>
      </c>
      <c r="C158" s="244">
        <v>50947625</v>
      </c>
      <c r="D158" s="245"/>
      <c r="E158" s="244">
        <f>SUM(B158:D158)</f>
        <v>52332799</v>
      </c>
      <c r="K158" s="147"/>
    </row>
    <row r="159" spans="1:11" x14ac:dyDescent="0.2">
      <c r="A159" s="135" t="s">
        <v>465</v>
      </c>
      <c r="B159" s="247">
        <v>204488</v>
      </c>
      <c r="C159" s="247">
        <v>7102627</v>
      </c>
      <c r="D159" s="246"/>
      <c r="E159" s="260">
        <f>SUM(B159:D159)</f>
        <v>7307115</v>
      </c>
      <c r="K159" s="147"/>
    </row>
    <row r="160" spans="1:11" ht="13.5" thickBot="1" x14ac:dyDescent="0.25">
      <c r="A160" s="135" t="s">
        <v>462</v>
      </c>
      <c r="B160" s="249"/>
      <c r="C160" s="249"/>
      <c r="D160" s="249"/>
      <c r="E160" s="249">
        <f>SUM(B160:D160)</f>
        <v>0</v>
      </c>
      <c r="K160" s="147"/>
    </row>
    <row r="161" spans="1:12" ht="13.5" thickBot="1" x14ac:dyDescent="0.25">
      <c r="A161" s="219" t="s">
        <v>595</v>
      </c>
      <c r="B161" s="244">
        <f>SUM(B158:B160)</f>
        <v>1589662</v>
      </c>
      <c r="C161" s="244">
        <f t="shared" ref="C161:D161" si="1">SUM(C158:C160)</f>
        <v>58050252</v>
      </c>
      <c r="D161" s="250">
        <f t="shared" si="1"/>
        <v>0</v>
      </c>
      <c r="E161" s="244">
        <f>SUM(B161:D161)</f>
        <v>59639914</v>
      </c>
      <c r="K161" s="147"/>
    </row>
    <row r="162" spans="1:12" x14ac:dyDescent="0.2">
      <c r="B162" s="246"/>
      <c r="C162" s="246"/>
      <c r="D162" s="246"/>
      <c r="E162" s="246"/>
      <c r="K162" s="147"/>
    </row>
    <row r="163" spans="1:12" ht="13.5" thickBot="1" x14ac:dyDescent="0.25">
      <c r="A163" s="219" t="s">
        <v>466</v>
      </c>
      <c r="B163" s="246"/>
      <c r="C163" s="246"/>
      <c r="D163" s="246"/>
      <c r="E163" s="246"/>
      <c r="K163" s="147"/>
    </row>
    <row r="164" spans="1:12" ht="13.5" thickBot="1" x14ac:dyDescent="0.25">
      <c r="A164" s="219" t="s">
        <v>594</v>
      </c>
      <c r="B164" s="251">
        <f>B155-B161</f>
        <v>6598028</v>
      </c>
      <c r="C164" s="251">
        <f t="shared" ref="C164:D164" si="2">C155-C161</f>
        <v>19135005</v>
      </c>
      <c r="D164" s="250">
        <f t="shared" si="2"/>
        <v>0</v>
      </c>
      <c r="E164" s="261">
        <f>SUM(B164:D164)</f>
        <v>25733033</v>
      </c>
      <c r="K164" s="147"/>
    </row>
    <row r="165" spans="1:12" x14ac:dyDescent="0.2">
      <c r="A165" s="120"/>
    </row>
    <row r="166" spans="1:12" x14ac:dyDescent="0.2">
      <c r="A166" s="184"/>
    </row>
    <row r="167" spans="1:12" x14ac:dyDescent="0.2">
      <c r="A167" s="184" t="s">
        <v>467</v>
      </c>
    </row>
    <row r="168" spans="1:12" ht="56.25" x14ac:dyDescent="0.2">
      <c r="A168" s="204"/>
      <c r="B168" s="241" t="s">
        <v>468</v>
      </c>
      <c r="C168" s="241" t="s">
        <v>469</v>
      </c>
      <c r="D168" s="241" t="s">
        <v>470</v>
      </c>
      <c r="E168" s="241" t="s">
        <v>471</v>
      </c>
      <c r="F168" s="241" t="s">
        <v>472</v>
      </c>
      <c r="G168" s="241" t="s">
        <v>457</v>
      </c>
      <c r="H168" s="241" t="s">
        <v>473</v>
      </c>
      <c r="I168" s="241" t="s">
        <v>458</v>
      </c>
      <c r="J168" s="206"/>
      <c r="K168" s="206"/>
      <c r="L168" s="207"/>
    </row>
    <row r="169" spans="1:12" x14ac:dyDescent="0.2">
      <c r="A169" s="219" t="s">
        <v>459</v>
      </c>
      <c r="B169" s="252"/>
      <c r="C169" s="252"/>
      <c r="D169" s="252"/>
      <c r="E169" s="252"/>
      <c r="F169" s="252"/>
      <c r="G169" s="252"/>
      <c r="H169" s="252"/>
      <c r="I169" s="252"/>
      <c r="J169" s="206"/>
      <c r="K169" s="206"/>
      <c r="L169" s="207"/>
    </row>
    <row r="170" spans="1:12" ht="13.5" thickBot="1" x14ac:dyDescent="0.25">
      <c r="A170" s="219" t="s">
        <v>464</v>
      </c>
      <c r="B170" s="253">
        <v>23269</v>
      </c>
      <c r="C170" s="253">
        <v>16514322</v>
      </c>
      <c r="D170" s="253">
        <v>474276111</v>
      </c>
      <c r="E170" s="253">
        <v>126055</v>
      </c>
      <c r="F170" s="253">
        <v>46822</v>
      </c>
      <c r="G170" s="253">
        <v>41904067</v>
      </c>
      <c r="H170" s="253">
        <v>3767834</v>
      </c>
      <c r="I170" s="253">
        <f>SUM(B170:H170)</f>
        <v>536658480</v>
      </c>
      <c r="J170" s="206"/>
      <c r="K170" s="206"/>
      <c r="L170" s="207"/>
    </row>
    <row r="171" spans="1:12" x14ac:dyDescent="0.2">
      <c r="A171" s="135" t="s">
        <v>460</v>
      </c>
      <c r="B171" s="254"/>
      <c r="C171" s="254"/>
      <c r="D171" s="254">
        <v>769410</v>
      </c>
      <c r="E171" s="254"/>
      <c r="F171" s="254"/>
      <c r="G171" s="254">
        <v>22729243</v>
      </c>
      <c r="H171" s="254">
        <v>215394</v>
      </c>
      <c r="I171" s="254">
        <f t="shared" ref="I171:I174" si="3">SUM(B171:H171)</f>
        <v>23714047</v>
      </c>
      <c r="J171" s="206"/>
      <c r="K171" s="206"/>
      <c r="L171" s="207"/>
    </row>
    <row r="172" spans="1:12" x14ac:dyDescent="0.2">
      <c r="A172" s="135" t="s">
        <v>461</v>
      </c>
      <c r="B172" s="254"/>
      <c r="C172" s="254"/>
      <c r="D172" s="254">
        <v>46385682</v>
      </c>
      <c r="E172" s="254"/>
      <c r="F172" s="254"/>
      <c r="G172" s="254">
        <v>-47814379</v>
      </c>
      <c r="H172" s="254"/>
      <c r="I172" s="254">
        <f t="shared" si="3"/>
        <v>-1428697</v>
      </c>
      <c r="J172" s="206"/>
      <c r="K172" s="206"/>
      <c r="L172" s="207"/>
    </row>
    <row r="173" spans="1:12" ht="13.5" thickBot="1" x14ac:dyDescent="0.25">
      <c r="A173" s="135" t="s">
        <v>462</v>
      </c>
      <c r="B173" s="255"/>
      <c r="C173" s="255"/>
      <c r="D173" s="255">
        <v>-9737</v>
      </c>
      <c r="E173" s="255"/>
      <c r="F173" s="255"/>
      <c r="G173" s="255"/>
      <c r="H173" s="255"/>
      <c r="I173" s="255">
        <f t="shared" si="3"/>
        <v>-9737</v>
      </c>
      <c r="J173" s="206"/>
      <c r="K173" s="206"/>
      <c r="L173" s="207"/>
    </row>
    <row r="174" spans="1:12" ht="13.5" thickBot="1" x14ac:dyDescent="0.25">
      <c r="A174" s="219" t="s">
        <v>594</v>
      </c>
      <c r="B174" s="256">
        <f>SUM(B170:B173)</f>
        <v>23269</v>
      </c>
      <c r="C174" s="256">
        <f t="shared" ref="C174:H174" si="4">SUM(C170:C173)</f>
        <v>16514322</v>
      </c>
      <c r="D174" s="256">
        <f t="shared" si="4"/>
        <v>521421466</v>
      </c>
      <c r="E174" s="256">
        <f t="shared" si="4"/>
        <v>126055</v>
      </c>
      <c r="F174" s="256">
        <f t="shared" si="4"/>
        <v>46822</v>
      </c>
      <c r="G174" s="256">
        <f t="shared" si="4"/>
        <v>16818931</v>
      </c>
      <c r="H174" s="256">
        <f t="shared" si="4"/>
        <v>3983228</v>
      </c>
      <c r="I174" s="256">
        <f t="shared" si="3"/>
        <v>558934093</v>
      </c>
      <c r="J174" s="206"/>
      <c r="K174" s="206"/>
      <c r="L174" s="207"/>
    </row>
    <row r="175" spans="1:12" x14ac:dyDescent="0.2">
      <c r="A175" s="124"/>
      <c r="B175" s="257"/>
      <c r="C175" s="257"/>
      <c r="D175" s="257"/>
      <c r="E175" s="257"/>
      <c r="F175" s="257"/>
      <c r="G175" s="257"/>
      <c r="H175" s="257"/>
      <c r="I175" s="257"/>
      <c r="J175" s="206"/>
      <c r="K175" s="206"/>
      <c r="L175" s="207"/>
    </row>
    <row r="176" spans="1:12" x14ac:dyDescent="0.2">
      <c r="A176" s="219" t="s">
        <v>463</v>
      </c>
      <c r="B176" s="254"/>
      <c r="C176" s="254"/>
      <c r="D176" s="254"/>
      <c r="E176" s="254"/>
      <c r="F176" s="254"/>
      <c r="G176" s="254"/>
      <c r="H176" s="254"/>
      <c r="I176" s="254"/>
      <c r="J176" s="206"/>
      <c r="K176" s="206"/>
      <c r="L176" s="207"/>
    </row>
    <row r="177" spans="1:12" ht="13.5" thickBot="1" x14ac:dyDescent="0.25">
      <c r="A177" s="219" t="s">
        <v>464</v>
      </c>
      <c r="B177" s="253"/>
      <c r="C177" s="253">
        <v>2216110</v>
      </c>
      <c r="D177" s="253">
        <v>155555408</v>
      </c>
      <c r="E177" s="253">
        <v>72997</v>
      </c>
      <c r="F177" s="253"/>
      <c r="G177" s="253"/>
      <c r="H177" s="253">
        <v>3209931</v>
      </c>
      <c r="I177" s="253">
        <f t="shared" ref="I177:I180" si="5">SUM(B177:H177)</f>
        <v>161054446</v>
      </c>
      <c r="J177" s="206"/>
      <c r="K177" s="206"/>
      <c r="L177" s="207"/>
    </row>
    <row r="178" spans="1:12" x14ac:dyDescent="0.2">
      <c r="A178" s="135" t="s">
        <v>465</v>
      </c>
      <c r="B178" s="254"/>
      <c r="C178" s="254">
        <v>309643</v>
      </c>
      <c r="D178" s="254">
        <v>33092226</v>
      </c>
      <c r="E178" s="254">
        <v>18443</v>
      </c>
      <c r="F178" s="254"/>
      <c r="G178" s="254"/>
      <c r="H178" s="254">
        <v>241342</v>
      </c>
      <c r="I178" s="262">
        <f t="shared" si="5"/>
        <v>33661654</v>
      </c>
      <c r="J178" s="240"/>
      <c r="K178" s="206"/>
      <c r="L178" s="207"/>
    </row>
    <row r="179" spans="1:12" x14ac:dyDescent="0.2">
      <c r="A179" s="135" t="s">
        <v>462</v>
      </c>
      <c r="B179" s="254"/>
      <c r="C179" s="254"/>
      <c r="D179" s="254">
        <v>-35819</v>
      </c>
      <c r="E179" s="254"/>
      <c r="F179" s="254"/>
      <c r="G179" s="254"/>
      <c r="H179" s="254"/>
      <c r="I179" s="254">
        <f t="shared" si="5"/>
        <v>-35819</v>
      </c>
      <c r="J179" s="206"/>
      <c r="K179" s="206"/>
      <c r="L179" s="207"/>
    </row>
    <row r="180" spans="1:12" ht="13.5" thickBot="1" x14ac:dyDescent="0.25">
      <c r="A180" s="219" t="s">
        <v>595</v>
      </c>
      <c r="B180" s="253">
        <f>SUM(B177:B179)</f>
        <v>0</v>
      </c>
      <c r="C180" s="253">
        <f t="shared" ref="C180:H180" si="6">SUM(C177:C179)</f>
        <v>2525753</v>
      </c>
      <c r="D180" s="253">
        <f t="shared" si="6"/>
        <v>188611815</v>
      </c>
      <c r="E180" s="253">
        <f t="shared" si="6"/>
        <v>91440</v>
      </c>
      <c r="F180" s="253">
        <f t="shared" si="6"/>
        <v>0</v>
      </c>
      <c r="G180" s="253">
        <f t="shared" si="6"/>
        <v>0</v>
      </c>
      <c r="H180" s="253">
        <f t="shared" si="6"/>
        <v>3451273</v>
      </c>
      <c r="I180" s="253">
        <f t="shared" si="5"/>
        <v>194680281</v>
      </c>
      <c r="J180" s="206"/>
      <c r="K180" s="206"/>
      <c r="L180" s="207"/>
    </row>
    <row r="181" spans="1:12" x14ac:dyDescent="0.2">
      <c r="A181" s="209"/>
      <c r="B181" s="254"/>
      <c r="C181" s="254"/>
      <c r="D181" s="254"/>
      <c r="E181" s="254"/>
      <c r="F181" s="254"/>
      <c r="G181" s="254"/>
      <c r="H181" s="254"/>
      <c r="I181" s="254"/>
      <c r="J181" s="206"/>
      <c r="K181" s="206"/>
      <c r="L181" s="210"/>
    </row>
    <row r="182" spans="1:12" x14ac:dyDescent="0.2">
      <c r="A182" s="219" t="s">
        <v>466</v>
      </c>
      <c r="B182" s="254"/>
      <c r="C182" s="254"/>
      <c r="D182" s="254"/>
      <c r="E182" s="254"/>
      <c r="F182" s="254"/>
      <c r="G182" s="254"/>
      <c r="H182" s="254"/>
      <c r="I182" s="254"/>
      <c r="J182" s="206"/>
      <c r="K182" s="206"/>
      <c r="L182" s="207"/>
    </row>
    <row r="183" spans="1:12" ht="13.5" thickBot="1" x14ac:dyDescent="0.25">
      <c r="A183" s="219" t="s">
        <v>594</v>
      </c>
      <c r="B183" s="253">
        <f>B174-B180</f>
        <v>23269</v>
      </c>
      <c r="C183" s="263">
        <f t="shared" ref="C183:H183" si="7">C174-C180</f>
        <v>13988569</v>
      </c>
      <c r="D183" s="253">
        <f t="shared" si="7"/>
        <v>332809651</v>
      </c>
      <c r="E183" s="253">
        <f t="shared" si="7"/>
        <v>34615</v>
      </c>
      <c r="F183" s="253">
        <f t="shared" si="7"/>
        <v>46822</v>
      </c>
      <c r="G183" s="253">
        <f t="shared" si="7"/>
        <v>16818931</v>
      </c>
      <c r="H183" s="253">
        <f t="shared" si="7"/>
        <v>531955</v>
      </c>
      <c r="I183" s="263">
        <f>SUM(B183:H183)</f>
        <v>364253812</v>
      </c>
      <c r="J183" s="206"/>
      <c r="K183" s="206"/>
      <c r="L183" s="207"/>
    </row>
    <row r="184" spans="1:12" x14ac:dyDescent="0.2">
      <c r="A184" s="125"/>
      <c r="B184" s="126"/>
      <c r="C184" s="127"/>
      <c r="D184" s="127"/>
      <c r="E184" s="127"/>
      <c r="F184" s="127"/>
      <c r="G184" s="127"/>
      <c r="H184" s="211"/>
      <c r="I184" s="205"/>
      <c r="J184" s="206"/>
      <c r="K184" s="206"/>
    </row>
    <row r="185" spans="1:12" x14ac:dyDescent="0.2">
      <c r="A185" s="125"/>
      <c r="B185" s="126"/>
      <c r="C185" s="127"/>
      <c r="D185" s="127"/>
      <c r="E185" s="127"/>
      <c r="F185" s="127"/>
      <c r="G185" s="127"/>
      <c r="H185" s="211"/>
      <c r="I185" s="205"/>
      <c r="J185" s="206"/>
    </row>
    <row r="187" spans="1:12" x14ac:dyDescent="0.2">
      <c r="A187" s="184" t="s">
        <v>474</v>
      </c>
      <c r="C187" s="202"/>
      <c r="D187" s="202"/>
      <c r="G187" s="202"/>
    </row>
    <row r="188" spans="1:12" x14ac:dyDescent="0.2">
      <c r="A188" s="184"/>
    </row>
    <row r="189" spans="1:12" x14ac:dyDescent="0.2">
      <c r="A189" s="187"/>
      <c r="B189" s="110" t="s">
        <v>589</v>
      </c>
      <c r="C189" s="110" t="s">
        <v>597</v>
      </c>
    </row>
    <row r="190" spans="1:12" x14ac:dyDescent="0.2">
      <c r="A190" s="183" t="s">
        <v>475</v>
      </c>
      <c r="B190" s="220">
        <v>4777012</v>
      </c>
      <c r="C190" s="220">
        <v>4410910</v>
      </c>
    </row>
    <row r="191" spans="1:12" x14ac:dyDescent="0.2">
      <c r="A191" s="183" t="s">
        <v>476</v>
      </c>
      <c r="B191" s="220">
        <v>32198004</v>
      </c>
      <c r="C191" s="220">
        <v>4110898</v>
      </c>
    </row>
    <row r="192" spans="1:12" ht="13.5" thickBot="1" x14ac:dyDescent="0.25">
      <c r="A192" s="183" t="s">
        <v>477</v>
      </c>
      <c r="B192" s="221">
        <v>3469641</v>
      </c>
      <c r="C192" s="221">
        <v>3376941</v>
      </c>
    </row>
    <row r="193" spans="1:10" x14ac:dyDescent="0.2">
      <c r="A193" s="194"/>
      <c r="B193" s="222">
        <f>SUM(B190:B192)</f>
        <v>40444657</v>
      </c>
      <c r="C193" s="222">
        <f>SUM(C190:C192)</f>
        <v>11898749</v>
      </c>
    </row>
    <row r="194" spans="1:10" ht="13.5" thickBot="1" x14ac:dyDescent="0.25">
      <c r="A194" s="183" t="s">
        <v>478</v>
      </c>
      <c r="B194" s="223">
        <v>-1565018</v>
      </c>
      <c r="C194" s="223">
        <v>-1523285</v>
      </c>
    </row>
    <row r="195" spans="1:10" x14ac:dyDescent="0.2">
      <c r="A195" s="194"/>
      <c r="B195" s="225">
        <f>B193+B194</f>
        <v>38879639</v>
      </c>
      <c r="C195" s="225">
        <f>C193+C194</f>
        <v>10375464</v>
      </c>
    </row>
    <row r="196" spans="1:10" ht="13.5" thickBot="1" x14ac:dyDescent="0.25">
      <c r="A196" s="183" t="s">
        <v>609</v>
      </c>
      <c r="B196" s="226">
        <v>14702713</v>
      </c>
      <c r="C196" s="226">
        <v>23885716</v>
      </c>
    </row>
    <row r="197" spans="1:10" x14ac:dyDescent="0.2">
      <c r="A197" s="194" t="s">
        <v>577</v>
      </c>
      <c r="B197" s="225">
        <f>SUM(B195:B196)</f>
        <v>53582352</v>
      </c>
      <c r="C197" s="225">
        <f>SUM(C195:C196)</f>
        <v>34261180</v>
      </c>
    </row>
    <row r="198" spans="1:10" ht="13.5" thickBot="1" x14ac:dyDescent="0.25">
      <c r="A198" s="183" t="s">
        <v>610</v>
      </c>
      <c r="B198" s="221">
        <v>19301930</v>
      </c>
      <c r="C198" s="221">
        <v>19280184</v>
      </c>
    </row>
    <row r="199" spans="1:10" ht="13.5" thickBot="1" x14ac:dyDescent="0.25">
      <c r="A199" s="128"/>
      <c r="B199" s="123">
        <f>SUM(B197:B198)</f>
        <v>72884282</v>
      </c>
      <c r="C199" s="192">
        <f>SUM(C197:C198)</f>
        <v>53541364</v>
      </c>
    </row>
    <row r="200" spans="1:10" x14ac:dyDescent="0.2">
      <c r="A200" s="129"/>
      <c r="B200" s="130"/>
      <c r="C200" s="130"/>
    </row>
    <row r="201" spans="1:10" ht="27" customHeight="1" x14ac:dyDescent="0.2">
      <c r="A201" s="462" t="s">
        <v>605</v>
      </c>
      <c r="B201" s="462"/>
      <c r="C201" s="462"/>
      <c r="D201" s="462"/>
      <c r="E201" s="462"/>
      <c r="F201" s="462"/>
      <c r="G201" s="462"/>
      <c r="H201" s="462"/>
      <c r="I201" s="462"/>
      <c r="J201" s="238"/>
    </row>
    <row r="202" spans="1:10" ht="27.75" customHeight="1" x14ac:dyDescent="0.2">
      <c r="A202" s="462" t="s">
        <v>479</v>
      </c>
      <c r="B202" s="462"/>
      <c r="C202" s="462"/>
      <c r="D202" s="462"/>
      <c r="E202" s="462"/>
      <c r="F202" s="462"/>
      <c r="G202" s="462"/>
      <c r="H202" s="462"/>
      <c r="I202" s="462"/>
      <c r="J202" s="238"/>
    </row>
    <row r="203" spans="1:10" x14ac:dyDescent="0.2">
      <c r="A203" s="195"/>
      <c r="H203" s="202"/>
    </row>
    <row r="204" spans="1:10" x14ac:dyDescent="0.2">
      <c r="A204" s="195"/>
      <c r="H204" s="202"/>
    </row>
    <row r="205" spans="1:10" ht="12.75" customHeight="1" x14ac:dyDescent="0.2">
      <c r="A205" s="184" t="s">
        <v>611</v>
      </c>
      <c r="H205" s="202"/>
    </row>
    <row r="206" spans="1:10" ht="12.75" customHeight="1" x14ac:dyDescent="0.2">
      <c r="A206" s="455" t="s">
        <v>376</v>
      </c>
      <c r="B206" s="455"/>
      <c r="C206" s="455"/>
      <c r="D206" s="455"/>
      <c r="E206" s="455"/>
      <c r="F206" s="455"/>
      <c r="G206" s="455"/>
      <c r="H206" s="455"/>
      <c r="I206" s="455"/>
      <c r="J206" s="238"/>
    </row>
    <row r="207" spans="1:10" ht="15" customHeight="1" x14ac:dyDescent="0.2">
      <c r="A207" s="455" t="s">
        <v>377</v>
      </c>
      <c r="B207" s="455"/>
      <c r="C207" s="455"/>
      <c r="D207" s="455"/>
      <c r="E207" s="455"/>
      <c r="F207" s="455"/>
      <c r="G207" s="455"/>
      <c r="H207" s="455"/>
      <c r="I207" s="455"/>
      <c r="J207" s="238"/>
    </row>
    <row r="208" spans="1:10" ht="26.25" customHeight="1" x14ac:dyDescent="0.2">
      <c r="A208" s="455" t="s">
        <v>580</v>
      </c>
      <c r="B208" s="455"/>
      <c r="C208" s="455"/>
      <c r="D208" s="455"/>
      <c r="E208" s="455"/>
      <c r="F208" s="455"/>
      <c r="G208" s="455"/>
      <c r="H208" s="455"/>
      <c r="I208" s="455"/>
      <c r="J208" s="238"/>
    </row>
    <row r="209" spans="1:11" ht="12.75" customHeight="1" x14ac:dyDescent="0.2">
      <c r="A209" s="455"/>
      <c r="B209" s="455"/>
      <c r="C209" s="455"/>
      <c r="D209" s="455"/>
      <c r="E209" s="455"/>
      <c r="F209" s="455"/>
      <c r="G209" s="455"/>
      <c r="H209" s="455"/>
      <c r="I209" s="455"/>
      <c r="J209" s="238"/>
    </row>
    <row r="210" spans="1:11" x14ac:dyDescent="0.2">
      <c r="A210" s="455" t="s">
        <v>378</v>
      </c>
      <c r="B210" s="455"/>
      <c r="C210" s="455"/>
      <c r="D210" s="455"/>
      <c r="E210" s="455"/>
      <c r="F210" s="455"/>
      <c r="G210" s="455"/>
      <c r="H210" s="455"/>
      <c r="I210" s="455"/>
      <c r="J210" s="238"/>
    </row>
    <row r="211" spans="1:11" x14ac:dyDescent="0.2">
      <c r="A211" s="455"/>
      <c r="B211" s="455"/>
      <c r="C211" s="455"/>
      <c r="D211" s="455"/>
      <c r="E211" s="455"/>
      <c r="F211" s="455"/>
      <c r="G211" s="455"/>
      <c r="H211" s="455"/>
      <c r="I211" s="455"/>
      <c r="J211" s="238"/>
    </row>
    <row r="212" spans="1:11" ht="27.75" customHeight="1" x14ac:dyDescent="0.2">
      <c r="A212" s="455" t="s">
        <v>621</v>
      </c>
      <c r="B212" s="455"/>
      <c r="C212" s="455"/>
      <c r="D212" s="455"/>
      <c r="E212" s="455"/>
      <c r="F212" s="455"/>
      <c r="G212" s="455"/>
      <c r="H212" s="455"/>
      <c r="I212" s="455"/>
      <c r="J212" s="285"/>
    </row>
    <row r="213" spans="1:11" x14ac:dyDescent="0.2">
      <c r="A213" s="284"/>
      <c r="B213" s="284"/>
      <c r="C213" s="284"/>
      <c r="D213" s="284"/>
      <c r="E213" s="284"/>
      <c r="F213" s="284"/>
      <c r="G213" s="284"/>
      <c r="H213" s="284"/>
      <c r="I213" s="284"/>
      <c r="J213" s="285"/>
    </row>
    <row r="214" spans="1:11" x14ac:dyDescent="0.2">
      <c r="A214" s="455" t="s">
        <v>599</v>
      </c>
      <c r="B214" s="455"/>
      <c r="C214" s="455"/>
      <c r="D214" s="455"/>
      <c r="E214" s="455"/>
      <c r="F214" s="455"/>
      <c r="G214" s="455"/>
      <c r="H214" s="455"/>
      <c r="I214" s="455"/>
      <c r="J214" s="238"/>
    </row>
    <row r="215" spans="1:11" x14ac:dyDescent="0.2">
      <c r="A215" s="196"/>
      <c r="B215" s="196"/>
    </row>
    <row r="216" spans="1:11" x14ac:dyDescent="0.2">
      <c r="A216" s="188" t="s">
        <v>379</v>
      </c>
      <c r="B216" s="188" t="s">
        <v>380</v>
      </c>
      <c r="D216" s="476"/>
      <c r="E216" s="476"/>
      <c r="F216" s="476"/>
      <c r="G216" s="476"/>
      <c r="H216" s="476"/>
      <c r="I216" s="476"/>
    </row>
    <row r="217" spans="1:11" x14ac:dyDescent="0.2">
      <c r="A217" s="227" t="s">
        <v>381</v>
      </c>
      <c r="B217" s="286">
        <v>1</v>
      </c>
    </row>
    <row r="218" spans="1:11" x14ac:dyDescent="0.2">
      <c r="A218" s="227" t="s">
        <v>382</v>
      </c>
      <c r="B218" s="286">
        <v>1</v>
      </c>
    </row>
    <row r="219" spans="1:11" s="279" customFormat="1" ht="25.5" x14ac:dyDescent="0.2">
      <c r="A219" s="274" t="s">
        <v>613</v>
      </c>
      <c r="B219" s="281">
        <v>1</v>
      </c>
      <c r="C219" s="475"/>
      <c r="D219" s="475"/>
      <c r="E219" s="475"/>
      <c r="F219" s="475"/>
      <c r="G219" s="475"/>
      <c r="H219" s="475"/>
      <c r="I219" s="475"/>
      <c r="J219" s="145"/>
      <c r="K219" s="145"/>
    </row>
    <row r="220" spans="1:11" x14ac:dyDescent="0.2">
      <c r="A220" s="195"/>
    </row>
    <row r="221" spans="1:11" x14ac:dyDescent="0.2">
      <c r="A221" s="461" t="s">
        <v>383</v>
      </c>
      <c r="B221" s="461"/>
      <c r="C221" s="461"/>
      <c r="D221" s="461"/>
      <c r="E221" s="461"/>
      <c r="F221" s="461"/>
      <c r="G221" s="461"/>
      <c r="H221" s="461"/>
      <c r="I221" s="461"/>
    </row>
    <row r="222" spans="1:11" x14ac:dyDescent="0.2">
      <c r="A222" s="196"/>
      <c r="B222" s="196"/>
      <c r="C222" s="196"/>
      <c r="D222" s="196"/>
      <c r="E222" s="196"/>
      <c r="F222" s="196"/>
      <c r="G222" s="196"/>
      <c r="H222" s="196"/>
      <c r="I222" s="196"/>
      <c r="J222" s="239"/>
    </row>
    <row r="223" spans="1:11" x14ac:dyDescent="0.2">
      <c r="A223" s="196"/>
      <c r="B223" s="196"/>
      <c r="C223" s="196"/>
      <c r="D223" s="196"/>
      <c r="E223" s="196"/>
      <c r="F223" s="196"/>
      <c r="G223" s="196"/>
      <c r="H223" s="196"/>
      <c r="I223" s="196"/>
      <c r="J223" s="239"/>
    </row>
    <row r="224" spans="1:11" x14ac:dyDescent="0.2">
      <c r="A224" s="120"/>
      <c r="G224" s="202"/>
    </row>
    <row r="225" spans="1:8" x14ac:dyDescent="0.2">
      <c r="A225" s="184" t="s">
        <v>480</v>
      </c>
    </row>
    <row r="226" spans="1:8" x14ac:dyDescent="0.2">
      <c r="B226" s="110" t="s">
        <v>589</v>
      </c>
      <c r="C226" s="110" t="s">
        <v>597</v>
      </c>
    </row>
    <row r="227" spans="1:8" x14ac:dyDescent="0.2">
      <c r="A227" s="135" t="s">
        <v>481</v>
      </c>
      <c r="B227" s="144">
        <v>83997635</v>
      </c>
      <c r="C227" s="144">
        <v>79638449</v>
      </c>
    </row>
    <row r="228" spans="1:8" x14ac:dyDescent="0.2">
      <c r="A228" s="183" t="s">
        <v>482</v>
      </c>
      <c r="B228" s="144">
        <v>43638</v>
      </c>
      <c r="C228" s="144">
        <v>38235</v>
      </c>
      <c r="H228" s="118"/>
    </row>
    <row r="229" spans="1:8" ht="25.5" x14ac:dyDescent="0.2">
      <c r="A229" s="183" t="s">
        <v>483</v>
      </c>
      <c r="B229" s="144">
        <v>192823</v>
      </c>
      <c r="C229" s="217">
        <v>182724</v>
      </c>
    </row>
    <row r="230" spans="1:8" x14ac:dyDescent="0.2">
      <c r="A230" s="183" t="s">
        <v>484</v>
      </c>
      <c r="B230" s="217">
        <v>333776</v>
      </c>
      <c r="C230" s="217">
        <v>729646</v>
      </c>
    </row>
    <row r="231" spans="1:8" x14ac:dyDescent="0.2">
      <c r="A231" s="183" t="s">
        <v>485</v>
      </c>
      <c r="B231" s="144">
        <v>771671</v>
      </c>
      <c r="C231" s="217">
        <v>1406194</v>
      </c>
    </row>
    <row r="232" spans="1:8" ht="13.5" thickBot="1" x14ac:dyDescent="0.25">
      <c r="A232" s="183" t="s">
        <v>486</v>
      </c>
      <c r="B232" s="218">
        <v>4904</v>
      </c>
      <c r="C232" s="218">
        <v>20371</v>
      </c>
    </row>
    <row r="233" spans="1:8" ht="13.5" thickBot="1" x14ac:dyDescent="0.25">
      <c r="B233" s="119">
        <f>SUM(B227:B232)</f>
        <v>85344447</v>
      </c>
      <c r="C233" s="119">
        <f>SUM(C227:C232)</f>
        <v>82015619</v>
      </c>
    </row>
    <row r="234" spans="1:8" x14ac:dyDescent="0.2">
      <c r="A234" s="120"/>
    </row>
    <row r="235" spans="1:8" x14ac:dyDescent="0.2">
      <c r="A235" s="184" t="s">
        <v>487</v>
      </c>
    </row>
    <row r="236" spans="1:8" x14ac:dyDescent="0.2">
      <c r="B236" s="110" t="s">
        <v>589</v>
      </c>
      <c r="C236" s="110" t="s">
        <v>597</v>
      </c>
    </row>
    <row r="237" spans="1:8" ht="25.5" x14ac:dyDescent="0.2">
      <c r="A237" s="135" t="s">
        <v>612</v>
      </c>
      <c r="B237" s="144">
        <v>94732222</v>
      </c>
      <c r="C237" s="144">
        <v>84723749</v>
      </c>
    </row>
    <row r="238" spans="1:8" x14ac:dyDescent="0.2">
      <c r="A238" s="135" t="s">
        <v>488</v>
      </c>
      <c r="B238" s="144">
        <v>0</v>
      </c>
      <c r="C238" s="144">
        <v>0</v>
      </c>
    </row>
    <row r="239" spans="1:8" ht="13.5" thickBot="1" x14ac:dyDescent="0.25">
      <c r="A239" s="135" t="s">
        <v>489</v>
      </c>
      <c r="B239" s="208">
        <v>15288894</v>
      </c>
      <c r="C239" s="208">
        <v>10779775</v>
      </c>
    </row>
    <row r="240" spans="1:8" x14ac:dyDescent="0.2">
      <c r="A240" s="135"/>
      <c r="B240" s="224">
        <f>SUM(B237:B239)</f>
        <v>110021116</v>
      </c>
      <c r="C240" s="224">
        <f>SUM(C237:C239)</f>
        <v>95503524</v>
      </c>
      <c r="E240" s="202"/>
    </row>
    <row r="241" spans="1:10" ht="13.5" thickBot="1" x14ac:dyDescent="0.25">
      <c r="A241" s="135" t="s">
        <v>490</v>
      </c>
      <c r="B241" s="228">
        <v>-26023481</v>
      </c>
      <c r="C241" s="228">
        <v>-15865075</v>
      </c>
      <c r="G241" s="202"/>
    </row>
    <row r="242" spans="1:10" ht="13.5" thickBot="1" x14ac:dyDescent="0.25">
      <c r="B242" s="119">
        <f>SUM(B240:B241)</f>
        <v>83997635</v>
      </c>
      <c r="C242" s="193">
        <f>SUM(C240:C241)</f>
        <v>79638449</v>
      </c>
      <c r="E242" s="202"/>
    </row>
    <row r="244" spans="1:10" x14ac:dyDescent="0.2">
      <c r="I244" s="202"/>
    </row>
    <row r="245" spans="1:10" x14ac:dyDescent="0.2">
      <c r="A245" s="191" t="s">
        <v>75</v>
      </c>
      <c r="I245" s="202"/>
    </row>
    <row r="246" spans="1:10" x14ac:dyDescent="0.2">
      <c r="A246" s="455" t="s">
        <v>491</v>
      </c>
      <c r="B246" s="455"/>
      <c r="C246" s="455"/>
      <c r="D246" s="455"/>
      <c r="E246" s="455"/>
      <c r="F246" s="455"/>
      <c r="G246" s="455"/>
      <c r="H246" s="455"/>
      <c r="I246" s="455"/>
      <c r="J246" s="197"/>
    </row>
    <row r="247" spans="1:10" x14ac:dyDescent="0.2">
      <c r="A247" s="190"/>
      <c r="B247" s="190"/>
      <c r="C247" s="190"/>
      <c r="D247" s="190"/>
      <c r="E247" s="190"/>
      <c r="F247" s="190"/>
      <c r="G247" s="190"/>
      <c r="H247" s="190"/>
      <c r="I247" s="190"/>
      <c r="J247" s="197"/>
    </row>
    <row r="248" spans="1:10" x14ac:dyDescent="0.2">
      <c r="A248" s="109"/>
      <c r="B248" s="110" t="s">
        <v>589</v>
      </c>
      <c r="C248" s="110"/>
    </row>
    <row r="249" spans="1:10" x14ac:dyDescent="0.2">
      <c r="A249" s="183" t="s">
        <v>496</v>
      </c>
      <c r="B249" s="264">
        <v>22485386.919999998</v>
      </c>
      <c r="I249" s="202"/>
    </row>
    <row r="250" spans="1:10" x14ac:dyDescent="0.2">
      <c r="A250" s="183" t="s">
        <v>492</v>
      </c>
      <c r="B250" s="264">
        <v>-1666776.89</v>
      </c>
    </row>
    <row r="251" spans="1:10" x14ac:dyDescent="0.2">
      <c r="A251" s="183" t="s">
        <v>493</v>
      </c>
      <c r="B251" s="264">
        <v>-2208589.86</v>
      </c>
    </row>
    <row r="252" spans="1:10" ht="13.5" thickBot="1" x14ac:dyDescent="0.25">
      <c r="A252" s="183" t="s">
        <v>494</v>
      </c>
      <c r="B252" s="113">
        <v>7413460.9299999997</v>
      </c>
    </row>
    <row r="253" spans="1:10" ht="13.5" thickBot="1" x14ac:dyDescent="0.25">
      <c r="A253" s="194" t="s">
        <v>495</v>
      </c>
      <c r="B253" s="229">
        <f>SUM(B249:B252)</f>
        <v>26023481.099999998</v>
      </c>
      <c r="C253" s="202"/>
    </row>
    <row r="254" spans="1:10" x14ac:dyDescent="0.2">
      <c r="B254" s="258"/>
    </row>
    <row r="255" spans="1:10" x14ac:dyDescent="0.2">
      <c r="B255" s="258"/>
      <c r="G255" s="202"/>
    </row>
    <row r="256" spans="1:10" x14ac:dyDescent="0.2">
      <c r="A256" s="191" t="s">
        <v>497</v>
      </c>
      <c r="B256" s="258"/>
    </row>
    <row r="257" spans="1:11" x14ac:dyDescent="0.2">
      <c r="A257" s="109"/>
      <c r="B257" s="259" t="s">
        <v>589</v>
      </c>
    </row>
    <row r="258" spans="1:11" x14ac:dyDescent="0.2">
      <c r="A258" s="183" t="s">
        <v>498</v>
      </c>
      <c r="B258" s="140">
        <v>60071333.920000002</v>
      </c>
      <c r="H258" s="202"/>
    </row>
    <row r="259" spans="1:11" x14ac:dyDescent="0.2">
      <c r="A259" s="183" t="s">
        <v>499</v>
      </c>
      <c r="B259" s="140">
        <v>21006642.840000078</v>
      </c>
    </row>
    <row r="260" spans="1:11" x14ac:dyDescent="0.2">
      <c r="A260" s="183" t="s">
        <v>500</v>
      </c>
      <c r="B260" s="140">
        <v>12349859.799999999</v>
      </c>
    </row>
    <row r="261" spans="1:11" ht="13.5" thickBot="1" x14ac:dyDescent="0.25">
      <c r="A261" s="183" t="s">
        <v>501</v>
      </c>
      <c r="B261" s="141">
        <v>16593279.479999928</v>
      </c>
      <c r="K261" s="201"/>
    </row>
    <row r="262" spans="1:11" ht="13.5" thickBot="1" x14ac:dyDescent="0.25">
      <c r="A262" s="186"/>
      <c r="B262" s="114">
        <f>SUM(B258:B261)</f>
        <v>110021116.04000001</v>
      </c>
    </row>
    <row r="264" spans="1:11" x14ac:dyDescent="0.2">
      <c r="A264" s="184"/>
    </row>
    <row r="265" spans="1:11" x14ac:dyDescent="0.2">
      <c r="A265" s="184" t="s">
        <v>502</v>
      </c>
    </row>
    <row r="266" spans="1:11" x14ac:dyDescent="0.2">
      <c r="A266" s="184"/>
    </row>
    <row r="267" spans="1:11" x14ac:dyDescent="0.2">
      <c r="A267" s="190"/>
      <c r="B267" s="190"/>
      <c r="C267" s="190"/>
      <c r="D267" s="190"/>
      <c r="E267" s="190"/>
      <c r="F267" s="190"/>
      <c r="G267" s="190"/>
      <c r="H267" s="190"/>
      <c r="I267" s="190"/>
      <c r="J267" s="197"/>
    </row>
    <row r="268" spans="1:11" x14ac:dyDescent="0.2">
      <c r="A268" s="187"/>
      <c r="B268" s="110" t="s">
        <v>589</v>
      </c>
      <c r="C268" s="110" t="s">
        <v>597</v>
      </c>
    </row>
    <row r="269" spans="1:11" x14ac:dyDescent="0.2">
      <c r="A269" s="183" t="s">
        <v>503</v>
      </c>
      <c r="B269" s="217">
        <v>30000</v>
      </c>
      <c r="C269" s="217">
        <v>24886015</v>
      </c>
    </row>
    <row r="270" spans="1:11" ht="13.5" thickBot="1" x14ac:dyDescent="0.25">
      <c r="A270" s="183" t="s">
        <v>504</v>
      </c>
      <c r="B270" s="218">
        <v>571737</v>
      </c>
      <c r="C270" s="218">
        <v>343535</v>
      </c>
    </row>
    <row r="271" spans="1:11" x14ac:dyDescent="0.2">
      <c r="A271" s="194"/>
      <c r="B271" s="230">
        <f>SUM(B269:B270)</f>
        <v>601737</v>
      </c>
      <c r="C271" s="230">
        <f>SUM(C269:C270)</f>
        <v>25229550</v>
      </c>
    </row>
    <row r="272" spans="1:11" ht="13.5" thickBot="1" x14ac:dyDescent="0.25">
      <c r="A272" s="135" t="s">
        <v>478</v>
      </c>
      <c r="B272" s="228">
        <v>-30000</v>
      </c>
      <c r="C272" s="228">
        <v>-160000</v>
      </c>
    </row>
    <row r="273" spans="1:3" ht="13.5" thickBot="1" x14ac:dyDescent="0.25">
      <c r="A273" s="135"/>
      <c r="B273" s="231">
        <f>SUM(B271:B272)</f>
        <v>571737</v>
      </c>
      <c r="C273" s="231">
        <f>SUM(C271:C272)</f>
        <v>25069550</v>
      </c>
    </row>
    <row r="274" spans="1:3" x14ac:dyDescent="0.2">
      <c r="A274" s="195"/>
    </row>
    <row r="276" spans="1:3" x14ac:dyDescent="0.2">
      <c r="A276" s="184" t="s">
        <v>505</v>
      </c>
    </row>
    <row r="278" spans="1:3" x14ac:dyDescent="0.2">
      <c r="A278" s="187"/>
      <c r="B278" s="110" t="s">
        <v>589</v>
      </c>
      <c r="C278" s="110" t="s">
        <v>597</v>
      </c>
    </row>
    <row r="279" spans="1:3" ht="13.5" customHeight="1" x14ac:dyDescent="0.2">
      <c r="A279" s="183" t="s">
        <v>506</v>
      </c>
      <c r="B279" s="217">
        <v>448606</v>
      </c>
      <c r="C279" s="217">
        <v>1280016</v>
      </c>
    </row>
    <row r="280" spans="1:3" ht="13.5" customHeight="1" x14ac:dyDescent="0.2">
      <c r="A280" s="183" t="s">
        <v>507</v>
      </c>
      <c r="B280" s="217">
        <v>787389</v>
      </c>
      <c r="C280" s="217">
        <v>522545</v>
      </c>
    </row>
    <row r="281" spans="1:3" ht="13.5" customHeight="1" thickBot="1" x14ac:dyDescent="0.25">
      <c r="A281" s="183" t="s">
        <v>508</v>
      </c>
      <c r="B281" s="218">
        <v>9395</v>
      </c>
      <c r="C281" s="218">
        <v>10361</v>
      </c>
    </row>
    <row r="282" spans="1:3" ht="13.5" thickBot="1" x14ac:dyDescent="0.25">
      <c r="A282" s="186"/>
      <c r="B282" s="123">
        <f>SUM(B279:B281)</f>
        <v>1245390</v>
      </c>
      <c r="C282" s="123">
        <f>SUM(C279:C281)</f>
        <v>1812922</v>
      </c>
    </row>
    <row r="285" spans="1:3" x14ac:dyDescent="0.2">
      <c r="A285" s="184"/>
    </row>
    <row r="286" spans="1:3" x14ac:dyDescent="0.2">
      <c r="A286" s="184" t="s">
        <v>509</v>
      </c>
    </row>
    <row r="287" spans="1:3" x14ac:dyDescent="0.2">
      <c r="A287" s="120"/>
    </row>
    <row r="288" spans="1:3" x14ac:dyDescent="0.2">
      <c r="A288" s="112"/>
      <c r="B288" s="110" t="s">
        <v>589</v>
      </c>
      <c r="C288" s="110" t="s">
        <v>597</v>
      </c>
    </row>
    <row r="289" spans="1:10" ht="13.5" customHeight="1" x14ac:dyDescent="0.2">
      <c r="A289" s="183" t="s">
        <v>510</v>
      </c>
      <c r="B289" s="217">
        <v>43357429</v>
      </c>
      <c r="C289" s="217">
        <v>49869919</v>
      </c>
    </row>
    <row r="290" spans="1:10" x14ac:dyDescent="0.2">
      <c r="A290" s="183" t="s">
        <v>511</v>
      </c>
      <c r="B290" s="217">
        <v>1285198</v>
      </c>
      <c r="C290" s="217">
        <v>2096096</v>
      </c>
    </row>
    <row r="291" spans="1:10" ht="13.5" thickBot="1" x14ac:dyDescent="0.25">
      <c r="A291" s="183" t="s">
        <v>512</v>
      </c>
      <c r="B291" s="217">
        <v>21256868</v>
      </c>
      <c r="C291" s="217">
        <v>4245539</v>
      </c>
    </row>
    <row r="292" spans="1:10" ht="13.5" thickBot="1" x14ac:dyDescent="0.25">
      <c r="A292" s="212"/>
      <c r="B292" s="123">
        <f>SUM(B289:B291)</f>
        <v>65899495</v>
      </c>
      <c r="C292" s="123">
        <f>SUM(C289:C291)</f>
        <v>56211554</v>
      </c>
    </row>
    <row r="293" spans="1:10" x14ac:dyDescent="0.2">
      <c r="A293" s="213"/>
    </row>
    <row r="294" spans="1:10" x14ac:dyDescent="0.2">
      <c r="A294" s="184"/>
    </row>
    <row r="295" spans="1:10" x14ac:dyDescent="0.2">
      <c r="A295" s="184" t="s">
        <v>513</v>
      </c>
    </row>
    <row r="296" spans="1:10" x14ac:dyDescent="0.2">
      <c r="A296" s="195"/>
    </row>
    <row r="297" spans="1:10" ht="51" customHeight="1" x14ac:dyDescent="0.2">
      <c r="A297" s="455" t="s">
        <v>514</v>
      </c>
      <c r="B297" s="455"/>
      <c r="C297" s="455"/>
      <c r="D297" s="455"/>
      <c r="E297" s="455"/>
      <c r="F297" s="455"/>
      <c r="G297" s="455"/>
      <c r="H297" s="455"/>
      <c r="I297" s="455"/>
      <c r="J297" s="238"/>
    </row>
    <row r="298" spans="1:10" x14ac:dyDescent="0.2">
      <c r="A298" s="455"/>
      <c r="B298" s="455"/>
      <c r="C298" s="455"/>
      <c r="D298" s="455"/>
      <c r="E298" s="455"/>
      <c r="F298" s="455"/>
      <c r="G298" s="455"/>
      <c r="H298" s="455"/>
      <c r="I298" s="455"/>
      <c r="J298" s="238"/>
    </row>
    <row r="299" spans="1:10" ht="38.25" customHeight="1" x14ac:dyDescent="0.2">
      <c r="A299" s="455" t="s">
        <v>515</v>
      </c>
      <c r="B299" s="455"/>
      <c r="C299" s="455"/>
      <c r="D299" s="455"/>
      <c r="E299" s="455"/>
      <c r="F299" s="455"/>
      <c r="G299" s="455"/>
      <c r="H299" s="455"/>
      <c r="I299" s="455"/>
      <c r="J299" s="238"/>
    </row>
    <row r="300" spans="1:10" x14ac:dyDescent="0.2">
      <c r="A300" s="455"/>
      <c r="B300" s="455"/>
      <c r="C300" s="455"/>
      <c r="D300" s="455"/>
      <c r="E300" s="455"/>
      <c r="F300" s="455"/>
      <c r="G300" s="455"/>
      <c r="H300" s="455"/>
      <c r="I300" s="455"/>
      <c r="J300" s="238"/>
    </row>
    <row r="301" spans="1:10" ht="12.75" customHeight="1" x14ac:dyDescent="0.2">
      <c r="A301" s="455" t="s">
        <v>596</v>
      </c>
      <c r="B301" s="455"/>
      <c r="C301" s="455"/>
      <c r="D301" s="455"/>
      <c r="E301" s="455"/>
      <c r="F301" s="455"/>
      <c r="G301" s="455"/>
      <c r="H301" s="455"/>
      <c r="I301" s="455"/>
      <c r="J301" s="199"/>
    </row>
    <row r="302" spans="1:10" x14ac:dyDescent="0.2">
      <c r="A302" s="190"/>
      <c r="B302" s="190"/>
      <c r="C302" s="190"/>
      <c r="D302" s="190"/>
      <c r="E302" s="190"/>
      <c r="F302" s="190"/>
      <c r="G302" s="190"/>
      <c r="H302" s="190"/>
      <c r="I302" s="190"/>
      <c r="J302" s="197"/>
    </row>
    <row r="303" spans="1:10" x14ac:dyDescent="0.2">
      <c r="A303" s="129" t="s">
        <v>516</v>
      </c>
      <c r="B303" s="278">
        <v>50473424</v>
      </c>
      <c r="C303" s="190"/>
      <c r="D303" s="190"/>
      <c r="E303" s="190"/>
      <c r="F303" s="190"/>
      <c r="G303" s="190"/>
      <c r="H303" s="190"/>
      <c r="I303" s="190"/>
      <c r="J303" s="197"/>
    </row>
    <row r="304" spans="1:10" x14ac:dyDescent="0.2">
      <c r="A304" s="129" t="s">
        <v>517</v>
      </c>
      <c r="B304" s="214">
        <v>2820070</v>
      </c>
      <c r="C304" s="190"/>
      <c r="D304" s="190"/>
      <c r="E304" s="190"/>
      <c r="F304" s="190"/>
      <c r="G304" s="190"/>
      <c r="H304" s="190"/>
      <c r="I304" s="190"/>
      <c r="J304" s="197"/>
    </row>
    <row r="305" spans="1:11" x14ac:dyDescent="0.2">
      <c r="A305" s="129" t="s">
        <v>518</v>
      </c>
      <c r="B305" s="133">
        <f>B303/B304</f>
        <v>17.897933030031169</v>
      </c>
      <c r="C305" s="190"/>
      <c r="D305" s="190"/>
      <c r="E305" s="190"/>
      <c r="F305" s="190"/>
      <c r="G305" s="190"/>
      <c r="H305" s="190"/>
      <c r="I305" s="190"/>
      <c r="J305" s="197"/>
    </row>
    <row r="306" spans="1:11" x14ac:dyDescent="0.2">
      <c r="A306" s="129"/>
      <c r="B306" s="190"/>
      <c r="C306" s="190"/>
      <c r="D306" s="190"/>
      <c r="E306" s="190"/>
      <c r="F306" s="190"/>
      <c r="G306" s="190"/>
      <c r="H306" s="190"/>
      <c r="I306" s="190"/>
      <c r="J306" s="197"/>
    </row>
    <row r="307" spans="1:11" ht="12.75" customHeight="1" x14ac:dyDescent="0.2">
      <c r="A307" s="455" t="s">
        <v>604</v>
      </c>
      <c r="B307" s="455"/>
      <c r="C307" s="455"/>
      <c r="D307" s="455"/>
      <c r="E307" s="455"/>
      <c r="F307" s="455"/>
      <c r="G307" s="455"/>
      <c r="H307" s="455"/>
      <c r="I307" s="455"/>
      <c r="J307" s="199"/>
    </row>
    <row r="308" spans="1:11" x14ac:dyDescent="0.2">
      <c r="A308" s="469"/>
      <c r="B308" s="469"/>
      <c r="C308" s="469"/>
      <c r="D308" s="469"/>
      <c r="E308" s="469"/>
      <c r="F308" s="137"/>
    </row>
    <row r="309" spans="1:11" ht="27" customHeight="1" x14ac:dyDescent="0.2">
      <c r="A309" s="462" t="s">
        <v>606</v>
      </c>
      <c r="B309" s="462"/>
      <c r="C309" s="462"/>
      <c r="D309" s="462"/>
      <c r="E309" s="462"/>
      <c r="F309" s="462"/>
      <c r="G309" s="462"/>
      <c r="H309" s="462"/>
      <c r="I309" s="462"/>
      <c r="J309" s="238"/>
    </row>
    <row r="310" spans="1:11" x14ac:dyDescent="0.2">
      <c r="A310" s="455" t="s">
        <v>598</v>
      </c>
      <c r="B310" s="455"/>
      <c r="C310" s="455"/>
      <c r="D310" s="455"/>
      <c r="E310" s="455"/>
      <c r="F310" s="455"/>
      <c r="G310" s="455"/>
      <c r="H310" s="455"/>
      <c r="I310" s="455"/>
      <c r="J310" s="238"/>
    </row>
    <row r="311" spans="1:11" x14ac:dyDescent="0.2">
      <c r="A311" s="469"/>
      <c r="B311" s="469"/>
      <c r="C311" s="469"/>
      <c r="D311" s="469"/>
      <c r="E311" s="469"/>
      <c r="F311" s="137"/>
    </row>
    <row r="312" spans="1:11" x14ac:dyDescent="0.2">
      <c r="A312" s="469" t="s">
        <v>600</v>
      </c>
      <c r="B312" s="469"/>
      <c r="C312" s="469"/>
      <c r="D312" s="469"/>
      <c r="E312" s="469"/>
      <c r="F312" s="137"/>
      <c r="G312" s="270"/>
      <c r="H312" s="270"/>
      <c r="I312" s="270"/>
    </row>
    <row r="313" spans="1:11" s="279" customFormat="1" x14ac:dyDescent="0.2">
      <c r="A313" s="474" t="s">
        <v>519</v>
      </c>
      <c r="B313" s="474"/>
      <c r="C313" s="474"/>
      <c r="D313" s="474"/>
      <c r="E313" s="473" t="s">
        <v>520</v>
      </c>
      <c r="F313" s="473" t="s">
        <v>521</v>
      </c>
      <c r="G313" s="280"/>
      <c r="H313" s="280"/>
      <c r="I313" s="280"/>
      <c r="J313" s="145"/>
      <c r="K313" s="145"/>
    </row>
    <row r="314" spans="1:11" s="279" customFormat="1" x14ac:dyDescent="0.2">
      <c r="A314" s="474"/>
      <c r="B314" s="474"/>
      <c r="C314" s="474"/>
      <c r="D314" s="474"/>
      <c r="E314" s="473"/>
      <c r="F314" s="473"/>
      <c r="G314" s="280"/>
      <c r="H314" s="280"/>
      <c r="I314" s="280"/>
      <c r="J314" s="145"/>
      <c r="K314" s="145"/>
    </row>
    <row r="315" spans="1:11" s="279" customFormat="1" ht="12.75" customHeight="1" x14ac:dyDescent="0.2">
      <c r="A315" s="467" t="s">
        <v>80</v>
      </c>
      <c r="B315" s="467"/>
      <c r="C315" s="467"/>
      <c r="D315" s="467"/>
      <c r="E315" s="282">
        <v>18595.689999999999</v>
      </c>
      <c r="F315" s="283">
        <v>65.9405</v>
      </c>
      <c r="G315" s="280"/>
      <c r="H315" s="280"/>
      <c r="I315" s="280"/>
      <c r="J315" s="145"/>
      <c r="K315" s="145"/>
    </row>
    <row r="316" spans="1:11" s="279" customFormat="1" ht="12.75" customHeight="1" x14ac:dyDescent="0.2">
      <c r="A316" s="467" t="s">
        <v>92</v>
      </c>
      <c r="B316" s="467"/>
      <c r="C316" s="467"/>
      <c r="D316" s="467"/>
      <c r="E316" s="282">
        <v>1605.14</v>
      </c>
      <c r="F316" s="283">
        <v>5.6917999999999997</v>
      </c>
      <c r="G316" s="280"/>
      <c r="H316" s="280"/>
      <c r="I316" s="280"/>
      <c r="J316" s="145"/>
      <c r="K316" s="201"/>
    </row>
    <row r="317" spans="1:11" s="279" customFormat="1" ht="12.75" customHeight="1" x14ac:dyDescent="0.2">
      <c r="A317" s="467" t="s">
        <v>607</v>
      </c>
      <c r="B317" s="467"/>
      <c r="C317" s="467"/>
      <c r="D317" s="467"/>
      <c r="E317" s="282">
        <v>1384.71</v>
      </c>
      <c r="F317" s="283">
        <v>4.9101999999999997</v>
      </c>
      <c r="G317" s="280"/>
      <c r="H317" s="202"/>
      <c r="I317" s="280"/>
      <c r="J317" s="145"/>
      <c r="K317" s="145"/>
    </row>
    <row r="318" spans="1:11" s="279" customFormat="1" x14ac:dyDescent="0.2">
      <c r="A318" s="467" t="s">
        <v>81</v>
      </c>
      <c r="B318" s="467"/>
      <c r="C318" s="467"/>
      <c r="D318" s="467"/>
      <c r="E318" s="282">
        <v>1345</v>
      </c>
      <c r="F318" s="283">
        <v>4.7694000000000001</v>
      </c>
      <c r="G318" s="280"/>
      <c r="H318" s="280"/>
      <c r="I318" s="280"/>
      <c r="J318" s="145"/>
      <c r="K318" s="145"/>
    </row>
    <row r="319" spans="1:11" s="279" customFormat="1" ht="12.75" customHeight="1" x14ac:dyDescent="0.2">
      <c r="A319" s="467" t="s">
        <v>82</v>
      </c>
      <c r="B319" s="467"/>
      <c r="C319" s="467"/>
      <c r="D319" s="467"/>
      <c r="E319" s="282">
        <v>978.91</v>
      </c>
      <c r="F319" s="283">
        <v>3.4712000000000001</v>
      </c>
      <c r="G319" s="280"/>
      <c r="H319" s="280"/>
      <c r="I319" s="280"/>
      <c r="J319" s="145"/>
      <c r="K319" s="145"/>
    </row>
    <row r="320" spans="1:11" s="279" customFormat="1" ht="25.5" customHeight="1" x14ac:dyDescent="0.2">
      <c r="A320" s="467" t="s">
        <v>83</v>
      </c>
      <c r="B320" s="467"/>
      <c r="C320" s="467"/>
      <c r="D320" s="467"/>
      <c r="E320" s="282">
        <v>765.82</v>
      </c>
      <c r="F320" s="283">
        <v>2.7155999999999998</v>
      </c>
      <c r="G320" s="280"/>
      <c r="H320" s="202"/>
      <c r="I320" s="280"/>
      <c r="J320" s="145"/>
      <c r="K320" s="145"/>
    </row>
    <row r="321" spans="1:11" s="279" customFormat="1" ht="12.75" customHeight="1" x14ac:dyDescent="0.2">
      <c r="A321" s="467" t="s">
        <v>84</v>
      </c>
      <c r="B321" s="467"/>
      <c r="C321" s="467"/>
      <c r="D321" s="467"/>
      <c r="E321" s="282">
        <v>428.09</v>
      </c>
      <c r="F321" s="283">
        <v>1.518</v>
      </c>
      <c r="G321" s="280"/>
      <c r="H321" s="280"/>
      <c r="I321" s="280"/>
      <c r="J321" s="145"/>
      <c r="K321" s="145"/>
    </row>
    <row r="322" spans="1:11" s="279" customFormat="1" ht="12.75" customHeight="1" x14ac:dyDescent="0.2">
      <c r="A322" s="467" t="s">
        <v>86</v>
      </c>
      <c r="B322" s="467"/>
      <c r="C322" s="467"/>
      <c r="D322" s="467"/>
      <c r="E322" s="282">
        <v>303.01</v>
      </c>
      <c r="F322" s="283">
        <v>1.0745</v>
      </c>
      <c r="G322" s="280"/>
      <c r="H322" s="280"/>
      <c r="I322" s="280"/>
      <c r="J322" s="145"/>
      <c r="K322" s="145"/>
    </row>
    <row r="323" spans="1:11" s="279" customFormat="1" ht="12.75" customHeight="1" x14ac:dyDescent="0.2">
      <c r="A323" s="467" t="s">
        <v>85</v>
      </c>
      <c r="B323" s="467"/>
      <c r="C323" s="467"/>
      <c r="D323" s="467"/>
      <c r="E323" s="282">
        <v>224.22</v>
      </c>
      <c r="F323" s="283">
        <v>0.79510000000000003</v>
      </c>
      <c r="G323" s="280"/>
      <c r="H323" s="280"/>
      <c r="I323" s="202"/>
      <c r="J323" s="145"/>
      <c r="K323" s="145"/>
    </row>
    <row r="324" spans="1:11" s="279" customFormat="1" ht="24.75" customHeight="1" x14ac:dyDescent="0.2">
      <c r="A324" s="467" t="s">
        <v>587</v>
      </c>
      <c r="B324" s="467"/>
      <c r="C324" s="467"/>
      <c r="D324" s="467"/>
      <c r="E324" s="282">
        <v>202</v>
      </c>
      <c r="F324" s="283">
        <v>0.71630000000000005</v>
      </c>
      <c r="G324" s="280"/>
      <c r="H324" s="280"/>
      <c r="I324" s="280"/>
      <c r="J324" s="145"/>
      <c r="K324" s="145"/>
    </row>
    <row r="325" spans="1:11" x14ac:dyDescent="0.2">
      <c r="A325" s="269"/>
      <c r="B325" s="269"/>
      <c r="C325" s="269"/>
      <c r="D325" s="269"/>
      <c r="E325" s="269"/>
      <c r="F325" s="137"/>
      <c r="G325" s="270"/>
      <c r="H325" s="270"/>
      <c r="I325" s="202"/>
    </row>
    <row r="326" spans="1:11" x14ac:dyDescent="0.2">
      <c r="A326" s="478"/>
      <c r="B326" s="478"/>
      <c r="C326" s="478"/>
      <c r="D326" s="478"/>
      <c r="E326" s="478"/>
      <c r="F326" s="137"/>
      <c r="G326" s="202"/>
    </row>
    <row r="327" spans="1:11" x14ac:dyDescent="0.2">
      <c r="A327" s="468" t="s">
        <v>522</v>
      </c>
      <c r="B327" s="468"/>
      <c r="C327" s="468"/>
      <c r="D327" s="468"/>
      <c r="E327" s="468"/>
      <c r="F327" s="137"/>
      <c r="G327" s="202"/>
    </row>
    <row r="328" spans="1:11" x14ac:dyDescent="0.2">
      <c r="A328" s="466"/>
      <c r="B328" s="466"/>
      <c r="C328" s="466"/>
      <c r="D328" s="466"/>
      <c r="E328" s="466"/>
      <c r="F328" s="137"/>
    </row>
    <row r="329" spans="1:11" x14ac:dyDescent="0.2">
      <c r="B329" s="110" t="s">
        <v>589</v>
      </c>
      <c r="C329" s="110" t="s">
        <v>597</v>
      </c>
      <c r="F329" s="137"/>
    </row>
    <row r="330" spans="1:11" ht="15.75" customHeight="1" x14ac:dyDescent="0.2">
      <c r="A330" s="135" t="s">
        <v>523</v>
      </c>
      <c r="B330" s="144">
        <v>46377442</v>
      </c>
      <c r="C330" s="134">
        <v>53952015</v>
      </c>
      <c r="F330" s="137"/>
    </row>
    <row r="331" spans="1:11" ht="15.75" customHeight="1" thickBot="1" x14ac:dyDescent="0.25">
      <c r="A331" s="135" t="s">
        <v>524</v>
      </c>
      <c r="B331" s="208">
        <v>530263513</v>
      </c>
      <c r="C331" s="136">
        <v>181597747</v>
      </c>
      <c r="F331" s="137"/>
    </row>
    <row r="332" spans="1:11" ht="13.5" thickBot="1" x14ac:dyDescent="0.25">
      <c r="B332" s="119">
        <f>SUM(B330:B331)</f>
        <v>576640955</v>
      </c>
      <c r="C332" s="119">
        <f>SUM(C330:C331)</f>
        <v>235549762</v>
      </c>
      <c r="F332" s="137"/>
    </row>
    <row r="333" spans="1:11" x14ac:dyDescent="0.2">
      <c r="A333" s="468"/>
      <c r="B333" s="468"/>
      <c r="C333" s="468"/>
      <c r="D333" s="468"/>
      <c r="E333" s="468"/>
      <c r="F333" s="137"/>
    </row>
    <row r="334" spans="1:11" x14ac:dyDescent="0.2">
      <c r="A334" s="137"/>
    </row>
    <row r="335" spans="1:11" x14ac:dyDescent="0.2">
      <c r="A335" s="184" t="s">
        <v>525</v>
      </c>
    </row>
    <row r="336" spans="1:11" x14ac:dyDescent="0.2">
      <c r="A336" s="137"/>
    </row>
    <row r="337" spans="1:11" x14ac:dyDescent="0.2">
      <c r="B337" s="110" t="s">
        <v>589</v>
      </c>
      <c r="C337" s="110" t="s">
        <v>597</v>
      </c>
      <c r="F337" s="202"/>
    </row>
    <row r="338" spans="1:11" x14ac:dyDescent="0.2">
      <c r="A338" s="135" t="s">
        <v>523</v>
      </c>
      <c r="B338" s="144">
        <v>4750771</v>
      </c>
      <c r="C338" s="144">
        <v>0</v>
      </c>
      <c r="F338" s="202"/>
    </row>
    <row r="339" spans="1:11" ht="13.5" customHeight="1" x14ac:dyDescent="0.2">
      <c r="A339" s="135" t="s">
        <v>524</v>
      </c>
      <c r="B339" s="144">
        <v>1800000</v>
      </c>
      <c r="C339" s="144">
        <v>272344160</v>
      </c>
      <c r="K339" s="201"/>
    </row>
    <row r="340" spans="1:11" x14ac:dyDescent="0.2">
      <c r="A340" s="135" t="s">
        <v>526</v>
      </c>
      <c r="B340" s="144">
        <v>5792247</v>
      </c>
      <c r="C340" s="144">
        <v>81454254</v>
      </c>
    </row>
    <row r="341" spans="1:11" x14ac:dyDescent="0.2">
      <c r="A341" s="135" t="s">
        <v>527</v>
      </c>
      <c r="B341" s="265">
        <v>261884063</v>
      </c>
      <c r="C341" s="232">
        <v>260422813</v>
      </c>
    </row>
    <row r="342" spans="1:11" ht="25.5" x14ac:dyDescent="0.2">
      <c r="A342" s="135" t="s">
        <v>620</v>
      </c>
      <c r="B342" s="232">
        <v>11210956</v>
      </c>
      <c r="C342" s="232">
        <v>3817610</v>
      </c>
    </row>
    <row r="343" spans="1:11" x14ac:dyDescent="0.2">
      <c r="A343" s="135" t="s">
        <v>614</v>
      </c>
      <c r="B343" s="232">
        <v>8130081</v>
      </c>
      <c r="C343" s="232">
        <v>0</v>
      </c>
      <c r="D343" s="275"/>
      <c r="E343" s="275"/>
      <c r="F343" s="275"/>
      <c r="G343" s="275"/>
      <c r="H343" s="275"/>
      <c r="I343" s="275"/>
    </row>
    <row r="344" spans="1:11" x14ac:dyDescent="0.2">
      <c r="A344" s="135" t="s">
        <v>528</v>
      </c>
      <c r="B344" s="144">
        <v>148558118</v>
      </c>
      <c r="C344" s="144">
        <v>135578333</v>
      </c>
    </row>
    <row r="345" spans="1:11" x14ac:dyDescent="0.2">
      <c r="A345" s="183" t="s">
        <v>529</v>
      </c>
      <c r="B345" s="144">
        <v>1725765</v>
      </c>
      <c r="C345" s="217">
        <v>1567418</v>
      </c>
    </row>
    <row r="346" spans="1:11" ht="25.5" x14ac:dyDescent="0.2">
      <c r="A346" s="183" t="s">
        <v>530</v>
      </c>
      <c r="B346" s="144">
        <v>5340127</v>
      </c>
      <c r="C346" s="217">
        <v>5512346</v>
      </c>
    </row>
    <row r="347" spans="1:11" ht="13.5" thickBot="1" x14ac:dyDescent="0.25">
      <c r="A347" s="183" t="s">
        <v>531</v>
      </c>
      <c r="B347" s="208">
        <v>15768</v>
      </c>
      <c r="C347" s="208">
        <v>14599016</v>
      </c>
    </row>
    <row r="348" spans="1:11" ht="13.5" thickBot="1" x14ac:dyDescent="0.25">
      <c r="B348" s="119">
        <f>SUM(B338:B347)</f>
        <v>449207896</v>
      </c>
      <c r="C348" s="119">
        <f>SUM(C338:C347)</f>
        <v>775295950</v>
      </c>
    </row>
    <row r="349" spans="1:11" x14ac:dyDescent="0.2">
      <c r="A349" s="137"/>
    </row>
    <row r="350" spans="1:11" x14ac:dyDescent="0.2">
      <c r="A350" s="137"/>
    </row>
    <row r="351" spans="1:11" x14ac:dyDescent="0.2">
      <c r="A351" s="468" t="s">
        <v>532</v>
      </c>
      <c r="B351" s="468"/>
      <c r="C351" s="468"/>
      <c r="D351" s="468"/>
      <c r="E351" s="468"/>
    </row>
    <row r="352" spans="1:11" ht="43.5" customHeight="1" x14ac:dyDescent="0.2">
      <c r="A352" s="137"/>
    </row>
    <row r="353" spans="1:11" ht="40.5" customHeight="1" x14ac:dyDescent="0.2">
      <c r="A353" s="455" t="s">
        <v>579</v>
      </c>
      <c r="B353" s="455"/>
      <c r="C353" s="455"/>
      <c r="D353" s="455"/>
      <c r="E353" s="455"/>
      <c r="F353" s="455"/>
      <c r="G353" s="455"/>
      <c r="H353" s="455"/>
      <c r="I353" s="455"/>
      <c r="J353" s="238"/>
    </row>
    <row r="354" spans="1:11" x14ac:dyDescent="0.2">
      <c r="A354" s="137"/>
      <c r="K354" s="146"/>
    </row>
    <row r="355" spans="1:11" x14ac:dyDescent="0.2">
      <c r="A355" s="137"/>
      <c r="B355" s="110" t="s">
        <v>589</v>
      </c>
      <c r="C355" s="110" t="s">
        <v>597</v>
      </c>
      <c r="K355" s="146"/>
    </row>
    <row r="356" spans="1:11" x14ac:dyDescent="0.2">
      <c r="A356" s="235" t="s">
        <v>533</v>
      </c>
      <c r="B356" s="233">
        <v>250000000</v>
      </c>
      <c r="C356" s="233">
        <v>250000000</v>
      </c>
      <c r="D356" s="138"/>
      <c r="E356" s="138"/>
      <c r="F356" s="138"/>
      <c r="G356" s="138"/>
      <c r="H356" s="138"/>
      <c r="I356" s="138"/>
      <c r="J356" s="146"/>
      <c r="K356" s="146"/>
    </row>
    <row r="357" spans="1:11" ht="25.5" x14ac:dyDescent="0.2">
      <c r="A357" s="235" t="s">
        <v>534</v>
      </c>
      <c r="B357" s="233">
        <v>-3287812</v>
      </c>
      <c r="C357" s="233">
        <v>-4749062</v>
      </c>
      <c r="D357" s="138"/>
      <c r="E357" s="138"/>
      <c r="F357" s="138"/>
      <c r="G357" s="138"/>
      <c r="H357" s="138"/>
      <c r="I357" s="138"/>
      <c r="J357" s="146"/>
      <c r="K357" s="146"/>
    </row>
    <row r="358" spans="1:11" ht="26.25" thickBot="1" x14ac:dyDescent="0.25">
      <c r="A358" s="235" t="s">
        <v>578</v>
      </c>
      <c r="B358" s="234">
        <v>15171875</v>
      </c>
      <c r="C358" s="234">
        <v>15171875</v>
      </c>
      <c r="D358" s="138"/>
      <c r="E358" s="138"/>
      <c r="F358" s="138"/>
      <c r="G358" s="138"/>
      <c r="H358" s="138"/>
      <c r="I358" s="138"/>
      <c r="J358" s="146"/>
      <c r="K358" s="146"/>
    </row>
    <row r="359" spans="1:11" ht="13.5" thickBot="1" x14ac:dyDescent="0.25">
      <c r="A359" s="120"/>
      <c r="B359" s="132">
        <f>SUM(B356:B358)</f>
        <v>261884063</v>
      </c>
      <c r="C359" s="132">
        <f>SUM(C356:C358)</f>
        <v>260422813</v>
      </c>
      <c r="D359" s="138"/>
      <c r="E359" s="138"/>
      <c r="F359" s="138"/>
      <c r="G359" s="138"/>
      <c r="H359" s="138"/>
      <c r="I359" s="138"/>
      <c r="J359" s="146"/>
    </row>
    <row r="360" spans="1:11" x14ac:dyDescent="0.2">
      <c r="A360" s="120"/>
      <c r="B360" s="139"/>
      <c r="C360" s="139"/>
      <c r="D360" s="138"/>
      <c r="E360" s="138"/>
      <c r="F360" s="138"/>
      <c r="G360" s="138"/>
      <c r="H360" s="138"/>
      <c r="I360" s="138"/>
      <c r="J360" s="146"/>
    </row>
    <row r="361" spans="1:11" x14ac:dyDescent="0.2">
      <c r="A361" s="120"/>
    </row>
    <row r="362" spans="1:11" x14ac:dyDescent="0.2">
      <c r="A362" s="184" t="s">
        <v>535</v>
      </c>
    </row>
    <row r="363" spans="1:11" x14ac:dyDescent="0.2">
      <c r="A363" s="187"/>
      <c r="B363" s="110" t="s">
        <v>589</v>
      </c>
      <c r="C363" s="110" t="s">
        <v>597</v>
      </c>
    </row>
    <row r="364" spans="1:11" x14ac:dyDescent="0.2">
      <c r="A364" s="183" t="s">
        <v>536</v>
      </c>
      <c r="B364" s="217">
        <v>132699388</v>
      </c>
      <c r="C364" s="217">
        <v>119085580</v>
      </c>
    </row>
    <row r="365" spans="1:11" x14ac:dyDescent="0.2">
      <c r="A365" s="183" t="s">
        <v>537</v>
      </c>
      <c r="B365" s="217">
        <v>5423907</v>
      </c>
      <c r="C365" s="217">
        <v>9930518</v>
      </c>
    </row>
    <row r="366" spans="1:11" ht="13.5" thickBot="1" x14ac:dyDescent="0.25">
      <c r="A366" s="183" t="s">
        <v>538</v>
      </c>
      <c r="B366" s="218">
        <v>10434823</v>
      </c>
      <c r="C366" s="218">
        <v>6562235</v>
      </c>
    </row>
    <row r="367" spans="1:11" ht="13.5" thickBot="1" x14ac:dyDescent="0.25">
      <c r="A367" s="115"/>
      <c r="B367" s="114">
        <f>SUM(B364:B366)</f>
        <v>148558118</v>
      </c>
      <c r="C367" s="114">
        <f>SUM(C364:C366)</f>
        <v>135578333</v>
      </c>
    </row>
    <row r="368" spans="1:11" x14ac:dyDescent="0.2">
      <c r="A368" s="120"/>
    </row>
    <row r="369" spans="1:11" x14ac:dyDescent="0.2">
      <c r="A369" s="120"/>
    </row>
    <row r="370" spans="1:11" x14ac:dyDescent="0.2">
      <c r="A370" s="184" t="s">
        <v>539</v>
      </c>
    </row>
    <row r="371" spans="1:11" x14ac:dyDescent="0.2">
      <c r="A371" s="187"/>
      <c r="B371" s="110" t="s">
        <v>589</v>
      </c>
      <c r="C371" s="110" t="s">
        <v>597</v>
      </c>
    </row>
    <row r="372" spans="1:11" x14ac:dyDescent="0.2">
      <c r="A372" s="183" t="s">
        <v>540</v>
      </c>
      <c r="B372" s="217">
        <v>3444180</v>
      </c>
      <c r="C372" s="217">
        <v>3639276</v>
      </c>
    </row>
    <row r="373" spans="1:11" ht="25.5" x14ac:dyDescent="0.2">
      <c r="A373" s="183" t="s">
        <v>541</v>
      </c>
      <c r="B373" s="217">
        <v>1400456</v>
      </c>
      <c r="C373" s="217">
        <v>1365956</v>
      </c>
    </row>
    <row r="374" spans="1:11" ht="13.5" thickBot="1" x14ac:dyDescent="0.25">
      <c r="A374" s="183" t="s">
        <v>542</v>
      </c>
      <c r="B374" s="218">
        <v>495491</v>
      </c>
      <c r="C374" s="218">
        <v>507114</v>
      </c>
      <c r="K374" s="201"/>
    </row>
    <row r="375" spans="1:11" ht="13.5" thickBot="1" x14ac:dyDescent="0.25">
      <c r="A375" s="186"/>
      <c r="B375" s="114">
        <f>SUM(B372:B374)</f>
        <v>5340127</v>
      </c>
      <c r="C375" s="114">
        <f>SUM(C372:C374)</f>
        <v>5512346</v>
      </c>
    </row>
    <row r="376" spans="1:11" x14ac:dyDescent="0.2">
      <c r="A376" s="184"/>
    </row>
    <row r="377" spans="1:11" x14ac:dyDescent="0.2">
      <c r="A377" s="184"/>
    </row>
    <row r="378" spans="1:11" x14ac:dyDescent="0.2">
      <c r="A378" s="184" t="s">
        <v>543</v>
      </c>
    </row>
    <row r="379" spans="1:11" x14ac:dyDescent="0.2">
      <c r="A379" s="184"/>
    </row>
    <row r="380" spans="1:11" x14ac:dyDescent="0.2">
      <c r="B380" s="110" t="s">
        <v>589</v>
      </c>
      <c r="C380" s="110" t="s">
        <v>597</v>
      </c>
    </row>
    <row r="381" spans="1:11" ht="25.5" x14ac:dyDescent="0.2">
      <c r="A381" s="135" t="s">
        <v>544</v>
      </c>
      <c r="B381" s="144">
        <v>15941242</v>
      </c>
      <c r="C381" s="144">
        <v>10801231</v>
      </c>
    </row>
    <row r="382" spans="1:11" ht="25.5" x14ac:dyDescent="0.2">
      <c r="A382" s="135" t="s">
        <v>545</v>
      </c>
      <c r="B382" s="144">
        <v>4559669</v>
      </c>
      <c r="C382" s="144">
        <v>3719015</v>
      </c>
    </row>
    <row r="383" spans="1:11" x14ac:dyDescent="0.2">
      <c r="A383" s="135" t="s">
        <v>615</v>
      </c>
      <c r="B383" s="144">
        <v>14750000</v>
      </c>
      <c r="C383" s="144">
        <v>0</v>
      </c>
      <c r="D383" s="280"/>
      <c r="E383" s="280"/>
      <c r="F383" s="280"/>
      <c r="G383" s="280"/>
      <c r="H383" s="280"/>
      <c r="I383" s="280"/>
    </row>
    <row r="384" spans="1:11" ht="12.75" customHeight="1" thickBot="1" x14ac:dyDescent="0.25">
      <c r="A384" s="135" t="s">
        <v>616</v>
      </c>
      <c r="B384" s="208">
        <v>3124806</v>
      </c>
      <c r="C384" s="208">
        <v>840005</v>
      </c>
    </row>
    <row r="385" spans="1:10" ht="13.5" thickBot="1" x14ac:dyDescent="0.25">
      <c r="B385" s="119">
        <f>SUM(B381:B384)</f>
        <v>38375717</v>
      </c>
      <c r="C385" s="119">
        <f>SUM(C381:C384)</f>
        <v>15360251</v>
      </c>
    </row>
    <row r="386" spans="1:10" x14ac:dyDescent="0.2">
      <c r="A386" s="184"/>
    </row>
    <row r="387" spans="1:10" x14ac:dyDescent="0.2">
      <c r="A387" s="120"/>
    </row>
    <row r="388" spans="1:10" ht="27.75" customHeight="1" x14ac:dyDescent="0.2">
      <c r="A388" s="120"/>
    </row>
    <row r="389" spans="1:10" ht="27" customHeight="1" x14ac:dyDescent="0.2">
      <c r="A389" s="184" t="s">
        <v>546</v>
      </c>
    </row>
    <row r="390" spans="1:10" ht="42" customHeight="1" x14ac:dyDescent="0.2">
      <c r="A390" s="455" t="s">
        <v>547</v>
      </c>
      <c r="B390" s="455"/>
      <c r="C390" s="455"/>
      <c r="D390" s="455"/>
      <c r="E390" s="455"/>
      <c r="F390" s="455"/>
      <c r="G390" s="455"/>
      <c r="H390" s="455"/>
      <c r="I390" s="455"/>
      <c r="J390" s="238"/>
    </row>
    <row r="391" spans="1:10" x14ac:dyDescent="0.2">
      <c r="A391" s="188"/>
    </row>
    <row r="392" spans="1:10" x14ac:dyDescent="0.2">
      <c r="A392" s="188"/>
    </row>
    <row r="393" spans="1:10" x14ac:dyDescent="0.2">
      <c r="A393" s="471" t="s">
        <v>548</v>
      </c>
      <c r="B393" s="479"/>
      <c r="C393" s="479"/>
      <c r="D393" s="479"/>
      <c r="E393" s="479"/>
      <c r="F393" s="479"/>
      <c r="G393" s="479"/>
      <c r="H393" s="479"/>
      <c r="I393" s="479"/>
      <c r="J393" s="479"/>
    </row>
    <row r="394" spans="1:10" ht="40.5" customHeight="1" x14ac:dyDescent="0.2">
      <c r="A394" s="455" t="s">
        <v>549</v>
      </c>
      <c r="B394" s="455"/>
      <c r="C394" s="455"/>
      <c r="D394" s="455"/>
      <c r="E394" s="455"/>
      <c r="F394" s="455"/>
      <c r="G394" s="455"/>
      <c r="H394" s="455"/>
      <c r="I394" s="455"/>
      <c r="J394" s="238"/>
    </row>
    <row r="395" spans="1:10" ht="27.75" customHeight="1" x14ac:dyDescent="0.2">
      <c r="A395" s="455" t="s">
        <v>550</v>
      </c>
      <c r="B395" s="455"/>
      <c r="C395" s="455"/>
      <c r="D395" s="455"/>
      <c r="E395" s="455"/>
      <c r="F395" s="455"/>
      <c r="G395" s="455"/>
      <c r="H395" s="455"/>
      <c r="I395" s="455"/>
      <c r="J395" s="238"/>
    </row>
    <row r="396" spans="1:10" x14ac:dyDescent="0.2">
      <c r="A396" s="195"/>
    </row>
    <row r="397" spans="1:10" x14ac:dyDescent="0.2">
      <c r="A397" s="109"/>
      <c r="B397" s="480" t="s">
        <v>551</v>
      </c>
      <c r="C397" s="480"/>
      <c r="D397" s="480" t="s">
        <v>552</v>
      </c>
      <c r="E397" s="480"/>
    </row>
    <row r="398" spans="1:10" x14ac:dyDescent="0.2">
      <c r="A398" s="109"/>
      <c r="B398" s="110" t="s">
        <v>589</v>
      </c>
      <c r="C398" s="110" t="s">
        <v>597</v>
      </c>
      <c r="D398" s="110" t="s">
        <v>589</v>
      </c>
      <c r="E398" s="110" t="s">
        <v>597</v>
      </c>
    </row>
    <row r="399" spans="1:10" x14ac:dyDescent="0.2">
      <c r="A399" s="109"/>
      <c r="B399" s="215" t="s">
        <v>520</v>
      </c>
      <c r="C399" s="215" t="s">
        <v>520</v>
      </c>
      <c r="D399" s="215" t="s">
        <v>520</v>
      </c>
      <c r="E399" s="215" t="s">
        <v>520</v>
      </c>
    </row>
    <row r="400" spans="1:10" x14ac:dyDescent="0.2">
      <c r="A400" s="109"/>
      <c r="B400" s="216"/>
      <c r="C400" s="216"/>
      <c r="D400" s="216"/>
      <c r="E400" s="216"/>
    </row>
    <row r="401" spans="1:10" x14ac:dyDescent="0.2">
      <c r="A401" s="112" t="s">
        <v>87</v>
      </c>
      <c r="B401" s="111">
        <v>581547</v>
      </c>
      <c r="C401" s="178">
        <v>180275</v>
      </c>
      <c r="D401" s="111">
        <v>-26221</v>
      </c>
      <c r="E401" s="178">
        <v>-21892</v>
      </c>
    </row>
    <row r="402" spans="1:10" x14ac:dyDescent="0.2">
      <c r="A402" s="112" t="s">
        <v>88</v>
      </c>
      <c r="B402" s="111">
        <v>3143</v>
      </c>
      <c r="C402" s="178">
        <v>226</v>
      </c>
      <c r="D402" s="112">
        <v>0</v>
      </c>
      <c r="E402" s="180">
        <v>-110</v>
      </c>
    </row>
    <row r="403" spans="1:10" x14ac:dyDescent="0.2">
      <c r="A403" s="112" t="s">
        <v>89</v>
      </c>
      <c r="B403" s="112"/>
      <c r="C403" s="271"/>
      <c r="D403" s="111"/>
      <c r="E403" s="112"/>
    </row>
    <row r="404" spans="1:10" ht="13.5" thickBot="1" x14ac:dyDescent="0.25">
      <c r="A404" s="112" t="s">
        <v>90</v>
      </c>
      <c r="B404" s="116"/>
      <c r="C404" s="142"/>
      <c r="D404" s="142"/>
      <c r="E404" s="142"/>
    </row>
    <row r="405" spans="1:10" ht="13.5" thickBot="1" x14ac:dyDescent="0.25">
      <c r="A405" s="187"/>
      <c r="B405" s="114">
        <f>SUM(B401:B404)</f>
        <v>584690</v>
      </c>
      <c r="C405" s="114">
        <f>SUM(C401:C404)</f>
        <v>180501</v>
      </c>
      <c r="D405" s="114">
        <f>SUM(D401:D404)</f>
        <v>-26221</v>
      </c>
      <c r="E405" s="114">
        <f>SUM(E401:E404)</f>
        <v>-22002</v>
      </c>
    </row>
    <row r="406" spans="1:10" x14ac:dyDescent="0.2">
      <c r="A406" s="188"/>
    </row>
    <row r="407" spans="1:10" x14ac:dyDescent="0.2">
      <c r="A407" s="188"/>
    </row>
    <row r="408" spans="1:10" x14ac:dyDescent="0.2">
      <c r="A408" s="188"/>
    </row>
    <row r="409" spans="1:10" ht="12.75" customHeight="1" x14ac:dyDescent="0.2">
      <c r="A409" s="456" t="s">
        <v>553</v>
      </c>
      <c r="B409" s="456"/>
      <c r="C409" s="456"/>
      <c r="D409" s="456"/>
      <c r="E409" s="456"/>
      <c r="F409" s="456"/>
      <c r="G409" s="456"/>
      <c r="H409" s="456"/>
      <c r="I409" s="456"/>
      <c r="J409" s="199"/>
    </row>
    <row r="410" spans="1:10" x14ac:dyDescent="0.2">
      <c r="A410" s="455" t="s">
        <v>554</v>
      </c>
      <c r="B410" s="455"/>
      <c r="C410" s="455"/>
      <c r="D410" s="455"/>
      <c r="E410" s="455"/>
      <c r="F410" s="455"/>
      <c r="G410" s="455"/>
      <c r="H410" s="455"/>
      <c r="I410" s="455"/>
      <c r="J410" s="238"/>
    </row>
    <row r="411" spans="1:10" ht="80.25" customHeight="1" x14ac:dyDescent="0.2">
      <c r="A411" s="455" t="s">
        <v>581</v>
      </c>
      <c r="B411" s="455"/>
      <c r="C411" s="455"/>
      <c r="D411" s="455"/>
      <c r="E411" s="455"/>
      <c r="F411" s="455"/>
      <c r="G411" s="455"/>
      <c r="H411" s="455"/>
      <c r="I411" s="455"/>
      <c r="J411" s="238"/>
    </row>
    <row r="412" spans="1:10" x14ac:dyDescent="0.2">
      <c r="A412" s="195"/>
    </row>
    <row r="413" spans="1:10" x14ac:dyDescent="0.2">
      <c r="A413" s="187"/>
      <c r="B413" s="480" t="s">
        <v>551</v>
      </c>
      <c r="C413" s="480"/>
      <c r="D413" s="480" t="s">
        <v>552</v>
      </c>
      <c r="E413" s="480"/>
    </row>
    <row r="414" spans="1:10" x14ac:dyDescent="0.2">
      <c r="A414" s="187"/>
      <c r="B414" s="110" t="s">
        <v>589</v>
      </c>
      <c r="C414" s="110" t="s">
        <v>597</v>
      </c>
      <c r="D414" s="110" t="s">
        <v>589</v>
      </c>
      <c r="E414" s="110" t="s">
        <v>597</v>
      </c>
    </row>
    <row r="415" spans="1:10" x14ac:dyDescent="0.2">
      <c r="A415" s="187"/>
      <c r="B415" s="215" t="s">
        <v>520</v>
      </c>
      <c r="C415" s="215" t="s">
        <v>520</v>
      </c>
      <c r="D415" s="215" t="s">
        <v>520</v>
      </c>
      <c r="E415" s="215" t="s">
        <v>520</v>
      </c>
    </row>
    <row r="416" spans="1:10" x14ac:dyDescent="0.2">
      <c r="A416" s="187"/>
      <c r="B416" s="112"/>
      <c r="C416" s="112"/>
      <c r="D416" s="112"/>
      <c r="E416" s="112"/>
    </row>
    <row r="417" spans="1:10" x14ac:dyDescent="0.2">
      <c r="A417" s="112" t="s">
        <v>87</v>
      </c>
      <c r="B417" s="111">
        <v>58155</v>
      </c>
      <c r="C417" s="178">
        <v>18027</v>
      </c>
      <c r="D417" s="111">
        <v>-2622</v>
      </c>
      <c r="E417" s="178">
        <v>-2189</v>
      </c>
    </row>
    <row r="418" spans="1:10" x14ac:dyDescent="0.2">
      <c r="A418" s="112" t="s">
        <v>88</v>
      </c>
      <c r="B418" s="111">
        <v>314</v>
      </c>
      <c r="C418" s="180">
        <v>23</v>
      </c>
      <c r="D418" s="111">
        <v>0</v>
      </c>
      <c r="E418" s="180">
        <v>-11</v>
      </c>
    </row>
    <row r="419" spans="1:10" x14ac:dyDescent="0.2">
      <c r="A419" s="112" t="s">
        <v>89</v>
      </c>
      <c r="B419" s="112"/>
      <c r="C419" s="112"/>
      <c r="D419" s="112"/>
      <c r="E419" s="112"/>
    </row>
    <row r="420" spans="1:10" ht="13.5" thickBot="1" x14ac:dyDescent="0.25">
      <c r="A420" s="112" t="s">
        <v>90</v>
      </c>
      <c r="B420" s="112"/>
      <c r="C420" s="112"/>
      <c r="D420" s="111"/>
      <c r="E420" s="112"/>
    </row>
    <row r="421" spans="1:10" ht="13.5" thickBot="1" x14ac:dyDescent="0.25">
      <c r="A421" s="187"/>
      <c r="B421" s="123">
        <f>SUM(B417:B420)</f>
        <v>58469</v>
      </c>
      <c r="C421" s="123">
        <f>SUM(C417:C420)</f>
        <v>18050</v>
      </c>
      <c r="D421" s="123">
        <f>SUM(D417:D420)</f>
        <v>-2622</v>
      </c>
      <c r="E421" s="123">
        <f>SUM(E417:E420)</f>
        <v>-2200</v>
      </c>
    </row>
    <row r="422" spans="1:10" ht="12.75" customHeight="1" x14ac:dyDescent="0.2">
      <c r="A422" s="187"/>
      <c r="B422" s="131"/>
      <c r="C422" s="131"/>
      <c r="D422" s="131"/>
      <c r="E422" s="131"/>
    </row>
    <row r="423" spans="1:10" ht="26.25" customHeight="1" x14ac:dyDescent="0.2">
      <c r="A423" s="455" t="s">
        <v>555</v>
      </c>
      <c r="B423" s="455"/>
      <c r="C423" s="455"/>
      <c r="D423" s="455"/>
      <c r="E423" s="455"/>
      <c r="F423" s="455"/>
      <c r="G423" s="455"/>
      <c r="H423" s="455"/>
      <c r="I423" s="455"/>
      <c r="J423" s="238"/>
    </row>
    <row r="424" spans="1:10" x14ac:dyDescent="0.2">
      <c r="A424" s="195"/>
    </row>
    <row r="425" spans="1:10" x14ac:dyDescent="0.2">
      <c r="A425" s="195"/>
    </row>
    <row r="426" spans="1:10" x14ac:dyDescent="0.2">
      <c r="A426" s="195"/>
    </row>
    <row r="427" spans="1:10" ht="12.75" customHeight="1" x14ac:dyDescent="0.2">
      <c r="A427" s="457" t="s">
        <v>556</v>
      </c>
      <c r="B427" s="457"/>
      <c r="C427" s="457"/>
      <c r="D427" s="457"/>
      <c r="E427" s="457"/>
      <c r="F427" s="457"/>
      <c r="G427" s="457"/>
      <c r="H427" s="457"/>
      <c r="I427" s="457"/>
      <c r="J427" s="199"/>
    </row>
    <row r="428" spans="1:10" ht="27" customHeight="1" x14ac:dyDescent="0.2">
      <c r="A428" s="455" t="s">
        <v>617</v>
      </c>
      <c r="B428" s="455"/>
      <c r="C428" s="455"/>
      <c r="D428" s="455"/>
      <c r="E428" s="455"/>
      <c r="F428" s="455"/>
      <c r="G428" s="455"/>
      <c r="H428" s="455"/>
      <c r="I428" s="455"/>
      <c r="J428" s="238"/>
    </row>
    <row r="429" spans="1:10" x14ac:dyDescent="0.2">
      <c r="A429" s="455" t="s">
        <v>557</v>
      </c>
      <c r="B429" s="455"/>
      <c r="C429" s="455"/>
      <c r="D429" s="455"/>
      <c r="E429" s="455"/>
      <c r="F429" s="455"/>
      <c r="G429" s="455"/>
      <c r="H429" s="455"/>
      <c r="I429" s="455"/>
      <c r="J429" s="238"/>
    </row>
    <row r="430" spans="1:10" x14ac:dyDescent="0.2">
      <c r="A430" s="188"/>
    </row>
    <row r="431" spans="1:10" x14ac:dyDescent="0.2">
      <c r="A431" s="188"/>
    </row>
    <row r="432" spans="1:10" x14ac:dyDescent="0.2">
      <c r="A432" s="457" t="s">
        <v>558</v>
      </c>
      <c r="B432" s="457"/>
      <c r="C432" s="457"/>
      <c r="D432" s="457"/>
      <c r="E432" s="457"/>
      <c r="F432" s="457"/>
      <c r="G432" s="457"/>
      <c r="H432" s="457"/>
      <c r="I432" s="457"/>
      <c r="J432" s="199"/>
    </row>
    <row r="433" spans="1:11" ht="42" customHeight="1" x14ac:dyDescent="0.2">
      <c r="A433" s="455" t="s">
        <v>559</v>
      </c>
      <c r="B433" s="455"/>
      <c r="C433" s="455"/>
      <c r="D433" s="455"/>
      <c r="E433" s="455"/>
      <c r="F433" s="455"/>
      <c r="G433" s="455"/>
      <c r="H433" s="455"/>
      <c r="I433" s="455"/>
      <c r="J433" s="238"/>
    </row>
    <row r="434" spans="1:11" ht="25.5" customHeight="1" x14ac:dyDescent="0.2">
      <c r="A434" s="455" t="s">
        <v>560</v>
      </c>
      <c r="B434" s="455"/>
      <c r="C434" s="455"/>
      <c r="D434" s="455"/>
      <c r="E434" s="455"/>
      <c r="F434" s="455"/>
      <c r="G434" s="455"/>
      <c r="H434" s="455"/>
      <c r="I434" s="455"/>
      <c r="J434" s="238"/>
    </row>
    <row r="435" spans="1:11" ht="41.25" customHeight="1" x14ac:dyDescent="0.2">
      <c r="A435" s="455" t="s">
        <v>561</v>
      </c>
      <c r="B435" s="455"/>
      <c r="C435" s="455"/>
      <c r="D435" s="455"/>
      <c r="E435" s="455"/>
      <c r="F435" s="455"/>
      <c r="G435" s="455"/>
      <c r="H435" s="455"/>
      <c r="I435" s="455"/>
      <c r="J435" s="238"/>
    </row>
    <row r="436" spans="1:11" x14ac:dyDescent="0.2">
      <c r="A436" s="190"/>
      <c r="B436" s="190"/>
      <c r="C436" s="190"/>
      <c r="D436" s="190"/>
      <c r="E436" s="190"/>
      <c r="F436" s="190"/>
      <c r="G436" s="190"/>
      <c r="H436" s="190"/>
      <c r="I436" s="190"/>
      <c r="J436" s="197"/>
    </row>
    <row r="437" spans="1:11" x14ac:dyDescent="0.2">
      <c r="A437" s="188"/>
    </row>
    <row r="438" spans="1:11" x14ac:dyDescent="0.2">
      <c r="A438" s="457" t="s">
        <v>562</v>
      </c>
      <c r="B438" s="458"/>
      <c r="C438" s="458"/>
      <c r="D438" s="458"/>
      <c r="E438" s="458"/>
      <c r="F438" s="458"/>
      <c r="G438" s="458"/>
      <c r="H438" s="458"/>
      <c r="I438" s="458"/>
      <c r="J438" s="199"/>
    </row>
    <row r="439" spans="1:11" ht="55.5" customHeight="1" x14ac:dyDescent="0.2">
      <c r="A439" s="455" t="s">
        <v>563</v>
      </c>
      <c r="B439" s="455"/>
      <c r="C439" s="455"/>
      <c r="D439" s="455"/>
      <c r="E439" s="455"/>
      <c r="F439" s="455"/>
      <c r="G439" s="455"/>
      <c r="H439" s="455"/>
      <c r="I439" s="455"/>
      <c r="J439" s="238"/>
    </row>
    <row r="440" spans="1:11" x14ac:dyDescent="0.2">
      <c r="A440" s="195"/>
    </row>
    <row r="441" spans="1:11" ht="12.75" customHeight="1" x14ac:dyDescent="0.2">
      <c r="A441" s="456" t="s">
        <v>564</v>
      </c>
      <c r="B441" s="458"/>
      <c r="C441" s="458"/>
      <c r="D441" s="458"/>
      <c r="E441" s="458"/>
      <c r="F441" s="458"/>
      <c r="G441" s="458"/>
      <c r="H441" s="458"/>
      <c r="I441" s="458"/>
      <c r="J441" s="199"/>
    </row>
    <row r="442" spans="1:11" ht="12.75" customHeight="1" x14ac:dyDescent="0.2">
      <c r="A442" s="455" t="s">
        <v>565</v>
      </c>
      <c r="B442" s="455"/>
      <c r="C442" s="455"/>
      <c r="D442" s="455"/>
      <c r="E442" s="455"/>
      <c r="F442" s="455"/>
      <c r="G442" s="455"/>
      <c r="H442" s="455"/>
      <c r="I442" s="455"/>
      <c r="J442" s="238"/>
    </row>
    <row r="443" spans="1:11" ht="30" customHeight="1" x14ac:dyDescent="0.2">
      <c r="A443" s="455" t="s">
        <v>566</v>
      </c>
      <c r="B443" s="455"/>
      <c r="C443" s="455"/>
      <c r="D443" s="455"/>
      <c r="E443" s="455"/>
      <c r="F443" s="455"/>
      <c r="G443" s="455"/>
      <c r="H443" s="455"/>
      <c r="I443" s="455"/>
      <c r="J443" s="238"/>
    </row>
    <row r="444" spans="1:11" x14ac:dyDescent="0.2">
      <c r="A444" s="195"/>
      <c r="K444" s="201"/>
    </row>
    <row r="445" spans="1:11" x14ac:dyDescent="0.2">
      <c r="A445" s="120"/>
    </row>
    <row r="446" spans="1:11" ht="25.5" x14ac:dyDescent="0.2">
      <c r="A446" s="187" t="s">
        <v>520</v>
      </c>
      <c r="B446" s="143" t="s">
        <v>569</v>
      </c>
      <c r="C446" s="143" t="s">
        <v>570</v>
      </c>
      <c r="D446" s="143" t="s">
        <v>571</v>
      </c>
      <c r="E446" s="143" t="s">
        <v>572</v>
      </c>
    </row>
    <row r="447" spans="1:11" x14ac:dyDescent="0.2">
      <c r="A447" s="187"/>
      <c r="B447" s="112"/>
      <c r="C447" s="187"/>
      <c r="D447" s="187"/>
      <c r="E447" s="187"/>
    </row>
    <row r="448" spans="1:11" x14ac:dyDescent="0.2">
      <c r="A448" s="115" t="s">
        <v>589</v>
      </c>
      <c r="B448" s="110"/>
      <c r="C448" s="187"/>
      <c r="D448" s="187"/>
      <c r="E448" s="187"/>
    </row>
    <row r="449" spans="1:10" x14ac:dyDescent="0.2">
      <c r="A449" s="187" t="s">
        <v>567</v>
      </c>
      <c r="B449" s="117">
        <v>169640.68799999999</v>
      </c>
      <c r="C449" s="187"/>
      <c r="D449" s="187"/>
      <c r="E449" s="111">
        <v>169640.68799999999</v>
      </c>
    </row>
    <row r="450" spans="1:10" ht="13.5" thickBot="1" x14ac:dyDescent="0.25">
      <c r="A450" s="187" t="s">
        <v>568</v>
      </c>
      <c r="B450" s="113">
        <v>49855.023809999991</v>
      </c>
      <c r="C450" s="113">
        <v>798700.58695999999</v>
      </c>
      <c r="D450" s="113">
        <v>2312.42497</v>
      </c>
      <c r="E450" s="113">
        <v>850868.03574000008</v>
      </c>
    </row>
    <row r="451" spans="1:10" ht="13.5" thickBot="1" x14ac:dyDescent="0.25">
      <c r="A451" s="187"/>
      <c r="B451" s="114">
        <f>SUM(B449:B450)</f>
        <v>219495.71180999998</v>
      </c>
      <c r="C451" s="114">
        <f>SUM(C449:C450)</f>
        <v>798700.58695999999</v>
      </c>
      <c r="D451" s="114">
        <f>SUM(D449:D450)</f>
        <v>2312.42497</v>
      </c>
      <c r="E451" s="114">
        <f>SUM(B451:D451)</f>
        <v>1020508.72374</v>
      </c>
    </row>
    <row r="452" spans="1:10" x14ac:dyDescent="0.2">
      <c r="A452" s="187"/>
      <c r="B452" s="112"/>
      <c r="C452" s="187"/>
      <c r="D452" s="187"/>
      <c r="E452" s="187"/>
    </row>
    <row r="453" spans="1:10" x14ac:dyDescent="0.2">
      <c r="A453" s="115" t="s">
        <v>597</v>
      </c>
      <c r="B453" s="112"/>
      <c r="C453" s="187"/>
      <c r="D453" s="187"/>
      <c r="E453" s="187"/>
    </row>
    <row r="454" spans="1:10" x14ac:dyDescent="0.2">
      <c r="A454" s="187" t="s">
        <v>567</v>
      </c>
      <c r="B454" s="181">
        <v>161075</v>
      </c>
      <c r="C454" s="182"/>
      <c r="D454" s="182"/>
      <c r="E454" s="111">
        <v>161075</v>
      </c>
    </row>
    <row r="455" spans="1:10" ht="13.5" thickBot="1" x14ac:dyDescent="0.25">
      <c r="A455" s="187" t="s">
        <v>568</v>
      </c>
      <c r="B455" s="179">
        <v>671233</v>
      </c>
      <c r="C455" s="179">
        <v>168489</v>
      </c>
      <c r="D455" s="179">
        <v>19741</v>
      </c>
      <c r="E455" s="113">
        <v>859463</v>
      </c>
    </row>
    <row r="456" spans="1:10" ht="13.5" thickBot="1" x14ac:dyDescent="0.25">
      <c r="A456" s="187"/>
      <c r="B456" s="114">
        <f>SUM(B454:B455)</f>
        <v>832308</v>
      </c>
      <c r="C456" s="114">
        <f>SUM(C454:C455)</f>
        <v>168489</v>
      </c>
      <c r="D456" s="114">
        <f>SUM(D454:D455)</f>
        <v>19741</v>
      </c>
      <c r="E456" s="114">
        <f>SUM(B456:D456)</f>
        <v>1020538</v>
      </c>
    </row>
    <row r="457" spans="1:10" ht="27" customHeight="1" x14ac:dyDescent="0.2">
      <c r="A457" s="195"/>
    </row>
    <row r="458" spans="1:10" ht="26.25" customHeight="1" x14ac:dyDescent="0.2">
      <c r="A458" s="455" t="s">
        <v>601</v>
      </c>
      <c r="B458" s="455"/>
      <c r="C458" s="455"/>
      <c r="D458" s="455"/>
      <c r="E458" s="455"/>
      <c r="F458" s="455"/>
      <c r="G458" s="455"/>
      <c r="H458" s="455"/>
      <c r="I458" s="455"/>
      <c r="J458" s="238"/>
    </row>
    <row r="459" spans="1:10" ht="12.75" customHeight="1" x14ac:dyDescent="0.2">
      <c r="A459" s="455" t="s">
        <v>573</v>
      </c>
      <c r="B459" s="455"/>
      <c r="C459" s="455"/>
      <c r="D459" s="455"/>
      <c r="E459" s="455"/>
      <c r="F459" s="455"/>
      <c r="G459" s="455"/>
      <c r="H459" s="455"/>
      <c r="I459" s="455"/>
      <c r="J459" s="238"/>
    </row>
    <row r="460" spans="1:10" ht="12.75" customHeight="1" x14ac:dyDescent="0.2">
      <c r="A460" s="455" t="s">
        <v>574</v>
      </c>
      <c r="B460" s="455"/>
      <c r="C460" s="455"/>
      <c r="D460" s="455"/>
      <c r="E460" s="455"/>
      <c r="F460" s="455"/>
      <c r="G460" s="455"/>
      <c r="H460" s="455"/>
      <c r="I460" s="455"/>
      <c r="J460" s="238"/>
    </row>
    <row r="461" spans="1:10" ht="27" customHeight="1" x14ac:dyDescent="0.2">
      <c r="A461" s="455" t="s">
        <v>575</v>
      </c>
      <c r="B461" s="455"/>
      <c r="C461" s="455"/>
      <c r="D461" s="455"/>
      <c r="E461" s="455"/>
      <c r="F461" s="455"/>
      <c r="G461" s="455"/>
      <c r="H461" s="455"/>
      <c r="I461" s="455"/>
      <c r="J461" s="238"/>
    </row>
    <row r="462" spans="1:10" x14ac:dyDescent="0.2">
      <c r="A462" s="195"/>
    </row>
    <row r="463" spans="1:10" x14ac:dyDescent="0.2">
      <c r="A463" s="195"/>
    </row>
    <row r="464" spans="1:10" x14ac:dyDescent="0.2">
      <c r="A464" s="195"/>
    </row>
    <row r="465" spans="1:10" ht="25.5" x14ac:dyDescent="0.2">
      <c r="A465" s="187" t="s">
        <v>520</v>
      </c>
      <c r="B465" s="143" t="s">
        <v>569</v>
      </c>
      <c r="C465" s="143" t="s">
        <v>570</v>
      </c>
      <c r="D465" s="143" t="s">
        <v>571</v>
      </c>
      <c r="E465" s="143" t="s">
        <v>572</v>
      </c>
    </row>
    <row r="466" spans="1:10" x14ac:dyDescent="0.2">
      <c r="A466" s="187"/>
      <c r="B466" s="112"/>
      <c r="C466" s="187"/>
      <c r="D466" s="187"/>
      <c r="E466" s="187"/>
    </row>
    <row r="467" spans="1:10" x14ac:dyDescent="0.2">
      <c r="A467" s="115" t="s">
        <v>589</v>
      </c>
      <c r="B467" s="112"/>
      <c r="C467" s="187"/>
      <c r="D467" s="187"/>
      <c r="E467" s="187"/>
    </row>
    <row r="468" spans="1:10" x14ac:dyDescent="0.2">
      <c r="A468" s="187" t="s">
        <v>567</v>
      </c>
      <c r="B468" s="117">
        <v>86397.013999999996</v>
      </c>
      <c r="C468" s="187"/>
      <c r="D468" s="187"/>
      <c r="E468" s="111">
        <v>86397.013999999996</v>
      </c>
    </row>
    <row r="469" spans="1:10" ht="13.5" thickBot="1" x14ac:dyDescent="0.25">
      <c r="A469" s="187" t="s">
        <v>568</v>
      </c>
      <c r="B469" s="113">
        <v>2477.7221300000001</v>
      </c>
      <c r="C469" s="113">
        <v>38687.346859999998</v>
      </c>
      <c r="D469" s="113">
        <v>12989.020930000001</v>
      </c>
      <c r="E469" s="113">
        <v>54154.089919999999</v>
      </c>
    </row>
    <row r="470" spans="1:10" ht="13.5" thickBot="1" x14ac:dyDescent="0.25">
      <c r="A470" s="187"/>
      <c r="B470" s="114">
        <f>SUM(B468:B469)</f>
        <v>88874.73612999999</v>
      </c>
      <c r="C470" s="114">
        <f>SUM(C468:C469)</f>
        <v>38687.346859999998</v>
      </c>
      <c r="D470" s="114">
        <f>SUM(D468:D469)</f>
        <v>12989.020930000001</v>
      </c>
      <c r="E470" s="114">
        <f>SUM(B470:D470)</f>
        <v>140551.10391999999</v>
      </c>
    </row>
    <row r="471" spans="1:10" x14ac:dyDescent="0.2">
      <c r="A471" s="187"/>
      <c r="B471" s="112"/>
      <c r="C471" s="187"/>
      <c r="D471" s="187"/>
      <c r="E471" s="187"/>
    </row>
    <row r="472" spans="1:10" x14ac:dyDescent="0.2">
      <c r="A472" s="115" t="s">
        <v>597</v>
      </c>
      <c r="B472" s="112"/>
      <c r="C472" s="187"/>
      <c r="D472" s="187"/>
      <c r="E472" s="187"/>
    </row>
    <row r="473" spans="1:10" x14ac:dyDescent="0.2">
      <c r="A473" s="187" t="s">
        <v>567</v>
      </c>
      <c r="B473" s="178">
        <v>83829</v>
      </c>
      <c r="C473" s="182"/>
      <c r="D473" s="182"/>
      <c r="E473" s="111">
        <f>SUM(B473:D473)</f>
        <v>83829</v>
      </c>
    </row>
    <row r="474" spans="1:10" ht="13.5" thickBot="1" x14ac:dyDescent="0.25">
      <c r="A474" s="187" t="s">
        <v>568</v>
      </c>
      <c r="B474" s="179">
        <v>344</v>
      </c>
      <c r="C474" s="179">
        <v>30691</v>
      </c>
      <c r="D474" s="179">
        <v>28297</v>
      </c>
      <c r="E474" s="113">
        <f>SUM(B474:D474)</f>
        <v>59332</v>
      </c>
    </row>
    <row r="475" spans="1:10" ht="13.5" thickBot="1" x14ac:dyDescent="0.25">
      <c r="A475" s="187"/>
      <c r="B475" s="114">
        <f>SUM(B473:B474)</f>
        <v>84173</v>
      </c>
      <c r="C475" s="114">
        <f>SUM(C473:C474)</f>
        <v>30691</v>
      </c>
      <c r="D475" s="114">
        <f>SUM(D473:D474)</f>
        <v>28297</v>
      </c>
      <c r="E475" s="114">
        <f>SUM(B475:D475)</f>
        <v>143161</v>
      </c>
    </row>
    <row r="476" spans="1:10" x14ac:dyDescent="0.2">
      <c r="A476" s="195"/>
    </row>
    <row r="477" spans="1:10" x14ac:dyDescent="0.2">
      <c r="A477" s="120"/>
    </row>
    <row r="478" spans="1:10" ht="12.75" customHeight="1" x14ac:dyDescent="0.2">
      <c r="A478" s="455" t="s">
        <v>576</v>
      </c>
      <c r="B478" s="458"/>
      <c r="C478" s="458"/>
      <c r="D478" s="458"/>
      <c r="E478" s="458"/>
      <c r="F478" s="458"/>
      <c r="G478" s="458"/>
      <c r="H478" s="458"/>
      <c r="I478" s="458"/>
      <c r="J478" s="199"/>
    </row>
    <row r="479" spans="1:10" x14ac:dyDescent="0.2">
      <c r="A479" s="190"/>
      <c r="B479" s="190"/>
      <c r="C479" s="190"/>
      <c r="D479" s="190"/>
      <c r="E479" s="190"/>
      <c r="F479" s="190"/>
      <c r="G479" s="190"/>
      <c r="H479" s="190"/>
      <c r="I479" s="190"/>
      <c r="J479" s="197"/>
    </row>
    <row r="480" spans="1:10" x14ac:dyDescent="0.2">
      <c r="A480" s="195"/>
    </row>
    <row r="481" spans="1:9" x14ac:dyDescent="0.2">
      <c r="A481" s="477" t="s">
        <v>584</v>
      </c>
      <c r="B481" s="477"/>
      <c r="C481" s="477"/>
      <c r="D481" s="477"/>
      <c r="E481" s="477"/>
      <c r="F481" s="477"/>
      <c r="G481" s="477"/>
      <c r="H481" s="477"/>
      <c r="I481" s="477"/>
    </row>
    <row r="485" spans="1:9" x14ac:dyDescent="0.2">
      <c r="A485" s="120"/>
    </row>
    <row r="486" spans="1:9" x14ac:dyDescent="0.2">
      <c r="A486" s="120"/>
    </row>
  </sheetData>
  <mergeCells count="120">
    <mergeCell ref="A481:I481"/>
    <mergeCell ref="A312:E312"/>
    <mergeCell ref="A326:E326"/>
    <mergeCell ref="A327:E327"/>
    <mergeCell ref="A353:I353"/>
    <mergeCell ref="A390:I390"/>
    <mergeCell ref="A461:I461"/>
    <mergeCell ref="A442:I442"/>
    <mergeCell ref="A443:I443"/>
    <mergeCell ref="A458:I458"/>
    <mergeCell ref="A459:I459"/>
    <mergeCell ref="A460:I460"/>
    <mergeCell ref="A423:I423"/>
    <mergeCell ref="A428:I428"/>
    <mergeCell ref="A429:I429"/>
    <mergeCell ref="A433:I433"/>
    <mergeCell ref="A434:I434"/>
    <mergeCell ref="A441:I441"/>
    <mergeCell ref="A393:J393"/>
    <mergeCell ref="B397:C397"/>
    <mergeCell ref="D397:E397"/>
    <mergeCell ref="B413:C413"/>
    <mergeCell ref="D413:E413"/>
    <mergeCell ref="A410:I410"/>
    <mergeCell ref="A297:I297"/>
    <mergeCell ref="A122:I122"/>
    <mergeCell ref="A126:I126"/>
    <mergeCell ref="A144:I144"/>
    <mergeCell ref="A145:I145"/>
    <mergeCell ref="A201:I201"/>
    <mergeCell ref="A40:I40"/>
    <mergeCell ref="A43:I43"/>
    <mergeCell ref="A44:I44"/>
    <mergeCell ref="A46:I46"/>
    <mergeCell ref="A42:I42"/>
    <mergeCell ref="A99:F99"/>
    <mergeCell ref="C219:I219"/>
    <mergeCell ref="D216:I216"/>
    <mergeCell ref="A212:I212"/>
    <mergeCell ref="A146:I146"/>
    <mergeCell ref="A323:D323"/>
    <mergeCell ref="F313:F314"/>
    <mergeCell ref="A324:D324"/>
    <mergeCell ref="E313:E314"/>
    <mergeCell ref="A313:D314"/>
    <mergeCell ref="A315:D315"/>
    <mergeCell ref="A316:D316"/>
    <mergeCell ref="A317:D317"/>
    <mergeCell ref="A318:D318"/>
    <mergeCell ref="A319:D319"/>
    <mergeCell ref="A320:D320"/>
    <mergeCell ref="A2:I2"/>
    <mergeCell ref="A7:J7"/>
    <mergeCell ref="A8:I8"/>
    <mergeCell ref="A9:I9"/>
    <mergeCell ref="A12:I12"/>
    <mergeCell ref="A13:I13"/>
    <mergeCell ref="A14:I14"/>
    <mergeCell ref="A38:I38"/>
    <mergeCell ref="A19:I19"/>
    <mergeCell ref="A22:I22"/>
    <mergeCell ref="A24:I24"/>
    <mergeCell ref="B25:I25"/>
    <mergeCell ref="B26:I26"/>
    <mergeCell ref="B27:I27"/>
    <mergeCell ref="B31:I31"/>
    <mergeCell ref="B33:I33"/>
    <mergeCell ref="A18:I18"/>
    <mergeCell ref="A5:I5"/>
    <mergeCell ref="A11:I11"/>
    <mergeCell ref="B35:I35"/>
    <mergeCell ref="B32:I32"/>
    <mergeCell ref="A478:I478"/>
    <mergeCell ref="A101:F101"/>
    <mergeCell ref="A107:F107"/>
    <mergeCell ref="A202:I202"/>
    <mergeCell ref="A206:I206"/>
    <mergeCell ref="A207:I207"/>
    <mergeCell ref="A209:I209"/>
    <mergeCell ref="A210:I210"/>
    <mergeCell ref="A211:I211"/>
    <mergeCell ref="A214:I214"/>
    <mergeCell ref="A394:I394"/>
    <mergeCell ref="A395:I395"/>
    <mergeCell ref="A298:I298"/>
    <mergeCell ref="A299:I299"/>
    <mergeCell ref="A300:I300"/>
    <mergeCell ref="A309:I309"/>
    <mergeCell ref="A310:I310"/>
    <mergeCell ref="A328:E328"/>
    <mergeCell ref="A308:E308"/>
    <mergeCell ref="A333:E333"/>
    <mergeCell ref="A351:E351"/>
    <mergeCell ref="A311:E311"/>
    <mergeCell ref="A439:I439"/>
    <mergeCell ref="A321:D321"/>
    <mergeCell ref="A411:I411"/>
    <mergeCell ref="A409:I409"/>
    <mergeCell ref="A427:I427"/>
    <mergeCell ref="A432:I432"/>
    <mergeCell ref="A438:I438"/>
    <mergeCell ref="B34:I34"/>
    <mergeCell ref="A208:I208"/>
    <mergeCell ref="A30:I30"/>
    <mergeCell ref="A125:I125"/>
    <mergeCell ref="A221:I221"/>
    <mergeCell ref="A246:I246"/>
    <mergeCell ref="A301:I301"/>
    <mergeCell ref="A307:I307"/>
    <mergeCell ref="A435:I435"/>
    <mergeCell ref="A47:I47"/>
    <mergeCell ref="A70:C70"/>
    <mergeCell ref="A71:C71"/>
    <mergeCell ref="A72:C72"/>
    <mergeCell ref="A100:F100"/>
    <mergeCell ref="A89:C89"/>
    <mergeCell ref="A90:C90"/>
    <mergeCell ref="A91:F91"/>
    <mergeCell ref="A97:F97"/>
    <mergeCell ref="A322:D322"/>
  </mergeCells>
  <phoneticPr fontId="5" type="noConversion"/>
  <printOptions horizontalCentered="1"/>
  <pageMargins left="0.39370078740157483" right="0.39370078740157483" top="0.98425196850393704" bottom="0.98425196850393704" header="0.51181102362204722" footer="0.51181102362204722"/>
  <pageSetup paperSize="9" scale="74" orientation="portrait" r:id="rId1"/>
  <headerFooter alignWithMargins="0"/>
  <rowBreaks count="7" manualBreakCount="7">
    <brk id="59" max="8" man="1"/>
    <brk id="124" max="16383" man="1"/>
    <brk id="186" max="16383" man="1"/>
    <brk id="253" max="8" man="1"/>
    <brk id="311" max="16383" man="1"/>
    <brk id="369" max="16383" man="1"/>
    <brk id="425" max="16383" man="1"/>
  </rowBreaks>
  <ignoredErrors>
    <ignoredError sqref="C96 C282 C292 C59 C233 C332 C359 C367 C375 C69 C88 C106 C120 C14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INFOMRATION</vt:lpstr>
      <vt:lpstr>Balance sheet</vt:lpstr>
      <vt:lpstr>P&amp;L</vt:lpstr>
      <vt:lpstr>CF_I</vt:lpstr>
      <vt:lpstr>NT_D</vt:lpstr>
      <vt:lpstr>CC</vt:lpstr>
      <vt:lpstr>Notes</vt:lpstr>
      <vt:lpstr>'Balance sheet'!Print_Area</vt:lpstr>
      <vt:lpstr>CC!Print_Area</vt:lpstr>
      <vt:lpstr>CF_I!Print_Area</vt:lpstr>
      <vt:lpstr>'GENERAL INFOMRATION'!Print_Area</vt:lpstr>
      <vt:lpstr>Notes!Print_Area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creator>Mijo Jozić</dc:creator>
  <cp:lastModifiedBy>skundovic</cp:lastModifiedBy>
  <cp:lastPrinted>2011-06-29T12:30:58Z</cp:lastPrinted>
  <dcterms:created xsi:type="dcterms:W3CDTF">2008-10-17T11:51:54Z</dcterms:created>
  <dcterms:modified xsi:type="dcterms:W3CDTF">2011-10-25T08:08:19Z</dcterms:modified>
</cp:coreProperties>
</file>