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defaultThemeVersion="124226"/>
  <bookViews>
    <workbookView xWindow="0" yWindow="75" windowWidth="12165" windowHeight="8115"/>
  </bookViews>
  <sheets>
    <sheet name="GENERAL INFORMATION" sheetId="15" r:id="rId1"/>
    <sheet name="Balance sheet" sheetId="19" r:id="rId2"/>
    <sheet name="P&amp;L" sheetId="18" r:id="rId3"/>
    <sheet name="CF_I" sheetId="20" r:id="rId4"/>
    <sheet name="NT_D" sheetId="21" state="hidden" r:id="rId5"/>
    <sheet name="CC" sheetId="17" r:id="rId6"/>
    <sheet name="Notes" sheetId="16" r:id="rId7"/>
  </sheets>
  <definedNames>
    <definedName name="_xlnm.Print_Area" localSheetId="5">CC!$A$1:$K$25</definedName>
    <definedName name="_xlnm.Print_Area" localSheetId="3">CF_I!$A$1:$K$52</definedName>
    <definedName name="_xlnm.Print_Area" localSheetId="0">'GENERAL INFORMATION'!$A$1:$I$63</definedName>
    <definedName name="_xlnm.Print_Area" localSheetId="6">Notes!$A$1:$I$478</definedName>
  </definedNames>
  <calcPr calcId="145621" iterate="1" iterateDelta="1E-4"/>
</workbook>
</file>

<file path=xl/calcChain.xml><?xml version="1.0" encoding="utf-8"?>
<calcChain xmlns="http://schemas.openxmlformats.org/spreadsheetml/2006/main">
  <c r="B378" i="16" l="1"/>
  <c r="B340" i="16"/>
  <c r="B244" i="16"/>
  <c r="E441" i="16" l="1"/>
  <c r="E440" i="16"/>
  <c r="E446" i="16"/>
  <c r="E445" i="16"/>
  <c r="D447" i="16"/>
  <c r="C447" i="16"/>
  <c r="B447" i="16"/>
  <c r="D442" i="16"/>
  <c r="C442" i="16"/>
  <c r="B442" i="16"/>
  <c r="J100" i="19"/>
  <c r="J90" i="19"/>
  <c r="J86" i="19"/>
  <c r="J82" i="19"/>
  <c r="J79" i="19"/>
  <c r="J72" i="19"/>
  <c r="J56" i="19"/>
  <c r="J49" i="19"/>
  <c r="J41" i="19"/>
  <c r="J35" i="19"/>
  <c r="J26" i="19"/>
  <c r="J16" i="19"/>
  <c r="J9" i="19"/>
  <c r="K33" i="18"/>
  <c r="J33" i="18"/>
  <c r="K27" i="18"/>
  <c r="K42" i="18" s="1"/>
  <c r="J27" i="18"/>
  <c r="K22" i="18"/>
  <c r="J22" i="18"/>
  <c r="K16" i="18"/>
  <c r="J16" i="18"/>
  <c r="K12" i="18"/>
  <c r="K10" i="18" s="1"/>
  <c r="K43" i="18" s="1"/>
  <c r="K46" i="18" s="1"/>
  <c r="J12" i="18"/>
  <c r="J10" i="18"/>
  <c r="J43" i="18" s="1"/>
  <c r="K7" i="18"/>
  <c r="J7" i="18"/>
  <c r="J42" i="18" s="1"/>
  <c r="J45" i="20"/>
  <c r="J44" i="20"/>
  <c r="J46" i="20" s="1"/>
  <c r="J38" i="20"/>
  <c r="J31" i="20"/>
  <c r="J27" i="20"/>
  <c r="J18" i="20"/>
  <c r="J13" i="20"/>
  <c r="J14" i="17"/>
  <c r="J46" i="18" l="1"/>
  <c r="J44" i="18"/>
  <c r="J48" i="18" s="1"/>
  <c r="J45" i="18"/>
  <c r="K44" i="18"/>
  <c r="K48" i="18" s="1"/>
  <c r="K45" i="18"/>
  <c r="J32" i="20"/>
  <c r="E442" i="16"/>
  <c r="E447" i="16"/>
  <c r="J33" i="20"/>
  <c r="J20" i="20"/>
  <c r="J69" i="19"/>
  <c r="J40" i="19"/>
  <c r="J8" i="19"/>
  <c r="K49" i="18"/>
  <c r="J19" i="20"/>
  <c r="E460" i="16"/>
  <c r="E459" i="16"/>
  <c r="K50" i="18" l="1"/>
  <c r="K56" i="18"/>
  <c r="J48" i="20"/>
  <c r="J51" i="20" s="1"/>
  <c r="J50" i="18"/>
  <c r="J49" i="18"/>
  <c r="J56" i="18"/>
  <c r="J118" i="19"/>
  <c r="J114" i="19"/>
  <c r="J66" i="19"/>
  <c r="J47" i="20"/>
  <c r="J50" i="20" s="1"/>
  <c r="B283" i="16"/>
  <c r="B273" i="16"/>
  <c r="B262" i="16"/>
  <c r="B264" i="16" s="1"/>
  <c r="B232" i="16"/>
  <c r="B234" i="16" s="1"/>
  <c r="B210" i="16"/>
  <c r="B212" i="16" s="1"/>
  <c r="H197" i="16"/>
  <c r="G197" i="16"/>
  <c r="F197" i="16"/>
  <c r="E197" i="16"/>
  <c r="D197" i="16"/>
  <c r="C197" i="16"/>
  <c r="B197" i="16"/>
  <c r="I196" i="16"/>
  <c r="I195" i="16"/>
  <c r="I194" i="16"/>
  <c r="H191" i="16"/>
  <c r="G191" i="16"/>
  <c r="F191" i="16"/>
  <c r="F200" i="16" s="1"/>
  <c r="E191" i="16"/>
  <c r="D191" i="16"/>
  <c r="C191" i="16"/>
  <c r="B191" i="16"/>
  <c r="B200" i="16" s="1"/>
  <c r="I190" i="16"/>
  <c r="I189" i="16"/>
  <c r="I188" i="16"/>
  <c r="I187" i="16"/>
  <c r="D178" i="16"/>
  <c r="C178" i="16"/>
  <c r="B178" i="16"/>
  <c r="E177" i="16"/>
  <c r="E176" i="16"/>
  <c r="E175" i="16"/>
  <c r="D172" i="16"/>
  <c r="C172" i="16"/>
  <c r="B172" i="16"/>
  <c r="E171" i="16"/>
  <c r="E170" i="16"/>
  <c r="E169" i="16"/>
  <c r="E168" i="16"/>
  <c r="K21" i="17"/>
  <c r="K14" i="17"/>
  <c r="K23" i="17" s="1"/>
  <c r="K44" i="20"/>
  <c r="K38" i="20"/>
  <c r="K31" i="20"/>
  <c r="K27" i="20"/>
  <c r="K32" i="20" s="1"/>
  <c r="K18" i="20"/>
  <c r="K13" i="20"/>
  <c r="M57" i="18"/>
  <c r="M66" i="18" s="1"/>
  <c r="L57" i="18"/>
  <c r="L66" i="18" s="1"/>
  <c r="M33" i="18"/>
  <c r="L33" i="18"/>
  <c r="M27" i="18"/>
  <c r="L27" i="18"/>
  <c r="M22" i="18"/>
  <c r="L22" i="18"/>
  <c r="M16" i="18"/>
  <c r="L16" i="18"/>
  <c r="M12" i="18"/>
  <c r="L12" i="18"/>
  <c r="M7" i="18"/>
  <c r="L7" i="18"/>
  <c r="L42" i="18" s="1"/>
  <c r="K100" i="19"/>
  <c r="K90" i="19"/>
  <c r="K86" i="19"/>
  <c r="K82" i="19"/>
  <c r="K79" i="19"/>
  <c r="K72" i="19"/>
  <c r="K56" i="19"/>
  <c r="K49" i="19"/>
  <c r="K41" i="19"/>
  <c r="K35" i="19"/>
  <c r="K26" i="19"/>
  <c r="K16" i="19"/>
  <c r="K9" i="19"/>
  <c r="J52" i="20" l="1"/>
  <c r="K46" i="20"/>
  <c r="D181" i="16"/>
  <c r="E178" i="16"/>
  <c r="E172" i="16"/>
  <c r="D200" i="16"/>
  <c r="H200" i="16"/>
  <c r="K45" i="20"/>
  <c r="K19" i="20"/>
  <c r="L10" i="18"/>
  <c r="L43" i="18" s="1"/>
  <c r="L45" i="18" s="1"/>
  <c r="K40" i="19"/>
  <c r="E200" i="16"/>
  <c r="C200" i="16"/>
  <c r="G200" i="16"/>
  <c r="K8" i="19"/>
  <c r="K66" i="19" s="1"/>
  <c r="K69" i="19"/>
  <c r="M10" i="18"/>
  <c r="M43" i="18" s="1"/>
  <c r="M42" i="18"/>
  <c r="B181" i="16"/>
  <c r="I197" i="16"/>
  <c r="I191" i="16"/>
  <c r="C181" i="16"/>
  <c r="K33" i="20"/>
  <c r="K20" i="20"/>
  <c r="L44" i="18"/>
  <c r="L48" i="18" s="1"/>
  <c r="L56" i="18" s="1"/>
  <c r="L67" i="18" s="1"/>
  <c r="L70" i="18" s="1"/>
  <c r="L46" i="18" l="1"/>
  <c r="K48" i="20"/>
  <c r="K51" i="20" s="1"/>
  <c r="K114" i="19"/>
  <c r="K118" i="19"/>
  <c r="I200" i="16"/>
  <c r="E181" i="16"/>
  <c r="M44" i="18"/>
  <c r="M48" i="18" s="1"/>
  <c r="M56" i="18" s="1"/>
  <c r="M67" i="18" s="1"/>
  <c r="M70" i="18" s="1"/>
  <c r="M45" i="18"/>
  <c r="M46" i="18"/>
  <c r="K47" i="20"/>
  <c r="K50" i="20" s="1"/>
  <c r="K52" i="20" s="1"/>
  <c r="M49" i="18"/>
  <c r="M50" i="18"/>
  <c r="L49" i="18"/>
  <c r="L50" i="18"/>
  <c r="J23" i="17" l="1"/>
  <c r="J57" i="18"/>
  <c r="K123" i="19" l="1"/>
  <c r="J123" i="19"/>
  <c r="K122" i="19"/>
  <c r="J122" i="19"/>
  <c r="C367" i="16" l="1"/>
  <c r="B367" i="16"/>
  <c r="B138" i="16" l="1"/>
  <c r="C138" i="16"/>
  <c r="B77" i="16"/>
  <c r="C77" i="16"/>
  <c r="D466" i="16" l="1"/>
  <c r="C466" i="16"/>
  <c r="B466" i="16"/>
  <c r="D461" i="16"/>
  <c r="B461" i="16"/>
  <c r="C461" i="16"/>
  <c r="E414" i="16"/>
  <c r="D414" i="16"/>
  <c r="C414" i="16"/>
  <c r="B414" i="16"/>
  <c r="D398" i="16"/>
  <c r="C398" i="16"/>
  <c r="B398" i="16"/>
  <c r="C378" i="16"/>
  <c r="C359" i="16"/>
  <c r="B359" i="16"/>
  <c r="C351" i="16"/>
  <c r="B351" i="16"/>
  <c r="B325" i="16"/>
  <c r="C325" i="16"/>
  <c r="C283" i="16"/>
  <c r="C273" i="16"/>
  <c r="C262" i="16"/>
  <c r="C232" i="16"/>
  <c r="C210" i="16"/>
  <c r="C212" i="16" s="1"/>
  <c r="C158" i="16"/>
  <c r="B158" i="16"/>
  <c r="C150" i="16"/>
  <c r="B150" i="16"/>
  <c r="C114" i="16"/>
  <c r="B87" i="16"/>
  <c r="K71" i="18"/>
  <c r="J71" i="18"/>
  <c r="C340" i="16" l="1"/>
  <c r="C234" i="16"/>
  <c r="B124" i="16"/>
  <c r="B226" i="16"/>
  <c r="E466" i="16"/>
  <c r="B253" i="16"/>
  <c r="C124" i="16"/>
  <c r="C87" i="16"/>
  <c r="E461" i="16"/>
  <c r="C106" i="16"/>
  <c r="E398" i="16"/>
  <c r="B106" i="16"/>
  <c r="B114" i="16"/>
  <c r="C264" i="16"/>
  <c r="C226" i="16"/>
  <c r="K57" i="18" l="1"/>
  <c r="K66" i="18" s="1"/>
  <c r="K53" i="21"/>
  <c r="J53" i="21"/>
  <c r="K19" i="21"/>
  <c r="K12" i="21"/>
  <c r="K32" i="21"/>
  <c r="K33" i="21" s="1"/>
  <c r="K28" i="21"/>
  <c r="K34" i="21"/>
  <c r="K45" i="21"/>
  <c r="K39" i="21"/>
  <c r="J19" i="21"/>
  <c r="J12" i="21"/>
  <c r="J21" i="21" s="1"/>
  <c r="J32" i="21"/>
  <c r="J28" i="21"/>
  <c r="J45" i="21"/>
  <c r="J39" i="21"/>
  <c r="J47" i="21" s="1"/>
  <c r="J66" i="18"/>
  <c r="K21" i="21" l="1"/>
  <c r="K46" i="21"/>
  <c r="J34" i="21"/>
  <c r="K47" i="21"/>
  <c r="K49" i="21" s="1"/>
  <c r="K20" i="21"/>
  <c r="J46" i="21"/>
  <c r="J33" i="21"/>
  <c r="J49" i="21" s="1"/>
  <c r="J20" i="21"/>
  <c r="K48" i="21" l="1"/>
  <c r="J67" i="18"/>
  <c r="J70" i="18" s="1"/>
  <c r="J48" i="21"/>
  <c r="L52" i="20" l="1"/>
  <c r="B296" i="16"/>
  <c r="K67" i="18"/>
  <c r="K70" i="18" s="1"/>
</calcChain>
</file>

<file path=xl/sharedStrings.xml><?xml version="1.0" encoding="utf-8"?>
<sst xmlns="http://schemas.openxmlformats.org/spreadsheetml/2006/main" count="772" uniqueCount="634">
  <si>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</si>
  <si>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</si>
  <si>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</si>
  <si>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u razdoblju __.__.____. do __.__.____.</t>
  </si>
  <si>
    <t>Obveznik: _____________________________________________________________</t>
  </si>
  <si>
    <t>Ukupno smanjenje novčanog tijeka (015 – 014 + 027 – 026 + 039 – 038)</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</si>
  <si>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</si>
  <si>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</si>
  <si>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</si>
  <si>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</si>
  <si>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</si>
  <si>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</si>
  <si>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</si>
  <si>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II.  Ukupno novčani izdaci od poslovnih aktivnosti (007 do 012)</t>
  </si>
  <si>
    <t>IV. Ukupno novčani izdaci od investicijskih aktivnosti (022 do 024)</t>
  </si>
  <si>
    <t>V. Ukupno novčani primici od financijskih aktivnosti (028 do 030)</t>
  </si>
  <si>
    <t>Naziv pozicije</t>
  </si>
  <si>
    <t>A1) NETO POVEĆANJE NOVČANOG TIJEKA OD POSLOVNIH 
       AKTIVNOSTI (006-013)</t>
  </si>
  <si>
    <t>A2) NETO SMANJENJE NOVČANOG TIJEKA OD POSLOVNIH 
       AKTIVNOSTI (013-006)</t>
  </si>
  <si>
    <t>B1) NETO POVEĆANJE NOVČANOG TIJEKA OD INVESTICIJSKIH
       AKTIVNOSTI (021-025)</t>
  </si>
  <si>
    <t>B2) NETO SMANJENJE NOVČANOG TIJEKA OD INVESTICIJSKIH
       AKTIVNOSTI (025-021)</t>
  </si>
  <si>
    <t xml:space="preserve">   3. Goodwill</t>
  </si>
  <si>
    <t>III. Ukupno novčani primici od investicijskih aktivnosti (016 do 020)</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</si>
  <si>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</si>
  <si>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</si>
  <si>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</si>
  <si>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</si>
  <si>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</si>
  <si>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</si>
  <si>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</si>
  <si>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</si>
  <si>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</si>
  <si>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</si>
  <si>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VI. Ukupno novčani izdaci od financijskih aktivnosti (032 do 036)</t>
  </si>
  <si>
    <t>Ukupno povećanje novčanog tijeka (014 – 015 + 026 – 027 + 038 – 039)</t>
  </si>
  <si>
    <t>NOVČANI TIJEK OD POSLOVNIH AKTIVNOSTI</t>
  </si>
  <si>
    <t>NOVČANI TIJEK OD INVESTICIJSKIH AKTIVNOSTI</t>
  </si>
  <si>
    <t>NOVČANI TIJEK OD FINANCIJSKIH AKTIVNOSTI</t>
  </si>
  <si>
    <t>Novac i novčani ekvivalenti na početku razdoblja</t>
  </si>
  <si>
    <t>C1) NETO POVEĆANJE NOVČANOG TIJEKA OD FINANCIJSKIH
       AKTIVNOSTI (031-037)</t>
  </si>
  <si>
    <t>C2) NETO SMANJENJE NOVČANOG TIJEKA OD FINANCIJSKIH
       AKTIVNOSTI (037-031)</t>
  </si>
  <si>
    <t xml:space="preserve">     1. Novčani primici od prodaje dugotrajne materijalne i nematerijalne imovine</t>
  </si>
  <si>
    <t xml:space="preserve">     2. Novčani primici od prodaje vlasničkih i dužničkih instrumenata</t>
  </si>
  <si>
    <t xml:space="preserve">     5. Ostali novčani primici od investicijskih aktivnosti</t>
  </si>
  <si>
    <t xml:space="preserve">   1. Novčani primici od izdavanja vlasničkih i dužničkih financijskih instrumenata</t>
  </si>
  <si>
    <t>Povećanje  novca i novčanih ekvivalenata</t>
  </si>
  <si>
    <t>Smanjenje novca i novčanih ekvivalenata</t>
  </si>
  <si>
    <t>Novac i novčani ekvivalenti na kraju razdoblja</t>
  </si>
  <si>
    <t>IZVJEŠTAJ O NOVČANOM TIJEKU - Direktna metoda</t>
  </si>
  <si>
    <t>I.  Ukupno novčani primici od poslovnih aktivnosti (001 do 005)</t>
  </si>
  <si>
    <t xml:space="preserve">     1. Novčani primici od kupaca</t>
  </si>
  <si>
    <t>(unosi se samo prezime i ime osobe za kontakt)</t>
  </si>
  <si>
    <t>Telefaks:</t>
  </si>
  <si>
    <t>(osoba ovlaštene za zastupanje)</t>
  </si>
  <si>
    <t/>
  </si>
  <si>
    <t>M.P.</t>
  </si>
  <si>
    <r>
      <t xml:space="preserve">AOP
</t>
    </r>
    <r>
      <rPr>
        <b/>
        <sz val="8"/>
        <rFont val="Arial"/>
        <family val="2"/>
        <charset val="238"/>
      </rPr>
      <t>oznaka</t>
    </r>
  </si>
  <si>
    <t>3</t>
  </si>
  <si>
    <t>4</t>
  </si>
  <si>
    <t>Prethodno razdoblje</t>
  </si>
  <si>
    <t>Tekuće razdoblje</t>
  </si>
  <si>
    <t xml:space="preserve">     3. Novčani primici od kamata</t>
  </si>
  <si>
    <t xml:space="preserve">     4. Novčani primici od dividendi</t>
  </si>
  <si>
    <t>0820431</t>
  </si>
  <si>
    <t>040035070</t>
  </si>
  <si>
    <t>36004425025</t>
  </si>
  <si>
    <t>OT-OPTIMA TELEKOM d.d.</t>
  </si>
  <si>
    <t>BUZIN</t>
  </si>
  <si>
    <t>BANI 75A</t>
  </si>
  <si>
    <t>info@optima.hr</t>
  </si>
  <si>
    <t>www.optima.hr</t>
  </si>
  <si>
    <t>Svetlana Kundović</t>
  </si>
  <si>
    <t>01/5492 027</t>
  </si>
  <si>
    <t>svetlana.kundovic@optima-telekom.hr</t>
  </si>
  <si>
    <t>OPTIMA DIRECT d.o.o.</t>
  </si>
  <si>
    <t>Buje</t>
  </si>
  <si>
    <t>03806014</t>
  </si>
  <si>
    <t>02236133</t>
  </si>
  <si>
    <t>Koper, Republika Slovenija</t>
  </si>
  <si>
    <t>OPTIMA TELEKOM d.o.o.</t>
  </si>
  <si>
    <t>01/5492 019</t>
  </si>
  <si>
    <t xml:space="preserve"> </t>
  </si>
  <si>
    <t>Goran Jovičić</t>
  </si>
  <si>
    <t xml:space="preserve">Jadranka Suručić                                    </t>
  </si>
  <si>
    <t>Matija Martić</t>
  </si>
  <si>
    <t>Nada Martić</t>
  </si>
  <si>
    <t>MARTIĆ MATIJA (1/1)</t>
  </si>
  <si>
    <t>RAIFFEISENBANK AUSTRIA D.D./R5</t>
  </si>
  <si>
    <t>RAIFFEISENBANK AUSTRIA D.D./RBA</t>
  </si>
  <si>
    <t>SOCIETE GENERALE-SPLITSKA BANKA D.D./ AZ OBVEZNI MIROVINSKI FOND (1/1)</t>
  </si>
  <si>
    <t>ZAGREBAČKA BANKA D.D. (1/1)</t>
  </si>
  <si>
    <t>RAIFFEISENBANK AUSTRIA D.D. (1/1)</t>
  </si>
  <si>
    <t>ŽUVANIĆ ROLAND (1/1)</t>
  </si>
  <si>
    <t>EUR</t>
  </si>
  <si>
    <t>USD</t>
  </si>
  <si>
    <t>CHF</t>
  </si>
  <si>
    <t>GPB</t>
  </si>
  <si>
    <t>Ivan Martić</t>
  </si>
  <si>
    <t>ZAGREBAČKA BANKA D.D./ZBIRNI SKRBNIČKI RAČUN ZA UNICREDIT BANK AUSTRIA AG</t>
  </si>
  <si>
    <t>Enclosure 1</t>
  </si>
  <si>
    <t>Reporting period:</t>
  </si>
  <si>
    <t>to</t>
  </si>
  <si>
    <t>Tax Number (MB):</t>
  </si>
  <si>
    <t>Registration Number (MBS):</t>
  </si>
  <si>
    <t>Personal Identification Number (OIB):</t>
  </si>
  <si>
    <t>Issuer:</t>
  </si>
  <si>
    <t>Postal Code and Location:</t>
  </si>
  <si>
    <t>Street and number:</t>
  </si>
  <si>
    <t>e-mail address:</t>
  </si>
  <si>
    <t>Internet address:</t>
  </si>
  <si>
    <t>Code and name for municipality/city</t>
  </si>
  <si>
    <t>Code and name for county</t>
  </si>
  <si>
    <t>Number of employees</t>
  </si>
  <si>
    <t>(at the year's end)</t>
  </si>
  <si>
    <t>Consolidated Report</t>
  </si>
  <si>
    <t>Business activity code:</t>
  </si>
  <si>
    <t>Entities in consolidation (according to IFRS)</t>
  </si>
  <si>
    <t>Registered seat:</t>
  </si>
  <si>
    <t>Tax number (MB):</t>
  </si>
  <si>
    <t>YES</t>
  </si>
  <si>
    <t>Book-keeping firm</t>
  </si>
  <si>
    <t>Contact person</t>
  </si>
  <si>
    <t>Telephone</t>
  </si>
  <si>
    <t>e-mail address</t>
  </si>
  <si>
    <t>Surname and name</t>
  </si>
  <si>
    <t>1. Financial Statements (balance sheet, profit and loss account, cash flow statement, change in capital statement</t>
  </si>
  <si>
    <t xml:space="preserve">    and notes</t>
  </si>
  <si>
    <t>2. Management report</t>
  </si>
  <si>
    <t>3. Statements for persons responsible for composing financial statements</t>
  </si>
  <si>
    <t>(signature of authorized person)</t>
  </si>
  <si>
    <t>Quarterly Financial Report-TFI-POD</t>
  </si>
  <si>
    <t>1 Jan 2011</t>
  </si>
  <si>
    <t>Documents for publication</t>
  </si>
  <si>
    <t>BALANCE SHEET</t>
  </si>
  <si>
    <t>Issuer: OT - Optima Telekom d.d.</t>
  </si>
  <si>
    <t>Item</t>
  </si>
  <si>
    <t>EDP #</t>
  </si>
  <si>
    <t>Previous period</t>
  </si>
  <si>
    <t>Current period</t>
  </si>
  <si>
    <t>ASSETS</t>
  </si>
  <si>
    <t>A)  SUBSCRIBED CAPITAL UNPAID</t>
  </si>
  <si>
    <r>
      <t xml:space="preserve">B)   FIXED ASSETS </t>
    </r>
    <r>
      <rPr>
        <sz val="9"/>
        <rFont val="Arial"/>
        <family val="2"/>
        <charset val="238"/>
      </rPr>
      <t>(003+010+020+029+033)</t>
    </r>
  </si>
  <si>
    <t>I. INTANGIBLE ASSETS (004 through 009)</t>
  </si>
  <si>
    <t xml:space="preserve">   1. Development expenses</t>
  </si>
  <si>
    <t xml:space="preserve">   2.Concessions, patents, licences, goods and services trademarkas, software and other rights</t>
  </si>
  <si>
    <t xml:space="preserve">   4. Advances for procurement of intangible assets</t>
  </si>
  <si>
    <t xml:space="preserve">   5. Intangible assets in preparation</t>
  </si>
  <si>
    <t xml:space="preserve">   6. Other intangible assets</t>
  </si>
  <si>
    <t>II. TANGIBLE ASSETS (011 through 019)</t>
  </si>
  <si>
    <t xml:space="preserve">    1. Land</t>
  </si>
  <si>
    <t xml:space="preserve">    2. Building objects</t>
  </si>
  <si>
    <t xml:space="preserve">    3. Facilities and equipment </t>
  </si>
  <si>
    <t xml:space="preserve">    4. Tools, production inventory and transport assets</t>
  </si>
  <si>
    <t xml:space="preserve">    5. Biological assets</t>
  </si>
  <si>
    <t xml:space="preserve">    6. Advances for tangible assets</t>
  </si>
  <si>
    <t xml:space="preserve">    7. Tangible assets in preparation</t>
  </si>
  <si>
    <t xml:space="preserve">    8. Other tangible assets</t>
  </si>
  <si>
    <t xml:space="preserve">    9. Real estate investments</t>
  </si>
  <si>
    <t>III. FIXED FINANCIAL ASSETS (021 through 028)</t>
  </si>
  <si>
    <t xml:space="preserve">     1. Shares (stock) in affiliated enterpreneurs</t>
  </si>
  <si>
    <t xml:space="preserve">     2. Loans granted to affiliated enterpreneurs</t>
  </si>
  <si>
    <t xml:space="preserve">     3. Participating interests (shares)</t>
  </si>
  <si>
    <t xml:space="preserve">     5. Securities investments</t>
  </si>
  <si>
    <t xml:space="preserve">     6. Granted loans, deposits and such</t>
  </si>
  <si>
    <t xml:space="preserve">     7. Own stocks and shares</t>
  </si>
  <si>
    <t xml:space="preserve">     8. Other fixed financial assets</t>
  </si>
  <si>
    <t>IV. RECEIVABLES (030 through 032)</t>
  </si>
  <si>
    <t xml:space="preserve">     1. Receivables from affiliated enterpreneurs</t>
  </si>
  <si>
    <t xml:space="preserve">     2. Receivables pertaining to sale on credit</t>
  </si>
  <si>
    <t xml:space="preserve">     3. Other receivables</t>
  </si>
  <si>
    <t>V. DEFERRED TAX ASSETS</t>
  </si>
  <si>
    <r>
      <t xml:space="preserve">C)  CURRENT ASSETS </t>
    </r>
    <r>
      <rPr>
        <sz val="9"/>
        <rFont val="Arial"/>
        <family val="2"/>
        <charset val="238"/>
      </rPr>
      <t>(035+043+050+058)</t>
    </r>
  </si>
  <si>
    <t>I. INVENTORY (036 do 042)</t>
  </si>
  <si>
    <t xml:space="preserve">   1. Raw material and supplies</t>
  </si>
  <si>
    <t xml:space="preserve">   2. Ongoing produciton</t>
  </si>
  <si>
    <t xml:space="preserve">   3. Finished products</t>
  </si>
  <si>
    <t xml:space="preserve">   4. Trading goods</t>
  </si>
  <si>
    <t xml:space="preserve">   5. Inventory advances</t>
  </si>
  <si>
    <t xml:space="preserve">   6. Assets intended for sale</t>
  </si>
  <si>
    <t xml:space="preserve">   7. Biological assets</t>
  </si>
  <si>
    <t>II. RECEIVABLES (044 do 049)</t>
  </si>
  <si>
    <t xml:space="preserve">   1. Receivables from affiliated enterpreneurs</t>
  </si>
  <si>
    <t xml:space="preserve">   2. Receivables from buyers</t>
  </si>
  <si>
    <t xml:space="preserve">   3. Receivables from participating enterpreneurs</t>
  </si>
  <si>
    <t xml:space="preserve">   4. Receivables from employees and members of the enterpreneur</t>
  </si>
  <si>
    <t xml:space="preserve">   5.Receivables from the state and other institution</t>
  </si>
  <si>
    <t xml:space="preserve">   6. Other receivables</t>
  </si>
  <si>
    <t>III. CURRENT FINANCIAL ASSETS (051 through 057)</t>
  </si>
  <si>
    <t xml:space="preserve">     7. Other financial assets</t>
  </si>
  <si>
    <t>IV. CASH IN BANK AND REGISTER</t>
  </si>
  <si>
    <t>D)  PREPAYMENTS AND ACCRUED INCOME</t>
  </si>
  <si>
    <r>
      <t xml:space="preserve">E)  TOTAL ASSETS </t>
    </r>
    <r>
      <rPr>
        <sz val="9"/>
        <rFont val="Arial"/>
        <family val="2"/>
        <charset val="238"/>
      </rPr>
      <t>(001+002+034+059)</t>
    </r>
  </si>
  <si>
    <t>F)  OFF-BALANCE RECORDS</t>
  </si>
  <si>
    <t xml:space="preserve">     4. Loans given to entrepreneurs with participating interests</t>
  </si>
  <si>
    <r>
      <t xml:space="preserve">A)  CAPITAL AND RESERVES </t>
    </r>
    <r>
      <rPr>
        <sz val="9"/>
        <rFont val="Arial"/>
        <family val="2"/>
        <charset val="238"/>
      </rPr>
      <t>(063+064+065+071+072+075+078)</t>
    </r>
  </si>
  <si>
    <t>I. BASE (registered) capital</t>
  </si>
  <si>
    <t>II. CAPITA RESERVES</t>
  </si>
  <si>
    <t>III. PROFIT RESERVES (066+067-068+069+070)</t>
  </si>
  <si>
    <t>1. Legal reserves</t>
  </si>
  <si>
    <t>2. Own stock reserves</t>
  </si>
  <si>
    <t>3. Own stocks and shares (deductable item)</t>
  </si>
  <si>
    <t>4. Statutory reserves</t>
  </si>
  <si>
    <t>5. Other reserves</t>
  </si>
  <si>
    <t>IV. REVALORIZATION RESERVES</t>
  </si>
  <si>
    <t>V. RETAINED EARNINGS OR LOSS CARRIED FORWARD (073-074)</t>
  </si>
  <si>
    <t>1. Retained earnings</t>
  </si>
  <si>
    <t>2. Loss carried forward</t>
  </si>
  <si>
    <t>VI. PROFIT OR LOSS OF THE YEAR (076-077)</t>
  </si>
  <si>
    <t>1. Profit of the year</t>
  </si>
  <si>
    <t>2. Loss of the year</t>
  </si>
  <si>
    <t>VII. MINORITY INTEREST</t>
  </si>
  <si>
    <t xml:space="preserve">     1. Provisions for pensions, severance payments amd similar obligations</t>
  </si>
  <si>
    <t xml:space="preserve">     2. Provisions for tax liabilities</t>
  </si>
  <si>
    <t xml:space="preserve">     3. Other provisions</t>
  </si>
  <si>
    <r>
      <t xml:space="preserve">B)  PROVISIONS </t>
    </r>
    <r>
      <rPr>
        <sz val="9"/>
        <rFont val="Arial"/>
        <family val="2"/>
        <charset val="238"/>
      </rPr>
      <t>(080 through 082)</t>
    </r>
  </si>
  <si>
    <r>
      <t xml:space="preserve">C)   FIXED LIABILITIES </t>
    </r>
    <r>
      <rPr>
        <sz val="9"/>
        <rFont val="Arial"/>
        <family val="2"/>
        <charset val="238"/>
      </rPr>
      <t>(084 through 092)</t>
    </r>
  </si>
  <si>
    <t xml:space="preserve">     1. Liabilities towards affiliated enterpreneurs</t>
  </si>
  <si>
    <t xml:space="preserve">     3. Liabilities towards banks and other financial institutions</t>
  </si>
  <si>
    <t xml:space="preserve">     4. Liabilities for advances</t>
  </si>
  <si>
    <t xml:space="preserve">     5. Liabilities towards suppliers</t>
  </si>
  <si>
    <t xml:space="preserve">     6. Liabilities as per securities</t>
  </si>
  <si>
    <t xml:space="preserve">     8. Other fixed liabilities</t>
  </si>
  <si>
    <t xml:space="preserve">     9. Deferred tax liabilities</t>
  </si>
  <si>
    <r>
      <t xml:space="preserve">D)  CURRENT LIABILITIES </t>
    </r>
    <r>
      <rPr>
        <sz val="9"/>
        <rFont val="Arial"/>
        <family val="2"/>
        <charset val="238"/>
      </rPr>
      <t>(094 do 105)</t>
    </r>
  </si>
  <si>
    <t xml:space="preserve">     2. Liabilities for loans, deposits and similar</t>
  </si>
  <si>
    <t xml:space="preserve">     8. Liabilities towards employees</t>
  </si>
  <si>
    <t xml:space="preserve">     9. Liabilities for taxes, contributions and similar levies</t>
  </si>
  <si>
    <t xml:space="preserve">   10. Liabilities as per share in results</t>
  </si>
  <si>
    <t xml:space="preserve">   11. Liabilities as per longterm assets intended for sale</t>
  </si>
  <si>
    <t xml:space="preserve">   12. Other current liabilities</t>
  </si>
  <si>
    <t>E) DEFERRED SETTLEMENT OF CHARGES AND INCOME OF FUTURE PERIOD</t>
  </si>
  <si>
    <r>
      <t xml:space="preserve">F) TOTAL – LIABILITIES </t>
    </r>
    <r>
      <rPr>
        <sz val="9"/>
        <rFont val="Arial"/>
        <family val="2"/>
        <charset val="238"/>
      </rPr>
      <t>(062+079+083+093+106)</t>
    </r>
  </si>
  <si>
    <t>G) OFF – BALANCE RECORDS</t>
  </si>
  <si>
    <t>ANNEX TO THE BALANCE SHEET (to be filled in by entrepreneur submitting consolidated financial report)</t>
  </si>
  <si>
    <t>A) CAPITAL AND RESERVES</t>
  </si>
  <si>
    <t>2. Assigned to minority interest</t>
  </si>
  <si>
    <t>1. Assigned to the holders of parent company's capital</t>
  </si>
  <si>
    <t>Note 1.: anex to the balance sheet to be filled in by entrepreneur submitting consolidated financial report</t>
  </si>
  <si>
    <t xml:space="preserve">     7. Liabilities towards entrepreneur with participating interests</t>
  </si>
  <si>
    <t>PROFIT AND LOSS ACCOUNT</t>
  </si>
  <si>
    <t>EDP</t>
  </si>
  <si>
    <t>Quarter</t>
  </si>
  <si>
    <t>Cumulative</t>
  </si>
  <si>
    <r>
      <t xml:space="preserve">I. OPERATING INCOME </t>
    </r>
    <r>
      <rPr>
        <sz val="9"/>
        <rFont val="Arial"/>
        <family val="2"/>
        <charset val="238"/>
      </rPr>
      <t>(112+113)</t>
    </r>
  </si>
  <si>
    <t xml:space="preserve">   1. Sales income</t>
  </si>
  <si>
    <t xml:space="preserve">   2. Other operating income</t>
  </si>
  <si>
    <r>
      <t xml:space="preserve">II. OPERATING EXPENSES </t>
    </r>
    <r>
      <rPr>
        <sz val="9"/>
        <rFont val="Arial"/>
        <family val="2"/>
        <charset val="238"/>
      </rPr>
      <t>(115+116+120+124+125+126+129+130)</t>
    </r>
  </si>
  <si>
    <t>XIV. PROFIT OR LOSS OF THE CURRENT PERIOD</t>
  </si>
  <si>
    <t>ANEX TO P&amp;L (to be filled in by entrepreneur submitting consolidated financial report)</t>
  </si>
  <si>
    <t xml:space="preserve">  1. Profit of the period (149-151)</t>
  </si>
  <si>
    <t xml:space="preserve">  2. Loss of the period (151-148)</t>
  </si>
  <si>
    <r>
      <t xml:space="preserve">XIII. PROFIT / LOSS OF THE PERIOD </t>
    </r>
    <r>
      <rPr>
        <sz val="9"/>
        <rFont val="Arial"/>
        <family val="2"/>
        <charset val="238"/>
      </rPr>
      <t>(148-151)</t>
    </r>
  </si>
  <si>
    <t>XII.  PROFIT TAX</t>
  </si>
  <si>
    <r>
      <t xml:space="preserve">XI.  PROFIT / LOSS BEFORE TAXATION </t>
    </r>
    <r>
      <rPr>
        <sz val="9"/>
        <rFont val="Arial"/>
        <family val="2"/>
        <charset val="238"/>
      </rPr>
      <t>(146-147)</t>
    </r>
  </si>
  <si>
    <t xml:space="preserve">  2. Loss before taxation (147-146)</t>
  </si>
  <si>
    <t xml:space="preserve">  1. Profit before taxation (146-147)</t>
  </si>
  <si>
    <r>
      <t xml:space="preserve">X.   TOTAL EXPENSES </t>
    </r>
    <r>
      <rPr>
        <sz val="9"/>
        <rFont val="Arial"/>
        <family val="2"/>
        <charset val="238"/>
      </rPr>
      <t>(114+137+143 + 145)</t>
    </r>
  </si>
  <si>
    <r>
      <t xml:space="preserve">IX.  TOTAL INCOME </t>
    </r>
    <r>
      <rPr>
        <sz val="9"/>
        <rFont val="Arial"/>
        <family val="2"/>
        <charset val="238"/>
      </rPr>
      <t>(111+131+142 + 144)</t>
    </r>
  </si>
  <si>
    <t>VIII. EXTRAORDINARY - OTHER EXPENSES</t>
  </si>
  <si>
    <t>VII.  EXTRAORDINARY - OTHER INCOME</t>
  </si>
  <si>
    <t xml:space="preserve">    1. Changes in the value of inventories of ongoing production and finished goods</t>
  </si>
  <si>
    <r>
      <t xml:space="preserve">    2. MATERIAL COSTS </t>
    </r>
    <r>
      <rPr>
        <sz val="9"/>
        <rFont val="Arial"/>
        <family val="2"/>
        <charset val="238"/>
      </rPr>
      <t>(117 do 119)</t>
    </r>
  </si>
  <si>
    <t xml:space="preserve">        a) Costs of raw material and supplies</t>
  </si>
  <si>
    <t xml:space="preserve">        b) Costs of goods sold</t>
  </si>
  <si>
    <t xml:space="preserve">        c) Other external costs</t>
  </si>
  <si>
    <t xml:space="preserve">        a) Net salaries and wages</t>
  </si>
  <si>
    <t xml:space="preserve">        b) Expenses of taxes and contributions from salaries</t>
  </si>
  <si>
    <t xml:space="preserve">        c) Contributions to salaries</t>
  </si>
  <si>
    <t xml:space="preserve">   4. Amortization</t>
  </si>
  <si>
    <t xml:space="preserve">   5. Other costs</t>
  </si>
  <si>
    <r>
      <t xml:space="preserve">   3. Staff costs </t>
    </r>
    <r>
      <rPr>
        <sz val="9"/>
        <rFont val="Arial"/>
        <family val="2"/>
        <charset val="238"/>
      </rPr>
      <t>(121 do 123)</t>
    </r>
  </si>
  <si>
    <r>
      <t xml:space="preserve">   6. Value adjustment </t>
    </r>
    <r>
      <rPr>
        <sz val="9"/>
        <rFont val="Arial"/>
        <family val="2"/>
        <charset val="238"/>
      </rPr>
      <t>(127+128)</t>
    </r>
  </si>
  <si>
    <t xml:space="preserve">       a) fixed assets (apart from financial assets)</t>
  </si>
  <si>
    <t xml:space="preserve">       b) current assets (apart from financial assets)</t>
  </si>
  <si>
    <t xml:space="preserve">   7. Provisions</t>
  </si>
  <si>
    <t xml:space="preserve">   8. Other operating expenses</t>
  </si>
  <si>
    <r>
      <t xml:space="preserve">III. FINANCIAL INCOME </t>
    </r>
    <r>
      <rPr>
        <sz val="9"/>
        <rFont val="Arial"/>
        <family val="2"/>
        <charset val="238"/>
      </rPr>
      <t>(132 through 136)</t>
    </r>
  </si>
  <si>
    <t xml:space="preserve">     1. Intersts income, foreign exchange gains, dividends and other income related
         to affiliated undertakings</t>
  </si>
  <si>
    <t xml:space="preserve">     2. Intersts income, foreign exchange gains, dividends and other income related
         to unaffiliated undertakings and other persons</t>
  </si>
  <si>
    <t xml:space="preserve">     3. Income from affiliated undertakings and participating interests</t>
  </si>
  <si>
    <t xml:space="preserve">     4. Unrealized income of the financial assets</t>
  </si>
  <si>
    <t xml:space="preserve">     5. Other financial income</t>
  </si>
  <si>
    <r>
      <t xml:space="preserve">IV. FINANCIAL EXPENSES </t>
    </r>
    <r>
      <rPr>
        <sz val="9"/>
        <rFont val="Arial"/>
        <family val="2"/>
        <charset val="238"/>
      </rPr>
      <t>(138 do 141)</t>
    </r>
  </si>
  <si>
    <t xml:space="preserve">    1. Interest, foreign exchange differences and other expenses related to affiliated
        undertakings</t>
  </si>
  <si>
    <t xml:space="preserve">    2. Interest, foreign exchange differences and other expenses related to unaffiliated
        undertakings and other persons</t>
  </si>
  <si>
    <t xml:space="preserve">    3. Unrealized losses (expenses) of the financial assets</t>
  </si>
  <si>
    <t xml:space="preserve">    4. Other financial expenses</t>
  </si>
  <si>
    <t>V.    SHARE IN PROFIT OF AFFILIATED UNDERTAKINGS</t>
  </si>
  <si>
    <t>VI.   SHARE IN LOSS OF AFFILIATED UNDERTAKINGS</t>
  </si>
  <si>
    <t>OTHER COMPREHENSIVE INCOME STATEMENT (popunjava poduzetnik obveznik primjene MSFI-a)</t>
  </si>
  <si>
    <t>I. PROFIT / LOSS OF THE PERIOD (= 152)</t>
  </si>
  <si>
    <r>
      <t xml:space="preserve">II. OTHER COMPREHENSIVE INCOME / LOSS BEFORE TAX </t>
    </r>
    <r>
      <rPr>
        <sz val="9"/>
        <rFont val="Arial"/>
        <family val="2"/>
        <charset val="238"/>
      </rPr>
      <t>(159 do 165)</t>
    </r>
  </si>
  <si>
    <t>III. COMPREHENSIVE INCOME TAX</t>
  </si>
  <si>
    <t xml:space="preserve">    1. Exchange differences on translating foreign operations</t>
  </si>
  <si>
    <t xml:space="preserve">    3. Profit or loss from revaluation of financial assets available for sale</t>
  </si>
  <si>
    <t xml:space="preserve">    4. Profit or loss on effective cash flow protection</t>
  </si>
  <si>
    <t xml:space="preserve">    5. profit or loss on effective hedge of a net foreign investment</t>
  </si>
  <si>
    <t xml:space="preserve">    6. Share of other comprehensive income / loss of associated companies</t>
  </si>
  <si>
    <t xml:space="preserve">    7. Actuarial income / loss on defined benefit plans</t>
  </si>
  <si>
    <r>
      <t xml:space="preserve">IV. OTHER COMPREHENSIVE INCOME / LOSS FOR THE PERIOD </t>
    </r>
    <r>
      <rPr>
        <sz val="9"/>
        <rFont val="Arial"/>
        <family val="2"/>
        <charset val="238"/>
      </rPr>
      <t>(158-166)</t>
    </r>
  </si>
  <si>
    <t>V. COMPREHENSIVE INCOME / LOSS FOR THE PERIOD (157+167)</t>
  </si>
  <si>
    <t>ANEX to other comprehensive income statement (to be filled in by entrepreneur submitting consolidated financial report)</t>
  </si>
  <si>
    <t>VI. COMPREHENSIVE INCOME / LOSS FOR THE PERIOD</t>
  </si>
  <si>
    <t>CASH FLOW STATEMENT - Indirect method</t>
  </si>
  <si>
    <t>CASH FLOW FROM OPERATING ACTIVITIES</t>
  </si>
  <si>
    <t xml:space="preserve">   1. Profit before taxation</t>
  </si>
  <si>
    <t xml:space="preserve">   2. Depreciation</t>
  </si>
  <si>
    <t xml:space="preserve">   3. Increase of short-term liabilities</t>
  </si>
  <si>
    <t xml:space="preserve">   4. Decrease of short-term receivables</t>
  </si>
  <si>
    <t xml:space="preserve">   5. Decrease of inventories</t>
  </si>
  <si>
    <t xml:space="preserve">   6. Other increase of cash flow</t>
  </si>
  <si>
    <t>I. Total increase of cash flow from operating activities (001 through 006)</t>
  </si>
  <si>
    <t xml:space="preserve">   1. Decrease of short-term liabilities</t>
  </si>
  <si>
    <t xml:space="preserve">   2. Increase of short-term receivables</t>
  </si>
  <si>
    <t xml:space="preserve">   3. Increase of inventories</t>
  </si>
  <si>
    <t xml:space="preserve">   4. Other decrease of cash flow</t>
  </si>
  <si>
    <t>II. Total decrease of cash flow from operating activities (008 through 011)</t>
  </si>
  <si>
    <t>A1) NET INCREASE OF CASH FLOW FROM OPERATING ACTIVITIES (007-012)</t>
  </si>
  <si>
    <t>A2) NET DECREASE OF CASH FLOW FROM OPERATING ACTIVITIES (012-007)</t>
  </si>
  <si>
    <t>CASH FLOW FROM INVESTMENT ACTIVITIES</t>
  </si>
  <si>
    <t xml:space="preserve">   1. Cash receipt from sale of tangible and intangible assets</t>
  </si>
  <si>
    <t xml:space="preserve">   2.Cash receipt from sale of ownership and debt instruments</t>
  </si>
  <si>
    <t xml:space="preserve">   3. Cash receipt from interest rates</t>
  </si>
  <si>
    <t xml:space="preserve">   4. Cash receipt from dividends</t>
  </si>
  <si>
    <t xml:space="preserve">   5. Other cash receipts from investment activities</t>
  </si>
  <si>
    <t>III. Total cash receipts from investment activities (015 through 019)</t>
  </si>
  <si>
    <t xml:space="preserve">   1. Cash expenditure for buying tangible and intangible fixed assets</t>
  </si>
  <si>
    <t xml:space="preserve">   2. Cash expenditure for acquiring ownership and debt financial instruments</t>
  </si>
  <si>
    <t xml:space="preserve">   3. Other expenditures from investment activities</t>
  </si>
  <si>
    <t>IV. Total cash expenditures from investment activities (021 through 023)</t>
  </si>
  <si>
    <t>B1) NET INCREASE OF CASH FLOW FROM INVESTMENT ACTIVITIES (020-024)</t>
  </si>
  <si>
    <t>B2) NET DECREASE OF CASH FLOW FROM INVESTMENT ACTIVITIES (024-020)</t>
  </si>
  <si>
    <t>CASH FLOW FROM FINANCIAL ACTIVITIES</t>
  </si>
  <si>
    <t xml:space="preserve">   1. Cash receipt from issuing of ownership and debt financial instruments</t>
  </si>
  <si>
    <t xml:space="preserve">   2. Cash receipt from loan principal, debentures, loans and other borrowing</t>
  </si>
  <si>
    <t xml:space="preserve">   3. Other receipt from financial activities</t>
  </si>
  <si>
    <t>V. Total cash receipt from financial activities (027 through 029)</t>
  </si>
  <si>
    <t xml:space="preserve">   1. Cash expenditure for the payment of loan principal and bonds</t>
  </si>
  <si>
    <t xml:space="preserve">   2. Cash expenditure for the payment of dividend</t>
  </si>
  <si>
    <t xml:space="preserve">   3. Cash expenditure for financial lease</t>
  </si>
  <si>
    <t xml:space="preserve">   4.Cash expenditure for own shares buy-off</t>
  </si>
  <si>
    <t xml:space="preserve">   5. Other expenditures from financial activities</t>
  </si>
  <si>
    <t>VI. Total cash expenditure from financial activities (031 through 035)</t>
  </si>
  <si>
    <t>C1) NET INCREASE OF CASH FLOW FROM FINANCIAL ACTIVITIES (030-036)</t>
  </si>
  <si>
    <t>C2)NET DECREASE OF CASH FLOW FROM FINANCIAL ACTIVITIES (036-030)</t>
  </si>
  <si>
    <t>Total increase of cash flow (013 – 014 + 025 – 026 + 037 – 038)</t>
  </si>
  <si>
    <t>Total decrease of cash flow (014 – 013 + 026 – 025 + 038 – 037)</t>
  </si>
  <si>
    <t>Cash and cash equivalents at the beginning of the period</t>
  </si>
  <si>
    <t>Increase of cash and cash equivalents</t>
  </si>
  <si>
    <t>Decrease of cash and cash equivalents</t>
  </si>
  <si>
    <t>Cash and cash equivalents at the end of the period</t>
  </si>
  <si>
    <t xml:space="preserve">  1. Subscribed capital</t>
  </si>
  <si>
    <t xml:space="preserve">  2. Capital reserves</t>
  </si>
  <si>
    <t xml:space="preserve">  3. Profit reserves</t>
  </si>
  <si>
    <t xml:space="preserve">  4. Retained profit or loss carried forward</t>
  </si>
  <si>
    <t xml:space="preserve">  5. Profit or loss of the current year</t>
  </si>
  <si>
    <t xml:space="preserve"> 6. Revaluation of fixed tangible assets</t>
  </si>
  <si>
    <t xml:space="preserve">  7. Revaluation of intangible assets</t>
  </si>
  <si>
    <t xml:space="preserve">  8. Revaluation of financial  property available for sale</t>
  </si>
  <si>
    <t xml:space="preserve">  9. Other revaluation</t>
  </si>
  <si>
    <t>10. Total capital and reserves (EDP 001 through 009)</t>
  </si>
  <si>
    <t>11. Foreign exchange differences from net investments in foreign operations</t>
  </si>
  <si>
    <t>12. Current and deferred taxes (part)</t>
  </si>
  <si>
    <t>13. Cash flow protection</t>
  </si>
  <si>
    <t>14. Changes in accounting policies</t>
  </si>
  <si>
    <t>15. Correction of significant mistakes from the previous period</t>
  </si>
  <si>
    <t>16. Other equity changes</t>
  </si>
  <si>
    <t>17. Total increase or decrease of capital (EDP  011 through  016)</t>
  </si>
  <si>
    <t>17 a. Assigned to holders of parent company's capital</t>
  </si>
  <si>
    <t>17 b. Assigned to minority interest</t>
  </si>
  <si>
    <t>CHANGE IN CAPITAL STATEMENT</t>
  </si>
  <si>
    <t>for the period from</t>
  </si>
  <si>
    <t>Items that reduce capital entered with a negative sign
Data under EDP codes 001-009 to be input balance sheet as at date</t>
  </si>
  <si>
    <t>Notes to the Financial Statements</t>
  </si>
  <si>
    <t>1. GENERAL INFORMATION</t>
  </si>
  <si>
    <t>History and incorporation</t>
  </si>
  <si>
    <t xml:space="preserve">The company Optima Telekom d.d. ( hereinafter: the Company) was established in 1994 as Syskey d.o.o., while its principal operating activity and company name was changed to Optima Telekom d.o.o. on 22 April 2004. </t>
  </si>
  <si>
    <t xml:space="preserve">The Company changed its legal status from a limited liability company to a joint stock company in July 2007. The Council of the Croatian Telecommunications Agency isssued a licence for public voice service in fixed networks for the company on  19November 2004,for a period of 30 years. </t>
  </si>
  <si>
    <t>Principal Business Activities</t>
  </si>
  <si>
    <t xml:space="preserve">The Company's principal business activity is the provision of telecommunications services to private and business users in the Croatian market. The Company began to provide its telecommunications services in May of 2005. </t>
  </si>
  <si>
    <t>In the beginning, Optima Telekom d.d. focused on business users, but soon after starting business operations, it began to aim for the private users market offering quality voice packages.</t>
  </si>
  <si>
    <t xml:space="preserve">To its business users, Optima Telekom d.d. offers services of direct access, internet services, as well as voice telecommunication services through its own network and/or migrated previously chosen services. Along with that, the leading services which Optima Telekom d.d. provides to business users is the IP Centrex solution, among the first of this kind in the Croatian market and IP VPN Services. The existing capacities enable Optima Telekomu d.d.to provide services of collocation and hosting. To its large business clients, the Company also offers specifically designed solutions relying on  its exceptional skills in the field of IT technology. </t>
  </si>
  <si>
    <t>On 6 July 2006 OT-Optima Telekom d.d. acquired 100% of interest in Optima Grupa Holding d.o.o., which changed its name to Optima Direct d.o.o.</t>
  </si>
  <si>
    <t xml:space="preserve">The main business activities of Optima Direct d.o.o. are trading and providing various services which mainly relate to telecommunications sector. </t>
  </si>
  <si>
    <t>As a sole member-founder, the Company established Optima Telekom d.o.o. Kopar, Slovenia in 2007.</t>
  </si>
  <si>
    <t>Subsidiaries</t>
  </si>
  <si>
    <t>Shareholding</t>
  </si>
  <si>
    <t>Optima Direct d.o.o., Croatia</t>
  </si>
  <si>
    <t>Optima Telekom d.o.o., Slovenia</t>
  </si>
  <si>
    <t xml:space="preserve">Transactions within the group are carried out at fair maket terms and conditions. </t>
  </si>
  <si>
    <t>Staff</t>
  </si>
  <si>
    <t>MANAGEMENT AND SUPERVISORY BOARD</t>
  </si>
  <si>
    <t xml:space="preserve">Management Board of the Company in 2011: </t>
  </si>
  <si>
    <t>Chairman of the Company</t>
  </si>
  <si>
    <t xml:space="preserve">Member </t>
  </si>
  <si>
    <t>Supervisory Board of the Company:</t>
  </si>
  <si>
    <t>Chairman</t>
  </si>
  <si>
    <t>REVIEW OF BASIC ACCOUNTING POLICIES</t>
  </si>
  <si>
    <t>Basis of Preparation</t>
  </si>
  <si>
    <t xml:space="preserve">The Financial Statements of the Company have been prepared in accordance with International Accounting Standards (IAS) and International Financial Reporting Standards (IFRS). Financial Statements have been prepared under the historical cost convention, except for the valuation of certain financial instruments. </t>
  </si>
  <si>
    <t>Reporting Currency</t>
  </si>
  <si>
    <t>Public voice services</t>
  </si>
  <si>
    <t>Interconnection services</t>
  </si>
  <si>
    <t>Internet services</t>
  </si>
  <si>
    <t>Data services</t>
  </si>
  <si>
    <t>Multimedia services</t>
  </si>
  <si>
    <t>Lease and sale of equipment</t>
  </si>
  <si>
    <t>Trade agency income</t>
  </si>
  <si>
    <t>Other services</t>
  </si>
  <si>
    <t>Sale of goods and products</t>
  </si>
  <si>
    <t>Write off old trade payables</t>
  </si>
  <si>
    <t>Income from rent - billing system</t>
  </si>
  <si>
    <t>Income from collected penalties etc.</t>
  </si>
  <si>
    <t>Income from in kind payments</t>
  </si>
  <si>
    <t>Other income</t>
  </si>
  <si>
    <t>Costs of raw material and supplies</t>
  </si>
  <si>
    <t>Costs of goods sold</t>
  </si>
  <si>
    <t>Costs of services</t>
  </si>
  <si>
    <t>Costs of maintenance</t>
  </si>
  <si>
    <t>Marketing services</t>
  </si>
  <si>
    <t>Billing costs</t>
  </si>
  <si>
    <t>Line lease costs</t>
  </si>
  <si>
    <t>Intellectual and other services</t>
  </si>
  <si>
    <t>Utilities</t>
  </si>
  <si>
    <t>Customer attraction costs</t>
  </si>
  <si>
    <t>Pair connection fees</t>
  </si>
  <si>
    <t>Telecommunications costs</t>
  </si>
  <si>
    <t>Residential sales services</t>
  </si>
  <si>
    <t>Other costs</t>
  </si>
  <si>
    <t>Net salaries</t>
  </si>
  <si>
    <t>Taxes and contributions from salaries</t>
  </si>
  <si>
    <t>Taxes and contributions on salaries</t>
  </si>
  <si>
    <t>112.  SALES INCOME</t>
  </si>
  <si>
    <t>113. OTHER OPERATING INCOME</t>
  </si>
  <si>
    <t>116. MATERIAL COSTS</t>
  </si>
  <si>
    <t>120. STAFF EXPENSES</t>
  </si>
  <si>
    <t>124. AMORTIZATION OF TANGIBLE AND INTANGIBLE ASSETS</t>
  </si>
  <si>
    <t>Amortization of intangible assets</t>
  </si>
  <si>
    <t>Amortization of fixed tangible assets</t>
  </si>
  <si>
    <t>125.  OTHER OPERATING EXPENSES</t>
  </si>
  <si>
    <t>Compensations to employees</t>
  </si>
  <si>
    <t>Representation</t>
  </si>
  <si>
    <t>Insurance premiums</t>
  </si>
  <si>
    <t>Bank charges</t>
  </si>
  <si>
    <t>Taxes, contributions and membership fees</t>
  </si>
  <si>
    <t>Costs of sold and written off assets</t>
  </si>
  <si>
    <t>Gifts and sponsorships</t>
  </si>
  <si>
    <t>Subsequently determined operating expenses</t>
  </si>
  <si>
    <t>Other expenses</t>
  </si>
  <si>
    <t xml:space="preserve">Costs reimbursed to employees comprise of daily allowances, overnight accommodation and transport related to business travels, commutation allowance, reimbursement of costs for the use of personal cars for business purposes and similar. </t>
  </si>
  <si>
    <t>126. VALUE ADJUSTMENT</t>
  </si>
  <si>
    <t xml:space="preserve">Value adjustment is performed at the end of the reporting period if there is evidence that there are uncollectible trade receivables arising from significant financial difficulties on the clients' side, cancellation of contracts and forced execution, pending bankruptcy etc. </t>
  </si>
  <si>
    <t>131. FINANCIAL INCOME</t>
  </si>
  <si>
    <t>Interest income</t>
  </si>
  <si>
    <t>Foreign exchange gains</t>
  </si>
  <si>
    <t>Interest expenses</t>
  </si>
  <si>
    <t>Fee</t>
  </si>
  <si>
    <t>Foreign exchange losses</t>
  </si>
  <si>
    <t>137. FINANCIAL EXPENSES</t>
  </si>
  <si>
    <t xml:space="preserve">Interest expenses consist of interests accrued on credits, bonds issued by the Company and default interest for untimely settlement of trade payables. </t>
  </si>
  <si>
    <t>003. INTANGIBLE ASSETS</t>
  </si>
  <si>
    <t>PURCHASE VALUE</t>
  </si>
  <si>
    <t>As at 01 Jan 2011</t>
  </si>
  <si>
    <t>Additions</t>
  </si>
  <si>
    <t>Transfer from assets in progress</t>
  </si>
  <si>
    <t>Disposals and retirements</t>
  </si>
  <si>
    <t>VALUE ADJUSTMENT</t>
  </si>
  <si>
    <t>Amortization of the current year</t>
  </si>
  <si>
    <t>NET ACCOUNTING VALUE</t>
  </si>
  <si>
    <t>CONCESSIONS AND RIGHTS</t>
  </si>
  <si>
    <t>SOFTWARE</t>
  </si>
  <si>
    <t>ASSETS IN PROGRESS</t>
  </si>
  <si>
    <t>TOTAL</t>
  </si>
  <si>
    <t>010. FIXED ASSETS</t>
  </si>
  <si>
    <t>LAND</t>
  </si>
  <si>
    <t>BUILDINGS</t>
  </si>
  <si>
    <t>PLANT, EQUIPMENT, TOOLS AND PRODUCTION INVENTORY</t>
  </si>
  <si>
    <t>VEHICLES</t>
  </si>
  <si>
    <t>WORK OF ARTS</t>
  </si>
  <si>
    <t>LEASEHOLD IMPROVEMENTS</t>
  </si>
  <si>
    <t>020. LONG-TERM FINANCIAL ASSETS</t>
  </si>
  <si>
    <t>Loans to majority shareholder</t>
  </si>
  <si>
    <t>Loans to third party companies</t>
  </si>
  <si>
    <t>Long term deposits</t>
  </si>
  <si>
    <t>Value adjustment</t>
  </si>
  <si>
    <t>Long term deposits comprise of two guarantee deposits with Zagrebačka banka d.d. for purchase and installation of telecommunications equipment and they come due on 16 February 2015 and 20 February 2015, respectively, as well as one deposit with BKS bank, coming due on 31 March 2012.</t>
  </si>
  <si>
    <t>043. RECEIVABLES</t>
  </si>
  <si>
    <t>Trade receivables</t>
  </si>
  <si>
    <t>Employee receivables</t>
  </si>
  <si>
    <t>Receivables from the state and other institutions</t>
  </si>
  <si>
    <t>Interest receivables</t>
  </si>
  <si>
    <t>Advance payments receivables</t>
  </si>
  <si>
    <t>Other receivables</t>
  </si>
  <si>
    <t>045. TRADE RECEIVABLES</t>
  </si>
  <si>
    <t>Domestic trade receivables</t>
  </si>
  <si>
    <t>Foreign trade receivables</t>
  </si>
  <si>
    <t xml:space="preserve">Value adjustment </t>
  </si>
  <si>
    <t>Movement of value adjustment for doubtful receivables:</t>
  </si>
  <si>
    <t>1 January 2011</t>
  </si>
  <si>
    <t>Write off during the year</t>
  </si>
  <si>
    <t>Collected during the year</t>
  </si>
  <si>
    <t>Reserved during the year</t>
  </si>
  <si>
    <t>Closing balance</t>
  </si>
  <si>
    <t>Aging of trade receivables of the Company:</t>
  </si>
  <si>
    <t>Undue</t>
  </si>
  <si>
    <t>Up to 120 days</t>
  </si>
  <si>
    <t>120-360 days</t>
  </si>
  <si>
    <t>over 360 days</t>
  </si>
  <si>
    <t>056. GRANTED LOANS AND DEPOSITS</t>
  </si>
  <si>
    <t>Loans</t>
  </si>
  <si>
    <t>Deposits</t>
  </si>
  <si>
    <t>058. CASH IN BANK AND REGISTER</t>
  </si>
  <si>
    <t>Kuna accounts balance</t>
  </si>
  <si>
    <t>Foreign currency accounts balance</t>
  </si>
  <si>
    <t>Cash in register</t>
  </si>
  <si>
    <t xml:space="preserve">059. PAID EXPENSES FOR FUTURE PERIOD AND UNDUE INCOME PAYMENT </t>
  </si>
  <si>
    <t>Differed customer related expenses</t>
  </si>
  <si>
    <t>Bond issuing expenses</t>
  </si>
  <si>
    <t>Prepaid expenses</t>
  </si>
  <si>
    <t>063. SUBSCRIBED CAPITAL</t>
  </si>
  <si>
    <t xml:space="preserve">On 24 August 2007, the sole shareholder at that time Mr. Matija Martić paid up the amount of HRK 20 million in the Company's share capital. In this way, the share capital of the Company has been increased from HRK 201 thousand to HRK 20.201 thousand. The Company has undergone transformation from limited liability company to joint stock company. The total number of shares amounted to 2.020.070 of ordinary shares with nominal value of HRK 10 each. The sole shareholder remained Matija Martić. </t>
  </si>
  <si>
    <t xml:space="preserve">In December 2007, the Company increased the share capital through initial public offering. The Company issued 800.000 shares with nominal value of HRK 10 each. In this way, the total number of shares has been increased to 2.820.070. By subscribing the new shares, the Company realized capital gain of HRK 194.354 thousand representing the difference between the nominal value and the price determined on the initial public offering. </t>
  </si>
  <si>
    <t>Net result  - loss</t>
  </si>
  <si>
    <t>Number of shares</t>
  </si>
  <si>
    <t>Loss per share</t>
  </si>
  <si>
    <t>Shareholder</t>
  </si>
  <si>
    <t>in 000 HRK</t>
  </si>
  <si>
    <t>%</t>
  </si>
  <si>
    <t>083. LONG-TERM LIABILITIES</t>
  </si>
  <si>
    <t>Loan based liabilities</t>
  </si>
  <si>
    <t>Liabilities towards credit institutions</t>
  </si>
  <si>
    <t>093. SHORT-TERM LIABILITIES</t>
  </si>
  <si>
    <t>Interest liabilities</t>
  </si>
  <si>
    <t>Liabilities for bonds issued</t>
  </si>
  <si>
    <t>Trade payables</t>
  </si>
  <si>
    <t>Liabilities towards employees</t>
  </si>
  <si>
    <t>Taxes, contributions and other levies</t>
  </si>
  <si>
    <t>Other liabilities</t>
  </si>
  <si>
    <t>099. BONDS ISSUED</t>
  </si>
  <si>
    <t>Nominal value</t>
  </si>
  <si>
    <t>Compensations for issuance of bonds</t>
  </si>
  <si>
    <t>098. LIABILITES TOWARDS SUPPLIERS</t>
  </si>
  <si>
    <t>Domestic trade payables</t>
  </si>
  <si>
    <t>Foreign trade payables</t>
  </si>
  <si>
    <t>Invoice accrual</t>
  </si>
  <si>
    <t>102. LIABILITIES FOR TAXES, CONTRIBUTIONS AND SIMILAR LEVIES</t>
  </si>
  <si>
    <t>VAT Liabilities</t>
  </si>
  <si>
    <t>Taxes and  contributions on and from salaries</t>
  </si>
  <si>
    <t>Other taxes and contributions</t>
  </si>
  <si>
    <t>106. DEFERRED PAYMENTS AND FUTURE INCOME</t>
  </si>
  <si>
    <t>Domestic payables for which invoices have not been received</t>
  </si>
  <si>
    <t>Foreign payables for which invoices have not been received</t>
  </si>
  <si>
    <t>Other deffered payments</t>
  </si>
  <si>
    <t>3. FINANCIAL INSTRUMENTS</t>
  </si>
  <si>
    <t xml:space="preserve">During the reporting period, the Company used most of its financial instruments to finance its operations. Financial instruments include loans, bills of exchange, cash and liquid assets and other various instruments, such as trade receivables and trade payables arising directly from ordinary business activities. </t>
  </si>
  <si>
    <t>Currency Risk Management</t>
  </si>
  <si>
    <t xml:space="preserve">Currency risk may be defined as risk of fluctuation of value of financial instruments due to changes in the exchange rates. The Company's major exposure relates to long-term borrowings denominated in a foreign currency and converted to Croatian Kunas at the exchange rate applicable on the balance sheet date. Gains and losses resulting from conversion are credited and charged to the income statement, but do not affect the cash flow. </t>
  </si>
  <si>
    <t>The carrying amounts of the Company's foreign currency denominated monetary assets and monetary liabilities at the reporting date are given in the following table.</t>
  </si>
  <si>
    <t>Liabilities</t>
  </si>
  <si>
    <t>Assets</t>
  </si>
  <si>
    <t>Foreign currency sensitivity analysis</t>
  </si>
  <si>
    <t xml:space="preserve">The Company is mainly exposed to the fluctuations in the exchange rate of Croatian Kuna to Euro and US Dollar. </t>
  </si>
  <si>
    <t xml:space="preserve">The following table details the Company's sensitivity to a 10% decrease of Croatian Kuna exchange rate in 2010 against the relevant foreign currency. The sensitivity analysis includes only outstanding foreign currency denominated monetary items and adjusts their conversion at the end of the period on the basis of percent change in foreign currency rates. The sensitivity analysis includes monetary assets and monetary liabilities in foreign currencies. A negative number below indicates decrease in profit and other equity where Croatian Kunas changes for above-mentioned percentage against the relevant currency. For a reverse proportional change of Croatian Kuna against the relevant currency, there would be an equal and opposite impact on the profit and other equity. </t>
  </si>
  <si>
    <t xml:space="preserve">Exposure to the currency exchange for 10% mainly relates to received loans, trade payables and receivables from affiliated companies indicated in Euros (EURO) and US Dollars (USD). </t>
  </si>
  <si>
    <t>Interest Rate Risk</t>
  </si>
  <si>
    <t xml:space="preserve">Other assets and liabilities, including bonds issued, are not exposed to to interest rate risk. </t>
  </si>
  <si>
    <t>Credit Risk</t>
  </si>
  <si>
    <t xml:space="preserve">Credit risk is the risk that the Company's customers will default on their contractual obligations causing possible financial loss to the Company. The Company has adopted procedures which are applied in dealing with customers and it requests and collects payment security instruments, where appropriate, in order to mitigate possible financial risks and losses resulting from a default in payment and fulfilment of contractual obligations. </t>
  </si>
  <si>
    <t xml:space="preserve">Trade receivables are monitored continuously in order to determine their risk level and apply the appropriate procedures. Customers' credit ratings are also monitored on a continuous basis in order to establish the Company's credit exposure, which is reviewed at least once a year. </t>
  </si>
  <si>
    <t xml:space="preserve">The Company operates with a large number of customers from various industries and of various sizes as well as with individuals who have a specific credit risk. The Company has developed procedures for each particular group of customers in order to ensure that the credit risk is addressed in the most appropriate way. </t>
  </si>
  <si>
    <t>Liquidity Risk Management</t>
  </si>
  <si>
    <t xml:space="preserve">The ultimate responsibility for liquidity risk management rests with the Management Board which is in charge of setting up the appropriate framework for liquidity risk management, all with the purpose of satisfying short-term, medium-term and long-term funding and liquidity management requirements. The Company manages liquidity risk by maintaining adequate reserves and credit lines, by continuous comparison of planned and realized cash flows and by matching the maturity profiles of financial assets and liabilities. </t>
  </si>
  <si>
    <t>Liquidity Risk and Interest Rate Risk Table Review</t>
  </si>
  <si>
    <t xml:space="preserve">The following tables detail maturity of the Company's contractual liabilities indicated in the balance sheet at the end of the reporting period. </t>
  </si>
  <si>
    <t xml:space="preserve">Tables have been created on the basis of undiscounted cash flows of financial liabilities on their due date. The tables include both interest and principal cash flows. </t>
  </si>
  <si>
    <t>Non-interest bearing liabilities</t>
  </si>
  <si>
    <t>Interest bearing liabilities</t>
  </si>
  <si>
    <t>Up to one year</t>
  </si>
  <si>
    <t>From 1 to 5 years</t>
  </si>
  <si>
    <t>Over 5 years</t>
  </si>
  <si>
    <t>Total</t>
  </si>
  <si>
    <t xml:space="preserve">Interest bearing liabilities include short-term and long-term borrowings, bonds issued and financial lease. </t>
  </si>
  <si>
    <t xml:space="preserve">The following tables detail maturity of the Company's financial assets indicated in the balance sheet at the end of the reporting period. </t>
  </si>
  <si>
    <t xml:space="preserve">Tables have been created on the basis of undiscounted cash flows of financial assets on their due date. The tables include both interest and principal cash flows.  </t>
  </si>
  <si>
    <t xml:space="preserve">The balance of cash and cash equivalents is indicated under non-interest bearing financial assets due to the low interest rate on these assets. </t>
  </si>
  <si>
    <t>Liabilities based on calculated interest</t>
  </si>
  <si>
    <t>On 5 February 2007, the Company issued bonds (OPTE-O-124A) with nominal value of HRK 250 million. The bonds have been issued on Zagreb Stock Exchange with interest rate of 9,125% and maturity date on 1 February 2014. The bonds have been issued with the price of 99,496%. The interest rate is paid on annual basis on 1 February 2011</t>
  </si>
  <si>
    <t>In August 2008, the Parent Company increased the share capital  of Optima Direct d.o.o. by HRK  15.888 i.e. the share capital was increased from HRK 3.328 to HRK 19.216.</t>
  </si>
  <si>
    <t>LIABILITIES</t>
  </si>
  <si>
    <t>MATIJA MARTIĆ, JADRANKA SURUČIĆ</t>
  </si>
  <si>
    <t>Matija Martić                                   Jadranka Suručić</t>
  </si>
  <si>
    <t>Previous year</t>
  </si>
  <si>
    <t>Current year</t>
  </si>
  <si>
    <t>Zrinka Vuković Berić</t>
  </si>
  <si>
    <t>Duško Grabovac</t>
  </si>
  <si>
    <t>JOVIČIĆ GORAN (1/1)</t>
  </si>
  <si>
    <t>6110</t>
  </si>
  <si>
    <t>30 Sep 2011</t>
  </si>
  <si>
    <t>as at 30 Sep 2011</t>
  </si>
  <si>
    <t>for the period from 01 Jan 2011 to 30 Sep 2011</t>
  </si>
  <si>
    <t>in the period from 01 Jan 2011 to 30 Sep 2011</t>
  </si>
  <si>
    <t>Investments in affiliated companies as on 30 September 2011:</t>
  </si>
  <si>
    <t>Financial Statements as per 30 September 2011 have been prepared on the basis of accounting policies presented and published in the Audited Consolidated Financial Statements of the Group on 31 December 2010 which were made available on Zagreb Stock Exchange d.d. on 06 April 2011.</t>
  </si>
  <si>
    <t>In the period January - September 2011, there were no changes in accounting policies and accounting estimations based on which the financial reports for the indicated period have been prepared.</t>
  </si>
  <si>
    <t xml:space="preserve">In the period from January to September 2011 the Company did not buy-out the issued shares i.e. it does not hold treasury shares. </t>
  </si>
  <si>
    <t>Ten major shareholders as on 30 September 2011:</t>
  </si>
  <si>
    <t>The majority of non-interest bearing liabilities of the Company maturing within one year account for trade payables in the amount of HRK 161.791  thousand for the period from January to September 2011 (HRK xxx  thousand for the same period last year ).</t>
  </si>
  <si>
    <t>30 Sep 2010</t>
  </si>
  <si>
    <t>Number of employees on 30 Sep 2011</t>
  </si>
  <si>
    <t>As at 30 Sep 2011</t>
  </si>
  <si>
    <t>Amortization as at 30 Sep 2011</t>
  </si>
  <si>
    <t>At 30 Sep 2011, loss per share is as follows:</t>
  </si>
  <si>
    <t xml:space="preserve">    2. Changes in revalorization reserves of fixed and intangible assets</t>
  </si>
  <si>
    <t>Reduced interest expense occurred due to the decrease in interest rates that are achieved with reprogram in year 2010</t>
  </si>
  <si>
    <t>On  30 September 2011. the Company employed 382 employees.</t>
  </si>
  <si>
    <t>Loans to third party companies refer to the loans granted to company OSN INŽENJERING d.o.o. with interest rate of 11,5% and due dates 13 August 2012 (loan in the amount of HRK 2,91 million) and 30 April 2013 (loans in the amount of HRK 27,72 million)</t>
  </si>
  <si>
    <t>In the same period last year, loss per share amounted to HRK 22,17</t>
  </si>
  <si>
    <t>ZAGREBAČKA BANKA D.D./ZBIRNI SKRBNIČKI RAČUN ZAGREBAČKA BANKA D.D./DF</t>
  </si>
  <si>
    <t>Optima telekom za upravljanje nekretninama i savjetovanje d.o.o.</t>
  </si>
  <si>
    <t>Member and Deputy Chairman as of 06 Jun 2011</t>
  </si>
  <si>
    <t>Member as of 06 Jun 2011</t>
  </si>
  <si>
    <t>Price of shares realized on the stock exchange within the current quarter (1 Jan - 30 Sep 2011)  varied from HRK 25,00 (the lowest price) to HRK 42,56  (the highest price). Market capitalization in thousands of HRK on 30 September 2011 amounted to HRK 76.114 thousand.</t>
  </si>
  <si>
    <t>Liabilities for advances received</t>
  </si>
  <si>
    <t>Deferred income due to uncertainty</t>
  </si>
  <si>
    <t>Deferred income</t>
  </si>
  <si>
    <t xml:space="preserve">Long-term liabilities arising from credits and loans with variable interest rates amount to HRK 371,99 million, and therefore, the Company's exposure to the interest rate risk is  significant. </t>
  </si>
  <si>
    <t>As a sole member-founder, the Company established Optima telekom za upravljanje nekretninama i savjetovanje d.o.o., on 16 Aug 2011, wich currently is not operating</t>
  </si>
  <si>
    <t>The Financial Statements of the Group are presented in Croatian kunas (HRK). The applicable exchange rate of the Croatian currency on 30 Sep 2011 was HRK 7,492023 for EUR 1 and HRK 5,493894 for USD 1.</t>
  </si>
  <si>
    <t>Marijan Hanžeković</t>
  </si>
  <si>
    <t>Member and Deputy Chairman until 06 Jun 2011</t>
  </si>
  <si>
    <t>Foreign exchange losses increased as a result of the depreciation rate of kuna to euro in the reporting period and the existence of long-term liabilities related to foreign currency</t>
  </si>
  <si>
    <t>OPTIMA TELEKOM za upravljanje nekretninama i savjetovanje d.o.o.</t>
  </si>
  <si>
    <t>Kuzminečka 8, Zagreb</t>
  </si>
  <si>
    <t>21017859228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</si>
</sst>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
  </numFmts>
  <fonts count="5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9"/>
      <name val="Arial"/>
      <family val="2"/>
      <charset val="238"/>
    </font>
    <font>
      <b/>
      <sz val="8"/>
      <name val="Arial"/>
      <family val="2"/>
      <charset val="238"/>
    </font>
    <font>
      <b/>
      <sz val="9"/>
      <color indexed="8"/>
      <name val="Arial"/>
      <family val="2"/>
      <charset val="238"/>
    </font>
    <font>
      <b/>
      <sz val="10"/>
      <color indexed="8"/>
      <name val="Arial"/>
      <family val="2"/>
      <charset val="238"/>
    </font>
    <font>
      <sz val="8"/>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0"/>
      <name val="Arial"/>
      <family val="2"/>
      <charset val="238"/>
    </font>
    <font>
      <sz val="10"/>
      <color rgb="FFFF0000"/>
      <name val="Arial"/>
      <family val="2"/>
      <charset val="238"/>
    </font>
    <font>
      <b/>
      <sz val="16"/>
      <name val="Arial"/>
      <family val="2"/>
      <charset val="238"/>
    </font>
    <font>
      <sz val="10"/>
      <color indexed="10"/>
      <name val="Arial"/>
      <family val="2"/>
    </font>
    <font>
      <sz val="10"/>
      <name val="Times New Roman"/>
      <family val="1"/>
      <charset val="238"/>
    </font>
    <font>
      <sz val="10"/>
      <color indexed="12"/>
      <name val="Arial"/>
      <family val="2"/>
      <charset val="238"/>
    </font>
    <font>
      <sz val="10"/>
      <name val="Arial"/>
      <family val="2"/>
    </font>
    <font>
      <b/>
      <sz val="10"/>
      <name val="Arial"/>
      <family val="2"/>
    </font>
    <font>
      <sz val="8"/>
      <name val="Verdana"/>
      <family val="2"/>
    </font>
    <font>
      <b/>
      <sz val="10"/>
      <name val="Times New Roman"/>
      <family val="1"/>
      <charset val="238"/>
    </font>
    <font>
      <b/>
      <sz val="10"/>
      <color indexed="8"/>
      <name val="Calibri"/>
      <family val="2"/>
    </font>
    <font>
      <sz val="10"/>
      <name val="Verdana"/>
      <family val="2"/>
    </font>
    <font>
      <i/>
      <sz val="10"/>
      <name val="Arial"/>
      <family val="2"/>
      <charset val="238"/>
    </font>
    <font>
      <sz val="10"/>
      <name val="Calibri"/>
      <family val="2"/>
      <charset val="238"/>
      <scheme val="minor"/>
    </font>
    <font>
      <sz val="8"/>
      <color indexed="12"/>
      <name val="Arial"/>
      <family val="2"/>
      <charset val="238"/>
    </font>
    <font>
      <u/>
      <sz val="10"/>
      <color indexed="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65"/>
        <bgColor indexed="64"/>
      </patternFill>
    </fill>
  </fills>
  <borders count="6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8"/>
      </right>
      <top/>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64"/>
      </right>
      <top style="hair">
        <color indexed="8"/>
      </top>
      <bottom style="thin">
        <color indexed="8"/>
      </bottom>
      <diagonal/>
    </border>
    <border>
      <left/>
      <right/>
      <top style="thin">
        <color indexed="8"/>
      </top>
      <bottom style="hair">
        <color indexed="8"/>
      </bottom>
      <diagonal/>
    </border>
    <border>
      <left/>
      <right style="thin">
        <color indexed="64"/>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right style="thin">
        <color indexed="64"/>
      </right>
      <top style="hair">
        <color indexed="8"/>
      </top>
      <bottom style="hair">
        <color indexed="8"/>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s>
  <cellStyleXfs count="86">
    <xf numFmtId="0" fontId="0" fillId="0" borderId="0"/>
    <xf numFmtId="0" fontId="14" fillId="0" borderId="0">
      <alignment vertical="top"/>
    </xf>
    <xf numFmtId="0" fontId="9" fillId="0" borderId="0" applyNumberFormat="0" applyFill="0" applyBorder="0" applyAlignment="0" applyProtection="0">
      <alignment vertical="top"/>
      <protection locked="0"/>
    </xf>
    <xf numFmtId="0" fontId="14" fillId="0" borderId="0">
      <alignment vertical="top"/>
    </xf>
    <xf numFmtId="0" fontId="25" fillId="0" borderId="0" applyNumberFormat="0" applyFill="0" applyBorder="0" applyAlignment="0" applyProtection="0"/>
    <xf numFmtId="0" fontId="26" fillId="0" borderId="35" applyNumberFormat="0" applyFill="0" applyAlignment="0" applyProtection="0"/>
    <xf numFmtId="0" fontId="27" fillId="0" borderId="36" applyNumberFormat="0" applyFill="0" applyAlignment="0" applyProtection="0"/>
    <xf numFmtId="0" fontId="28" fillId="0" borderId="37"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38" applyNumberFormat="0" applyAlignment="0" applyProtection="0"/>
    <xf numFmtId="0" fontId="33" fillId="6" borderId="39" applyNumberFormat="0" applyAlignment="0" applyProtection="0"/>
    <xf numFmtId="0" fontId="34" fillId="6" borderId="38" applyNumberFormat="0" applyAlignment="0" applyProtection="0"/>
    <xf numFmtId="0" fontId="35" fillId="0" borderId="40" applyNumberFormat="0" applyFill="0" applyAlignment="0" applyProtection="0"/>
    <xf numFmtId="0" fontId="36" fillId="7" borderId="41"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3" applyNumberFormat="0" applyFill="0" applyAlignment="0" applyProtection="0"/>
    <xf numFmtId="0" fontId="40"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3" fillId="0" borderId="0"/>
    <xf numFmtId="43" fontId="3" fillId="0" borderId="0" applyFont="0" applyFill="0" applyBorder="0" applyAlignment="0" applyProtection="0"/>
    <xf numFmtId="0" fontId="3" fillId="8" borderId="42" applyNumberFormat="0" applyFont="0" applyAlignment="0" applyProtection="0"/>
    <xf numFmtId="0" fontId="2" fillId="0" borderId="0"/>
    <xf numFmtId="0" fontId="49" fillId="0" borderId="0">
      <alignment vertical="center"/>
    </xf>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2" applyNumberFormat="0" applyFont="0" applyAlignment="0" applyProtection="0"/>
    <xf numFmtId="0" fontId="1" fillId="0" borderId="0"/>
    <xf numFmtId="0" fontId="4" fillId="0" borderId="0">
      <alignment vertical="top"/>
    </xf>
    <xf numFmtId="0" fontId="56" fillId="0" borderId="0" applyNumberFormat="0" applyFill="0" applyBorder="0" applyAlignment="0" applyProtection="0">
      <alignment vertical="top"/>
      <protection locked="0"/>
    </xf>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2" applyNumberFormat="0" applyFont="0" applyAlignment="0" applyProtection="0"/>
    <xf numFmtId="0" fontId="1" fillId="0" borderId="0"/>
    <xf numFmtId="0" fontId="4" fillId="0" borderId="0">
      <alignment vertical="top"/>
    </xf>
    <xf numFmtId="0" fontId="1" fillId="0" borderId="0"/>
  </cellStyleXfs>
  <cellXfs count="555">
    <xf numFmtId="0" fontId="0" fillId="0" borderId="0" xfId="0"/>
    <xf numFmtId="164" fontId="7" fillId="0" borderId="1"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3" fontId="5" fillId="0" borderId="6"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164" fontId="7" fillId="0" borderId="6" xfId="0" applyNumberFormat="1" applyFont="1" applyFill="1" applyBorder="1" applyAlignment="1">
      <alignment horizontal="center" vertical="center"/>
    </xf>
    <xf numFmtId="0" fontId="10" fillId="0" borderId="0" xfId="3" applyFont="1" applyAlignment="1"/>
    <xf numFmtId="0" fontId="4" fillId="0" borderId="0" xfId="3" applyFont="1" applyAlignment="1"/>
    <xf numFmtId="0" fontId="7" fillId="0" borderId="0" xfId="3" applyFont="1" applyFill="1" applyBorder="1" applyAlignment="1" applyProtection="1">
      <alignment horizontal="left" vertical="center"/>
      <protection hidden="1"/>
    </xf>
    <xf numFmtId="0" fontId="8" fillId="0" borderId="0" xfId="3" applyFont="1" applyFill="1" applyBorder="1" applyAlignment="1" applyProtection="1">
      <alignment vertical="center"/>
      <protection hidden="1"/>
    </xf>
    <xf numFmtId="0" fontId="8" fillId="0" borderId="0" xfId="3" applyFont="1" applyFill="1" applyBorder="1" applyAlignment="1" applyProtection="1">
      <alignment horizontal="center" vertical="center" wrapText="1"/>
      <protection hidden="1"/>
    </xf>
    <xf numFmtId="0" fontId="10" fillId="0" borderId="0" xfId="3" applyFont="1" applyBorder="1" applyAlignment="1" applyProtection="1">
      <protection hidden="1"/>
    </xf>
    <xf numFmtId="0" fontId="17" fillId="0" borderId="0" xfId="3" applyFont="1" applyBorder="1" applyAlignment="1" applyProtection="1">
      <alignment horizontal="right" vertical="center" wrapText="1"/>
      <protection hidden="1"/>
    </xf>
    <xf numFmtId="0" fontId="17" fillId="0" borderId="0" xfId="3" applyNumberFormat="1" applyFont="1" applyFill="1" applyBorder="1" applyAlignment="1" applyProtection="1">
      <alignment horizontal="right" vertical="center" shrinkToFit="1"/>
      <protection locked="0" hidden="1"/>
    </xf>
    <xf numFmtId="0" fontId="17" fillId="0" borderId="0" xfId="3" applyFont="1" applyFill="1" applyBorder="1" applyAlignment="1" applyProtection="1">
      <alignment horizontal="left" vertical="center"/>
      <protection hidden="1"/>
    </xf>
    <xf numFmtId="0" fontId="10" fillId="0" borderId="0" xfId="3" applyFont="1" applyBorder="1" applyAlignment="1" applyProtection="1">
      <alignment horizontal="left"/>
      <protection hidden="1"/>
    </xf>
    <xf numFmtId="0" fontId="10" fillId="0" borderId="0" xfId="3" applyFont="1" applyBorder="1" applyAlignment="1" applyProtection="1">
      <alignment vertical="top"/>
      <protection hidden="1"/>
    </xf>
    <xf numFmtId="0" fontId="10" fillId="0" borderId="0" xfId="3" applyFont="1" applyBorder="1" applyAlignment="1" applyProtection="1">
      <alignment horizontal="right"/>
      <protection hidden="1"/>
    </xf>
    <xf numFmtId="0" fontId="7" fillId="0" borderId="0" xfId="3" applyFont="1" applyFill="1" applyBorder="1" applyAlignment="1" applyProtection="1">
      <alignment horizontal="right" vertical="center"/>
      <protection locked="0" hidden="1"/>
    </xf>
    <xf numFmtId="0" fontId="8" fillId="0" borderId="0" xfId="3" applyFont="1" applyBorder="1" applyAlignment="1" applyProtection="1">
      <protection hidden="1"/>
    </xf>
    <xf numFmtId="0" fontId="7" fillId="0" borderId="0" xfId="3" applyFont="1" applyBorder="1" applyAlignment="1" applyProtection="1">
      <alignment vertical="top"/>
      <protection hidden="1"/>
    </xf>
    <xf numFmtId="0" fontId="10" fillId="0" borderId="0" xfId="3" applyFont="1" applyFill="1" applyBorder="1" applyAlignment="1" applyProtection="1">
      <protection hidden="1"/>
    </xf>
    <xf numFmtId="0" fontId="10" fillId="0" borderId="0" xfId="3" applyFont="1" applyBorder="1" applyAlignment="1" applyProtection="1">
      <alignment horizontal="center" vertical="center"/>
      <protection locked="0" hidden="1"/>
    </xf>
    <xf numFmtId="0" fontId="10" fillId="0" borderId="0" xfId="3" applyFont="1" applyBorder="1" applyAlignment="1" applyProtection="1">
      <alignment vertical="top" wrapText="1"/>
      <protection hidden="1"/>
    </xf>
    <xf numFmtId="0" fontId="10" fillId="0" borderId="0" xfId="3" applyFont="1" applyBorder="1" applyAlignment="1" applyProtection="1">
      <alignment wrapText="1"/>
      <protection hidden="1"/>
    </xf>
    <xf numFmtId="0" fontId="10" fillId="0" borderId="0" xfId="3" applyFont="1" applyBorder="1" applyAlignment="1" applyProtection="1">
      <alignment horizontal="right" vertical="top"/>
      <protection hidden="1"/>
    </xf>
    <xf numFmtId="0" fontId="10" fillId="0" borderId="0" xfId="3" applyFont="1" applyBorder="1" applyAlignment="1" applyProtection="1">
      <alignment horizontal="center" vertical="top"/>
      <protection hidden="1"/>
    </xf>
    <xf numFmtId="0" fontId="10" fillId="0" borderId="0" xfId="3" applyFont="1" applyBorder="1" applyAlignment="1" applyProtection="1">
      <alignment horizontal="center"/>
      <protection hidden="1"/>
    </xf>
    <xf numFmtId="0" fontId="10" fillId="0" borderId="0" xfId="3" applyFont="1" applyBorder="1" applyAlignment="1"/>
    <xf numFmtId="0" fontId="10" fillId="0" borderId="0" xfId="3" applyFont="1" applyBorder="1" applyAlignment="1" applyProtection="1">
      <alignment horizontal="left" vertical="top"/>
      <protection hidden="1"/>
    </xf>
    <xf numFmtId="0" fontId="10" fillId="0" borderId="8" xfId="3" applyFont="1" applyBorder="1" applyAlignment="1" applyProtection="1">
      <protection hidden="1"/>
    </xf>
    <xf numFmtId="0" fontId="10" fillId="0" borderId="0" xfId="3" applyFont="1" applyBorder="1" applyAlignment="1" applyProtection="1">
      <alignment vertical="center"/>
      <protection hidden="1"/>
    </xf>
    <xf numFmtId="0" fontId="10" fillId="0" borderId="9" xfId="3" applyFont="1" applyBorder="1" applyAlignment="1" applyProtection="1">
      <protection hidden="1"/>
    </xf>
    <xf numFmtId="0" fontId="10" fillId="0" borderId="9" xfId="3" applyFont="1" applyBorder="1" applyAlignment="1"/>
    <xf numFmtId="164" fontId="20" fillId="0" borderId="1" xfId="0" applyNumberFormat="1" applyFont="1" applyFill="1" applyBorder="1" applyAlignment="1">
      <alignment horizontal="center" vertical="center"/>
    </xf>
    <xf numFmtId="3" fontId="6" fillId="0" borderId="6" xfId="0" applyNumberFormat="1" applyFont="1" applyFill="1" applyBorder="1" applyAlignment="1" applyProtection="1">
      <alignment vertical="center"/>
      <protection locked="0"/>
    </xf>
    <xf numFmtId="164" fontId="20" fillId="0" borderId="6" xfId="0" applyNumberFormat="1" applyFont="1" applyFill="1" applyBorder="1" applyAlignment="1">
      <alignment horizontal="center" vertical="center"/>
    </xf>
    <xf numFmtId="164" fontId="20" fillId="0" borderId="4" xfId="0" applyNumberFormat="1" applyFont="1" applyFill="1" applyBorder="1" applyAlignment="1">
      <alignment horizontal="center" vertical="center"/>
    </xf>
    <xf numFmtId="0" fontId="18" fillId="0" borderId="0" xfId="1" applyFont="1" applyBorder="1" applyAlignment="1" applyProtection="1">
      <alignment vertical="center"/>
      <protection hidden="1"/>
    </xf>
    <xf numFmtId="0" fontId="10" fillId="0" borderId="0" xfId="3" applyFont="1" applyBorder="1" applyAlignment="1" applyProtection="1">
      <alignment horizontal="right" vertical="center"/>
      <protection hidden="1"/>
    </xf>
    <xf numFmtId="0" fontId="0" fillId="0" borderId="0" xfId="0" applyFill="1"/>
    <xf numFmtId="3" fontId="5" fillId="0" borderId="1" xfId="0" applyNumberFormat="1" applyFont="1" applyFill="1" applyBorder="1" applyAlignment="1" applyProtection="1">
      <alignment vertical="center"/>
      <protection hidden="1"/>
    </xf>
    <xf numFmtId="3" fontId="5" fillId="0" borderId="6" xfId="0" applyNumberFormat="1" applyFont="1" applyFill="1" applyBorder="1" applyAlignment="1" applyProtection="1">
      <alignment vertical="center"/>
      <protection hidden="1"/>
    </xf>
    <xf numFmtId="0" fontId="11" fillId="0" borderId="11"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3" fontId="5" fillId="0" borderId="4" xfId="0" applyNumberFormat="1" applyFont="1" applyFill="1" applyBorder="1" applyAlignment="1" applyProtection="1">
      <alignment vertical="center"/>
      <protection hidden="1"/>
    </xf>
    <xf numFmtId="0" fontId="11" fillId="0" borderId="12" xfId="0" applyFont="1" applyFill="1" applyBorder="1" applyAlignment="1" applyProtection="1">
      <alignment horizontal="center" vertical="center"/>
      <protection hidden="1"/>
    </xf>
    <xf numFmtId="3" fontId="5" fillId="0" borderId="5" xfId="0" applyNumberFormat="1" applyFont="1" applyFill="1" applyBorder="1" applyAlignment="1" applyProtection="1">
      <alignment vertical="center"/>
      <protection hidden="1"/>
    </xf>
    <xf numFmtId="3" fontId="5" fillId="0" borderId="14" xfId="0" applyNumberFormat="1" applyFont="1" applyFill="1" applyBorder="1" applyAlignment="1" applyProtection="1">
      <alignment vertical="center"/>
      <protection hidden="1"/>
    </xf>
    <xf numFmtId="0" fontId="7"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0" fontId="11" fillId="0" borderId="0" xfId="0" applyFont="1" applyFill="1"/>
    <xf numFmtId="0" fontId="19" fillId="0" borderId="0" xfId="0" applyFont="1" applyFill="1"/>
    <xf numFmtId="0" fontId="11" fillId="0" borderId="11" xfId="0"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4" fillId="0" borderId="0" xfId="1" applyFont="1" applyFill="1" applyAlignment="1">
      <alignment wrapText="1"/>
    </xf>
    <xf numFmtId="0" fontId="4" fillId="0" borderId="0" xfId="0" applyFont="1" applyFill="1"/>
    <xf numFmtId="0" fontId="4" fillId="0" borderId="0" xfId="1" applyFont="1" applyFill="1" applyBorder="1" applyAlignment="1">
      <alignment wrapText="1"/>
    </xf>
    <xf numFmtId="3" fontId="6" fillId="0" borderId="4" xfId="0" applyNumberFormat="1" applyFont="1" applyFill="1" applyBorder="1" applyAlignment="1" applyProtection="1">
      <alignment vertical="center"/>
      <protection hidden="1"/>
    </xf>
    <xf numFmtId="49" fontId="21" fillId="0" borderId="12"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8" fillId="0" borderId="16" xfId="3" applyFont="1" applyFill="1" applyBorder="1" applyAlignment="1" applyProtection="1">
      <alignment horizontal="left" vertical="center" wrapText="1"/>
      <protection hidden="1"/>
    </xf>
    <xf numFmtId="0" fontId="8" fillId="0" borderId="7" xfId="3" applyFont="1" applyFill="1" applyBorder="1" applyAlignment="1" applyProtection="1">
      <alignment vertical="center"/>
      <protection hidden="1"/>
    </xf>
    <xf numFmtId="0" fontId="10" fillId="0" borderId="7" xfId="3" applyFont="1" applyBorder="1" applyAlignment="1" applyProtection="1">
      <protection hidden="1"/>
    </xf>
    <xf numFmtId="0" fontId="17" fillId="0" borderId="0" xfId="3" applyFont="1" applyBorder="1" applyAlignment="1" applyProtection="1">
      <alignment horizontal="right"/>
      <protection hidden="1"/>
    </xf>
    <xf numFmtId="0" fontId="10" fillId="0" borderId="7" xfId="3" applyFont="1" applyBorder="1" applyAlignment="1" applyProtection="1">
      <alignment horizontal="right"/>
      <protection hidden="1"/>
    </xf>
    <xf numFmtId="0" fontId="10" fillId="0" borderId="16" xfId="3" applyFont="1" applyBorder="1" applyAlignment="1" applyProtection="1">
      <protection hidden="1"/>
    </xf>
    <xf numFmtId="0" fontId="7" fillId="0" borderId="16" xfId="3" applyFont="1" applyFill="1" applyBorder="1" applyAlignment="1" applyProtection="1">
      <alignment horizontal="right" vertical="center"/>
      <protection locked="0" hidden="1"/>
    </xf>
    <xf numFmtId="0" fontId="10" fillId="0" borderId="16" xfId="3" applyFont="1" applyBorder="1" applyAlignment="1" applyProtection="1">
      <alignment horizontal="left" vertical="top" wrapText="1"/>
      <protection hidden="1"/>
    </xf>
    <xf numFmtId="0" fontId="10" fillId="0" borderId="7" xfId="3" applyFont="1" applyBorder="1" applyAlignment="1"/>
    <xf numFmtId="0" fontId="10" fillId="0" borderId="16" xfId="3" applyFont="1" applyBorder="1" applyAlignment="1" applyProtection="1">
      <alignment horizontal="left" vertical="top" indent="2"/>
      <protection hidden="1"/>
    </xf>
    <xf numFmtId="0" fontId="10" fillId="0" borderId="16" xfId="3" applyFont="1" applyBorder="1" applyAlignment="1" applyProtection="1">
      <alignment horizontal="left" vertical="top" wrapText="1" indent="2"/>
      <protection hidden="1"/>
    </xf>
    <xf numFmtId="0" fontId="10" fillId="0" borderId="7" xfId="3" applyFont="1" applyBorder="1" applyAlignment="1" applyProtection="1">
      <alignment horizontal="right" vertical="top"/>
      <protection hidden="1"/>
    </xf>
    <xf numFmtId="49" fontId="7" fillId="0" borderId="16" xfId="3" applyNumberFormat="1" applyFont="1" applyBorder="1" applyAlignment="1" applyProtection="1">
      <alignment horizontal="center" vertical="center"/>
      <protection locked="0" hidden="1"/>
    </xf>
    <xf numFmtId="0" fontId="10" fillId="0" borderId="7" xfId="3" applyFont="1" applyBorder="1" applyAlignment="1" applyProtection="1">
      <alignment horizontal="left" vertical="top"/>
      <protection hidden="1"/>
    </xf>
    <xf numFmtId="0" fontId="10" fillId="0" borderId="16" xfId="3" applyFont="1" applyBorder="1" applyAlignment="1" applyProtection="1">
      <alignment horizontal="left"/>
      <protection hidden="1"/>
    </xf>
    <xf numFmtId="0" fontId="10" fillId="0" borderId="15" xfId="3" applyFont="1" applyBorder="1" applyAlignment="1" applyProtection="1">
      <protection hidden="1"/>
    </xf>
    <xf numFmtId="0" fontId="10" fillId="0" borderId="7" xfId="3" applyFont="1" applyBorder="1" applyAlignment="1" applyProtection="1">
      <alignment horizontal="left"/>
      <protection hidden="1"/>
    </xf>
    <xf numFmtId="0" fontId="10" fillId="0" borderId="16" xfId="3" applyFont="1" applyFill="1" applyBorder="1" applyAlignment="1" applyProtection="1">
      <alignment vertical="center"/>
      <protection hidden="1"/>
    </xf>
    <xf numFmtId="0" fontId="18" fillId="0" borderId="16" xfId="1" applyFont="1" applyFill="1" applyBorder="1" applyAlignment="1" applyProtection="1">
      <alignment vertical="center"/>
      <protection hidden="1"/>
    </xf>
    <xf numFmtId="0" fontId="18" fillId="0" borderId="0" xfId="1" applyFont="1" applyBorder="1" applyAlignment="1" applyProtection="1">
      <alignment horizontal="left"/>
      <protection hidden="1"/>
    </xf>
    <xf numFmtId="0" fontId="14" fillId="0" borderId="0" xfId="1" applyBorder="1" applyAlignment="1"/>
    <xf numFmtId="0" fontId="14" fillId="0" borderId="16" xfId="1" applyBorder="1" applyAlignment="1"/>
    <xf numFmtId="0" fontId="7" fillId="0" borderId="7" xfId="3" applyFont="1" applyBorder="1" applyAlignment="1" applyProtection="1">
      <alignment vertical="center"/>
      <protection hidden="1"/>
    </xf>
    <xf numFmtId="0" fontId="10" fillId="0" borderId="17" xfId="3" applyFont="1" applyBorder="1" applyAlignment="1" applyProtection="1">
      <protection hidden="1"/>
    </xf>
    <xf numFmtId="0" fontId="10" fillId="0" borderId="18" xfId="3" applyFont="1" applyFill="1" applyBorder="1" applyAlignment="1" applyProtection="1">
      <alignment horizontal="right" vertical="top" wrapText="1"/>
      <protection hidden="1"/>
    </xf>
    <xf numFmtId="0" fontId="10" fillId="0" borderId="19" xfId="3" applyFont="1" applyFill="1" applyBorder="1" applyAlignment="1" applyProtection="1">
      <alignment horizontal="right" vertical="top" wrapText="1"/>
      <protection hidden="1"/>
    </xf>
    <xf numFmtId="0" fontId="10" fillId="0" borderId="19" xfId="3" applyFont="1" applyFill="1" applyBorder="1" applyAlignment="1" applyProtection="1">
      <protection hidden="1"/>
    </xf>
    <xf numFmtId="0" fontId="10" fillId="0" borderId="20" xfId="3" applyFont="1" applyFill="1" applyBorder="1" applyAlignment="1" applyProtection="1">
      <protection hidden="1"/>
    </xf>
    <xf numFmtId="14" fontId="7" fillId="0" borderId="12" xfId="3" applyNumberFormat="1" applyFont="1" applyFill="1" applyBorder="1" applyAlignment="1" applyProtection="1">
      <alignment horizontal="center" vertical="center"/>
      <protection locked="0" hidden="1"/>
    </xf>
    <xf numFmtId="1" fontId="7" fillId="0" borderId="11" xfId="3" applyNumberFormat="1" applyFont="1" applyFill="1" applyBorder="1" applyAlignment="1" applyProtection="1">
      <alignment horizontal="center" vertical="center"/>
      <protection locked="0" hidden="1"/>
    </xf>
    <xf numFmtId="0" fontId="7" fillId="0" borderId="11" xfId="3" applyFont="1" applyFill="1" applyBorder="1" applyAlignment="1" applyProtection="1">
      <alignment horizontal="center" vertical="center"/>
      <protection locked="0" hidden="1"/>
    </xf>
    <xf numFmtId="49" fontId="7" fillId="0" borderId="11" xfId="3" applyNumberFormat="1" applyFont="1" applyFill="1" applyBorder="1" applyAlignment="1" applyProtection="1">
      <alignment horizontal="right" vertical="center"/>
      <protection locked="0" hidden="1"/>
    </xf>
    <xf numFmtId="0" fontId="7" fillId="0" borderId="7" xfId="3" applyFont="1" applyFill="1" applyBorder="1" applyAlignment="1" applyProtection="1">
      <alignment horizontal="right" vertical="center"/>
      <protection locked="0" hidden="1"/>
    </xf>
    <xf numFmtId="0" fontId="10" fillId="0" borderId="0" xfId="3" applyFont="1" applyFill="1" applyBorder="1" applyAlignment="1"/>
    <xf numFmtId="49" fontId="7" fillId="0" borderId="0" xfId="3" applyNumberFormat="1" applyFont="1" applyFill="1" applyBorder="1" applyAlignment="1" applyProtection="1">
      <alignment horizontal="center" vertical="center"/>
      <protection locked="0" hidden="1"/>
    </xf>
    <xf numFmtId="0" fontId="41" fillId="0" borderId="0" xfId="0" applyFont="1" applyFill="1"/>
    <xf numFmtId="3" fontId="41" fillId="0" borderId="0" xfId="0" applyNumberFormat="1" applyFont="1" applyFill="1"/>
    <xf numFmtId="0" fontId="14" fillId="33" borderId="0" xfId="0" applyFont="1" applyFill="1" applyAlignment="1">
      <alignment horizontal="justify" vertical="top"/>
    </xf>
    <xf numFmtId="0" fontId="23" fillId="33" borderId="0" xfId="0" applyFont="1" applyFill="1" applyAlignment="1">
      <alignment horizontal="center" vertical="top"/>
    </xf>
    <xf numFmtId="3" fontId="14" fillId="33" borderId="0" xfId="0" applyNumberFormat="1" applyFont="1" applyFill="1" applyAlignment="1">
      <alignment horizontal="right" vertical="top"/>
    </xf>
    <xf numFmtId="0" fontId="14" fillId="33" borderId="0" xfId="0" applyFont="1" applyFill="1" applyAlignment="1">
      <alignment horizontal="right" vertical="top"/>
    </xf>
    <xf numFmtId="3" fontId="14" fillId="33" borderId="9" xfId="0" applyNumberFormat="1" applyFont="1" applyFill="1" applyBorder="1" applyAlignment="1">
      <alignment horizontal="right" vertical="top"/>
    </xf>
    <xf numFmtId="3" fontId="23" fillId="33" borderId="9" xfId="0" applyNumberFormat="1" applyFont="1" applyFill="1" applyBorder="1" applyAlignment="1">
      <alignment horizontal="right" vertical="top"/>
    </xf>
    <xf numFmtId="0" fontId="23" fillId="33" borderId="0" xfId="0" applyFont="1" applyFill="1" applyAlignment="1">
      <alignment vertical="top"/>
    </xf>
    <xf numFmtId="3" fontId="4" fillId="33" borderId="0" xfId="0" applyNumberFormat="1" applyFont="1" applyFill="1" applyAlignment="1">
      <alignment horizontal="right" vertical="top"/>
    </xf>
    <xf numFmtId="0" fontId="44" fillId="33" borderId="0" xfId="0" applyFont="1" applyFill="1" applyAlignment="1">
      <alignment vertical="top"/>
    </xf>
    <xf numFmtId="3" fontId="12" fillId="33" borderId="9" xfId="0" applyNumberFormat="1" applyFont="1" applyFill="1" applyBorder="1" applyAlignment="1">
      <alignment horizontal="right" vertical="top"/>
    </xf>
    <xf numFmtId="0" fontId="45" fillId="33" borderId="0" xfId="0" applyFont="1" applyFill="1" applyAlignment="1">
      <alignment vertical="top"/>
    </xf>
    <xf numFmtId="0" fontId="12" fillId="33" borderId="0" xfId="0" applyFont="1" applyFill="1" applyAlignment="1">
      <alignment horizontal="center" vertical="top"/>
    </xf>
    <xf numFmtId="3" fontId="23" fillId="33" borderId="44" xfId="0" applyNumberFormat="1" applyFont="1" applyFill="1" applyBorder="1" applyAlignment="1">
      <alignment horizontal="right" vertical="top"/>
    </xf>
    <xf numFmtId="14" fontId="46" fillId="33" borderId="0" xfId="0" applyNumberFormat="1" applyFont="1" applyFill="1" applyBorder="1" applyAlignment="1"/>
    <xf numFmtId="3" fontId="48" fillId="33" borderId="0" xfId="0" applyNumberFormat="1" applyFont="1" applyFill="1" applyBorder="1" applyAlignment="1"/>
    <xf numFmtId="3" fontId="12" fillId="33" borderId="0" xfId="0" applyNumberFormat="1" applyFont="1" applyFill="1" applyBorder="1" applyAlignment="1"/>
    <xf numFmtId="0" fontId="14" fillId="33" borderId="0" xfId="0" applyFont="1" applyFill="1" applyAlignment="1">
      <alignment horizontal="left" vertical="center" wrapText="1"/>
    </xf>
    <xf numFmtId="0" fontId="23" fillId="33" borderId="0" xfId="0" applyFont="1" applyFill="1" applyAlignment="1">
      <alignment horizontal="left" vertical="center" wrapText="1"/>
    </xf>
    <xf numFmtId="3" fontId="23" fillId="33" borderId="0" xfId="0" applyNumberFormat="1" applyFont="1" applyFill="1" applyAlignment="1">
      <alignment horizontal="right" vertical="top"/>
    </xf>
    <xf numFmtId="0" fontId="4" fillId="33" borderId="0" xfId="0" applyFont="1" applyFill="1" applyAlignment="1">
      <alignment horizontal="left" vertical="center" wrapText="1"/>
    </xf>
    <xf numFmtId="3" fontId="12" fillId="33" borderId="0" xfId="0" applyNumberFormat="1" applyFont="1" applyFill="1" applyBorder="1" applyAlignment="1">
      <alignment horizontal="right" vertical="top"/>
    </xf>
    <xf numFmtId="3" fontId="23" fillId="33" borderId="0" xfId="0" applyNumberFormat="1" applyFont="1" applyFill="1" applyBorder="1" applyAlignment="1">
      <alignment horizontal="right" vertical="top"/>
    </xf>
    <xf numFmtId="3" fontId="48" fillId="33" borderId="44" xfId="0" applyNumberFormat="1" applyFont="1" applyFill="1" applyBorder="1" applyAlignment="1">
      <alignment vertical="top"/>
    </xf>
    <xf numFmtId="4" fontId="48" fillId="33" borderId="0" xfId="0" applyNumberFormat="1" applyFont="1" applyFill="1" applyAlignment="1">
      <alignment horizontal="right" vertical="top" wrapText="1"/>
    </xf>
    <xf numFmtId="0" fontId="4" fillId="33" borderId="0" xfId="0" applyFont="1" applyFill="1" applyAlignment="1">
      <alignment vertical="center" wrapText="1"/>
    </xf>
    <xf numFmtId="0" fontId="50" fillId="33" borderId="0" xfId="0" applyFont="1" applyFill="1" applyAlignment="1">
      <alignment vertical="top"/>
    </xf>
    <xf numFmtId="0" fontId="4" fillId="33" borderId="0" xfId="0" applyFont="1" applyFill="1" applyAlignment="1">
      <alignment vertical="top" wrapText="1"/>
    </xf>
    <xf numFmtId="0" fontId="47" fillId="33" borderId="0" xfId="0" applyFont="1" applyFill="1" applyAlignment="1">
      <alignment vertical="top"/>
    </xf>
    <xf numFmtId="3" fontId="47" fillId="33" borderId="0" xfId="0" applyNumberFormat="1" applyFont="1" applyFill="1" applyAlignment="1">
      <alignment vertical="top"/>
    </xf>
    <xf numFmtId="0" fontId="23" fillId="33" borderId="0" xfId="0" applyFont="1" applyFill="1" applyAlignment="1">
      <alignment horizontal="center" vertical="center" wrapText="1"/>
    </xf>
    <xf numFmtId="3" fontId="4" fillId="33" borderId="0" xfId="0" applyNumberFormat="1" applyFont="1" applyFill="1" applyAlignment="1">
      <alignment horizontal="right" vertical="center" wrapText="1"/>
    </xf>
    <xf numFmtId="0" fontId="4" fillId="0" borderId="0" xfId="0" applyFont="1" applyFill="1" applyAlignment="1">
      <alignment vertical="top"/>
    </xf>
    <xf numFmtId="0" fontId="47" fillId="0" borderId="0" xfId="0" applyFont="1" applyFill="1" applyAlignment="1">
      <alignment vertical="top"/>
    </xf>
    <xf numFmtId="0" fontId="4" fillId="0" borderId="0" xfId="0" applyFont="1" applyAlignment="1"/>
    <xf numFmtId="3" fontId="0" fillId="0" borderId="0" xfId="0" applyNumberFormat="1" applyFill="1"/>
    <xf numFmtId="0" fontId="11" fillId="0" borderId="11"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1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0" xfId="1" applyFont="1" applyFill="1" applyBorder="1" applyAlignment="1" applyProtection="1">
      <alignment horizontal="center" vertical="center"/>
      <protection hidden="1"/>
    </xf>
    <xf numFmtId="0" fontId="4" fillId="0" borderId="0" xfId="0" applyFont="1" applyFill="1" applyBorder="1" applyAlignment="1">
      <alignment horizontal="center" vertical="center" wrapText="1"/>
    </xf>
    <xf numFmtId="0" fontId="8" fillId="0" borderId="8" xfId="3" applyFont="1" applyBorder="1" applyAlignment="1"/>
    <xf numFmtId="0" fontId="8" fillId="0" borderId="15" xfId="3" applyFont="1" applyBorder="1" applyAlignment="1"/>
    <xf numFmtId="0" fontId="8" fillId="0" borderId="7" xfId="3" applyFont="1" applyFill="1" applyBorder="1" applyAlignment="1" applyProtection="1">
      <alignment horizontal="center" vertical="center"/>
      <protection locked="0" hidden="1"/>
    </xf>
    <xf numFmtId="0" fontId="8" fillId="0" borderId="16" xfId="3" applyFont="1" applyBorder="1" applyAlignment="1" applyProtection="1">
      <alignment horizontal="left" vertical="center" wrapText="1"/>
      <protection hidden="1"/>
    </xf>
    <xf numFmtId="0" fontId="8" fillId="0" borderId="7" xfId="3" applyFont="1" applyBorder="1" applyAlignment="1" applyProtection="1">
      <protection hidden="1"/>
    </xf>
    <xf numFmtId="0" fontId="8" fillId="0" borderId="16" xfId="3" applyFont="1" applyFill="1" applyBorder="1" applyAlignment="1" applyProtection="1">
      <protection hidden="1"/>
    </xf>
    <xf numFmtId="0" fontId="8" fillId="0" borderId="0" xfId="3" applyFont="1" applyBorder="1" applyAlignment="1" applyProtection="1">
      <alignment wrapText="1"/>
      <protection hidden="1"/>
    </xf>
    <xf numFmtId="0" fontId="8" fillId="0" borderId="16" xfId="3" applyFont="1" applyBorder="1" applyAlignment="1" applyProtection="1">
      <alignment wrapText="1"/>
      <protection hidden="1"/>
    </xf>
    <xf numFmtId="0" fontId="8" fillId="0" borderId="7" xfId="3" applyFont="1" applyBorder="1" applyAlignment="1" applyProtection="1">
      <alignment horizontal="right"/>
      <protection hidden="1"/>
    </xf>
    <xf numFmtId="0" fontId="8" fillId="0" borderId="0" xfId="3" applyFont="1" applyBorder="1" applyAlignment="1" applyProtection="1">
      <alignment horizontal="right"/>
      <protection hidden="1"/>
    </xf>
    <xf numFmtId="0" fontId="8" fillId="0" borderId="16" xfId="3" applyFont="1" applyBorder="1" applyAlignment="1" applyProtection="1">
      <protection hidden="1"/>
    </xf>
    <xf numFmtId="0" fontId="8" fillId="0" borderId="7" xfId="3" applyFont="1" applyBorder="1" applyAlignment="1" applyProtection="1">
      <alignment horizontal="right" wrapText="1"/>
      <protection hidden="1"/>
    </xf>
    <xf numFmtId="0" fontId="8" fillId="0" borderId="0" xfId="3" applyFont="1" applyBorder="1" applyAlignment="1" applyProtection="1">
      <alignment horizontal="right" wrapText="1"/>
      <protection hidden="1"/>
    </xf>
    <xf numFmtId="0" fontId="8" fillId="0" borderId="0" xfId="3" applyFont="1" applyBorder="1" applyAlignment="1" applyProtection="1">
      <alignment horizontal="left"/>
      <protection hidden="1"/>
    </xf>
    <xf numFmtId="0" fontId="8" fillId="0" borderId="0" xfId="3" applyFont="1" applyFill="1" applyBorder="1" applyAlignment="1" applyProtection="1">
      <protection hidden="1"/>
    </xf>
    <xf numFmtId="0" fontId="8" fillId="0" borderId="0" xfId="3" applyFont="1" applyBorder="1" applyAlignment="1" applyProtection="1">
      <alignment vertical="top"/>
      <protection hidden="1"/>
    </xf>
    <xf numFmtId="0" fontId="8" fillId="0" borderId="0" xfId="3" applyFont="1" applyAlignment="1" applyProtection="1">
      <alignment horizontal="right" vertical="center"/>
      <protection hidden="1"/>
    </xf>
    <xf numFmtId="0" fontId="8" fillId="0" borderId="0" xfId="3" applyFont="1" applyAlignment="1" applyProtection="1">
      <alignment horizontal="right"/>
      <protection hidden="1"/>
    </xf>
    <xf numFmtId="0" fontId="8" fillId="0" borderId="16" xfId="3" applyFont="1" applyBorder="1" applyAlignment="1" applyProtection="1">
      <alignment vertical="top"/>
      <protection hidden="1"/>
    </xf>
    <xf numFmtId="0" fontId="8" fillId="0" borderId="0" xfId="3" applyFont="1" applyBorder="1" applyAlignment="1"/>
    <xf numFmtId="0" fontId="8" fillId="0" borderId="16" xfId="3" applyFont="1" applyBorder="1" applyAlignment="1" applyProtection="1">
      <alignment horizontal="left" vertical="top" wrapText="1"/>
      <protection hidden="1"/>
    </xf>
    <xf numFmtId="0" fontId="8" fillId="0" borderId="0" xfId="3" applyFont="1" applyBorder="1" applyAlignment="1" applyProtection="1">
      <alignment horizontal="right" vertical="top"/>
      <protection hidden="1"/>
    </xf>
    <xf numFmtId="0" fontId="8" fillId="0" borderId="7" xfId="3" applyFont="1" applyBorder="1" applyAlignment="1" applyProtection="1">
      <alignment horizontal="left"/>
      <protection hidden="1"/>
    </xf>
    <xf numFmtId="0" fontId="15" fillId="0" borderId="0" xfId="1" applyFont="1" applyFill="1" applyBorder="1" applyAlignment="1">
      <alignment horizontal="center" vertical="center" wrapText="1"/>
    </xf>
    <xf numFmtId="14" fontId="12" fillId="0" borderId="0" xfId="1" applyNumberFormat="1" applyFont="1" applyFill="1" applyBorder="1" applyAlignment="1" applyProtection="1">
      <alignment horizontal="center" vertical="center"/>
      <protection locked="0" hidden="1"/>
    </xf>
    <xf numFmtId="0" fontId="14" fillId="33" borderId="0" xfId="0" applyFont="1" applyFill="1" applyAlignment="1">
      <alignment vertical="center" wrapText="1"/>
    </xf>
    <xf numFmtId="0" fontId="4" fillId="33" borderId="0" xfId="0" applyFont="1" applyFill="1" applyAlignment="1">
      <alignment horizontal="left" vertical="top" wrapText="1"/>
    </xf>
    <xf numFmtId="0" fontId="12" fillId="33" borderId="0" xfId="0" applyFont="1" applyFill="1" applyAlignment="1">
      <alignment vertical="top"/>
    </xf>
    <xf numFmtId="0" fontId="4" fillId="33" borderId="0" xfId="0" applyFont="1" applyFill="1" applyAlignment="1">
      <alignment vertical="top"/>
    </xf>
    <xf numFmtId="0" fontId="12" fillId="33" borderId="0" xfId="0" applyFont="1" applyFill="1" applyAlignment="1">
      <alignment horizontal="left" vertical="top"/>
    </xf>
    <xf numFmtId="0" fontId="23" fillId="33" borderId="0" xfId="0" applyFont="1" applyFill="1" applyAlignment="1">
      <alignment horizontal="justify" vertical="top"/>
    </xf>
    <xf numFmtId="0" fontId="14" fillId="33" borderId="0" xfId="0" applyFont="1" applyFill="1" applyAlignment="1">
      <alignment vertical="top"/>
    </xf>
    <xf numFmtId="0" fontId="12" fillId="33" borderId="0" xfId="0" applyFont="1" applyFill="1" applyAlignment="1">
      <alignment horizontal="justify" vertical="top"/>
    </xf>
    <xf numFmtId="0" fontId="12" fillId="33" borderId="0" xfId="0" applyFont="1" applyFill="1" applyAlignment="1">
      <alignment horizontal="left" vertical="top" wrapText="1"/>
    </xf>
    <xf numFmtId="0" fontId="0" fillId="33" borderId="0" xfId="0" applyFont="1" applyFill="1" applyAlignment="1">
      <alignment vertical="top"/>
    </xf>
    <xf numFmtId="0" fontId="0" fillId="0" borderId="0" xfId="0" applyFont="1" applyFill="1" applyAlignment="1">
      <alignment vertical="top"/>
    </xf>
    <xf numFmtId="0" fontId="0" fillId="0" borderId="0" xfId="0" applyFont="1" applyAlignment="1"/>
    <xf numFmtId="0" fontId="4" fillId="33" borderId="0" xfId="0" applyFont="1" applyFill="1" applyAlignment="1">
      <alignment horizontal="justify" vertical="top"/>
    </xf>
    <xf numFmtId="0" fontId="0" fillId="0" borderId="0" xfId="0" applyFont="1" applyFill="1" applyAlignment="1">
      <alignment horizontal="left" vertical="top" wrapText="1"/>
    </xf>
    <xf numFmtId="0" fontId="4" fillId="33" borderId="0" xfId="0" applyFont="1" applyFill="1" applyAlignment="1">
      <alignment horizontal="left" vertical="top"/>
    </xf>
    <xf numFmtId="0" fontId="0" fillId="0" borderId="0" xfId="0" applyFont="1" applyFill="1" applyAlignment="1">
      <alignment vertical="top" wrapText="1"/>
    </xf>
    <xf numFmtId="0" fontId="0" fillId="33" borderId="0" xfId="0" applyFont="1" applyFill="1" applyAlignment="1">
      <alignment horizontal="left" vertical="top"/>
    </xf>
    <xf numFmtId="3" fontId="0" fillId="0" borderId="0" xfId="0" applyNumberFormat="1" applyFont="1" applyFill="1" applyAlignment="1">
      <alignment vertical="top"/>
    </xf>
    <xf numFmtId="3" fontId="0" fillId="33" borderId="0" xfId="0" applyNumberFormat="1" applyFont="1" applyFill="1" applyAlignment="1">
      <alignment vertical="top"/>
    </xf>
    <xf numFmtId="0" fontId="0" fillId="33" borderId="0" xfId="0" applyFont="1" applyFill="1" applyAlignment="1">
      <alignment horizontal="center" vertical="center" wrapText="1"/>
    </xf>
    <xf numFmtId="0" fontId="0" fillId="33" borderId="0" xfId="0" applyFont="1" applyFill="1" applyBorder="1" applyAlignment="1">
      <alignment vertical="top"/>
    </xf>
    <xf numFmtId="0" fontId="0" fillId="0" borderId="0" xfId="0" applyFont="1" applyFill="1" applyBorder="1" applyAlignment="1">
      <alignment vertical="top"/>
    </xf>
    <xf numFmtId="0" fontId="0" fillId="34" borderId="0" xfId="0" applyFont="1" applyFill="1" applyBorder="1" applyAlignment="1">
      <alignment vertical="top"/>
    </xf>
    <xf numFmtId="3" fontId="0" fillId="34" borderId="0" xfId="0" applyNumberFormat="1" applyFont="1" applyFill="1" applyBorder="1" applyAlignment="1">
      <alignment vertical="top"/>
    </xf>
    <xf numFmtId="3" fontId="0" fillId="33" borderId="0" xfId="0" applyNumberFormat="1" applyFont="1" applyFill="1" applyBorder="1" applyAlignment="1"/>
    <xf numFmtId="0" fontId="0" fillId="33" borderId="0" xfId="0" applyFont="1" applyFill="1" applyAlignment="1">
      <alignment horizontal="left" vertical="top" wrapText="1"/>
    </xf>
    <xf numFmtId="3" fontId="0" fillId="33" borderId="0" xfId="0" applyNumberFormat="1" applyFont="1" applyFill="1" applyAlignment="1">
      <alignment horizontal="right" vertical="top" wrapText="1"/>
    </xf>
    <xf numFmtId="0" fontId="14" fillId="33" borderId="0" xfId="0" applyFont="1" applyFill="1" applyAlignment="1">
      <alignment horizontal="center" vertical="top"/>
    </xf>
    <xf numFmtId="0" fontId="23" fillId="33" borderId="0" xfId="0" applyFont="1" applyFill="1" applyAlignment="1">
      <alignment horizontal="right" vertical="top"/>
    </xf>
    <xf numFmtId="0" fontId="14" fillId="33" borderId="0" xfId="0" applyFont="1" applyFill="1" applyAlignment="1">
      <alignment horizontal="justify" vertical="center"/>
    </xf>
    <xf numFmtId="0" fontId="23" fillId="33" borderId="0" xfId="0" applyFont="1" applyFill="1" applyAlignment="1">
      <alignment horizontal="left" vertical="top"/>
    </xf>
    <xf numFmtId="0" fontId="14" fillId="33" borderId="0" xfId="0" applyFont="1" applyFill="1" applyAlignment="1">
      <alignment horizontal="justify" vertical="center" wrapText="1"/>
    </xf>
    <xf numFmtId="0" fontId="5" fillId="33" borderId="0" xfId="0" applyFont="1" applyFill="1" applyAlignment="1">
      <alignment horizontal="center" vertical="center" wrapText="1"/>
    </xf>
    <xf numFmtId="0" fontId="5" fillId="33" borderId="0" xfId="0" applyFont="1" applyFill="1" applyAlignment="1">
      <alignment horizontal="center" vertical="center"/>
    </xf>
    <xf numFmtId="3" fontId="4" fillId="33" borderId="9" xfId="0" applyNumberFormat="1" applyFont="1" applyFill="1" applyBorder="1" applyAlignment="1">
      <alignment horizontal="right" vertical="center" wrapText="1"/>
    </xf>
    <xf numFmtId="3" fontId="12" fillId="33" borderId="0" xfId="0" applyNumberFormat="1" applyFont="1" applyFill="1" applyAlignment="1">
      <alignment horizontal="right" vertical="center" wrapText="1"/>
    </xf>
    <xf numFmtId="3" fontId="12" fillId="33" borderId="9" xfId="0" applyNumberFormat="1" applyFont="1" applyFill="1" applyBorder="1" applyAlignment="1">
      <alignment horizontal="right" vertical="center" wrapText="1"/>
    </xf>
    <xf numFmtId="0" fontId="23" fillId="33" borderId="0" xfId="0" applyFont="1" applyFill="1" applyAlignment="1">
      <alignment horizontal="justify" vertical="center"/>
    </xf>
    <xf numFmtId="3" fontId="23" fillId="33" borderId="9" xfId="0" applyNumberFormat="1" applyFont="1" applyFill="1" applyBorder="1" applyAlignment="1">
      <alignment horizontal="right" vertical="center"/>
    </xf>
    <xf numFmtId="0" fontId="23" fillId="33" borderId="0" xfId="0" applyFont="1" applyFill="1" applyAlignment="1">
      <alignment horizontal="justify" vertical="center" wrapText="1"/>
    </xf>
    <xf numFmtId="3" fontId="23" fillId="33" borderId="0" xfId="0" applyNumberFormat="1" applyFont="1" applyFill="1" applyBorder="1" applyAlignment="1">
      <alignment horizontal="right" vertical="center" wrapText="1"/>
    </xf>
    <xf numFmtId="0" fontId="47" fillId="33" borderId="0" xfId="0" applyFont="1" applyFill="1" applyAlignment="1">
      <alignment vertical="center"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Fill="1" applyAlignment="1">
      <alignment horizontal="justify" vertical="top" wrapText="1"/>
    </xf>
    <xf numFmtId="0" fontId="4" fillId="0" borderId="0" xfId="0" applyFont="1" applyFill="1" applyAlignment="1">
      <alignment horizontal="left" vertical="top"/>
    </xf>
    <xf numFmtId="0" fontId="4" fillId="0" borderId="0" xfId="0" applyFont="1" applyFill="1" applyAlignment="1">
      <alignment horizontal="left" vertical="top" wrapText="1"/>
    </xf>
    <xf numFmtId="0" fontId="12" fillId="0" borderId="0" xfId="0" applyFont="1" applyFill="1" applyAlignment="1">
      <alignment horizontal="left" vertical="top"/>
    </xf>
    <xf numFmtId="3" fontId="0" fillId="0" borderId="0" xfId="0" applyNumberFormat="1" applyFont="1" applyFill="1" applyBorder="1" applyAlignment="1">
      <alignment vertical="top"/>
    </xf>
    <xf numFmtId="0" fontId="11" fillId="33" borderId="0" xfId="0" applyFont="1" applyFill="1" applyAlignment="1">
      <alignment vertical="top"/>
    </xf>
    <xf numFmtId="3" fontId="11" fillId="33" borderId="45" xfId="0" applyNumberFormat="1" applyFont="1" applyFill="1" applyBorder="1" applyAlignment="1">
      <alignment horizontal="right" vertical="center" wrapText="1"/>
    </xf>
    <xf numFmtId="3" fontId="5" fillId="33" borderId="0" xfId="0" applyNumberFormat="1" applyFont="1" applyFill="1" applyAlignment="1">
      <alignment horizontal="right" vertical="center" wrapText="1"/>
    </xf>
    <xf numFmtId="3" fontId="5" fillId="33" borderId="9" xfId="0" applyNumberFormat="1" applyFont="1" applyFill="1" applyBorder="1" applyAlignment="1">
      <alignment horizontal="right" vertical="center" wrapText="1"/>
    </xf>
    <xf numFmtId="3" fontId="11" fillId="33" borderId="44" xfId="0" applyNumberFormat="1" applyFont="1" applyFill="1" applyBorder="1" applyAlignment="1">
      <alignment horizontal="right" vertical="center" wrapText="1"/>
    </xf>
    <xf numFmtId="3" fontId="11" fillId="33" borderId="0" xfId="0" applyNumberFormat="1" applyFont="1" applyFill="1" applyBorder="1" applyAlignment="1">
      <alignment horizontal="right" vertical="center" wrapText="1"/>
    </xf>
    <xf numFmtId="3" fontId="4" fillId="0" borderId="0" xfId="0" applyNumberFormat="1" applyFont="1" applyFill="1"/>
    <xf numFmtId="0" fontId="7"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4" fillId="0" borderId="0" xfId="0" applyFont="1" applyFill="1" applyAlignment="1">
      <alignment horizontal="left" vertical="top"/>
    </xf>
    <xf numFmtId="0" fontId="4" fillId="33" borderId="0" xfId="0" applyFont="1" applyFill="1" applyAlignment="1">
      <alignment horizontal="justify" vertical="top"/>
    </xf>
    <xf numFmtId="3" fontId="4" fillId="33" borderId="9" xfId="0" applyNumberFormat="1" applyFont="1" applyFill="1" applyBorder="1" applyAlignment="1">
      <alignment horizontal="right" vertical="center"/>
    </xf>
    <xf numFmtId="0" fontId="4" fillId="33" borderId="0" xfId="0" applyFont="1" applyFill="1" applyAlignment="1">
      <alignment horizontal="right" vertical="center" wrapText="1"/>
    </xf>
    <xf numFmtId="3" fontId="11" fillId="33" borderId="44" xfId="0" applyNumberFormat="1" applyFont="1" applyFill="1" applyBorder="1" applyAlignment="1">
      <alignment horizontal="right" vertical="center"/>
    </xf>
    <xf numFmtId="0" fontId="11" fillId="33" borderId="44" xfId="0" applyFont="1" applyFill="1" applyBorder="1" applyAlignment="1">
      <alignment vertical="center"/>
    </xf>
    <xf numFmtId="0" fontId="5" fillId="33" borderId="0" xfId="0" applyFont="1" applyFill="1" applyAlignment="1">
      <alignment vertical="center"/>
    </xf>
    <xf numFmtId="3" fontId="5" fillId="33" borderId="0" xfId="0" applyNumberFormat="1" applyFont="1" applyFill="1" applyAlignment="1">
      <alignment horizontal="right" vertical="center"/>
    </xf>
    <xf numFmtId="0" fontId="11" fillId="33" borderId="0" xfId="0" applyFont="1" applyFill="1" applyAlignment="1">
      <alignment vertical="center"/>
    </xf>
    <xf numFmtId="0" fontId="5" fillId="33" borderId="9" xfId="0" applyFont="1" applyFill="1" applyBorder="1" applyAlignment="1">
      <alignment vertical="center"/>
    </xf>
    <xf numFmtId="0" fontId="11" fillId="33" borderId="44" xfId="0" applyFont="1" applyFill="1" applyBorder="1" applyAlignment="1">
      <alignment horizontal="right" vertical="center"/>
    </xf>
    <xf numFmtId="3" fontId="23" fillId="33" borderId="0" xfId="0" applyNumberFormat="1" applyFont="1" applyFill="1" applyAlignment="1">
      <alignment horizontal="right" vertical="center" wrapText="1"/>
    </xf>
    <xf numFmtId="3" fontId="12" fillId="33" borderId="45" xfId="0" applyNumberFormat="1" applyFont="1" applyFill="1" applyBorder="1" applyAlignment="1">
      <alignment horizontal="right" vertical="center" wrapText="1"/>
    </xf>
    <xf numFmtId="3" fontId="4" fillId="33" borderId="0" xfId="0" applyNumberFormat="1" applyFont="1" applyFill="1" applyBorder="1" applyAlignment="1">
      <alignment horizontal="right" vertical="center"/>
    </xf>
    <xf numFmtId="3" fontId="12" fillId="33" borderId="44" xfId="0" applyNumberFormat="1" applyFont="1" applyFill="1" applyBorder="1" applyAlignment="1">
      <alignment vertical="center" wrapText="1"/>
    </xf>
    <xf numFmtId="3" fontId="23" fillId="33" borderId="44" xfId="0" applyNumberFormat="1" applyFont="1" applyFill="1" applyBorder="1" applyAlignment="1">
      <alignment horizontal="right" vertical="center" wrapText="1"/>
    </xf>
    <xf numFmtId="3" fontId="4" fillId="33" borderId="9" xfId="0" applyNumberFormat="1" applyFont="1" applyFill="1" applyBorder="1" applyAlignment="1">
      <alignment horizontal="right" vertical="top"/>
    </xf>
    <xf numFmtId="0" fontId="11" fillId="33" borderId="0" xfId="0" applyFont="1" applyFill="1" applyAlignment="1">
      <alignment vertical="center" wrapText="1"/>
    </xf>
    <xf numFmtId="0" fontId="5" fillId="33" borderId="0" xfId="0" applyFont="1" applyFill="1" applyAlignment="1">
      <alignment vertical="center" wrapText="1"/>
    </xf>
    <xf numFmtId="0" fontId="55" fillId="33" borderId="0" xfId="0" applyFont="1" applyFill="1" applyAlignment="1">
      <alignment vertical="center" wrapText="1"/>
    </xf>
    <xf numFmtId="3" fontId="11" fillId="33" borderId="0" xfId="0" applyNumberFormat="1" applyFont="1" applyFill="1" applyAlignment="1">
      <alignment horizontal="left" vertical="center" wrapText="1"/>
    </xf>
    <xf numFmtId="3" fontId="5" fillId="33" borderId="0" xfId="0" applyNumberFormat="1" applyFont="1" applyFill="1" applyAlignment="1">
      <alignment horizontal="left" vertical="center" wrapText="1"/>
    </xf>
    <xf numFmtId="3" fontId="5" fillId="0" borderId="6"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3" fontId="5" fillId="0" borderId="6"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hidden="1"/>
    </xf>
    <xf numFmtId="3" fontId="5" fillId="0" borderId="6"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hidden="1"/>
    </xf>
    <xf numFmtId="3" fontId="5" fillId="0" borderId="6"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hidden="1"/>
    </xf>
    <xf numFmtId="3" fontId="5" fillId="0" borderId="6" xfId="0" applyNumberFormat="1" applyFont="1" applyFill="1" applyBorder="1" applyAlignment="1" applyProtection="1">
      <alignment vertical="center"/>
      <protection hidden="1"/>
    </xf>
    <xf numFmtId="3" fontId="5" fillId="0" borderId="4" xfId="0" applyNumberFormat="1" applyFont="1" applyFill="1" applyBorder="1" applyAlignment="1" applyProtection="1">
      <alignment vertical="center"/>
      <protection hidden="1"/>
    </xf>
    <xf numFmtId="3" fontId="14" fillId="33" borderId="0" xfId="0" applyNumberFormat="1" applyFont="1" applyFill="1" applyAlignment="1">
      <alignment vertical="center"/>
    </xf>
    <xf numFmtId="3" fontId="14" fillId="33" borderId="9" xfId="0" applyNumberFormat="1" applyFont="1" applyFill="1" applyBorder="1" applyAlignment="1">
      <alignment vertical="center"/>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4" fillId="33" borderId="0" xfId="0" applyNumberFormat="1" applyFont="1" applyFill="1" applyAlignment="1">
      <alignment horizontal="right" vertical="center"/>
    </xf>
    <xf numFmtId="3" fontId="4" fillId="33" borderId="9" xfId="0" applyNumberFormat="1" applyFont="1" applyFill="1" applyBorder="1" applyAlignment="1">
      <alignment horizontal="right" vertical="center"/>
    </xf>
    <xf numFmtId="3" fontId="4" fillId="33" borderId="9" xfId="0" applyNumberFormat="1" applyFont="1" applyFill="1" applyBorder="1" applyAlignment="1">
      <alignment horizontal="right" vertical="center"/>
    </xf>
    <xf numFmtId="3" fontId="14" fillId="33" borderId="0" xfId="0" applyNumberFormat="1" applyFont="1" applyFill="1" applyAlignment="1">
      <alignment horizontal="right" vertical="center"/>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42" fillId="33" borderId="9" xfId="0" applyNumberFormat="1" applyFont="1" applyFill="1" applyBorder="1" applyAlignment="1">
      <alignment horizontal="right" vertical="center" wrapText="1"/>
    </xf>
    <xf numFmtId="3" fontId="4" fillId="33" borderId="0" xfId="0" applyNumberFormat="1" applyFont="1" applyFill="1" applyAlignment="1">
      <alignment horizontal="right"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4" fillId="33" borderId="0" xfId="0" applyNumberFormat="1" applyFont="1" applyFill="1" applyAlignment="1">
      <alignment horizontal="right" vertical="center" wrapText="1"/>
    </xf>
    <xf numFmtId="3" fontId="4" fillId="33" borderId="9" xfId="0" applyNumberFormat="1" applyFont="1" applyFill="1" applyBorder="1" applyAlignment="1">
      <alignment horizontal="right" vertical="center" wrapText="1"/>
    </xf>
    <xf numFmtId="3" fontId="42" fillId="33" borderId="9" xfId="0" applyNumberFormat="1" applyFont="1" applyFill="1" applyBorder="1" applyAlignment="1">
      <alignment horizontal="right"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14" fillId="33" borderId="0" xfId="0" applyNumberFormat="1" applyFont="1" applyFill="1" applyAlignment="1">
      <alignment horizontal="right" vertical="center" wrapText="1"/>
    </xf>
    <xf numFmtId="3" fontId="42" fillId="33" borderId="9" xfId="0" applyNumberFormat="1" applyFont="1" applyFill="1" applyBorder="1" applyAlignment="1">
      <alignment horizontal="right"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5" fillId="0" borderId="5"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vertical="center"/>
      <protection locked="0"/>
    </xf>
    <xf numFmtId="3" fontId="14" fillId="33" borderId="0" xfId="0" applyNumberFormat="1" applyFont="1" applyFill="1" applyAlignment="1">
      <alignment horizontal="right" vertical="center" wrapText="1"/>
    </xf>
    <xf numFmtId="3" fontId="4" fillId="33" borderId="9" xfId="0" applyNumberFormat="1" applyFont="1" applyFill="1" applyBorder="1" applyAlignment="1">
      <alignment horizontal="right" vertical="center" wrapText="1"/>
    </xf>
    <xf numFmtId="3" fontId="4" fillId="33" borderId="0" xfId="0" applyNumberFormat="1" applyFont="1" applyFill="1" applyAlignment="1">
      <alignment horizontal="right" wrapText="1"/>
    </xf>
    <xf numFmtId="3" fontId="4" fillId="33" borderId="0" xfId="0" applyNumberFormat="1" applyFont="1" applyFill="1" applyBorder="1" applyAlignment="1">
      <alignment horizontal="right" vertical="center" wrapText="1"/>
    </xf>
    <xf numFmtId="3" fontId="4" fillId="33" borderId="0" xfId="0" applyNumberFormat="1" applyFont="1" applyFill="1" applyAlignment="1">
      <alignment vertical="center" wrapText="1"/>
    </xf>
    <xf numFmtId="3" fontId="4" fillId="33" borderId="9" xfId="0" applyNumberFormat="1" applyFont="1" applyFill="1" applyBorder="1" applyAlignment="1">
      <alignment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14" fillId="33" borderId="0" xfId="0" applyNumberFormat="1" applyFont="1" applyFill="1" applyAlignment="1">
      <alignment horizontal="right" vertical="center" wrapText="1"/>
    </xf>
    <xf numFmtId="3" fontId="14" fillId="33" borderId="9" xfId="0" applyNumberFormat="1" applyFont="1" applyFill="1" applyBorder="1" applyAlignment="1">
      <alignment horizontal="right" vertical="center" wrapText="1"/>
    </xf>
    <xf numFmtId="3" fontId="4" fillId="33" borderId="0" xfId="0" applyNumberFormat="1" applyFont="1" applyFill="1" applyAlignment="1">
      <alignment horizontal="right" vertical="center" wrapText="1"/>
    </xf>
    <xf numFmtId="3" fontId="4" fillId="33" borderId="9" xfId="0" applyNumberFormat="1" applyFont="1" applyFill="1" applyBorder="1" applyAlignment="1">
      <alignment horizontal="right" vertical="center" wrapText="1"/>
    </xf>
    <xf numFmtId="0" fontId="4" fillId="33" borderId="0" xfId="0" applyFont="1" applyFill="1" applyAlignment="1">
      <alignment vertical="top"/>
    </xf>
    <xf numFmtId="0" fontId="4" fillId="33" borderId="0" xfId="0" applyFont="1" applyFill="1" applyAlignment="1">
      <alignment horizontal="right" vertical="top"/>
    </xf>
    <xf numFmtId="3" fontId="4" fillId="33" borderId="0" xfId="0" applyNumberFormat="1" applyFont="1" applyFill="1" applyAlignment="1">
      <alignment horizontal="right" vertical="top"/>
    </xf>
    <xf numFmtId="0" fontId="4" fillId="33" borderId="9" xfId="0" applyFont="1" applyFill="1" applyBorder="1" applyAlignment="1">
      <alignment horizontal="right" vertical="top"/>
    </xf>
    <xf numFmtId="0" fontId="4" fillId="33" borderId="9" xfId="0" applyFont="1" applyFill="1" applyBorder="1" applyAlignment="1">
      <alignment vertical="top"/>
    </xf>
    <xf numFmtId="0" fontId="4" fillId="33" borderId="0" xfId="0" applyFont="1" applyFill="1" applyAlignment="1">
      <alignment horizontal="right" vertical="top"/>
    </xf>
    <xf numFmtId="3" fontId="4" fillId="33" borderId="0" xfId="0" applyNumberFormat="1" applyFont="1" applyFill="1" applyAlignment="1">
      <alignment horizontal="right" vertical="top"/>
    </xf>
    <xf numFmtId="0" fontId="4" fillId="33" borderId="0" xfId="0" applyFont="1" applyFill="1" applyAlignment="1">
      <alignment vertical="top"/>
    </xf>
    <xf numFmtId="0" fontId="4" fillId="33" borderId="0" xfId="0" applyFont="1" applyFill="1" applyAlignment="1">
      <alignment horizontal="right" vertical="top"/>
    </xf>
    <xf numFmtId="3" fontId="4" fillId="33" borderId="0" xfId="0" applyNumberFormat="1" applyFont="1" applyFill="1" applyAlignment="1">
      <alignment horizontal="right" vertical="top"/>
    </xf>
    <xf numFmtId="3" fontId="4" fillId="33" borderId="9" xfId="0" applyNumberFormat="1" applyFont="1" applyFill="1" applyBorder="1" applyAlignment="1">
      <alignment horizontal="right" vertical="top"/>
    </xf>
    <xf numFmtId="3" fontId="12" fillId="33" borderId="9" xfId="0" applyNumberFormat="1" applyFont="1" applyFill="1" applyBorder="1" applyAlignment="1">
      <alignment horizontal="right" vertical="top"/>
    </xf>
    <xf numFmtId="0" fontId="4" fillId="33" borderId="0" xfId="0" applyFont="1" applyFill="1" applyAlignment="1">
      <alignment vertical="top"/>
    </xf>
    <xf numFmtId="3" fontId="4" fillId="33" borderId="0" xfId="0" applyNumberFormat="1" applyFont="1" applyFill="1" applyAlignment="1">
      <alignment horizontal="right" vertical="top"/>
    </xf>
    <xf numFmtId="3" fontId="4" fillId="33" borderId="9" xfId="0" applyNumberFormat="1" applyFont="1" applyFill="1" applyBorder="1" applyAlignment="1">
      <alignment horizontal="right" vertical="top"/>
    </xf>
    <xf numFmtId="0" fontId="4" fillId="33" borderId="0" xfId="0" applyFont="1" applyFill="1" applyAlignment="1">
      <alignment vertical="top"/>
    </xf>
    <xf numFmtId="3" fontId="4" fillId="33" borderId="0" xfId="0" applyNumberFormat="1" applyFont="1" applyFill="1" applyAlignment="1">
      <alignment horizontal="right" vertical="top"/>
    </xf>
    <xf numFmtId="3" fontId="4" fillId="33" borderId="9" xfId="0" applyNumberFormat="1" applyFont="1" applyFill="1" applyBorder="1" applyAlignment="1">
      <alignment horizontal="right" vertical="top"/>
    </xf>
    <xf numFmtId="0" fontId="4" fillId="0" borderId="0" xfId="0" applyFont="1" applyFill="1" applyAlignment="1">
      <alignment vertical="center" wrapText="1"/>
    </xf>
    <xf numFmtId="3" fontId="4" fillId="0" borderId="0" xfId="0" applyNumberFormat="1" applyFont="1" applyFill="1" applyAlignment="1">
      <alignment horizontal="right" vertical="top" wrapText="1"/>
    </xf>
    <xf numFmtId="0" fontId="23" fillId="33" borderId="0" xfId="0" applyFont="1" applyFill="1" applyAlignment="1">
      <alignment horizontal="center" vertical="top"/>
    </xf>
    <xf numFmtId="0" fontId="4" fillId="33" borderId="0" xfId="0" applyFont="1" applyFill="1" applyAlignment="1">
      <alignment vertical="top"/>
    </xf>
    <xf numFmtId="0" fontId="12" fillId="33" borderId="0" xfId="0" applyFont="1" applyFill="1" applyBorder="1" applyAlignment="1">
      <alignment vertical="top"/>
    </xf>
    <xf numFmtId="0" fontId="12" fillId="33" borderId="0" xfId="0" applyFont="1" applyFill="1" applyAlignment="1">
      <alignment vertical="top"/>
    </xf>
    <xf numFmtId="0" fontId="4" fillId="33" borderId="0" xfId="0" applyFont="1" applyFill="1" applyAlignment="1">
      <alignment horizontal="justify" vertical="top"/>
    </xf>
    <xf numFmtId="0" fontId="4" fillId="33" borderId="0" xfId="0" applyFont="1" applyFill="1" applyAlignment="1">
      <alignment horizontal="justify" vertical="top" wrapText="1"/>
    </xf>
    <xf numFmtId="0" fontId="4" fillId="0" borderId="0" xfId="0" applyFont="1" applyFill="1" applyAlignment="1">
      <alignment horizontal="justify" vertical="top" wrapText="1"/>
    </xf>
    <xf numFmtId="3" fontId="7" fillId="0" borderId="11" xfId="3" applyNumberFormat="1" applyFont="1" applyFill="1" applyBorder="1" applyAlignment="1" applyProtection="1">
      <alignment horizontal="right" vertical="center"/>
      <protection locked="0" hidden="1"/>
    </xf>
    <xf numFmtId="9" fontId="4" fillId="33" borderId="0" xfId="0" applyNumberFormat="1" applyFont="1" applyFill="1" applyAlignment="1">
      <alignment horizontal="center" vertical="center"/>
    </xf>
    <xf numFmtId="0" fontId="4" fillId="0" borderId="0" xfId="0" applyFont="1" applyFill="1" applyAlignment="1"/>
    <xf numFmtId="9" fontId="4" fillId="33" borderId="0" xfId="0" applyNumberFormat="1" applyFont="1" applyFill="1" applyAlignment="1">
      <alignment horizontal="center" vertical="top"/>
    </xf>
    <xf numFmtId="0" fontId="51" fillId="33" borderId="0" xfId="47" applyFont="1" applyFill="1" applyAlignment="1">
      <alignment vertical="center" wrapText="1"/>
    </xf>
    <xf numFmtId="0" fontId="51" fillId="33" borderId="0" xfId="47" applyFont="1" applyFill="1"/>
    <xf numFmtId="3" fontId="54" fillId="33" borderId="0" xfId="47" applyNumberFormat="1" applyFont="1" applyFill="1" applyAlignment="1">
      <alignment horizontal="right" vertical="center"/>
    </xf>
    <xf numFmtId="4" fontId="54" fillId="33" borderId="0" xfId="47" applyNumberFormat="1" applyFont="1" applyFill="1" applyAlignment="1">
      <alignment vertical="center"/>
    </xf>
    <xf numFmtId="0" fontId="4" fillId="33" borderId="0" xfId="0" applyFont="1" applyFill="1" applyAlignment="1">
      <alignment horizontal="justify" vertical="top"/>
    </xf>
    <xf numFmtId="0" fontId="4" fillId="0" borderId="0" xfId="0" applyFont="1" applyFill="1" applyAlignment="1">
      <alignment horizontal="left" vertical="top"/>
    </xf>
    <xf numFmtId="0" fontId="8" fillId="0" borderId="0" xfId="3" applyFont="1" applyBorder="1" applyAlignment="1" applyProtection="1">
      <alignment horizontal="right" vertical="center"/>
      <protection hidden="1"/>
    </xf>
    <xf numFmtId="0" fontId="8" fillId="0" borderId="16" xfId="3" applyFont="1" applyBorder="1" applyAlignment="1" applyProtection="1">
      <alignment horizontal="right" vertical="center"/>
      <protection hidden="1"/>
    </xf>
    <xf numFmtId="0" fontId="7" fillId="0" borderId="18" xfId="3" applyFont="1" applyFill="1" applyBorder="1" applyAlignment="1" applyProtection="1">
      <alignment horizontal="left" vertical="center"/>
      <protection locked="0" hidden="1"/>
    </xf>
    <xf numFmtId="0" fontId="7" fillId="0" borderId="19" xfId="3" applyFont="1" applyFill="1" applyBorder="1" applyAlignment="1" applyProtection="1">
      <alignment horizontal="left" vertical="center"/>
      <protection locked="0" hidden="1"/>
    </xf>
    <xf numFmtId="0" fontId="7" fillId="0" borderId="20" xfId="3" applyFont="1" applyFill="1" applyBorder="1" applyAlignment="1" applyProtection="1">
      <alignment horizontal="left" vertical="center"/>
      <protection locked="0" hidden="1"/>
    </xf>
    <xf numFmtId="0" fontId="8" fillId="0" borderId="0" xfId="3" applyFont="1" applyBorder="1" applyAlignment="1" applyProtection="1">
      <alignment horizontal="right" vertical="center" wrapText="1"/>
      <protection hidden="1"/>
    </xf>
    <xf numFmtId="49" fontId="7" fillId="0" borderId="18" xfId="3" applyNumberFormat="1" applyFont="1" applyFill="1" applyBorder="1" applyAlignment="1" applyProtection="1">
      <alignment horizontal="center" vertical="center"/>
      <protection locked="0" hidden="1"/>
    </xf>
    <xf numFmtId="49" fontId="7" fillId="0" borderId="20" xfId="3" applyNumberFormat="1" applyFont="1" applyFill="1" applyBorder="1" applyAlignment="1" applyProtection="1">
      <alignment horizontal="center" vertical="center"/>
      <protection locked="0" hidden="1"/>
    </xf>
    <xf numFmtId="0" fontId="7" fillId="0" borderId="48" xfId="3" applyFont="1" applyFill="1" applyBorder="1" applyAlignment="1" applyProtection="1">
      <alignment horizontal="left" vertical="center" wrapText="1"/>
      <protection hidden="1"/>
    </xf>
    <xf numFmtId="0" fontId="7" fillId="0" borderId="0" xfId="3" applyFont="1" applyFill="1" applyBorder="1" applyAlignment="1" applyProtection="1">
      <alignment horizontal="left" vertical="center" wrapText="1"/>
      <protection hidden="1"/>
    </xf>
    <xf numFmtId="0" fontId="7" fillId="0" borderId="16" xfId="3" applyFont="1" applyFill="1" applyBorder="1" applyAlignment="1" applyProtection="1">
      <alignment horizontal="left" vertical="center" wrapText="1"/>
      <protection hidden="1"/>
    </xf>
    <xf numFmtId="0" fontId="16" fillId="0" borderId="0" xfId="0" applyFont="1" applyBorder="1" applyAlignment="1" applyProtection="1">
      <alignment horizontal="center" vertical="center" wrapText="1"/>
      <protection hidden="1"/>
    </xf>
    <xf numFmtId="0" fontId="16" fillId="0" borderId="16" xfId="0" applyFont="1" applyBorder="1" applyAlignment="1" applyProtection="1">
      <alignment horizontal="center" vertical="center" wrapText="1"/>
      <protection hidden="1"/>
    </xf>
    <xf numFmtId="0" fontId="8" fillId="0" borderId="46" xfId="3" applyFont="1" applyBorder="1" applyAlignment="1" applyProtection="1">
      <alignment horizontal="right" vertical="center"/>
      <protection hidden="1"/>
    </xf>
    <xf numFmtId="49" fontId="7" fillId="0" borderId="47" xfId="3" applyNumberFormat="1" applyFont="1" applyFill="1" applyBorder="1" applyAlignment="1" applyProtection="1">
      <alignment horizontal="center" vertical="center"/>
      <protection locked="0" hidden="1"/>
    </xf>
    <xf numFmtId="0" fontId="5" fillId="0" borderId="0" xfId="3" applyFont="1" applyBorder="1" applyAlignment="1" applyProtection="1">
      <alignment horizontal="right" vertical="center" wrapText="1"/>
      <protection hidden="1"/>
    </xf>
    <xf numFmtId="0" fontId="5" fillId="0" borderId="46" xfId="3" applyFont="1" applyBorder="1" applyAlignment="1" applyProtection="1">
      <alignment horizontal="right" vertical="center" wrapText="1"/>
      <protection hidden="1"/>
    </xf>
    <xf numFmtId="0" fontId="7" fillId="0" borderId="47" xfId="3" applyFont="1" applyFill="1" applyBorder="1" applyAlignment="1" applyProtection="1">
      <alignment horizontal="left" vertical="center"/>
      <protection locked="0" hidden="1"/>
    </xf>
    <xf numFmtId="1" fontId="7" fillId="0" borderId="47" xfId="3" applyNumberFormat="1" applyFont="1" applyFill="1" applyBorder="1" applyAlignment="1" applyProtection="1">
      <alignment horizontal="center" vertical="center"/>
      <protection locked="0" hidden="1"/>
    </xf>
    <xf numFmtId="1" fontId="7" fillId="0" borderId="20" xfId="3" applyNumberFormat="1" applyFont="1" applyFill="1" applyBorder="1" applyAlignment="1" applyProtection="1">
      <alignment horizontal="center" vertical="center"/>
      <protection locked="0" hidden="1"/>
    </xf>
    <xf numFmtId="0" fontId="9" fillId="0" borderId="47" xfId="2" applyFill="1" applyBorder="1" applyAlignment="1" applyProtection="1">
      <protection locked="0" hidden="1"/>
    </xf>
    <xf numFmtId="0" fontId="9" fillId="0" borderId="19" xfId="2" applyFill="1" applyBorder="1" applyAlignment="1" applyProtection="1">
      <protection locked="0" hidden="1"/>
    </xf>
    <xf numFmtId="0" fontId="9" fillId="0" borderId="20" xfId="2" applyFill="1" applyBorder="1" applyAlignment="1" applyProtection="1">
      <protection locked="0" hidden="1"/>
    </xf>
    <xf numFmtId="0" fontId="8" fillId="0" borderId="7" xfId="3" applyFont="1" applyBorder="1" applyAlignment="1" applyProtection="1">
      <alignment horizontal="righ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lignment horizontal="center" vertical="center"/>
    </xf>
    <xf numFmtId="0" fontId="8" fillId="0" borderId="0" xfId="0" applyFont="1" applyBorder="1" applyAlignment="1">
      <alignment horizontal="center"/>
    </xf>
    <xf numFmtId="0" fontId="7" fillId="0" borderId="18" xfId="3" applyFont="1" applyFill="1" applyBorder="1" applyAlignment="1" applyProtection="1">
      <alignment horizontal="right" vertical="center"/>
      <protection locked="0" hidden="1"/>
    </xf>
    <xf numFmtId="0" fontId="10" fillId="0" borderId="19" xfId="3" applyFont="1" applyFill="1" applyBorder="1" applyAlignment="1"/>
    <xf numFmtId="0" fontId="10" fillId="0" borderId="20" xfId="3" applyFont="1" applyFill="1" applyBorder="1" applyAlignment="1"/>
    <xf numFmtId="0" fontId="10" fillId="0" borderId="0" xfId="3" applyFont="1" applyBorder="1" applyAlignment="1" applyProtection="1">
      <alignment vertical="top" wrapText="1"/>
      <protection hidden="1"/>
    </xf>
    <xf numFmtId="0" fontId="10" fillId="0" borderId="0" xfId="3" applyFont="1" applyBorder="1" applyAlignment="1" applyProtection="1">
      <alignment wrapText="1"/>
      <protection hidden="1"/>
    </xf>
    <xf numFmtId="0" fontId="7" fillId="0" borderId="18" xfId="3" applyFont="1" applyFill="1" applyBorder="1" applyAlignment="1" applyProtection="1">
      <alignment horizontal="right" vertical="center" wrapText="1"/>
      <protection locked="0" hidden="1"/>
    </xf>
    <xf numFmtId="0" fontId="10" fillId="0" borderId="19" xfId="3" applyFont="1" applyFill="1" applyBorder="1" applyAlignment="1">
      <alignment wrapText="1"/>
    </xf>
    <xf numFmtId="0" fontId="10" fillId="0" borderId="20" xfId="3" applyFont="1" applyFill="1" applyBorder="1" applyAlignment="1">
      <alignment wrapText="1"/>
    </xf>
    <xf numFmtId="0" fontId="8" fillId="0" borderId="46" xfId="3" applyFont="1" applyBorder="1" applyAlignment="1" applyProtection="1">
      <alignment horizontal="right" vertical="center" wrapText="1"/>
      <protection hidden="1"/>
    </xf>
    <xf numFmtId="49" fontId="7" fillId="0" borderId="18" xfId="3" applyNumberFormat="1" applyFont="1" applyFill="1" applyBorder="1" applyAlignment="1" applyProtection="1">
      <alignment horizontal="left" vertical="center"/>
      <protection locked="0" hidden="1"/>
    </xf>
    <xf numFmtId="49" fontId="7" fillId="0" borderId="19" xfId="3" applyNumberFormat="1" applyFont="1" applyFill="1" applyBorder="1" applyAlignment="1" applyProtection="1">
      <alignment horizontal="left" vertical="center"/>
      <protection locked="0" hidden="1"/>
    </xf>
    <xf numFmtId="49" fontId="7" fillId="0" borderId="20" xfId="3" applyNumberFormat="1" applyFont="1" applyFill="1" applyBorder="1" applyAlignment="1" applyProtection="1">
      <alignment horizontal="left" vertical="center"/>
      <protection locked="0" hidden="1"/>
    </xf>
    <xf numFmtId="0" fontId="15" fillId="0" borderId="0" xfId="3" applyFont="1" applyBorder="1" applyAlignment="1"/>
    <xf numFmtId="0" fontId="10" fillId="0" borderId="0" xfId="3" applyFont="1" applyBorder="1" applyAlignment="1" applyProtection="1">
      <alignment vertical="center"/>
      <protection hidden="1"/>
    </xf>
    <xf numFmtId="0" fontId="10" fillId="0" borderId="0" xfId="3" applyFont="1" applyBorder="1" applyAlignment="1" applyProtection="1">
      <alignment horizontal="center" vertical="top"/>
      <protection hidden="1"/>
    </xf>
    <xf numFmtId="0" fontId="10" fillId="0" borderId="0" xfId="3" applyFont="1" applyBorder="1" applyAlignment="1" applyProtection="1">
      <alignment horizontal="center"/>
      <protection hidden="1"/>
    </xf>
    <xf numFmtId="0" fontId="10" fillId="0" borderId="8" xfId="3" applyFont="1" applyBorder="1" applyAlignment="1" applyProtection="1">
      <alignment horizontal="center"/>
      <protection hidden="1"/>
    </xf>
    <xf numFmtId="0" fontId="10" fillId="0" borderId="19" xfId="3" applyFont="1" applyFill="1" applyBorder="1" applyAlignment="1" applyProtection="1">
      <alignment horizontal="center" vertical="top"/>
      <protection hidden="1"/>
    </xf>
    <xf numFmtId="0" fontId="10" fillId="0" borderId="19" xfId="3" applyFont="1" applyFill="1" applyBorder="1" applyAlignment="1" applyProtection="1">
      <alignment horizontal="center"/>
      <protection hidden="1"/>
    </xf>
    <xf numFmtId="49" fontId="9" fillId="0" borderId="18" xfId="2" applyNumberFormat="1" applyFill="1" applyBorder="1" applyAlignment="1" applyProtection="1">
      <alignment horizontal="left" vertical="center"/>
      <protection locked="0" hidden="1"/>
    </xf>
    <xf numFmtId="0" fontId="10" fillId="0" borderId="20" xfId="3" applyFont="1" applyFill="1" applyBorder="1" applyAlignment="1">
      <alignment horizontal="left" vertical="center"/>
    </xf>
    <xf numFmtId="0" fontId="22" fillId="0" borderId="0" xfId="1" applyFont="1" applyBorder="1" applyAlignment="1" applyProtection="1">
      <alignment horizontal="left"/>
      <protection hidden="1"/>
    </xf>
    <xf numFmtId="0" fontId="23" fillId="0" borderId="0" xfId="1" applyFont="1" applyBorder="1" applyAlignment="1"/>
    <xf numFmtId="0" fontId="18" fillId="0" borderId="0" xfId="1" applyFont="1" applyBorder="1" applyAlignment="1" applyProtection="1">
      <alignment horizontal="left"/>
      <protection hidden="1"/>
    </xf>
    <xf numFmtId="0" fontId="14" fillId="0" borderId="0" xfId="1" applyBorder="1" applyAlignment="1"/>
    <xf numFmtId="0" fontId="14" fillId="0" borderId="16" xfId="1" applyBorder="1" applyAlignment="1"/>
    <xf numFmtId="0" fontId="10" fillId="0" borderId="22" xfId="3" applyFont="1" applyBorder="1" applyAlignment="1" applyProtection="1">
      <alignment horizontal="center" vertical="top"/>
      <protection hidden="1"/>
    </xf>
    <xf numFmtId="0" fontId="10" fillId="0" borderId="22" xfId="3" applyFont="1" applyBorder="1" applyAlignment="1">
      <alignment horizontal="center"/>
    </xf>
    <xf numFmtId="0" fontId="10" fillId="0" borderId="23" xfId="3" applyFont="1" applyBorder="1" applyAlignment="1"/>
    <xf numFmtId="0" fontId="8" fillId="0" borderId="4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Font="1" applyFill="1" applyAlignment="1">
      <alignment vertical="center"/>
    </xf>
    <xf numFmtId="0" fontId="7" fillId="0" borderId="5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9" fillId="0" borderId="10" xfId="0" applyFont="1" applyFill="1" applyBorder="1" applyAlignment="1">
      <alignment vertical="center"/>
    </xf>
    <xf numFmtId="0" fontId="19" fillId="0" borderId="27" xfId="0" applyFont="1" applyFill="1" applyBorder="1" applyAlignment="1">
      <alignment vertical="center"/>
    </xf>
    <xf numFmtId="0" fontId="8" fillId="0" borderId="51"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0" xfId="0" applyFont="1" applyFill="1" applyAlignment="1">
      <alignment vertical="center"/>
    </xf>
    <xf numFmtId="0" fontId="8" fillId="0" borderId="5" xfId="0" applyFont="1" applyFill="1" applyBorder="1" applyAlignment="1">
      <alignment horizontal="left" vertical="center" wrapText="1" indent="1"/>
    </xf>
    <xf numFmtId="0" fontId="8" fillId="0" borderId="28" xfId="0" applyFont="1" applyFill="1" applyBorder="1" applyAlignment="1">
      <alignment horizontal="left" vertical="center" wrapText="1" indent="1"/>
    </xf>
    <xf numFmtId="0" fontId="8" fillId="0" borderId="29" xfId="0" applyFont="1" applyFill="1" applyBorder="1" applyAlignment="1">
      <alignment horizontal="left" vertical="center" wrapText="1" indent="1"/>
    </xf>
    <xf numFmtId="0" fontId="7" fillId="0" borderId="14"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19" fillId="0" borderId="24" xfId="0" applyFont="1" applyFill="1" applyBorder="1" applyAlignment="1">
      <alignment vertical="center"/>
    </xf>
    <xf numFmtId="0" fontId="19" fillId="0" borderId="25" xfId="0" applyFont="1" applyFill="1" applyBorder="1" applyAlignment="1">
      <alignment vertical="center"/>
    </xf>
    <xf numFmtId="0" fontId="7" fillId="0" borderId="27" xfId="0" applyFont="1" applyFill="1" applyBorder="1" applyAlignment="1">
      <alignment horizontal="left" vertical="center" wrapText="1"/>
    </xf>
    <xf numFmtId="0" fontId="11" fillId="0" borderId="11" xfId="0" applyFont="1" applyFill="1" applyBorder="1" applyAlignment="1" applyProtection="1">
      <alignment horizontal="center" vertical="center" wrapText="1"/>
      <protection hidden="1"/>
    </xf>
    <xf numFmtId="0" fontId="7" fillId="0" borderId="18"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5" fillId="0" borderId="0"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center" vertical="top" wrapText="1"/>
      <protection hidden="1"/>
    </xf>
    <xf numFmtId="0" fontId="12" fillId="0" borderId="13" xfId="0" applyFont="1" applyFill="1" applyBorder="1" applyAlignment="1" applyProtection="1">
      <alignment vertical="center" wrapText="1"/>
      <protection hidden="1"/>
    </xf>
    <xf numFmtId="0" fontId="12" fillId="0" borderId="24" xfId="0" applyFont="1" applyFill="1" applyBorder="1" applyAlignment="1" applyProtection="1">
      <alignment vertical="center" wrapText="1"/>
      <protection hidden="1"/>
    </xf>
    <xf numFmtId="0" fontId="12" fillId="0" borderId="25" xfId="0" applyFont="1" applyFill="1" applyBorder="1" applyAlignment="1" applyProtection="1">
      <alignment vertical="center" wrapText="1"/>
      <protection hidden="1"/>
    </xf>
    <xf numFmtId="0" fontId="7" fillId="0" borderId="1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top" wrapText="1"/>
      <protection hidden="1"/>
    </xf>
    <xf numFmtId="0" fontId="7" fillId="0" borderId="14" xfId="0" applyFont="1" applyFill="1" applyBorder="1" applyAlignment="1">
      <alignment horizontal="left" vertical="center" wrapText="1" indent="1"/>
    </xf>
    <xf numFmtId="0" fontId="7" fillId="0" borderId="30" xfId="0" applyFont="1" applyFill="1" applyBorder="1" applyAlignment="1">
      <alignment horizontal="left" vertical="center" wrapText="1" indent="1"/>
    </xf>
    <xf numFmtId="0" fontId="7" fillId="0" borderId="31" xfId="0" applyFont="1" applyFill="1" applyBorder="1" applyAlignment="1">
      <alignment horizontal="left" vertical="center" wrapText="1" indent="1"/>
    </xf>
    <xf numFmtId="0" fontId="7" fillId="0" borderId="2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6" xfId="0" applyFont="1" applyFill="1" applyBorder="1" applyAlignment="1">
      <alignment horizontal="left" vertical="center" wrapText="1" indent="1"/>
    </xf>
    <xf numFmtId="0" fontId="7" fillId="0" borderId="10" xfId="0" applyFont="1" applyFill="1" applyBorder="1" applyAlignment="1">
      <alignment horizontal="left" vertical="center" wrapText="1" indent="1"/>
    </xf>
    <xf numFmtId="0" fontId="7" fillId="0" borderId="27" xfId="0" applyFont="1" applyFill="1" applyBorder="1" applyAlignment="1">
      <alignment horizontal="left" vertical="center" wrapText="1" indent="1"/>
    </xf>
    <xf numFmtId="0" fontId="8" fillId="0" borderId="32" xfId="0" applyFont="1" applyFill="1" applyBorder="1" applyAlignment="1">
      <alignment horizontal="left" vertical="center" wrapText="1" indent="1"/>
    </xf>
    <xf numFmtId="0" fontId="8" fillId="0" borderId="33" xfId="0" applyFont="1" applyFill="1" applyBorder="1" applyAlignment="1">
      <alignment horizontal="left" vertical="center" wrapText="1" indent="1"/>
    </xf>
    <xf numFmtId="0" fontId="8" fillId="0" borderId="34"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7" fillId="0" borderId="29" xfId="0" applyFont="1" applyFill="1" applyBorder="1" applyAlignment="1">
      <alignment horizontal="left" vertical="center" wrapText="1" indent="1"/>
    </xf>
    <xf numFmtId="0" fontId="11" fillId="0" borderId="12"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left" vertical="center" wrapText="1"/>
      <protection hidden="1"/>
    </xf>
    <xf numFmtId="0" fontId="7" fillId="0" borderId="57"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4" fillId="0" borderId="24" xfId="0" applyFont="1" applyFill="1" applyBorder="1" applyAlignment="1">
      <alignment vertical="center" wrapText="1"/>
    </xf>
    <xf numFmtId="0" fontId="4" fillId="0" borderId="25" xfId="0" applyFont="1" applyFill="1" applyBorder="1" applyAlignment="1">
      <alignment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pplyProtection="1">
      <alignment vertical="center" wrapText="1"/>
      <protection hidden="1"/>
    </xf>
    <xf numFmtId="0" fontId="11" fillId="0" borderId="24" xfId="0" applyFont="1" applyFill="1" applyBorder="1" applyAlignment="1" applyProtection="1">
      <alignment vertical="center" wrapText="1"/>
      <protection hidden="1"/>
    </xf>
    <xf numFmtId="0" fontId="11" fillId="0" borderId="25" xfId="0" applyFont="1" applyFill="1" applyBorder="1" applyAlignment="1" applyProtection="1">
      <alignment vertical="center" wrapText="1"/>
      <protection hidden="1"/>
    </xf>
    <xf numFmtId="0" fontId="15" fillId="0" borderId="0" xfId="0" applyFont="1" applyFill="1" applyBorder="1" applyAlignment="1">
      <alignment horizontal="center" vertical="center" wrapText="1"/>
    </xf>
    <xf numFmtId="0" fontId="12" fillId="0" borderId="19" xfId="0" applyFont="1" applyFill="1" applyBorder="1" applyAlignment="1">
      <alignment horizontal="center" vertical="top" wrapText="1"/>
    </xf>
    <xf numFmtId="0" fontId="7" fillId="0" borderId="12" xfId="0" applyFont="1" applyFill="1" applyBorder="1" applyAlignment="1">
      <alignment horizontal="center" vertical="center" wrapText="1"/>
    </xf>
    <xf numFmtId="0" fontId="19" fillId="0" borderId="24" xfId="0" applyFont="1" applyFill="1" applyBorder="1" applyAlignment="1">
      <alignment vertical="center" wrapText="1"/>
    </xf>
    <xf numFmtId="0" fontId="19" fillId="0" borderId="25" xfId="0" applyFont="1" applyFill="1" applyBorder="1" applyAlignment="1">
      <alignment vertical="center" wrapText="1"/>
    </xf>
    <xf numFmtId="0" fontId="19" fillId="0" borderId="30" xfId="0" applyFont="1" applyFill="1" applyBorder="1"/>
    <xf numFmtId="0" fontId="19" fillId="0" borderId="31" xfId="0" applyFont="1" applyFill="1" applyBorder="1"/>
    <xf numFmtId="0" fontId="19" fillId="0" borderId="28" xfId="0" applyFont="1" applyFill="1" applyBorder="1"/>
    <xf numFmtId="0" fontId="19" fillId="0" borderId="29" xfId="0" applyFont="1" applyFill="1" applyBorder="1"/>
    <xf numFmtId="0" fontId="11" fillId="0" borderId="11" xfId="0" applyFont="1" applyFill="1" applyBorder="1" applyAlignment="1">
      <alignment horizontal="center" vertical="center" wrapText="1"/>
    </xf>
    <xf numFmtId="0" fontId="11" fillId="0" borderId="12" xfId="0" applyFont="1" applyFill="1" applyBorder="1" applyAlignment="1" applyProtection="1">
      <alignment vertical="center" wrapText="1"/>
      <protection hidden="1"/>
    </xf>
    <xf numFmtId="0" fontId="12" fillId="0" borderId="0" xfId="0" applyFont="1" applyFill="1" applyBorder="1" applyAlignment="1">
      <alignment horizontal="center" vertical="top" wrapText="1"/>
    </xf>
    <xf numFmtId="0" fontId="7" fillId="0" borderId="58"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12" fillId="0" borderId="0" xfId="1" applyFont="1" applyFill="1" applyBorder="1" applyAlignment="1" applyProtection="1">
      <alignment horizontal="center" vertical="center"/>
      <protection hidden="1"/>
    </xf>
    <xf numFmtId="14" fontId="12" fillId="0" borderId="0" xfId="1" applyNumberFormat="1" applyFont="1" applyFill="1" applyBorder="1" applyAlignment="1" applyProtection="1">
      <alignment horizontal="center" vertical="center"/>
      <protection locked="0" hidden="1"/>
    </xf>
    <xf numFmtId="0" fontId="4" fillId="0" borderId="0" xfId="1" applyFont="1" applyFill="1" applyBorder="1" applyAlignment="1">
      <alignment vertical="center"/>
    </xf>
    <xf numFmtId="0" fontId="20"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8" fillId="0" borderId="2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vertical="center" wrapText="1"/>
    </xf>
    <xf numFmtId="0" fontId="15" fillId="0"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61"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64"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4" fillId="33" borderId="0" xfId="0" applyFont="1" applyFill="1" applyAlignment="1">
      <alignment horizontal="justify" vertical="top" wrapText="1"/>
    </xf>
    <xf numFmtId="0" fontId="4" fillId="33" borderId="0" xfId="0" applyFont="1" applyFill="1" applyAlignment="1">
      <alignment horizontal="center" vertical="top"/>
    </xf>
    <xf numFmtId="0" fontId="4" fillId="33" borderId="0" xfId="0" applyFont="1" applyFill="1" applyAlignment="1">
      <alignment horizontal="justify" vertical="top"/>
    </xf>
    <xf numFmtId="0" fontId="12" fillId="33" borderId="0" xfId="0" applyFont="1" applyFill="1" applyAlignment="1">
      <alignment vertical="top"/>
    </xf>
    <xf numFmtId="0" fontId="45" fillId="33" borderId="0" xfId="0" applyFont="1" applyFill="1" applyAlignment="1">
      <alignment vertical="top"/>
    </xf>
    <xf numFmtId="0" fontId="23" fillId="33" borderId="0" xfId="0" applyFont="1" applyFill="1" applyAlignment="1">
      <alignment horizontal="center" vertical="top"/>
    </xf>
    <xf numFmtId="0" fontId="4" fillId="0" borderId="0" xfId="0" applyFont="1" applyFill="1" applyAlignment="1">
      <alignment horizontal="justify" vertical="center" wrapText="1"/>
    </xf>
    <xf numFmtId="0" fontId="12" fillId="33" borderId="0" xfId="0" applyFont="1" applyFill="1" applyAlignment="1">
      <alignment horizontal="left" vertical="top" wrapText="1"/>
    </xf>
    <xf numFmtId="0" fontId="0" fillId="33" borderId="0" xfId="0" applyFont="1" applyFill="1" applyAlignment="1">
      <alignment horizontal="left" vertical="top" wrapText="1"/>
    </xf>
    <xf numFmtId="0" fontId="52" fillId="33" borderId="0" xfId="48" applyFont="1" applyFill="1" applyAlignment="1">
      <alignment horizontal="left" wrapText="1"/>
    </xf>
    <xf numFmtId="0" fontId="52" fillId="33" borderId="0" xfId="48" applyFont="1" applyFill="1" applyAlignment="1">
      <alignment horizontal="left" vertical="center" wrapText="1"/>
    </xf>
    <xf numFmtId="0" fontId="4" fillId="0" borderId="0" xfId="0" applyFont="1" applyFill="1" applyAlignment="1">
      <alignment horizontal="justify" vertical="top" wrapText="1"/>
    </xf>
    <xf numFmtId="0" fontId="51" fillId="33" borderId="0" xfId="47" applyFont="1" applyFill="1" applyAlignment="1">
      <alignment horizontal="right" vertical="center" wrapText="1"/>
    </xf>
    <xf numFmtId="0" fontId="4" fillId="33" borderId="0" xfId="0" applyFont="1" applyFill="1" applyAlignment="1">
      <alignment vertical="top"/>
    </xf>
    <xf numFmtId="0" fontId="51" fillId="33" borderId="0" xfId="47" applyFont="1" applyFill="1" applyAlignment="1">
      <alignment horizontal="right" vertical="center"/>
    </xf>
    <xf numFmtId="0" fontId="43" fillId="33" borderId="0" xfId="0" applyFont="1" applyFill="1" applyAlignment="1">
      <alignment horizontal="left" vertical="top"/>
    </xf>
    <xf numFmtId="0" fontId="12" fillId="33" borderId="0" xfId="0" applyFont="1" applyFill="1" applyAlignment="1">
      <alignment horizontal="justify" vertical="top" wrapText="1"/>
    </xf>
    <xf numFmtId="0" fontId="53" fillId="33" borderId="0" xfId="0" applyFont="1" applyFill="1" applyAlignment="1">
      <alignment horizontal="justify" vertical="top" wrapText="1"/>
    </xf>
    <xf numFmtId="0" fontId="12" fillId="33" borderId="0" xfId="0" applyFont="1" applyFill="1" applyAlignment="1">
      <alignment horizontal="left" vertical="top"/>
    </xf>
    <xf numFmtId="0" fontId="4" fillId="0" borderId="0" xfId="0" applyFont="1" applyFill="1" applyAlignment="1">
      <alignment horizontal="left" vertical="top"/>
    </xf>
    <xf numFmtId="0" fontId="0" fillId="0" borderId="0" xfId="0" applyFill="1" applyAlignment="1">
      <alignment horizontal="left" vertical="top"/>
    </xf>
    <xf numFmtId="0" fontId="12" fillId="33" borderId="0" xfId="0" applyFont="1" applyFill="1" applyAlignment="1">
      <alignment horizontal="justify" vertical="top"/>
    </xf>
    <xf numFmtId="0" fontId="0" fillId="33" borderId="0" xfId="0" applyFill="1" applyAlignment="1">
      <alignment horizontal="justify" vertical="top"/>
    </xf>
    <xf numFmtId="0" fontId="23" fillId="33" borderId="0" xfId="0" applyFont="1" applyFill="1" applyAlignment="1">
      <alignment horizontal="justify" vertical="top"/>
    </xf>
    <xf numFmtId="0" fontId="12" fillId="33" borderId="0" xfId="0" applyFont="1" applyFill="1" applyBorder="1" applyAlignment="1">
      <alignment vertical="top"/>
    </xf>
    <xf numFmtId="0" fontId="4" fillId="33" borderId="0" xfId="0" applyFont="1" applyFill="1" applyAlignment="1">
      <alignment horizontal="center" vertical="center"/>
    </xf>
    <xf numFmtId="0" fontId="12" fillId="33" borderId="0" xfId="0" applyFont="1" applyFill="1" applyAlignment="1">
      <alignment horizontal="center" vertical="top"/>
    </xf>
    <xf numFmtId="0" fontId="14" fillId="33" borderId="0" xfId="0" applyFont="1" applyFill="1" applyAlignment="1">
      <alignment vertical="top"/>
    </xf>
    <xf numFmtId="0" fontId="4" fillId="33" borderId="0" xfId="0" applyFont="1" applyFill="1" applyAlignment="1">
      <alignment horizontal="left" vertical="top"/>
    </xf>
    <xf numFmtId="0" fontId="4" fillId="33" borderId="0" xfId="0" applyFont="1" applyFill="1" applyAlignment="1">
      <alignment horizontal="left" vertical="top" wrapText="1"/>
    </xf>
  </cellXfs>
  <cellStyles count="86">
    <cellStyle name="20% - Accent1" xfId="21" builtinId="30" customBuiltin="1"/>
    <cellStyle name="20% - Accent1 2" xfId="49"/>
    <cellStyle name="20% - Accent1 3" xfId="68"/>
    <cellStyle name="20% - Accent2" xfId="25" builtinId="34" customBuiltin="1"/>
    <cellStyle name="20% - Accent2 2" xfId="51"/>
    <cellStyle name="20% - Accent2 3" xfId="70"/>
    <cellStyle name="20% - Accent3" xfId="29" builtinId="38" customBuiltin="1"/>
    <cellStyle name="20% - Accent3 2" xfId="53"/>
    <cellStyle name="20% - Accent3 3" xfId="72"/>
    <cellStyle name="20% - Accent4" xfId="33" builtinId="42" customBuiltin="1"/>
    <cellStyle name="20% - Accent4 2" xfId="55"/>
    <cellStyle name="20% - Accent4 3" xfId="74"/>
    <cellStyle name="20% - Accent5" xfId="37" builtinId="46" customBuiltin="1"/>
    <cellStyle name="20% - Accent5 2" xfId="57"/>
    <cellStyle name="20% - Accent5 3" xfId="76"/>
    <cellStyle name="20% - Accent6" xfId="41" builtinId="50" customBuiltin="1"/>
    <cellStyle name="20% - Accent6 2" xfId="59"/>
    <cellStyle name="20% - Accent6 3" xfId="78"/>
    <cellStyle name="40% - Accent1" xfId="22" builtinId="31" customBuiltin="1"/>
    <cellStyle name="40% - Accent1 2" xfId="50"/>
    <cellStyle name="40% - Accent1 3" xfId="69"/>
    <cellStyle name="40% - Accent2" xfId="26" builtinId="35" customBuiltin="1"/>
    <cellStyle name="40% - Accent2 2" xfId="52"/>
    <cellStyle name="40% - Accent2 3" xfId="71"/>
    <cellStyle name="40% - Accent3" xfId="30" builtinId="39" customBuiltin="1"/>
    <cellStyle name="40% - Accent3 2" xfId="54"/>
    <cellStyle name="40% - Accent3 3" xfId="73"/>
    <cellStyle name="40% - Accent4" xfId="34" builtinId="43" customBuiltin="1"/>
    <cellStyle name="40% - Accent4 2" xfId="56"/>
    <cellStyle name="40% - Accent4 3" xfId="75"/>
    <cellStyle name="40% - Accent5" xfId="38" builtinId="47" customBuiltin="1"/>
    <cellStyle name="40% - Accent5 2" xfId="58"/>
    <cellStyle name="40% - Accent5 3" xfId="77"/>
    <cellStyle name="40% - Accent6" xfId="42" builtinId="51" customBuiltin="1"/>
    <cellStyle name="40% - Accent6 2" xfId="60"/>
    <cellStyle name="40% - Accent6 3" xfId="7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Bilješka 2" xfId="46"/>
    <cellStyle name="Bilješka 2 2" xfId="63"/>
    <cellStyle name="Bilješka 2 3" xfId="82"/>
    <cellStyle name="Calculation" xfId="14" builtinId="22" customBuiltin="1"/>
    <cellStyle name="Check Cell" xfId="16" builtinId="23" customBuiltin="1"/>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Hyperlink 2" xfId="66"/>
    <cellStyle name="Input" xfId="12" builtinId="20" customBuiltin="1"/>
    <cellStyle name="Linked Cell" xfId="15" builtinId="24" customBuiltin="1"/>
    <cellStyle name="Neutral" xfId="11" builtinId="28" customBuiltin="1"/>
    <cellStyle name="Normal" xfId="0" builtinId="0"/>
    <cellStyle name="Normal 2" xfId="47"/>
    <cellStyle name="Normal 2 2" xfId="48"/>
    <cellStyle name="Normal 2 3" xfId="67"/>
    <cellStyle name="Normal 2 3 2" xfId="85"/>
    <cellStyle name="Normal 2 4" xfId="64"/>
    <cellStyle name="Normal 2 5" xfId="83"/>
    <cellStyle name="Normal 3" xfId="65"/>
    <cellStyle name="Normal 3 2" xfId="84"/>
    <cellStyle name="Normal_TFI-POD" xfId="3"/>
    <cellStyle name="Obično 2" xfId="44"/>
    <cellStyle name="Obično 2 2" xfId="61"/>
    <cellStyle name="Obično 2 3" xfId="80"/>
    <cellStyle name="Output" xfId="13" builtinId="21" customBuiltin="1"/>
    <cellStyle name="Style 1" xfId="1"/>
    <cellStyle name="Title" xfId="4" builtinId="15" customBuiltin="1"/>
    <cellStyle name="Total" xfId="19" builtinId="25" customBuiltin="1"/>
    <cellStyle name="Warning Text" xfId="17" builtinId="11" customBuiltin="1"/>
    <cellStyle name="Zarez 2" xfId="45"/>
    <cellStyle name="Zarez 2 2" xfId="62"/>
    <cellStyle name="Zarez 2 3" xfId="81"/>
  </cellStyles>
  <dxfs count="9">
    <dxf>
      <font>
        <condense val="0"/>
        <extend val="0"/>
        <color indexed="9"/>
      </font>
      <fill>
        <patternFill patternType="solid">
          <bgColor indexed="10"/>
        </patternFill>
      </fill>
    </dxf>
    <dxf>
      <font>
        <condense val="0"/>
        <extend val="0"/>
        <color indexed="9"/>
      </font>
      <fill>
        <patternFill patternType="solid">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ptima.hr/" TargetMode="External"/><Relationship Id="rId2" Type="http://schemas.openxmlformats.org/officeDocument/2006/relationships/hyperlink" Target="mailto:info@optima.hr" TargetMode="External"/><Relationship Id="rId1" Type="http://schemas.openxmlformats.org/officeDocument/2006/relationships/hyperlink" Target="mailto:svetlana.kundovic@optima-telekom.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topLeftCell="A28" zoomScaleNormal="100" zoomScaleSheetLayoutView="110" workbookViewId="0">
      <selection activeCell="A34" sqref="A34:I34"/>
    </sheetView>
  </sheetViews>
  <sheetFormatPr defaultRowHeight="12.75" x14ac:dyDescent="0.2"/>
  <cols>
    <col min="1" max="1" width="9.140625" style="11"/>
    <col min="2" max="2" width="13" style="11" customWidth="1"/>
    <col min="3" max="4" width="9.140625" style="11"/>
    <col min="5" max="5" width="9.85546875" style="11" bestFit="1" customWidth="1"/>
    <col min="6" max="6" width="9.140625" style="11"/>
    <col min="7" max="7" width="15.140625" style="11" customWidth="1"/>
    <col min="8" max="8" width="19.28515625" style="11" customWidth="1"/>
    <col min="9" max="9" width="14.42578125" style="11" customWidth="1"/>
    <col min="10" max="16384" width="9.140625" style="11"/>
  </cols>
  <sheetData>
    <row r="1" spans="1:12" ht="15.75" x14ac:dyDescent="0.25">
      <c r="A1" s="396" t="s">
        <v>99</v>
      </c>
      <c r="B1" s="396"/>
      <c r="C1" s="396"/>
      <c r="D1" s="148"/>
      <c r="E1" s="148"/>
      <c r="F1" s="148"/>
      <c r="G1" s="148"/>
      <c r="H1" s="148"/>
      <c r="I1" s="149"/>
      <c r="J1" s="10"/>
      <c r="K1" s="10"/>
      <c r="L1" s="10"/>
    </row>
    <row r="2" spans="1:12" ht="12.75" customHeight="1" x14ac:dyDescent="0.2">
      <c r="A2" s="365" t="s">
        <v>100</v>
      </c>
      <c r="B2" s="366"/>
      <c r="C2" s="366"/>
      <c r="D2" s="367"/>
      <c r="E2" s="97" t="s">
        <v>131</v>
      </c>
      <c r="F2" s="150"/>
      <c r="G2" s="12" t="s">
        <v>101</v>
      </c>
      <c r="H2" s="97" t="s">
        <v>597</v>
      </c>
      <c r="I2" s="69"/>
      <c r="J2" s="10"/>
      <c r="K2" s="10"/>
      <c r="L2" s="10"/>
    </row>
    <row r="3" spans="1:12" x14ac:dyDescent="0.2">
      <c r="A3" s="70"/>
      <c r="B3" s="13"/>
      <c r="C3" s="13"/>
      <c r="D3" s="13"/>
      <c r="E3" s="14"/>
      <c r="F3" s="14"/>
      <c r="G3" s="13"/>
      <c r="H3" s="13"/>
      <c r="I3" s="151"/>
      <c r="J3" s="10"/>
      <c r="K3" s="10"/>
      <c r="L3" s="10"/>
    </row>
    <row r="4" spans="1:12" ht="15" customHeight="1" x14ac:dyDescent="0.2">
      <c r="A4" s="368" t="s">
        <v>130</v>
      </c>
      <c r="B4" s="368"/>
      <c r="C4" s="368"/>
      <c r="D4" s="368"/>
      <c r="E4" s="368"/>
      <c r="F4" s="368"/>
      <c r="G4" s="368"/>
      <c r="H4" s="368"/>
      <c r="I4" s="369"/>
      <c r="J4" s="10"/>
      <c r="K4" s="10"/>
      <c r="L4" s="10"/>
    </row>
    <row r="5" spans="1:12" x14ac:dyDescent="0.2">
      <c r="A5" s="152"/>
      <c r="B5" s="23"/>
      <c r="C5" s="23"/>
      <c r="D5" s="23"/>
      <c r="E5" s="16"/>
      <c r="F5" s="72"/>
      <c r="G5" s="17"/>
      <c r="H5" s="18"/>
      <c r="I5" s="153"/>
      <c r="J5" s="10"/>
      <c r="K5" s="10"/>
      <c r="L5" s="10"/>
    </row>
    <row r="6" spans="1:12" x14ac:dyDescent="0.2">
      <c r="A6" s="357" t="s">
        <v>102</v>
      </c>
      <c r="B6" s="370"/>
      <c r="C6" s="371" t="s">
        <v>63</v>
      </c>
      <c r="D6" s="364"/>
      <c r="E6" s="154"/>
      <c r="F6" s="154"/>
      <c r="G6" s="154"/>
      <c r="H6" s="154"/>
      <c r="I6" s="155"/>
      <c r="J6" s="10"/>
      <c r="K6" s="10"/>
      <c r="L6" s="10"/>
    </row>
    <row r="7" spans="1:12" x14ac:dyDescent="0.2">
      <c r="A7" s="156"/>
      <c r="B7" s="157"/>
      <c r="C7" s="23"/>
      <c r="D7" s="23"/>
      <c r="E7" s="154"/>
      <c r="F7" s="154"/>
      <c r="G7" s="154"/>
      <c r="H7" s="154"/>
      <c r="I7" s="155"/>
      <c r="J7" s="10"/>
      <c r="K7" s="10"/>
      <c r="L7" s="10"/>
    </row>
    <row r="8" spans="1:12" ht="12.75" customHeight="1" x14ac:dyDescent="0.2">
      <c r="A8" s="372" t="s">
        <v>103</v>
      </c>
      <c r="B8" s="373"/>
      <c r="C8" s="371" t="s">
        <v>64</v>
      </c>
      <c r="D8" s="364"/>
      <c r="E8" s="154"/>
      <c r="F8" s="154"/>
      <c r="G8" s="154"/>
      <c r="H8" s="154"/>
      <c r="I8" s="158"/>
      <c r="J8" s="10"/>
      <c r="K8" s="10"/>
      <c r="L8" s="10"/>
    </row>
    <row r="9" spans="1:12" x14ac:dyDescent="0.2">
      <c r="A9" s="159"/>
      <c r="B9" s="160"/>
      <c r="C9" s="161"/>
      <c r="D9" s="162"/>
      <c r="E9" s="23"/>
      <c r="F9" s="23"/>
      <c r="G9" s="23"/>
      <c r="H9" s="23"/>
      <c r="I9" s="158"/>
      <c r="J9" s="10"/>
      <c r="K9" s="10"/>
      <c r="L9" s="10"/>
    </row>
    <row r="10" spans="1:12" ht="12.75" customHeight="1" x14ac:dyDescent="0.2">
      <c r="A10" s="362" t="s">
        <v>104</v>
      </c>
      <c r="B10" s="362"/>
      <c r="C10" s="363" t="s">
        <v>65</v>
      </c>
      <c r="D10" s="364"/>
      <c r="E10" s="23"/>
      <c r="F10" s="23"/>
      <c r="G10" s="23"/>
      <c r="H10" s="23"/>
      <c r="I10" s="158"/>
      <c r="J10" s="10"/>
      <c r="K10" s="10"/>
      <c r="L10" s="10"/>
    </row>
    <row r="11" spans="1:12" x14ac:dyDescent="0.2">
      <c r="A11" s="362"/>
      <c r="B11" s="362"/>
      <c r="C11" s="23"/>
      <c r="D11" s="23"/>
      <c r="E11" s="23"/>
      <c r="F11" s="23"/>
      <c r="G11" s="23"/>
      <c r="H11" s="23"/>
      <c r="I11" s="158"/>
      <c r="J11" s="10"/>
      <c r="K11" s="10"/>
      <c r="L11" s="10"/>
    </row>
    <row r="12" spans="1:12" x14ac:dyDescent="0.2">
      <c r="A12" s="357" t="s">
        <v>105</v>
      </c>
      <c r="B12" s="370"/>
      <c r="C12" s="374" t="s">
        <v>66</v>
      </c>
      <c r="D12" s="360"/>
      <c r="E12" s="360"/>
      <c r="F12" s="360"/>
      <c r="G12" s="360"/>
      <c r="H12" s="360"/>
      <c r="I12" s="361"/>
      <c r="J12" s="10"/>
      <c r="K12" s="10"/>
      <c r="L12" s="10"/>
    </row>
    <row r="13" spans="1:12" x14ac:dyDescent="0.2">
      <c r="A13" s="156"/>
      <c r="B13" s="157"/>
      <c r="C13" s="163"/>
      <c r="D13" s="23"/>
      <c r="E13" s="23"/>
      <c r="F13" s="23"/>
      <c r="G13" s="23"/>
      <c r="H13" s="23"/>
      <c r="I13" s="158"/>
      <c r="J13" s="10"/>
      <c r="K13" s="10"/>
      <c r="L13" s="10"/>
    </row>
    <row r="14" spans="1:12" x14ac:dyDescent="0.2">
      <c r="A14" s="357" t="s">
        <v>106</v>
      </c>
      <c r="B14" s="370"/>
      <c r="C14" s="375">
        <v>10010</v>
      </c>
      <c r="D14" s="376"/>
      <c r="E14" s="23"/>
      <c r="F14" s="359" t="s">
        <v>67</v>
      </c>
      <c r="G14" s="360"/>
      <c r="H14" s="360"/>
      <c r="I14" s="361"/>
      <c r="J14" s="10"/>
      <c r="K14" s="10"/>
      <c r="L14" s="10"/>
    </row>
    <row r="15" spans="1:12" x14ac:dyDescent="0.2">
      <c r="A15" s="156"/>
      <c r="B15" s="157"/>
      <c r="C15" s="23"/>
      <c r="D15" s="23"/>
      <c r="E15" s="23"/>
      <c r="F15" s="23"/>
      <c r="G15" s="23"/>
      <c r="H15" s="23"/>
      <c r="I15" s="158"/>
      <c r="J15" s="10"/>
      <c r="K15" s="10"/>
      <c r="L15" s="10"/>
    </row>
    <row r="16" spans="1:12" x14ac:dyDescent="0.2">
      <c r="A16" s="357" t="s">
        <v>107</v>
      </c>
      <c r="B16" s="358"/>
      <c r="C16" s="359" t="s">
        <v>68</v>
      </c>
      <c r="D16" s="360"/>
      <c r="E16" s="360"/>
      <c r="F16" s="360"/>
      <c r="G16" s="360"/>
      <c r="H16" s="360"/>
      <c r="I16" s="361"/>
      <c r="J16" s="10"/>
      <c r="K16" s="10"/>
      <c r="L16" s="10"/>
    </row>
    <row r="17" spans="1:12" x14ac:dyDescent="0.2">
      <c r="A17" s="156"/>
      <c r="B17" s="157"/>
      <c r="C17" s="23"/>
      <c r="D17" s="23"/>
      <c r="E17" s="23"/>
      <c r="F17" s="23"/>
      <c r="G17" s="23"/>
      <c r="H17" s="23"/>
      <c r="I17" s="158"/>
      <c r="J17" s="10"/>
      <c r="K17" s="10"/>
      <c r="L17" s="10"/>
    </row>
    <row r="18" spans="1:12" x14ac:dyDescent="0.2">
      <c r="A18" s="357" t="s">
        <v>108</v>
      </c>
      <c r="B18" s="370"/>
      <c r="C18" s="377" t="s">
        <v>69</v>
      </c>
      <c r="D18" s="378"/>
      <c r="E18" s="378"/>
      <c r="F18" s="378"/>
      <c r="G18" s="378"/>
      <c r="H18" s="378"/>
      <c r="I18" s="379"/>
      <c r="J18" s="10"/>
      <c r="K18" s="10"/>
      <c r="L18" s="10"/>
    </row>
    <row r="19" spans="1:12" x14ac:dyDescent="0.2">
      <c r="A19" s="156"/>
      <c r="B19" s="157"/>
      <c r="C19" s="163"/>
      <c r="D19" s="23"/>
      <c r="E19" s="23"/>
      <c r="F19" s="23"/>
      <c r="G19" s="23"/>
      <c r="H19" s="23"/>
      <c r="I19" s="158"/>
      <c r="J19" s="10"/>
      <c r="K19" s="10"/>
      <c r="L19" s="10"/>
    </row>
    <row r="20" spans="1:12" x14ac:dyDescent="0.2">
      <c r="A20" s="357" t="s">
        <v>109</v>
      </c>
      <c r="B20" s="370"/>
      <c r="C20" s="377" t="s">
        <v>70</v>
      </c>
      <c r="D20" s="378"/>
      <c r="E20" s="378"/>
      <c r="F20" s="378"/>
      <c r="G20" s="378"/>
      <c r="H20" s="378"/>
      <c r="I20" s="379"/>
      <c r="J20" s="10"/>
      <c r="K20" s="10"/>
      <c r="L20" s="10"/>
    </row>
    <row r="21" spans="1:12" x14ac:dyDescent="0.2">
      <c r="A21" s="156"/>
      <c r="B21" s="157"/>
      <c r="C21" s="163"/>
      <c r="D21" s="23"/>
      <c r="E21" s="23"/>
      <c r="F21" s="23"/>
      <c r="G21" s="23"/>
      <c r="H21" s="23"/>
      <c r="I21" s="158"/>
      <c r="J21" s="10"/>
      <c r="K21" s="10"/>
      <c r="L21" s="10"/>
    </row>
    <row r="22" spans="1:12" x14ac:dyDescent="0.2">
      <c r="A22" s="357" t="s">
        <v>110</v>
      </c>
      <c r="B22" s="358"/>
      <c r="C22" s="98">
        <v>133</v>
      </c>
      <c r="D22" s="359"/>
      <c r="E22" s="360"/>
      <c r="F22" s="361"/>
      <c r="G22" s="380"/>
      <c r="H22" s="357"/>
      <c r="I22" s="75"/>
      <c r="J22" s="10"/>
      <c r="K22" s="10"/>
      <c r="L22" s="10"/>
    </row>
    <row r="23" spans="1:12" x14ac:dyDescent="0.2">
      <c r="A23" s="156"/>
      <c r="B23" s="157"/>
      <c r="C23" s="23"/>
      <c r="D23" s="23"/>
      <c r="E23" s="23"/>
      <c r="F23" s="23"/>
      <c r="G23" s="23"/>
      <c r="H23" s="23"/>
      <c r="I23" s="158"/>
      <c r="J23" s="10"/>
      <c r="K23" s="10"/>
      <c r="L23" s="10"/>
    </row>
    <row r="24" spans="1:12" x14ac:dyDescent="0.2">
      <c r="A24" s="357" t="s">
        <v>111</v>
      </c>
      <c r="B24" s="358"/>
      <c r="C24" s="98">
        <v>21</v>
      </c>
      <c r="D24" s="359"/>
      <c r="E24" s="360"/>
      <c r="F24" s="360"/>
      <c r="G24" s="361"/>
      <c r="H24" s="164" t="s">
        <v>112</v>
      </c>
      <c r="I24" s="347">
        <v>382</v>
      </c>
      <c r="J24" s="10"/>
      <c r="K24" s="10"/>
      <c r="L24" s="10"/>
    </row>
    <row r="25" spans="1:12" x14ac:dyDescent="0.2">
      <c r="A25" s="156"/>
      <c r="B25" s="157"/>
      <c r="C25" s="23"/>
      <c r="D25" s="23"/>
      <c r="E25" s="23"/>
      <c r="F25" s="23"/>
      <c r="G25" s="157"/>
      <c r="H25" s="165" t="s">
        <v>113</v>
      </c>
      <c r="I25" s="166"/>
      <c r="J25" s="10"/>
      <c r="K25" s="10"/>
      <c r="L25" s="10"/>
    </row>
    <row r="26" spans="1:12" x14ac:dyDescent="0.2">
      <c r="A26" s="357" t="s">
        <v>114</v>
      </c>
      <c r="B26" s="358"/>
      <c r="C26" s="99" t="s">
        <v>119</v>
      </c>
      <c r="D26" s="24"/>
      <c r="E26" s="167"/>
      <c r="F26" s="23"/>
      <c r="G26" s="357" t="s">
        <v>115</v>
      </c>
      <c r="H26" s="358"/>
      <c r="I26" s="100" t="s">
        <v>596</v>
      </c>
      <c r="J26" s="10"/>
      <c r="K26" s="10"/>
      <c r="L26" s="10"/>
    </row>
    <row r="27" spans="1:12" x14ac:dyDescent="0.2">
      <c r="A27" s="156"/>
      <c r="B27" s="157"/>
      <c r="C27" s="23"/>
      <c r="D27" s="23"/>
      <c r="E27" s="23"/>
      <c r="F27" s="23"/>
      <c r="G27" s="23"/>
      <c r="H27" s="23"/>
      <c r="I27" s="168"/>
      <c r="J27" s="10"/>
      <c r="K27" s="10"/>
      <c r="L27" s="10"/>
    </row>
    <row r="28" spans="1:12" x14ac:dyDescent="0.2">
      <c r="A28" s="381" t="s">
        <v>116</v>
      </c>
      <c r="B28" s="381"/>
      <c r="C28" s="381"/>
      <c r="D28" s="381"/>
      <c r="E28" s="382" t="s">
        <v>117</v>
      </c>
      <c r="F28" s="382"/>
      <c r="G28" s="382"/>
      <c r="H28" s="383" t="s">
        <v>118</v>
      </c>
      <c r="I28" s="383"/>
      <c r="J28" s="10"/>
      <c r="K28" s="10"/>
      <c r="L28" s="10"/>
    </row>
    <row r="29" spans="1:12" x14ac:dyDescent="0.2">
      <c r="A29" s="77"/>
      <c r="B29" s="32"/>
      <c r="C29" s="32"/>
      <c r="D29" s="25"/>
      <c r="E29" s="15"/>
      <c r="F29" s="15"/>
      <c r="G29" s="15"/>
      <c r="H29" s="26"/>
      <c r="I29" s="76"/>
      <c r="J29" s="10"/>
      <c r="K29" s="10"/>
      <c r="L29" s="10"/>
    </row>
    <row r="30" spans="1:12" x14ac:dyDescent="0.2">
      <c r="A30" s="384" t="s">
        <v>74</v>
      </c>
      <c r="B30" s="385"/>
      <c r="C30" s="385"/>
      <c r="D30" s="386"/>
      <c r="E30" s="384" t="s">
        <v>75</v>
      </c>
      <c r="F30" s="385"/>
      <c r="G30" s="385"/>
      <c r="H30" s="363" t="s">
        <v>76</v>
      </c>
      <c r="I30" s="364"/>
      <c r="J30" s="10"/>
      <c r="K30" s="10"/>
      <c r="L30" s="10"/>
    </row>
    <row r="31" spans="1:12" x14ac:dyDescent="0.2">
      <c r="A31" s="73"/>
      <c r="B31" s="21"/>
      <c r="C31" s="20"/>
      <c r="D31" s="387"/>
      <c r="E31" s="387"/>
      <c r="F31" s="387"/>
      <c r="G31" s="388"/>
      <c r="H31" s="15"/>
      <c r="I31" s="78"/>
      <c r="J31" s="10"/>
      <c r="K31" s="10"/>
      <c r="L31" s="10"/>
    </row>
    <row r="32" spans="1:12" x14ac:dyDescent="0.2">
      <c r="A32" s="384" t="s">
        <v>79</v>
      </c>
      <c r="B32" s="385"/>
      <c r="C32" s="385"/>
      <c r="D32" s="386"/>
      <c r="E32" s="384" t="s">
        <v>78</v>
      </c>
      <c r="F32" s="385"/>
      <c r="G32" s="385"/>
      <c r="H32" s="363" t="s">
        <v>77</v>
      </c>
      <c r="I32" s="364"/>
      <c r="J32" s="10"/>
      <c r="K32" s="10"/>
      <c r="L32" s="10"/>
    </row>
    <row r="33" spans="1:12" x14ac:dyDescent="0.2">
      <c r="A33" s="73"/>
      <c r="B33" s="21"/>
      <c r="C33" s="20"/>
      <c r="D33" s="27"/>
      <c r="E33" s="27"/>
      <c r="F33" s="27"/>
      <c r="G33" s="28"/>
      <c r="H33" s="15"/>
      <c r="I33" s="79"/>
      <c r="J33" s="10"/>
      <c r="K33" s="10"/>
      <c r="L33" s="10"/>
    </row>
    <row r="34" spans="1:12" ht="24.75" customHeight="1" x14ac:dyDescent="0.2">
      <c r="A34" s="389" t="s">
        <v>631</v>
      </c>
      <c r="B34" s="390"/>
      <c r="C34" s="390"/>
      <c r="D34" s="391"/>
      <c r="E34" s="384" t="s">
        <v>632</v>
      </c>
      <c r="F34" s="385"/>
      <c r="G34" s="385"/>
      <c r="H34" s="363" t="s">
        <v>633</v>
      </c>
      <c r="I34" s="364"/>
      <c r="J34" s="10"/>
      <c r="K34" s="10"/>
      <c r="L34" s="10"/>
    </row>
    <row r="35" spans="1:12" x14ac:dyDescent="0.2">
      <c r="A35" s="73"/>
      <c r="B35" s="21"/>
      <c r="C35" s="20"/>
      <c r="D35" s="27"/>
      <c r="E35" s="27"/>
      <c r="F35" s="27"/>
      <c r="G35" s="28"/>
      <c r="H35" s="15"/>
      <c r="I35" s="79"/>
      <c r="J35" s="10"/>
      <c r="K35" s="10"/>
      <c r="L35" s="10"/>
    </row>
    <row r="36" spans="1:12" x14ac:dyDescent="0.2">
      <c r="A36" s="384"/>
      <c r="B36" s="385"/>
      <c r="C36" s="385"/>
      <c r="D36" s="386"/>
      <c r="E36" s="384"/>
      <c r="F36" s="385"/>
      <c r="G36" s="385"/>
      <c r="H36" s="363"/>
      <c r="I36" s="364"/>
      <c r="J36" s="10"/>
      <c r="K36" s="10"/>
      <c r="L36" s="10"/>
    </row>
    <row r="37" spans="1:12" x14ac:dyDescent="0.2">
      <c r="A37" s="80"/>
      <c r="B37" s="29"/>
      <c r="C37" s="398"/>
      <c r="D37" s="399"/>
      <c r="E37" s="15"/>
      <c r="F37" s="398"/>
      <c r="G37" s="399"/>
      <c r="H37" s="15"/>
      <c r="I37" s="74"/>
      <c r="J37" s="10"/>
      <c r="K37" s="10"/>
      <c r="L37" s="10"/>
    </row>
    <row r="38" spans="1:12" x14ac:dyDescent="0.2">
      <c r="A38" s="384"/>
      <c r="B38" s="385"/>
      <c r="C38" s="385"/>
      <c r="D38" s="386"/>
      <c r="E38" s="384"/>
      <c r="F38" s="385"/>
      <c r="G38" s="385"/>
      <c r="H38" s="363"/>
      <c r="I38" s="364"/>
      <c r="J38" s="10"/>
      <c r="K38" s="10"/>
      <c r="L38" s="10"/>
    </row>
    <row r="39" spans="1:12" x14ac:dyDescent="0.2">
      <c r="A39" s="80"/>
      <c r="B39" s="29"/>
      <c r="C39" s="30"/>
      <c r="D39" s="31"/>
      <c r="E39" s="15"/>
      <c r="F39" s="30"/>
      <c r="G39" s="31"/>
      <c r="H39" s="15"/>
      <c r="I39" s="74"/>
      <c r="J39" s="10"/>
      <c r="K39" s="10"/>
      <c r="L39" s="10"/>
    </row>
    <row r="40" spans="1:12" x14ac:dyDescent="0.2">
      <c r="A40" s="384"/>
      <c r="B40" s="385"/>
      <c r="C40" s="385"/>
      <c r="D40" s="386"/>
      <c r="E40" s="384"/>
      <c r="F40" s="385"/>
      <c r="G40" s="385"/>
      <c r="H40" s="363"/>
      <c r="I40" s="364"/>
      <c r="J40" s="10"/>
      <c r="K40" s="10"/>
      <c r="L40" s="10"/>
    </row>
    <row r="41" spans="1:12" x14ac:dyDescent="0.2">
      <c r="A41" s="101"/>
      <c r="B41" s="32"/>
      <c r="C41" s="32"/>
      <c r="D41" s="32"/>
      <c r="E41" s="22"/>
      <c r="F41" s="102"/>
      <c r="G41" s="102"/>
      <c r="H41" s="103"/>
      <c r="I41" s="81"/>
      <c r="J41" s="10"/>
      <c r="K41" s="10"/>
      <c r="L41" s="10"/>
    </row>
    <row r="42" spans="1:12" x14ac:dyDescent="0.2">
      <c r="A42" s="80"/>
      <c r="B42" s="29"/>
      <c r="C42" s="30"/>
      <c r="D42" s="31"/>
      <c r="E42" s="15"/>
      <c r="F42" s="30"/>
      <c r="G42" s="31"/>
      <c r="H42" s="15"/>
      <c r="I42" s="74"/>
      <c r="J42" s="10"/>
      <c r="K42" s="10"/>
      <c r="L42" s="10"/>
    </row>
    <row r="43" spans="1:12" x14ac:dyDescent="0.2">
      <c r="A43" s="82"/>
      <c r="B43" s="33"/>
      <c r="C43" s="33"/>
      <c r="D43" s="19"/>
      <c r="E43" s="19"/>
      <c r="F43" s="33"/>
      <c r="G43" s="19"/>
      <c r="H43" s="19"/>
      <c r="I43" s="83"/>
      <c r="J43" s="10"/>
      <c r="K43" s="10"/>
      <c r="L43" s="10"/>
    </row>
    <row r="44" spans="1:12" ht="12.75" customHeight="1" x14ac:dyDescent="0.2">
      <c r="A44" s="392" t="s">
        <v>120</v>
      </c>
      <c r="B44" s="392"/>
      <c r="C44" s="363"/>
      <c r="D44" s="364"/>
      <c r="E44" s="25"/>
      <c r="F44" s="359"/>
      <c r="G44" s="385"/>
      <c r="H44" s="385"/>
      <c r="I44" s="386"/>
      <c r="J44" s="10"/>
      <c r="K44" s="10"/>
      <c r="L44" s="10"/>
    </row>
    <row r="45" spans="1:12" x14ac:dyDescent="0.2">
      <c r="A45" s="169"/>
      <c r="B45" s="169"/>
      <c r="C45" s="398"/>
      <c r="D45" s="399"/>
      <c r="E45" s="15"/>
      <c r="F45" s="398"/>
      <c r="G45" s="400"/>
      <c r="H45" s="34"/>
      <c r="I45" s="84"/>
      <c r="J45" s="10"/>
      <c r="K45" s="10"/>
      <c r="L45" s="10"/>
    </row>
    <row r="46" spans="1:12" ht="12.75" customHeight="1" x14ac:dyDescent="0.2">
      <c r="A46" s="392" t="s">
        <v>121</v>
      </c>
      <c r="B46" s="392"/>
      <c r="C46" s="359" t="s">
        <v>71</v>
      </c>
      <c r="D46" s="360"/>
      <c r="E46" s="360"/>
      <c r="F46" s="360"/>
      <c r="G46" s="360"/>
      <c r="H46" s="360"/>
      <c r="I46" s="361"/>
      <c r="J46" s="10"/>
      <c r="K46" s="10"/>
      <c r="L46" s="10"/>
    </row>
    <row r="47" spans="1:12" x14ac:dyDescent="0.2">
      <c r="A47" s="165"/>
      <c r="B47" s="165"/>
      <c r="C47" s="20" t="s">
        <v>51</v>
      </c>
      <c r="D47" s="15"/>
      <c r="E47" s="15"/>
      <c r="F47" s="15"/>
      <c r="G47" s="15"/>
      <c r="H47" s="15"/>
      <c r="I47" s="74"/>
      <c r="J47" s="10"/>
      <c r="K47" s="10"/>
      <c r="L47" s="10"/>
    </row>
    <row r="48" spans="1:12" x14ac:dyDescent="0.2">
      <c r="A48" s="392" t="s">
        <v>122</v>
      </c>
      <c r="B48" s="392"/>
      <c r="C48" s="393" t="s">
        <v>72</v>
      </c>
      <c r="D48" s="394"/>
      <c r="E48" s="395"/>
      <c r="F48" s="15"/>
      <c r="G48" s="43" t="s">
        <v>52</v>
      </c>
      <c r="H48" s="393" t="s">
        <v>80</v>
      </c>
      <c r="I48" s="395"/>
      <c r="J48" s="10"/>
      <c r="K48" s="10"/>
      <c r="L48" s="10"/>
    </row>
    <row r="49" spans="1:12" x14ac:dyDescent="0.2">
      <c r="A49" s="165"/>
      <c r="B49" s="165"/>
      <c r="C49" s="20"/>
      <c r="D49" s="15"/>
      <c r="E49" s="15"/>
      <c r="F49" s="15"/>
      <c r="G49" s="15"/>
      <c r="H49" s="15"/>
      <c r="I49" s="74"/>
      <c r="J49" s="10"/>
      <c r="K49" s="10"/>
      <c r="L49" s="10"/>
    </row>
    <row r="50" spans="1:12" ht="12.75" customHeight="1" x14ac:dyDescent="0.2">
      <c r="A50" s="392" t="s">
        <v>123</v>
      </c>
      <c r="B50" s="392"/>
      <c r="C50" s="403" t="s">
        <v>73</v>
      </c>
      <c r="D50" s="394"/>
      <c r="E50" s="394"/>
      <c r="F50" s="394"/>
      <c r="G50" s="394"/>
      <c r="H50" s="394"/>
      <c r="I50" s="395"/>
      <c r="J50" s="10"/>
      <c r="K50" s="10"/>
      <c r="L50" s="10"/>
    </row>
    <row r="51" spans="1:12" x14ac:dyDescent="0.2">
      <c r="A51" s="165"/>
      <c r="B51" s="165"/>
      <c r="C51" s="15"/>
      <c r="D51" s="15"/>
      <c r="E51" s="15"/>
      <c r="F51" s="15"/>
      <c r="G51" s="15"/>
      <c r="H51" s="15"/>
      <c r="I51" s="74"/>
      <c r="J51" s="10"/>
      <c r="K51" s="10"/>
      <c r="L51" s="10"/>
    </row>
    <row r="52" spans="1:12" x14ac:dyDescent="0.2">
      <c r="A52" s="370" t="s">
        <v>124</v>
      </c>
      <c r="B52" s="370"/>
      <c r="C52" s="393" t="s">
        <v>589</v>
      </c>
      <c r="D52" s="394"/>
      <c r="E52" s="394"/>
      <c r="F52" s="394"/>
      <c r="G52" s="394"/>
      <c r="H52" s="394"/>
      <c r="I52" s="404"/>
      <c r="J52" s="10"/>
      <c r="K52" s="10"/>
      <c r="L52" s="10"/>
    </row>
    <row r="53" spans="1:12" x14ac:dyDescent="0.2">
      <c r="A53" s="170"/>
      <c r="B53" s="161"/>
      <c r="C53" s="397" t="s">
        <v>53</v>
      </c>
      <c r="D53" s="397"/>
      <c r="E53" s="397"/>
      <c r="F53" s="397"/>
      <c r="G53" s="397"/>
      <c r="H53" s="397"/>
      <c r="I53" s="86"/>
      <c r="J53" s="10"/>
      <c r="K53" s="10"/>
      <c r="L53" s="10"/>
    </row>
    <row r="54" spans="1:12" x14ac:dyDescent="0.2">
      <c r="A54" s="85"/>
      <c r="B54" s="19"/>
      <c r="C54" s="35"/>
      <c r="D54" s="35"/>
      <c r="E54" s="35"/>
      <c r="F54" s="35"/>
      <c r="G54" s="35"/>
      <c r="H54" s="35"/>
      <c r="I54" s="86"/>
      <c r="J54" s="10"/>
      <c r="K54" s="10"/>
      <c r="L54" s="10"/>
    </row>
    <row r="55" spans="1:12" x14ac:dyDescent="0.2">
      <c r="A55" s="85"/>
      <c r="B55" s="405" t="s">
        <v>132</v>
      </c>
      <c r="C55" s="406"/>
      <c r="D55" s="406"/>
      <c r="E55" s="406"/>
      <c r="F55" s="42"/>
      <c r="G55" s="42"/>
      <c r="H55" s="42"/>
      <c r="I55" s="87"/>
      <c r="J55" s="10"/>
      <c r="K55" s="10"/>
      <c r="L55" s="10"/>
    </row>
    <row r="56" spans="1:12" x14ac:dyDescent="0.2">
      <c r="A56" s="85"/>
      <c r="B56" s="407" t="s">
        <v>125</v>
      </c>
      <c r="C56" s="408"/>
      <c r="D56" s="408"/>
      <c r="E56" s="408"/>
      <c r="F56" s="408"/>
      <c r="G56" s="408"/>
      <c r="H56" s="408"/>
      <c r="I56" s="409"/>
      <c r="J56" s="10"/>
      <c r="K56" s="10"/>
      <c r="L56" s="10"/>
    </row>
    <row r="57" spans="1:12" x14ac:dyDescent="0.2">
      <c r="A57" s="85"/>
      <c r="B57" s="407" t="s">
        <v>126</v>
      </c>
      <c r="C57" s="408"/>
      <c r="D57" s="408"/>
      <c r="E57" s="408"/>
      <c r="F57" s="408"/>
      <c r="G57" s="408"/>
      <c r="H57" s="408"/>
      <c r="I57" s="87"/>
      <c r="J57" s="10"/>
      <c r="K57" s="10"/>
      <c r="L57" s="10"/>
    </row>
    <row r="58" spans="1:12" x14ac:dyDescent="0.2">
      <c r="A58" s="85"/>
      <c r="B58" s="407" t="s">
        <v>127</v>
      </c>
      <c r="C58" s="408"/>
      <c r="D58" s="408"/>
      <c r="E58" s="408"/>
      <c r="F58" s="408"/>
      <c r="G58" s="408"/>
      <c r="H58" s="408"/>
      <c r="I58" s="409"/>
      <c r="J58" s="10"/>
      <c r="K58" s="10"/>
      <c r="L58" s="10"/>
    </row>
    <row r="59" spans="1:12" x14ac:dyDescent="0.2">
      <c r="A59" s="85"/>
      <c r="B59" s="407" t="s">
        <v>128</v>
      </c>
      <c r="C59" s="408"/>
      <c r="D59" s="408"/>
      <c r="E59" s="408"/>
      <c r="F59" s="408"/>
      <c r="G59" s="408"/>
      <c r="H59" s="408"/>
      <c r="I59" s="409"/>
      <c r="J59" s="10"/>
      <c r="K59" s="10"/>
      <c r="L59" s="10"/>
    </row>
    <row r="60" spans="1:12" x14ac:dyDescent="0.2">
      <c r="A60" s="85"/>
      <c r="B60" s="88"/>
      <c r="C60" s="89"/>
      <c r="D60" s="89"/>
      <c r="E60" s="89"/>
      <c r="F60" s="89"/>
      <c r="G60" s="89"/>
      <c r="H60" s="89"/>
      <c r="I60" s="90"/>
      <c r="J60" s="10"/>
      <c r="K60" s="10"/>
      <c r="L60" s="10"/>
    </row>
    <row r="61" spans="1:12" ht="13.5" thickBot="1" x14ac:dyDescent="0.25">
      <c r="A61" s="91" t="s">
        <v>54</v>
      </c>
      <c r="B61" s="15"/>
      <c r="C61" s="15"/>
      <c r="D61" s="15"/>
      <c r="E61" s="15"/>
      <c r="F61" s="15"/>
      <c r="G61" s="36"/>
      <c r="H61" s="37"/>
      <c r="I61" s="92"/>
      <c r="J61" s="10"/>
      <c r="K61" s="10"/>
      <c r="L61" s="10"/>
    </row>
    <row r="62" spans="1:12" x14ac:dyDescent="0.2">
      <c r="A62" s="71"/>
      <c r="B62" s="15"/>
      <c r="C62" s="15"/>
      <c r="D62" s="15"/>
      <c r="E62" s="19" t="s">
        <v>55</v>
      </c>
      <c r="F62" s="32"/>
      <c r="G62" s="410" t="s">
        <v>129</v>
      </c>
      <c r="H62" s="411"/>
      <c r="I62" s="412"/>
      <c r="J62" s="10"/>
      <c r="K62" s="10"/>
      <c r="L62" s="10"/>
    </row>
    <row r="63" spans="1:12" x14ac:dyDescent="0.2">
      <c r="A63" s="93"/>
      <c r="B63" s="94"/>
      <c r="C63" s="95"/>
      <c r="D63" s="95"/>
      <c r="E63" s="95"/>
      <c r="F63" s="95"/>
      <c r="G63" s="401"/>
      <c r="H63" s="402"/>
      <c r="I63" s="96"/>
      <c r="J63" s="10"/>
      <c r="K63" s="10"/>
      <c r="L63" s="10"/>
    </row>
  </sheetData>
  <protectedRanges>
    <protectedRange sqref="A30:I30 A32:I32 A34:D34" name="Range1"/>
    <protectedRange sqref="E2 H2 C6:D6 C8:D8 C10:D10 C12:I12 C14:D14 F14:I14 C16:I16 C18:I18 C20:I20 C24:G24 C22:F22 C26 I26 I24" name="Range1_1"/>
  </protectedRanges>
  <mergeCells count="73">
    <mergeCell ref="G63:H63"/>
    <mergeCell ref="A50:B50"/>
    <mergeCell ref="C50:I50"/>
    <mergeCell ref="A52:B52"/>
    <mergeCell ref="C52:I52"/>
    <mergeCell ref="B55:E55"/>
    <mergeCell ref="B56:I56"/>
    <mergeCell ref="B57:H57"/>
    <mergeCell ref="B58:I58"/>
    <mergeCell ref="B59:I59"/>
    <mergeCell ref="G62:I62"/>
    <mergeCell ref="A48:B48"/>
    <mergeCell ref="C48:E48"/>
    <mergeCell ref="H48:I48"/>
    <mergeCell ref="A1:C1"/>
    <mergeCell ref="C53:H53"/>
    <mergeCell ref="A46:B46"/>
    <mergeCell ref="A44:B44"/>
    <mergeCell ref="C44:D44"/>
    <mergeCell ref="F44:I44"/>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4:B24"/>
    <mergeCell ref="D24:G24"/>
    <mergeCell ref="A26:B26"/>
    <mergeCell ref="G26:H26"/>
    <mergeCell ref="A28:D28"/>
    <mergeCell ref="E28:G28"/>
    <mergeCell ref="H28:I28"/>
    <mergeCell ref="A18:B18"/>
    <mergeCell ref="C18:I18"/>
    <mergeCell ref="A20:B20"/>
    <mergeCell ref="C20:I20"/>
    <mergeCell ref="A22:B22"/>
    <mergeCell ref="D22:F22"/>
    <mergeCell ref="G22:H22"/>
    <mergeCell ref="A16:B16"/>
    <mergeCell ref="C16:I16"/>
    <mergeCell ref="A10:B11"/>
    <mergeCell ref="C10:D10"/>
    <mergeCell ref="A2:D2"/>
    <mergeCell ref="A4:I4"/>
    <mergeCell ref="A6:B6"/>
    <mergeCell ref="C6:D6"/>
    <mergeCell ref="A8:B8"/>
    <mergeCell ref="C8:D8"/>
    <mergeCell ref="A12:B12"/>
    <mergeCell ref="C12:I12"/>
    <mergeCell ref="A14:B14"/>
    <mergeCell ref="C14:D14"/>
    <mergeCell ref="F14:I14"/>
  </mergeCells>
  <phoneticPr fontId="6" type="noConversion"/>
  <conditionalFormatting sqref="H29">
    <cfRule type="cellIs" dxfId="8" priority="2" stopIfTrue="1" operator="equal">
      <formula>"DA"</formula>
    </cfRule>
  </conditionalFormatting>
  <conditionalFormatting sqref="H2">
    <cfRule type="cellIs" dxfId="7" priority="3" stopIfTrue="1" operator="lessThan">
      <formula>#REF!</formula>
    </cfRule>
  </conditionalFormatting>
  <conditionalFormatting sqref="H2">
    <cfRule type="cellIs" dxfId="6" priority="1" stopIfTrue="1" operator="lessThan">
      <formula>#REF!</formula>
    </cfRule>
  </conditionalFormatting>
  <hyperlinks>
    <hyperlink ref="C50" r:id="rId1"/>
    <hyperlink ref="C18" r:id="rId2"/>
    <hyperlink ref="C20" r:id="rId3"/>
  </hyperlinks>
  <pageMargins left="0.75" right="0.75" top="1" bottom="1" header="0.5" footer="0.5"/>
  <pageSetup paperSize="9" scale="8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23"/>
  <sheetViews>
    <sheetView topLeftCell="A67" zoomScaleNormal="100" zoomScaleSheetLayoutView="110" workbookViewId="0">
      <selection activeCell="K79" sqref="K79"/>
    </sheetView>
  </sheetViews>
  <sheetFormatPr defaultRowHeight="12.75" x14ac:dyDescent="0.2"/>
  <cols>
    <col min="1" max="9" width="9.140625" style="44"/>
    <col min="10" max="10" width="15.42578125" style="44" customWidth="1"/>
    <col min="11" max="11" width="18.28515625" style="44" customWidth="1"/>
    <col min="12" max="16384" width="9.140625" style="44"/>
  </cols>
  <sheetData>
    <row r="1" spans="1:11" ht="15.75" x14ac:dyDescent="0.2">
      <c r="A1" s="453" t="s">
        <v>133</v>
      </c>
      <c r="B1" s="453"/>
      <c r="C1" s="453"/>
      <c r="D1" s="453"/>
      <c r="E1" s="453"/>
      <c r="F1" s="453"/>
      <c r="G1" s="453"/>
      <c r="H1" s="453"/>
      <c r="I1" s="453"/>
      <c r="J1" s="453"/>
      <c r="K1" s="453"/>
    </row>
    <row r="2" spans="1:11" ht="12.75" customHeight="1" x14ac:dyDescent="0.2">
      <c r="A2" s="454" t="s">
        <v>598</v>
      </c>
      <c r="B2" s="454"/>
      <c r="C2" s="454"/>
      <c r="D2" s="454"/>
      <c r="E2" s="454"/>
      <c r="F2" s="454"/>
      <c r="G2" s="454"/>
      <c r="H2" s="454"/>
      <c r="I2" s="454"/>
      <c r="J2" s="454"/>
      <c r="K2" s="454"/>
    </row>
    <row r="3" spans="1:11" x14ac:dyDescent="0.2">
      <c r="A3" s="455" t="s">
        <v>134</v>
      </c>
      <c r="B3" s="456"/>
      <c r="C3" s="456"/>
      <c r="D3" s="456"/>
      <c r="E3" s="456"/>
      <c r="F3" s="456"/>
      <c r="G3" s="456"/>
      <c r="H3" s="456"/>
      <c r="I3" s="456"/>
      <c r="J3" s="456"/>
      <c r="K3" s="457"/>
    </row>
    <row r="4" spans="1:11" x14ac:dyDescent="0.2">
      <c r="A4" s="458" t="s">
        <v>135</v>
      </c>
      <c r="B4" s="459"/>
      <c r="C4" s="459"/>
      <c r="D4" s="459"/>
      <c r="E4" s="459"/>
      <c r="F4" s="459"/>
      <c r="G4" s="459"/>
      <c r="H4" s="460"/>
      <c r="I4" s="142" t="s">
        <v>136</v>
      </c>
      <c r="J4" s="49" t="s">
        <v>137</v>
      </c>
      <c r="K4" s="143" t="s">
        <v>138</v>
      </c>
    </row>
    <row r="5" spans="1:11" x14ac:dyDescent="0.2">
      <c r="A5" s="449">
        <v>1</v>
      </c>
      <c r="B5" s="449"/>
      <c r="C5" s="449"/>
      <c r="D5" s="449"/>
      <c r="E5" s="449"/>
      <c r="F5" s="449"/>
      <c r="G5" s="449"/>
      <c r="H5" s="449"/>
      <c r="I5" s="47">
        <v>2</v>
      </c>
      <c r="J5" s="141">
        <v>3</v>
      </c>
      <c r="K5" s="141">
        <v>4</v>
      </c>
    </row>
    <row r="6" spans="1:11" x14ac:dyDescent="0.2">
      <c r="A6" s="450" t="s">
        <v>139</v>
      </c>
      <c r="B6" s="451"/>
      <c r="C6" s="451"/>
      <c r="D6" s="451"/>
      <c r="E6" s="451"/>
      <c r="F6" s="451"/>
      <c r="G6" s="451"/>
      <c r="H6" s="451"/>
      <c r="I6" s="451"/>
      <c r="J6" s="451"/>
      <c r="K6" s="452"/>
    </row>
    <row r="7" spans="1:11" x14ac:dyDescent="0.2">
      <c r="A7" s="424" t="s">
        <v>140</v>
      </c>
      <c r="B7" s="425"/>
      <c r="C7" s="425"/>
      <c r="D7" s="425"/>
      <c r="E7" s="425"/>
      <c r="F7" s="425"/>
      <c r="G7" s="425"/>
      <c r="H7" s="448"/>
      <c r="I7" s="3">
        <v>1</v>
      </c>
      <c r="J7" s="254">
        <v>0</v>
      </c>
      <c r="K7" s="6"/>
    </row>
    <row r="8" spans="1:11" x14ac:dyDescent="0.2">
      <c r="A8" s="432" t="s">
        <v>141</v>
      </c>
      <c r="B8" s="433"/>
      <c r="C8" s="433"/>
      <c r="D8" s="433"/>
      <c r="E8" s="433"/>
      <c r="F8" s="433"/>
      <c r="G8" s="433"/>
      <c r="H8" s="434"/>
      <c r="I8" s="1">
        <v>2</v>
      </c>
      <c r="J8" s="267">
        <f>J9+J16+J26+J35+J39</f>
        <v>441494384</v>
      </c>
      <c r="K8" s="45">
        <f>K9+K16+K26+K35+K39</f>
        <v>450241789</v>
      </c>
    </row>
    <row r="9" spans="1:11" x14ac:dyDescent="0.2">
      <c r="A9" s="414" t="s">
        <v>142</v>
      </c>
      <c r="B9" s="415"/>
      <c r="C9" s="415"/>
      <c r="D9" s="415"/>
      <c r="E9" s="415"/>
      <c r="F9" s="415"/>
      <c r="G9" s="415"/>
      <c r="H9" s="416"/>
      <c r="I9" s="1">
        <v>3</v>
      </c>
      <c r="J9" s="267">
        <f>SUM(J10:J15)</f>
        <v>34940891</v>
      </c>
      <c r="K9" s="45">
        <f>SUM(K10:K15)</f>
        <v>26239383</v>
      </c>
    </row>
    <row r="10" spans="1:11" ht="12.75" customHeight="1" x14ac:dyDescent="0.2">
      <c r="A10" s="413" t="s">
        <v>143</v>
      </c>
      <c r="B10" s="413"/>
      <c r="C10" s="413"/>
      <c r="D10" s="413"/>
      <c r="E10" s="413"/>
      <c r="F10" s="413"/>
      <c r="G10" s="413"/>
      <c r="H10" s="413"/>
      <c r="I10" s="1">
        <v>4</v>
      </c>
      <c r="J10" s="255">
        <v>0</v>
      </c>
      <c r="K10" s="7">
        <v>0</v>
      </c>
    </row>
    <row r="11" spans="1:11" ht="12.75" customHeight="1" x14ac:dyDescent="0.2">
      <c r="A11" s="413" t="s">
        <v>144</v>
      </c>
      <c r="B11" s="413"/>
      <c r="C11" s="413"/>
      <c r="D11" s="413"/>
      <c r="E11" s="413"/>
      <c r="F11" s="413"/>
      <c r="G11" s="413"/>
      <c r="H11" s="413"/>
      <c r="I11" s="1">
        <v>5</v>
      </c>
      <c r="J11" s="255">
        <v>34940891</v>
      </c>
      <c r="K11" s="7">
        <v>26239383</v>
      </c>
    </row>
    <row r="12" spans="1:11" ht="12.75" customHeight="1" x14ac:dyDescent="0.2">
      <c r="A12" s="413" t="s">
        <v>21</v>
      </c>
      <c r="B12" s="413"/>
      <c r="C12" s="413"/>
      <c r="D12" s="413"/>
      <c r="E12" s="413"/>
      <c r="F12" s="413"/>
      <c r="G12" s="413"/>
      <c r="H12" s="413"/>
      <c r="I12" s="1">
        <v>6</v>
      </c>
      <c r="J12" s="255">
        <v>0</v>
      </c>
      <c r="K12" s="7">
        <v>0</v>
      </c>
    </row>
    <row r="13" spans="1:11" ht="12.75" customHeight="1" x14ac:dyDescent="0.2">
      <c r="A13" s="413" t="s">
        <v>145</v>
      </c>
      <c r="B13" s="413"/>
      <c r="C13" s="413"/>
      <c r="D13" s="413"/>
      <c r="E13" s="413"/>
      <c r="F13" s="413"/>
      <c r="G13" s="413"/>
      <c r="H13" s="413"/>
      <c r="I13" s="1">
        <v>7</v>
      </c>
      <c r="J13" s="255">
        <v>0</v>
      </c>
      <c r="K13" s="7">
        <v>0</v>
      </c>
    </row>
    <row r="14" spans="1:11" ht="12.75" customHeight="1" x14ac:dyDescent="0.2">
      <c r="A14" s="413" t="s">
        <v>146</v>
      </c>
      <c r="B14" s="413"/>
      <c r="C14" s="413"/>
      <c r="D14" s="413"/>
      <c r="E14" s="413"/>
      <c r="F14" s="413"/>
      <c r="G14" s="413"/>
      <c r="H14" s="413"/>
      <c r="I14" s="1">
        <v>8</v>
      </c>
      <c r="J14" s="255">
        <v>0</v>
      </c>
      <c r="K14" s="7">
        <v>0</v>
      </c>
    </row>
    <row r="15" spans="1:11" ht="12.75" customHeight="1" x14ac:dyDescent="0.2">
      <c r="A15" s="413" t="s">
        <v>147</v>
      </c>
      <c r="B15" s="413"/>
      <c r="C15" s="413"/>
      <c r="D15" s="413"/>
      <c r="E15" s="413"/>
      <c r="F15" s="413"/>
      <c r="G15" s="413"/>
      <c r="H15" s="413"/>
      <c r="I15" s="1">
        <v>9</v>
      </c>
      <c r="J15" s="255">
        <v>0</v>
      </c>
      <c r="K15" s="7">
        <v>0</v>
      </c>
    </row>
    <row r="16" spans="1:11" x14ac:dyDescent="0.2">
      <c r="A16" s="414" t="s">
        <v>148</v>
      </c>
      <c r="B16" s="415"/>
      <c r="C16" s="415"/>
      <c r="D16" s="415"/>
      <c r="E16" s="415"/>
      <c r="F16" s="415"/>
      <c r="G16" s="415"/>
      <c r="H16" s="416"/>
      <c r="I16" s="1">
        <v>10</v>
      </c>
      <c r="J16" s="267">
        <f>SUM(J17:J25)</f>
        <v>388534232</v>
      </c>
      <c r="K16" s="45">
        <f>SUM(K17:K25)</f>
        <v>377137745</v>
      </c>
    </row>
    <row r="17" spans="1:11" ht="12.75" customHeight="1" x14ac:dyDescent="0.2">
      <c r="A17" s="413" t="s">
        <v>149</v>
      </c>
      <c r="B17" s="413"/>
      <c r="C17" s="413"/>
      <c r="D17" s="413"/>
      <c r="E17" s="413"/>
      <c r="F17" s="413"/>
      <c r="G17" s="413"/>
      <c r="H17" s="413"/>
      <c r="I17" s="1">
        <v>11</v>
      </c>
      <c r="J17" s="255">
        <v>23269</v>
      </c>
      <c r="K17" s="7">
        <v>23269</v>
      </c>
    </row>
    <row r="18" spans="1:11" ht="12.75" customHeight="1" x14ac:dyDescent="0.2">
      <c r="A18" s="413" t="s">
        <v>150</v>
      </c>
      <c r="B18" s="413"/>
      <c r="C18" s="413"/>
      <c r="D18" s="413"/>
      <c r="E18" s="413"/>
      <c r="F18" s="413"/>
      <c r="G18" s="413"/>
      <c r="H18" s="413"/>
      <c r="I18" s="1">
        <v>12</v>
      </c>
      <c r="J18" s="255">
        <v>21318161</v>
      </c>
      <c r="K18" s="7">
        <v>20705332</v>
      </c>
    </row>
    <row r="19" spans="1:11" ht="12.75" customHeight="1" x14ac:dyDescent="0.2">
      <c r="A19" s="413" t="s">
        <v>151</v>
      </c>
      <c r="B19" s="413"/>
      <c r="C19" s="413"/>
      <c r="D19" s="413"/>
      <c r="E19" s="413"/>
      <c r="F19" s="413"/>
      <c r="G19" s="413"/>
      <c r="H19" s="413"/>
      <c r="I19" s="1">
        <v>13</v>
      </c>
      <c r="J19" s="255">
        <v>313860055</v>
      </c>
      <c r="K19" s="7">
        <v>338602731</v>
      </c>
    </row>
    <row r="20" spans="1:11" ht="12.75" customHeight="1" x14ac:dyDescent="0.2">
      <c r="A20" s="413" t="s">
        <v>152</v>
      </c>
      <c r="B20" s="413"/>
      <c r="C20" s="413"/>
      <c r="D20" s="413"/>
      <c r="E20" s="413"/>
      <c r="F20" s="413"/>
      <c r="G20" s="413"/>
      <c r="H20" s="413"/>
      <c r="I20" s="1">
        <v>14</v>
      </c>
      <c r="J20" s="255">
        <v>64165</v>
      </c>
      <c r="K20" s="7">
        <v>408705</v>
      </c>
    </row>
    <row r="21" spans="1:11" ht="12.75" customHeight="1" x14ac:dyDescent="0.2">
      <c r="A21" s="413" t="s">
        <v>153</v>
      </c>
      <c r="B21" s="413"/>
      <c r="C21" s="413"/>
      <c r="D21" s="413"/>
      <c r="E21" s="413"/>
      <c r="F21" s="413"/>
      <c r="G21" s="413"/>
      <c r="H21" s="413"/>
      <c r="I21" s="1">
        <v>15</v>
      </c>
      <c r="J21" s="255"/>
      <c r="K21" s="7">
        <v>0</v>
      </c>
    </row>
    <row r="22" spans="1:11" ht="12.75" customHeight="1" x14ac:dyDescent="0.2">
      <c r="A22" s="413" t="s">
        <v>154</v>
      </c>
      <c r="B22" s="413"/>
      <c r="C22" s="413"/>
      <c r="D22" s="413"/>
      <c r="E22" s="413"/>
      <c r="F22" s="413"/>
      <c r="G22" s="413"/>
      <c r="H22" s="413"/>
      <c r="I22" s="1">
        <v>16</v>
      </c>
      <c r="J22" s="255"/>
      <c r="K22" s="7">
        <v>0</v>
      </c>
    </row>
    <row r="23" spans="1:11" ht="12.75" customHeight="1" x14ac:dyDescent="0.2">
      <c r="A23" s="413" t="s">
        <v>155</v>
      </c>
      <c r="B23" s="413"/>
      <c r="C23" s="413"/>
      <c r="D23" s="413"/>
      <c r="E23" s="413"/>
      <c r="F23" s="413"/>
      <c r="G23" s="413"/>
      <c r="H23" s="413"/>
      <c r="I23" s="1">
        <v>17</v>
      </c>
      <c r="J23" s="255">
        <v>52505481</v>
      </c>
      <c r="K23" s="7">
        <v>16818931</v>
      </c>
    </row>
    <row r="24" spans="1:11" ht="12.75" customHeight="1" x14ac:dyDescent="0.2">
      <c r="A24" s="413" t="s">
        <v>156</v>
      </c>
      <c r="B24" s="413"/>
      <c r="C24" s="413"/>
      <c r="D24" s="413"/>
      <c r="E24" s="413"/>
      <c r="F24" s="413"/>
      <c r="G24" s="413"/>
      <c r="H24" s="413"/>
      <c r="I24" s="1">
        <v>18</v>
      </c>
      <c r="J24" s="255">
        <v>46822</v>
      </c>
      <c r="K24" s="7">
        <v>46822</v>
      </c>
    </row>
    <row r="25" spans="1:11" ht="12.75" customHeight="1" x14ac:dyDescent="0.2">
      <c r="A25" s="413" t="s">
        <v>157</v>
      </c>
      <c r="B25" s="413"/>
      <c r="C25" s="413"/>
      <c r="D25" s="413"/>
      <c r="E25" s="413"/>
      <c r="F25" s="413"/>
      <c r="G25" s="413"/>
      <c r="H25" s="413"/>
      <c r="I25" s="1">
        <v>19</v>
      </c>
      <c r="J25" s="255">
        <v>716279</v>
      </c>
      <c r="K25" s="7">
        <v>531955</v>
      </c>
    </row>
    <row r="26" spans="1:11" x14ac:dyDescent="0.2">
      <c r="A26" s="414" t="s">
        <v>158</v>
      </c>
      <c r="B26" s="415"/>
      <c r="C26" s="415"/>
      <c r="D26" s="415"/>
      <c r="E26" s="415"/>
      <c r="F26" s="415"/>
      <c r="G26" s="415"/>
      <c r="H26" s="416"/>
      <c r="I26" s="1">
        <v>20</v>
      </c>
      <c r="J26" s="267">
        <f>SUM(J27:J34)</f>
        <v>17964252</v>
      </c>
      <c r="K26" s="45">
        <f>SUM(K27:K34)</f>
        <v>46864661</v>
      </c>
    </row>
    <row r="27" spans="1:11" ht="12.75" customHeight="1" x14ac:dyDescent="0.2">
      <c r="A27" s="413" t="s">
        <v>159</v>
      </c>
      <c r="B27" s="413"/>
      <c r="C27" s="413"/>
      <c r="D27" s="413"/>
      <c r="E27" s="413"/>
      <c r="F27" s="413"/>
      <c r="G27" s="413"/>
      <c r="H27" s="413"/>
      <c r="I27" s="1">
        <v>21</v>
      </c>
      <c r="J27" s="255">
        <v>0</v>
      </c>
      <c r="K27" s="7">
        <v>0</v>
      </c>
    </row>
    <row r="28" spans="1:11" ht="12.75" customHeight="1" x14ac:dyDescent="0.2">
      <c r="A28" s="413" t="s">
        <v>160</v>
      </c>
      <c r="B28" s="413"/>
      <c r="C28" s="413"/>
      <c r="D28" s="413"/>
      <c r="E28" s="413"/>
      <c r="F28" s="413"/>
      <c r="G28" s="413"/>
      <c r="H28" s="413"/>
      <c r="I28" s="1">
        <v>22</v>
      </c>
      <c r="J28" s="255">
        <v>0</v>
      </c>
      <c r="K28" s="7">
        <v>0</v>
      </c>
    </row>
    <row r="29" spans="1:11" ht="12.75" customHeight="1" x14ac:dyDescent="0.2">
      <c r="A29" s="413" t="s">
        <v>161</v>
      </c>
      <c r="B29" s="413"/>
      <c r="C29" s="413"/>
      <c r="D29" s="413"/>
      <c r="E29" s="413"/>
      <c r="F29" s="413"/>
      <c r="G29" s="413"/>
      <c r="H29" s="413"/>
      <c r="I29" s="1">
        <v>23</v>
      </c>
      <c r="J29" s="255">
        <v>0</v>
      </c>
      <c r="K29" s="7">
        <v>0</v>
      </c>
    </row>
    <row r="30" spans="1:11" x14ac:dyDescent="0.2">
      <c r="A30" s="414" t="s">
        <v>193</v>
      </c>
      <c r="B30" s="415"/>
      <c r="C30" s="415"/>
      <c r="D30" s="415"/>
      <c r="E30" s="415"/>
      <c r="F30" s="415"/>
      <c r="G30" s="415"/>
      <c r="H30" s="416"/>
      <c r="I30" s="1">
        <v>24</v>
      </c>
      <c r="J30" s="255">
        <v>0</v>
      </c>
      <c r="K30" s="7">
        <v>0</v>
      </c>
    </row>
    <row r="31" spans="1:11" ht="12.75" customHeight="1" x14ac:dyDescent="0.2">
      <c r="A31" s="413" t="s">
        <v>162</v>
      </c>
      <c r="B31" s="413"/>
      <c r="C31" s="413"/>
      <c r="D31" s="413"/>
      <c r="E31" s="413"/>
      <c r="F31" s="413"/>
      <c r="G31" s="413"/>
      <c r="H31" s="413"/>
      <c r="I31" s="1">
        <v>25</v>
      </c>
      <c r="J31" s="255">
        <v>0</v>
      </c>
      <c r="K31" s="7">
        <v>0</v>
      </c>
    </row>
    <row r="32" spans="1:11" ht="12.75" customHeight="1" x14ac:dyDescent="0.2">
      <c r="A32" s="413" t="s">
        <v>163</v>
      </c>
      <c r="B32" s="413"/>
      <c r="C32" s="413"/>
      <c r="D32" s="413"/>
      <c r="E32" s="413"/>
      <c r="F32" s="413"/>
      <c r="G32" s="413"/>
      <c r="H32" s="413"/>
      <c r="I32" s="1">
        <v>26</v>
      </c>
      <c r="J32" s="255">
        <v>17964252</v>
      </c>
      <c r="K32" s="7">
        <v>46864661</v>
      </c>
    </row>
    <row r="33" spans="1:11" ht="12.75" customHeight="1" x14ac:dyDescent="0.2">
      <c r="A33" s="413" t="s">
        <v>164</v>
      </c>
      <c r="B33" s="413"/>
      <c r="C33" s="413"/>
      <c r="D33" s="413"/>
      <c r="E33" s="413"/>
      <c r="F33" s="413"/>
      <c r="G33" s="413"/>
      <c r="H33" s="413"/>
      <c r="I33" s="1">
        <v>27</v>
      </c>
      <c r="J33" s="255">
        <v>0</v>
      </c>
      <c r="K33" s="7">
        <v>0</v>
      </c>
    </row>
    <row r="34" spans="1:11" ht="12.75" customHeight="1" x14ac:dyDescent="0.2">
      <c r="A34" s="413" t="s">
        <v>165</v>
      </c>
      <c r="B34" s="413"/>
      <c r="C34" s="413"/>
      <c r="D34" s="413"/>
      <c r="E34" s="413"/>
      <c r="F34" s="413"/>
      <c r="G34" s="413"/>
      <c r="H34" s="413"/>
      <c r="I34" s="1">
        <v>28</v>
      </c>
      <c r="J34" s="255">
        <v>0</v>
      </c>
      <c r="K34" s="7">
        <v>0</v>
      </c>
    </row>
    <row r="35" spans="1:11" x14ac:dyDescent="0.2">
      <c r="A35" s="414" t="s">
        <v>166</v>
      </c>
      <c r="B35" s="415"/>
      <c r="C35" s="415"/>
      <c r="D35" s="415"/>
      <c r="E35" s="415"/>
      <c r="F35" s="415"/>
      <c r="G35" s="415"/>
      <c r="H35" s="416"/>
      <c r="I35" s="1">
        <v>29</v>
      </c>
      <c r="J35" s="267">
        <f>SUM(J36:J38)</f>
        <v>0</v>
      </c>
      <c r="K35" s="45">
        <f>SUM(K36:K38)</f>
        <v>0</v>
      </c>
    </row>
    <row r="36" spans="1:11" ht="12.75" customHeight="1" x14ac:dyDescent="0.2">
      <c r="A36" s="413" t="s">
        <v>167</v>
      </c>
      <c r="B36" s="413"/>
      <c r="C36" s="413"/>
      <c r="D36" s="413"/>
      <c r="E36" s="413"/>
      <c r="F36" s="413"/>
      <c r="G36" s="413"/>
      <c r="H36" s="413"/>
      <c r="I36" s="1">
        <v>30</v>
      </c>
      <c r="J36" s="255">
        <v>0</v>
      </c>
      <c r="K36" s="7">
        <v>0</v>
      </c>
    </row>
    <row r="37" spans="1:11" ht="12.75" customHeight="1" x14ac:dyDescent="0.2">
      <c r="A37" s="413" t="s">
        <v>168</v>
      </c>
      <c r="B37" s="413"/>
      <c r="C37" s="413"/>
      <c r="D37" s="413"/>
      <c r="E37" s="413"/>
      <c r="F37" s="413"/>
      <c r="G37" s="413"/>
      <c r="H37" s="413"/>
      <c r="I37" s="1">
        <v>31</v>
      </c>
      <c r="J37" s="255">
        <v>0</v>
      </c>
      <c r="K37" s="7">
        <v>0</v>
      </c>
    </row>
    <row r="38" spans="1:11" ht="12.75" customHeight="1" x14ac:dyDescent="0.2">
      <c r="A38" s="413" t="s">
        <v>169</v>
      </c>
      <c r="B38" s="413"/>
      <c r="C38" s="413"/>
      <c r="D38" s="413"/>
      <c r="E38" s="413"/>
      <c r="F38" s="413"/>
      <c r="G38" s="413"/>
      <c r="H38" s="413"/>
      <c r="I38" s="1">
        <v>32</v>
      </c>
      <c r="J38" s="255">
        <v>0</v>
      </c>
      <c r="K38" s="7">
        <v>0</v>
      </c>
    </row>
    <row r="39" spans="1:11" ht="12.75" customHeight="1" x14ac:dyDescent="0.2">
      <c r="A39" s="413" t="s">
        <v>170</v>
      </c>
      <c r="B39" s="413"/>
      <c r="C39" s="413"/>
      <c r="D39" s="413"/>
      <c r="E39" s="413"/>
      <c r="F39" s="413"/>
      <c r="G39" s="413"/>
      <c r="H39" s="413"/>
      <c r="I39" s="1">
        <v>33</v>
      </c>
      <c r="J39" s="255">
        <v>55009</v>
      </c>
      <c r="K39" s="7">
        <v>0</v>
      </c>
    </row>
    <row r="40" spans="1:11" x14ac:dyDescent="0.2">
      <c r="A40" s="432" t="s">
        <v>171</v>
      </c>
      <c r="B40" s="433"/>
      <c r="C40" s="433"/>
      <c r="D40" s="433"/>
      <c r="E40" s="433"/>
      <c r="F40" s="433"/>
      <c r="G40" s="433"/>
      <c r="H40" s="434"/>
      <c r="I40" s="1">
        <v>34</v>
      </c>
      <c r="J40" s="267">
        <f>J41+J49+J56+J64</f>
        <v>116443926</v>
      </c>
      <c r="K40" s="45">
        <f>K41+K49+K56+K64</f>
        <v>92658071</v>
      </c>
    </row>
    <row r="41" spans="1:11" x14ac:dyDescent="0.2">
      <c r="A41" s="414" t="s">
        <v>172</v>
      </c>
      <c r="B41" s="415"/>
      <c r="C41" s="415"/>
      <c r="D41" s="415"/>
      <c r="E41" s="415"/>
      <c r="F41" s="415"/>
      <c r="G41" s="415"/>
      <c r="H41" s="416"/>
      <c r="I41" s="1">
        <v>35</v>
      </c>
      <c r="J41" s="267">
        <f>SUM(J42:J48)</f>
        <v>7028807</v>
      </c>
      <c r="K41" s="45">
        <f>SUM(K42:K48)</f>
        <v>3919745</v>
      </c>
    </row>
    <row r="42" spans="1:11" ht="12.75" customHeight="1" x14ac:dyDescent="0.2">
      <c r="A42" s="413" t="s">
        <v>173</v>
      </c>
      <c r="B42" s="413"/>
      <c r="C42" s="413"/>
      <c r="D42" s="413"/>
      <c r="E42" s="413"/>
      <c r="F42" s="413"/>
      <c r="G42" s="413"/>
      <c r="H42" s="413"/>
      <c r="I42" s="1">
        <v>36</v>
      </c>
      <c r="J42" s="255">
        <v>0</v>
      </c>
      <c r="K42" s="7">
        <v>0</v>
      </c>
    </row>
    <row r="43" spans="1:11" ht="12.75" customHeight="1" x14ac:dyDescent="0.2">
      <c r="A43" s="413" t="s">
        <v>174</v>
      </c>
      <c r="B43" s="413"/>
      <c r="C43" s="413"/>
      <c r="D43" s="413"/>
      <c r="E43" s="413"/>
      <c r="F43" s="413"/>
      <c r="G43" s="413"/>
      <c r="H43" s="413"/>
      <c r="I43" s="1">
        <v>37</v>
      </c>
      <c r="J43" s="255">
        <v>0</v>
      </c>
      <c r="K43" s="7">
        <v>0</v>
      </c>
    </row>
    <row r="44" spans="1:11" x14ac:dyDescent="0.2">
      <c r="A44" s="414" t="s">
        <v>175</v>
      </c>
      <c r="B44" s="415"/>
      <c r="C44" s="415"/>
      <c r="D44" s="415"/>
      <c r="E44" s="415"/>
      <c r="F44" s="415"/>
      <c r="G44" s="415"/>
      <c r="H44" s="416"/>
      <c r="I44" s="1">
        <v>38</v>
      </c>
      <c r="J44" s="255">
        <v>0</v>
      </c>
      <c r="K44" s="7">
        <v>0</v>
      </c>
    </row>
    <row r="45" spans="1:11" x14ac:dyDescent="0.2">
      <c r="A45" s="414" t="s">
        <v>176</v>
      </c>
      <c r="B45" s="415"/>
      <c r="C45" s="415"/>
      <c r="D45" s="415"/>
      <c r="E45" s="415"/>
      <c r="F45" s="415"/>
      <c r="G45" s="415"/>
      <c r="H45" s="416"/>
      <c r="I45" s="1">
        <v>39</v>
      </c>
      <c r="J45" s="255">
        <v>7028807</v>
      </c>
      <c r="K45" s="7">
        <v>3919745</v>
      </c>
    </row>
    <row r="46" spans="1:11" x14ac:dyDescent="0.2">
      <c r="A46" s="414" t="s">
        <v>177</v>
      </c>
      <c r="B46" s="415"/>
      <c r="C46" s="415"/>
      <c r="D46" s="415"/>
      <c r="E46" s="415"/>
      <c r="F46" s="415"/>
      <c r="G46" s="415"/>
      <c r="H46" s="416"/>
      <c r="I46" s="1">
        <v>40</v>
      </c>
      <c r="J46" s="255">
        <v>0</v>
      </c>
      <c r="K46" s="7">
        <v>0</v>
      </c>
    </row>
    <row r="47" spans="1:11" x14ac:dyDescent="0.2">
      <c r="A47" s="414" t="s">
        <v>178</v>
      </c>
      <c r="B47" s="415"/>
      <c r="C47" s="415"/>
      <c r="D47" s="415"/>
      <c r="E47" s="415"/>
      <c r="F47" s="415"/>
      <c r="G47" s="415"/>
      <c r="H47" s="416"/>
      <c r="I47" s="1">
        <v>41</v>
      </c>
      <c r="J47" s="255">
        <v>0</v>
      </c>
      <c r="K47" s="7">
        <v>0</v>
      </c>
    </row>
    <row r="48" spans="1:11" x14ac:dyDescent="0.2">
      <c r="A48" s="414" t="s">
        <v>179</v>
      </c>
      <c r="B48" s="415"/>
      <c r="C48" s="415"/>
      <c r="D48" s="415"/>
      <c r="E48" s="415"/>
      <c r="F48" s="415"/>
      <c r="G48" s="415"/>
      <c r="H48" s="416"/>
      <c r="I48" s="1">
        <v>42</v>
      </c>
      <c r="J48" s="255">
        <v>0</v>
      </c>
      <c r="K48" s="7">
        <v>0</v>
      </c>
    </row>
    <row r="49" spans="1:11" x14ac:dyDescent="0.2">
      <c r="A49" s="414" t="s">
        <v>180</v>
      </c>
      <c r="B49" s="415"/>
      <c r="C49" s="415"/>
      <c r="D49" s="415"/>
      <c r="E49" s="415"/>
      <c r="F49" s="415"/>
      <c r="G49" s="415"/>
      <c r="H49" s="416"/>
      <c r="I49" s="1">
        <v>43</v>
      </c>
      <c r="J49" s="267">
        <f>SUM(J50:J55)</f>
        <v>82392821</v>
      </c>
      <c r="K49" s="45">
        <f>SUM(K50:K55)</f>
        <v>85881354</v>
      </c>
    </row>
    <row r="50" spans="1:11" ht="12.75" customHeight="1" x14ac:dyDescent="0.2">
      <c r="A50" s="413" t="s">
        <v>181</v>
      </c>
      <c r="B50" s="413"/>
      <c r="C50" s="413"/>
      <c r="D50" s="413"/>
      <c r="E50" s="413"/>
      <c r="F50" s="413"/>
      <c r="G50" s="413"/>
      <c r="H50" s="413"/>
      <c r="I50" s="1">
        <v>44</v>
      </c>
      <c r="J50" s="255">
        <v>0</v>
      </c>
      <c r="K50" s="266">
        <v>0</v>
      </c>
    </row>
    <row r="51" spans="1:11" ht="12.75" customHeight="1" x14ac:dyDescent="0.2">
      <c r="A51" s="413" t="s">
        <v>182</v>
      </c>
      <c r="B51" s="413"/>
      <c r="C51" s="413"/>
      <c r="D51" s="413"/>
      <c r="E51" s="413"/>
      <c r="F51" s="413"/>
      <c r="G51" s="413"/>
      <c r="H51" s="413"/>
      <c r="I51" s="1">
        <v>45</v>
      </c>
      <c r="J51" s="255">
        <v>79673827</v>
      </c>
      <c r="K51" s="266">
        <v>84394031</v>
      </c>
    </row>
    <row r="52" spans="1:11" ht="12.75" customHeight="1" x14ac:dyDescent="0.2">
      <c r="A52" s="413" t="s">
        <v>183</v>
      </c>
      <c r="B52" s="413"/>
      <c r="C52" s="413"/>
      <c r="D52" s="413"/>
      <c r="E52" s="413"/>
      <c r="F52" s="413"/>
      <c r="G52" s="413"/>
      <c r="H52" s="413"/>
      <c r="I52" s="1">
        <v>46</v>
      </c>
      <c r="J52" s="255">
        <v>0</v>
      </c>
      <c r="K52" s="266">
        <v>0</v>
      </c>
    </row>
    <row r="53" spans="1:11" ht="12.75" customHeight="1" x14ac:dyDescent="0.2">
      <c r="A53" s="413" t="s">
        <v>184</v>
      </c>
      <c r="B53" s="413"/>
      <c r="C53" s="413"/>
      <c r="D53" s="413"/>
      <c r="E53" s="413"/>
      <c r="F53" s="413"/>
      <c r="G53" s="413"/>
      <c r="H53" s="413"/>
      <c r="I53" s="1">
        <v>47</v>
      </c>
      <c r="J53" s="255">
        <v>44567</v>
      </c>
      <c r="K53" s="266">
        <v>45392</v>
      </c>
    </row>
    <row r="54" spans="1:11" ht="12.75" customHeight="1" x14ac:dyDescent="0.2">
      <c r="A54" s="413" t="s">
        <v>185</v>
      </c>
      <c r="B54" s="413"/>
      <c r="C54" s="413"/>
      <c r="D54" s="413"/>
      <c r="E54" s="413"/>
      <c r="F54" s="413"/>
      <c r="G54" s="413"/>
      <c r="H54" s="413"/>
      <c r="I54" s="1">
        <v>48</v>
      </c>
      <c r="J54" s="255">
        <v>406274</v>
      </c>
      <c r="K54" s="266">
        <v>403551</v>
      </c>
    </row>
    <row r="55" spans="1:11" ht="12.75" customHeight="1" x14ac:dyDescent="0.2">
      <c r="A55" s="413" t="s">
        <v>186</v>
      </c>
      <c r="B55" s="413"/>
      <c r="C55" s="413"/>
      <c r="D55" s="413"/>
      <c r="E55" s="413"/>
      <c r="F55" s="413"/>
      <c r="G55" s="413"/>
      <c r="H55" s="413"/>
      <c r="I55" s="1">
        <v>49</v>
      </c>
      <c r="J55" s="255">
        <v>2268153</v>
      </c>
      <c r="K55" s="266">
        <v>1038380</v>
      </c>
    </row>
    <row r="56" spans="1:11" x14ac:dyDescent="0.2">
      <c r="A56" s="414" t="s">
        <v>187</v>
      </c>
      <c r="B56" s="415"/>
      <c r="C56" s="415"/>
      <c r="D56" s="415"/>
      <c r="E56" s="415"/>
      <c r="F56" s="415"/>
      <c r="G56" s="415"/>
      <c r="H56" s="416"/>
      <c r="I56" s="1">
        <v>50</v>
      </c>
      <c r="J56" s="267">
        <f>SUM(J57:J63)</f>
        <v>25074550</v>
      </c>
      <c r="K56" s="45">
        <f>SUM(K57:K63)</f>
        <v>571737</v>
      </c>
    </row>
    <row r="57" spans="1:11" ht="12.75" customHeight="1" x14ac:dyDescent="0.2">
      <c r="A57" s="413" t="s">
        <v>159</v>
      </c>
      <c r="B57" s="413"/>
      <c r="C57" s="413"/>
      <c r="D57" s="413"/>
      <c r="E57" s="413"/>
      <c r="F57" s="413"/>
      <c r="G57" s="413"/>
      <c r="H57" s="413"/>
      <c r="I57" s="1">
        <v>51</v>
      </c>
      <c r="J57" s="255">
        <v>0</v>
      </c>
      <c r="K57" s="7">
        <v>0</v>
      </c>
    </row>
    <row r="58" spans="1:11" ht="12.75" customHeight="1" x14ac:dyDescent="0.2">
      <c r="A58" s="413" t="s">
        <v>160</v>
      </c>
      <c r="B58" s="413"/>
      <c r="C58" s="413"/>
      <c r="D58" s="413"/>
      <c r="E58" s="413"/>
      <c r="F58" s="413"/>
      <c r="G58" s="413"/>
      <c r="H58" s="413"/>
      <c r="I58" s="1">
        <v>52</v>
      </c>
      <c r="J58" s="255">
        <v>0</v>
      </c>
      <c r="K58" s="7">
        <v>0</v>
      </c>
    </row>
    <row r="59" spans="1:11" ht="12.75" customHeight="1" x14ac:dyDescent="0.2">
      <c r="A59" s="413" t="s">
        <v>161</v>
      </c>
      <c r="B59" s="413"/>
      <c r="C59" s="413"/>
      <c r="D59" s="413"/>
      <c r="E59" s="413"/>
      <c r="F59" s="413"/>
      <c r="G59" s="413"/>
      <c r="H59" s="413"/>
      <c r="I59" s="1">
        <v>53</v>
      </c>
      <c r="J59" s="255">
        <v>0</v>
      </c>
      <c r="K59" s="7">
        <v>0</v>
      </c>
    </row>
    <row r="60" spans="1:11" x14ac:dyDescent="0.2">
      <c r="A60" s="414" t="s">
        <v>193</v>
      </c>
      <c r="B60" s="415"/>
      <c r="C60" s="415"/>
      <c r="D60" s="415"/>
      <c r="E60" s="415"/>
      <c r="F60" s="415"/>
      <c r="G60" s="415"/>
      <c r="H60" s="416"/>
      <c r="I60" s="1">
        <v>54</v>
      </c>
      <c r="J60" s="255">
        <v>0</v>
      </c>
      <c r="K60" s="7">
        <v>0</v>
      </c>
    </row>
    <row r="61" spans="1:11" x14ac:dyDescent="0.2">
      <c r="A61" s="414" t="s">
        <v>162</v>
      </c>
      <c r="B61" s="415"/>
      <c r="C61" s="415"/>
      <c r="D61" s="415"/>
      <c r="E61" s="415"/>
      <c r="F61" s="415"/>
      <c r="G61" s="415"/>
      <c r="H61" s="416"/>
      <c r="I61" s="1">
        <v>55</v>
      </c>
      <c r="J61" s="255">
        <v>0</v>
      </c>
      <c r="K61" s="7">
        <v>0</v>
      </c>
    </row>
    <row r="62" spans="1:11" x14ac:dyDescent="0.2">
      <c r="A62" s="414" t="s">
        <v>163</v>
      </c>
      <c r="B62" s="415"/>
      <c r="C62" s="415"/>
      <c r="D62" s="415"/>
      <c r="E62" s="415"/>
      <c r="F62" s="415"/>
      <c r="G62" s="415"/>
      <c r="H62" s="416"/>
      <c r="I62" s="1">
        <v>56</v>
      </c>
      <c r="J62" s="255">
        <v>25074550</v>
      </c>
      <c r="K62" s="7">
        <v>571737</v>
      </c>
    </row>
    <row r="63" spans="1:11" x14ac:dyDescent="0.2">
      <c r="A63" s="414" t="s">
        <v>188</v>
      </c>
      <c r="B63" s="415"/>
      <c r="C63" s="415"/>
      <c r="D63" s="415"/>
      <c r="E63" s="415"/>
      <c r="F63" s="415"/>
      <c r="G63" s="415"/>
      <c r="H63" s="416"/>
      <c r="I63" s="1">
        <v>57</v>
      </c>
      <c r="J63" s="255">
        <v>0</v>
      </c>
      <c r="K63" s="7">
        <v>0</v>
      </c>
    </row>
    <row r="64" spans="1:11" ht="12.75" customHeight="1" x14ac:dyDescent="0.2">
      <c r="A64" s="413" t="s">
        <v>189</v>
      </c>
      <c r="B64" s="413"/>
      <c r="C64" s="413"/>
      <c r="D64" s="413"/>
      <c r="E64" s="413"/>
      <c r="F64" s="413"/>
      <c r="G64" s="413"/>
      <c r="H64" s="413"/>
      <c r="I64" s="1">
        <v>58</v>
      </c>
      <c r="J64" s="255">
        <v>1947748</v>
      </c>
      <c r="K64" s="7">
        <v>2285235</v>
      </c>
    </row>
    <row r="65" spans="1:11" ht="12.75" customHeight="1" x14ac:dyDescent="0.2">
      <c r="A65" s="431" t="s">
        <v>190</v>
      </c>
      <c r="B65" s="431"/>
      <c r="C65" s="431"/>
      <c r="D65" s="431"/>
      <c r="E65" s="431"/>
      <c r="F65" s="431"/>
      <c r="G65" s="431"/>
      <c r="H65" s="431"/>
      <c r="I65" s="1">
        <v>59</v>
      </c>
      <c r="J65" s="255">
        <v>56230903</v>
      </c>
      <c r="K65" s="7">
        <v>66460168</v>
      </c>
    </row>
    <row r="66" spans="1:11" x14ac:dyDescent="0.2">
      <c r="A66" s="432" t="s">
        <v>191</v>
      </c>
      <c r="B66" s="433"/>
      <c r="C66" s="433"/>
      <c r="D66" s="433"/>
      <c r="E66" s="433"/>
      <c r="F66" s="433"/>
      <c r="G66" s="433"/>
      <c r="H66" s="434"/>
      <c r="I66" s="1">
        <v>60</v>
      </c>
      <c r="J66" s="266">
        <f>J7+J8+J40+J65</f>
        <v>614169213</v>
      </c>
      <c r="K66" s="7">
        <f>K7+K8+K40+K65</f>
        <v>609360028</v>
      </c>
    </row>
    <row r="67" spans="1:11" x14ac:dyDescent="0.2">
      <c r="A67" s="443" t="s">
        <v>192</v>
      </c>
      <c r="B67" s="444"/>
      <c r="C67" s="444"/>
      <c r="D67" s="444"/>
      <c r="E67" s="444"/>
      <c r="F67" s="444"/>
      <c r="G67" s="444"/>
      <c r="H67" s="445"/>
      <c r="I67" s="4">
        <v>61</v>
      </c>
      <c r="J67" s="256">
        <v>591187733</v>
      </c>
      <c r="K67" s="8">
        <v>1036631473</v>
      </c>
    </row>
    <row r="68" spans="1:11" x14ac:dyDescent="0.2">
      <c r="A68" s="420" t="s">
        <v>588</v>
      </c>
      <c r="B68" s="446"/>
      <c r="C68" s="446"/>
      <c r="D68" s="446"/>
      <c r="E68" s="446"/>
      <c r="F68" s="446"/>
      <c r="G68" s="446"/>
      <c r="H68" s="446"/>
      <c r="I68" s="446"/>
      <c r="J68" s="446"/>
      <c r="K68" s="447"/>
    </row>
    <row r="69" spans="1:11" x14ac:dyDescent="0.2">
      <c r="A69" s="424" t="s">
        <v>194</v>
      </c>
      <c r="B69" s="425"/>
      <c r="C69" s="425"/>
      <c r="D69" s="425"/>
      <c r="E69" s="425"/>
      <c r="F69" s="425"/>
      <c r="G69" s="425"/>
      <c r="H69" s="448"/>
      <c r="I69" s="3">
        <v>62</v>
      </c>
      <c r="J69" s="268">
        <f>J70+J71+J72+J78+J79+J82+J85</f>
        <v>-415945780</v>
      </c>
      <c r="K69" s="46">
        <f>K70+K71+K72+K78+K79+K82+K85</f>
        <v>-466491172</v>
      </c>
    </row>
    <row r="70" spans="1:11" ht="12.75" customHeight="1" x14ac:dyDescent="0.2">
      <c r="A70" s="413" t="s">
        <v>195</v>
      </c>
      <c r="B70" s="413"/>
      <c r="C70" s="413"/>
      <c r="D70" s="413"/>
      <c r="E70" s="413"/>
      <c r="F70" s="413"/>
      <c r="G70" s="413"/>
      <c r="H70" s="413"/>
      <c r="I70" s="1">
        <v>63</v>
      </c>
      <c r="J70" s="257">
        <v>28200700</v>
      </c>
      <c r="K70" s="7">
        <v>28200700</v>
      </c>
    </row>
    <row r="71" spans="1:11" ht="12.75" customHeight="1" x14ac:dyDescent="0.2">
      <c r="A71" s="413" t="s">
        <v>196</v>
      </c>
      <c r="B71" s="413"/>
      <c r="C71" s="413"/>
      <c r="D71" s="413"/>
      <c r="E71" s="413"/>
      <c r="F71" s="413"/>
      <c r="G71" s="413"/>
      <c r="H71" s="413"/>
      <c r="I71" s="1">
        <v>64</v>
      </c>
      <c r="J71" s="257">
        <v>194354000</v>
      </c>
      <c r="K71" s="7">
        <v>194354000</v>
      </c>
    </row>
    <row r="72" spans="1:11" x14ac:dyDescent="0.2">
      <c r="A72" s="414" t="s">
        <v>197</v>
      </c>
      <c r="B72" s="415"/>
      <c r="C72" s="415"/>
      <c r="D72" s="415"/>
      <c r="E72" s="415"/>
      <c r="F72" s="415"/>
      <c r="G72" s="415"/>
      <c r="H72" s="416"/>
      <c r="I72" s="1">
        <v>65</v>
      </c>
      <c r="J72" s="267">
        <f>J73+J74-J75+J76+J77</f>
        <v>0</v>
      </c>
      <c r="K72" s="45">
        <f>K73+K74-K75+K76+K77</f>
        <v>0</v>
      </c>
    </row>
    <row r="73" spans="1:11" ht="12.75" customHeight="1" x14ac:dyDescent="0.2">
      <c r="A73" s="413" t="s">
        <v>198</v>
      </c>
      <c r="B73" s="413"/>
      <c r="C73" s="413"/>
      <c r="D73" s="413"/>
      <c r="E73" s="413"/>
      <c r="F73" s="413"/>
      <c r="G73" s="413"/>
      <c r="H73" s="413"/>
      <c r="I73" s="1">
        <v>66</v>
      </c>
      <c r="J73" s="257">
        <v>0</v>
      </c>
      <c r="K73" s="7">
        <v>0</v>
      </c>
    </row>
    <row r="74" spans="1:11" ht="12.75" customHeight="1" x14ac:dyDescent="0.2">
      <c r="A74" s="413" t="s">
        <v>199</v>
      </c>
      <c r="B74" s="413"/>
      <c r="C74" s="413"/>
      <c r="D74" s="413"/>
      <c r="E74" s="413"/>
      <c r="F74" s="413"/>
      <c r="G74" s="413"/>
      <c r="H74" s="413"/>
      <c r="I74" s="1">
        <v>67</v>
      </c>
      <c r="J74" s="257">
        <v>0</v>
      </c>
      <c r="K74" s="7">
        <v>0</v>
      </c>
    </row>
    <row r="75" spans="1:11" ht="12.75" customHeight="1" x14ac:dyDescent="0.2">
      <c r="A75" s="413" t="s">
        <v>200</v>
      </c>
      <c r="B75" s="413"/>
      <c r="C75" s="413"/>
      <c r="D75" s="413"/>
      <c r="E75" s="413"/>
      <c r="F75" s="413"/>
      <c r="G75" s="413"/>
      <c r="H75" s="413"/>
      <c r="I75" s="1">
        <v>68</v>
      </c>
      <c r="J75" s="257">
        <v>0</v>
      </c>
      <c r="K75" s="7">
        <v>0</v>
      </c>
    </row>
    <row r="76" spans="1:11" ht="12.75" customHeight="1" x14ac:dyDescent="0.2">
      <c r="A76" s="413" t="s">
        <v>201</v>
      </c>
      <c r="B76" s="413"/>
      <c r="C76" s="413"/>
      <c r="D76" s="413"/>
      <c r="E76" s="413"/>
      <c r="F76" s="413"/>
      <c r="G76" s="413"/>
      <c r="H76" s="413"/>
      <c r="I76" s="1">
        <v>69</v>
      </c>
      <c r="J76" s="257">
        <v>0</v>
      </c>
      <c r="K76" s="7">
        <v>0</v>
      </c>
    </row>
    <row r="77" spans="1:11" ht="12.75" customHeight="1" x14ac:dyDescent="0.2">
      <c r="A77" s="413" t="s">
        <v>202</v>
      </c>
      <c r="B77" s="413"/>
      <c r="C77" s="413"/>
      <c r="D77" s="413"/>
      <c r="E77" s="413"/>
      <c r="F77" s="413"/>
      <c r="G77" s="413"/>
      <c r="H77" s="413"/>
      <c r="I77" s="1">
        <v>70</v>
      </c>
      <c r="J77" s="257">
        <v>0</v>
      </c>
      <c r="K77" s="7">
        <v>0</v>
      </c>
    </row>
    <row r="78" spans="1:11" ht="12.75" customHeight="1" x14ac:dyDescent="0.2">
      <c r="A78" s="413" t="s">
        <v>203</v>
      </c>
      <c r="B78" s="413"/>
      <c r="C78" s="413"/>
      <c r="D78" s="413"/>
      <c r="E78" s="413"/>
      <c r="F78" s="413"/>
      <c r="G78" s="413"/>
      <c r="H78" s="413"/>
      <c r="I78" s="1">
        <v>71</v>
      </c>
      <c r="J78" s="257">
        <v>0</v>
      </c>
      <c r="K78" s="7">
        <v>0</v>
      </c>
    </row>
    <row r="79" spans="1:11" x14ac:dyDescent="0.2">
      <c r="A79" s="414" t="s">
        <v>204</v>
      </c>
      <c r="B79" s="415"/>
      <c r="C79" s="415"/>
      <c r="D79" s="415"/>
      <c r="E79" s="415"/>
      <c r="F79" s="415"/>
      <c r="G79" s="415"/>
      <c r="H79" s="416"/>
      <c r="I79" s="1">
        <v>72</v>
      </c>
      <c r="J79" s="267">
        <f>J80-J81</f>
        <v>-578832138</v>
      </c>
      <c r="K79" s="45">
        <f>K80-K81</f>
        <v>-641766389</v>
      </c>
    </row>
    <row r="80" spans="1:11" x14ac:dyDescent="0.2">
      <c r="A80" s="440" t="s">
        <v>205</v>
      </c>
      <c r="B80" s="441"/>
      <c r="C80" s="441"/>
      <c r="D80" s="441"/>
      <c r="E80" s="441"/>
      <c r="F80" s="441"/>
      <c r="G80" s="441"/>
      <c r="H80" s="442"/>
      <c r="I80" s="1">
        <v>73</v>
      </c>
      <c r="J80" s="257">
        <v>0</v>
      </c>
      <c r="K80" s="7"/>
    </row>
    <row r="81" spans="1:11" x14ac:dyDescent="0.2">
      <c r="A81" s="440" t="s">
        <v>206</v>
      </c>
      <c r="B81" s="441"/>
      <c r="C81" s="441"/>
      <c r="D81" s="441"/>
      <c r="E81" s="441"/>
      <c r="F81" s="441"/>
      <c r="G81" s="441"/>
      <c r="H81" s="442"/>
      <c r="I81" s="1">
        <v>74</v>
      </c>
      <c r="J81" s="257">
        <v>578832138</v>
      </c>
      <c r="K81" s="7">
        <v>641766389</v>
      </c>
    </row>
    <row r="82" spans="1:11" x14ac:dyDescent="0.2">
      <c r="A82" s="414" t="s">
        <v>207</v>
      </c>
      <c r="B82" s="415"/>
      <c r="C82" s="415"/>
      <c r="D82" s="415"/>
      <c r="E82" s="415"/>
      <c r="F82" s="415"/>
      <c r="G82" s="415"/>
      <c r="H82" s="416"/>
      <c r="I82" s="1">
        <v>75</v>
      </c>
      <c r="J82" s="267">
        <f>J83-J84</f>
        <v>-59709150</v>
      </c>
      <c r="K82" s="45">
        <f>K83-K84</f>
        <v>-47279483</v>
      </c>
    </row>
    <row r="83" spans="1:11" x14ac:dyDescent="0.2">
      <c r="A83" s="440" t="s">
        <v>208</v>
      </c>
      <c r="B83" s="441"/>
      <c r="C83" s="441"/>
      <c r="D83" s="441"/>
      <c r="E83" s="441"/>
      <c r="F83" s="441"/>
      <c r="G83" s="441"/>
      <c r="H83" s="442"/>
      <c r="I83" s="1">
        <v>76</v>
      </c>
      <c r="J83" s="257">
        <v>0</v>
      </c>
      <c r="K83" s="7"/>
    </row>
    <row r="84" spans="1:11" x14ac:dyDescent="0.2">
      <c r="A84" s="440" t="s">
        <v>209</v>
      </c>
      <c r="B84" s="441"/>
      <c r="C84" s="441"/>
      <c r="D84" s="441"/>
      <c r="E84" s="441"/>
      <c r="F84" s="441"/>
      <c r="G84" s="441"/>
      <c r="H84" s="442"/>
      <c r="I84" s="1">
        <v>77</v>
      </c>
      <c r="J84" s="257">
        <v>59709150</v>
      </c>
      <c r="K84" s="7">
        <v>47279483</v>
      </c>
    </row>
    <row r="85" spans="1:11" x14ac:dyDescent="0.2">
      <c r="A85" s="414" t="s">
        <v>210</v>
      </c>
      <c r="B85" s="415"/>
      <c r="C85" s="415"/>
      <c r="D85" s="415"/>
      <c r="E85" s="415"/>
      <c r="F85" s="415"/>
      <c r="G85" s="415"/>
      <c r="H85" s="416"/>
      <c r="I85" s="1">
        <v>78</v>
      </c>
      <c r="J85" s="257">
        <v>40808</v>
      </c>
      <c r="K85" s="7">
        <v>0</v>
      </c>
    </row>
    <row r="86" spans="1:11" x14ac:dyDescent="0.2">
      <c r="A86" s="432" t="s">
        <v>214</v>
      </c>
      <c r="B86" s="433"/>
      <c r="C86" s="433"/>
      <c r="D86" s="433"/>
      <c r="E86" s="433"/>
      <c r="F86" s="433"/>
      <c r="G86" s="433"/>
      <c r="H86" s="434"/>
      <c r="I86" s="1">
        <v>79</v>
      </c>
      <c r="J86" s="267">
        <f>SUM(J87:J89)</f>
        <v>1338578</v>
      </c>
      <c r="K86" s="45">
        <f>SUM(K87:K89)</f>
        <v>2796143</v>
      </c>
    </row>
    <row r="87" spans="1:11" x14ac:dyDescent="0.2">
      <c r="A87" s="414" t="s">
        <v>211</v>
      </c>
      <c r="B87" s="415"/>
      <c r="C87" s="415"/>
      <c r="D87" s="415"/>
      <c r="E87" s="415"/>
      <c r="F87" s="415"/>
      <c r="G87" s="415"/>
      <c r="H87" s="416"/>
      <c r="I87" s="1">
        <v>80</v>
      </c>
      <c r="J87" s="257">
        <v>409736</v>
      </c>
      <c r="K87" s="7">
        <v>1867301</v>
      </c>
    </row>
    <row r="88" spans="1:11" ht="12.75" customHeight="1" x14ac:dyDescent="0.2">
      <c r="A88" s="413" t="s">
        <v>212</v>
      </c>
      <c r="B88" s="413"/>
      <c r="C88" s="413"/>
      <c r="D88" s="413"/>
      <c r="E88" s="413"/>
      <c r="F88" s="413"/>
      <c r="G88" s="413"/>
      <c r="H88" s="413"/>
      <c r="I88" s="1">
        <v>81</v>
      </c>
      <c r="J88" s="257">
        <v>928842</v>
      </c>
      <c r="K88" s="7">
        <v>928842</v>
      </c>
    </row>
    <row r="89" spans="1:11" ht="12.75" customHeight="1" x14ac:dyDescent="0.2">
      <c r="A89" s="413" t="s">
        <v>213</v>
      </c>
      <c r="B89" s="413"/>
      <c r="C89" s="413"/>
      <c r="D89" s="413"/>
      <c r="E89" s="413"/>
      <c r="F89" s="413"/>
      <c r="G89" s="413"/>
      <c r="H89" s="413"/>
      <c r="I89" s="1">
        <v>82</v>
      </c>
      <c r="J89" s="257">
        <v>0</v>
      </c>
      <c r="K89" s="7">
        <v>0</v>
      </c>
    </row>
    <row r="90" spans="1:11" x14ac:dyDescent="0.2">
      <c r="A90" s="432" t="s">
        <v>215</v>
      </c>
      <c r="B90" s="433"/>
      <c r="C90" s="433"/>
      <c r="D90" s="433"/>
      <c r="E90" s="433"/>
      <c r="F90" s="433"/>
      <c r="G90" s="433"/>
      <c r="H90" s="434"/>
      <c r="I90" s="1">
        <v>83</v>
      </c>
      <c r="J90" s="267">
        <f>SUM(J91:J99)</f>
        <v>235549762</v>
      </c>
      <c r="K90" s="45">
        <f>SUM(K91:K99)</f>
        <v>580969679</v>
      </c>
    </row>
    <row r="91" spans="1:11" ht="12.75" customHeight="1" x14ac:dyDescent="0.2">
      <c r="A91" s="413" t="s">
        <v>216</v>
      </c>
      <c r="B91" s="413"/>
      <c r="C91" s="413"/>
      <c r="D91" s="413"/>
      <c r="E91" s="413"/>
      <c r="F91" s="413"/>
      <c r="G91" s="413"/>
      <c r="H91" s="413"/>
      <c r="I91" s="1">
        <v>84</v>
      </c>
      <c r="J91" s="257">
        <v>0</v>
      </c>
      <c r="K91" s="7">
        <v>0</v>
      </c>
    </row>
    <row r="92" spans="1:11" ht="12.75" customHeight="1" x14ac:dyDescent="0.2">
      <c r="A92" s="413" t="s">
        <v>224</v>
      </c>
      <c r="B92" s="413"/>
      <c r="C92" s="413"/>
      <c r="D92" s="413"/>
      <c r="E92" s="413"/>
      <c r="F92" s="413"/>
      <c r="G92" s="413"/>
      <c r="H92" s="413"/>
      <c r="I92" s="1">
        <v>85</v>
      </c>
      <c r="J92" s="257">
        <v>53952015</v>
      </c>
      <c r="K92" s="7">
        <v>46377442</v>
      </c>
    </row>
    <row r="93" spans="1:11" x14ac:dyDescent="0.2">
      <c r="A93" s="414" t="s">
        <v>217</v>
      </c>
      <c r="B93" s="415"/>
      <c r="C93" s="415"/>
      <c r="D93" s="415"/>
      <c r="E93" s="415"/>
      <c r="F93" s="415"/>
      <c r="G93" s="415"/>
      <c r="H93" s="416"/>
      <c r="I93" s="1">
        <v>86</v>
      </c>
      <c r="J93" s="257">
        <v>181597747</v>
      </c>
      <c r="K93" s="7">
        <v>534592237</v>
      </c>
    </row>
    <row r="94" spans="1:11" ht="12.75" customHeight="1" x14ac:dyDescent="0.2">
      <c r="A94" s="413" t="s">
        <v>218</v>
      </c>
      <c r="B94" s="413"/>
      <c r="C94" s="413"/>
      <c r="D94" s="413"/>
      <c r="E94" s="413"/>
      <c r="F94" s="413"/>
      <c r="G94" s="413"/>
      <c r="H94" s="413"/>
      <c r="I94" s="1">
        <v>87</v>
      </c>
      <c r="J94" s="257">
        <v>0</v>
      </c>
      <c r="K94" s="7">
        <v>0</v>
      </c>
    </row>
    <row r="95" spans="1:11" ht="12.75" customHeight="1" x14ac:dyDescent="0.2">
      <c r="A95" s="413" t="s">
        <v>219</v>
      </c>
      <c r="B95" s="413"/>
      <c r="C95" s="413"/>
      <c r="D95" s="413"/>
      <c r="E95" s="413"/>
      <c r="F95" s="413"/>
      <c r="G95" s="413"/>
      <c r="H95" s="413"/>
      <c r="I95" s="1">
        <v>88</v>
      </c>
      <c r="J95" s="257">
        <v>0</v>
      </c>
      <c r="K95" s="7">
        <v>0</v>
      </c>
    </row>
    <row r="96" spans="1:11" ht="12.75" customHeight="1" x14ac:dyDescent="0.2">
      <c r="A96" s="413" t="s">
        <v>220</v>
      </c>
      <c r="B96" s="413"/>
      <c r="C96" s="413"/>
      <c r="D96" s="413"/>
      <c r="E96" s="413"/>
      <c r="F96" s="413"/>
      <c r="G96" s="413"/>
      <c r="H96" s="413"/>
      <c r="I96" s="1">
        <v>89</v>
      </c>
      <c r="J96" s="257">
        <v>0</v>
      </c>
      <c r="K96" s="7">
        <v>0</v>
      </c>
    </row>
    <row r="97" spans="1:11" x14ac:dyDescent="0.2">
      <c r="A97" s="414" t="s">
        <v>238</v>
      </c>
      <c r="B97" s="415"/>
      <c r="C97" s="415"/>
      <c r="D97" s="415"/>
      <c r="E97" s="415"/>
      <c r="F97" s="415"/>
      <c r="G97" s="415"/>
      <c r="H97" s="416"/>
      <c r="I97" s="1">
        <v>90</v>
      </c>
      <c r="J97" s="257">
        <v>0</v>
      </c>
      <c r="K97" s="7">
        <v>0</v>
      </c>
    </row>
    <row r="98" spans="1:11" x14ac:dyDescent="0.2">
      <c r="A98" s="414" t="s">
        <v>221</v>
      </c>
      <c r="B98" s="415"/>
      <c r="C98" s="415"/>
      <c r="D98" s="415"/>
      <c r="E98" s="415"/>
      <c r="F98" s="415"/>
      <c r="G98" s="415"/>
      <c r="H98" s="416"/>
      <c r="I98" s="1">
        <v>91</v>
      </c>
      <c r="J98" s="257">
        <v>0</v>
      </c>
      <c r="K98" s="7">
        <v>0</v>
      </c>
    </row>
    <row r="99" spans="1:11" x14ac:dyDescent="0.2">
      <c r="A99" s="414" t="s">
        <v>222</v>
      </c>
      <c r="B99" s="415"/>
      <c r="C99" s="415"/>
      <c r="D99" s="415"/>
      <c r="E99" s="415"/>
      <c r="F99" s="415"/>
      <c r="G99" s="415"/>
      <c r="H99" s="416"/>
      <c r="I99" s="1">
        <v>92</v>
      </c>
      <c r="J99" s="257">
        <v>0</v>
      </c>
      <c r="K99" s="7">
        <v>0</v>
      </c>
    </row>
    <row r="100" spans="1:11" x14ac:dyDescent="0.2">
      <c r="A100" s="432" t="s">
        <v>223</v>
      </c>
      <c r="B100" s="433"/>
      <c r="C100" s="433"/>
      <c r="D100" s="433"/>
      <c r="E100" s="433"/>
      <c r="F100" s="433"/>
      <c r="G100" s="433"/>
      <c r="H100" s="434"/>
      <c r="I100" s="1">
        <v>93</v>
      </c>
      <c r="J100" s="267">
        <f>SUM(J101:J112)</f>
        <v>777747816</v>
      </c>
      <c r="K100" s="45">
        <f>SUM(K101:K112)</f>
        <v>452671972</v>
      </c>
    </row>
    <row r="101" spans="1:11" ht="12.75" customHeight="1" x14ac:dyDescent="0.2">
      <c r="A101" s="413" t="s">
        <v>216</v>
      </c>
      <c r="B101" s="413"/>
      <c r="C101" s="413"/>
      <c r="D101" s="413"/>
      <c r="E101" s="413"/>
      <c r="F101" s="413"/>
      <c r="G101" s="413"/>
      <c r="H101" s="413"/>
      <c r="I101" s="1">
        <v>94</v>
      </c>
      <c r="J101" s="257">
        <v>0</v>
      </c>
      <c r="K101" s="7">
        <v>0</v>
      </c>
    </row>
    <row r="102" spans="1:11" ht="12.75" customHeight="1" x14ac:dyDescent="0.2">
      <c r="A102" s="413" t="s">
        <v>224</v>
      </c>
      <c r="B102" s="413"/>
      <c r="C102" s="413"/>
      <c r="D102" s="413"/>
      <c r="E102" s="413"/>
      <c r="F102" s="413"/>
      <c r="G102" s="413"/>
      <c r="H102" s="413"/>
      <c r="I102" s="1">
        <v>95</v>
      </c>
      <c r="J102" s="257">
        <v>81454254</v>
      </c>
      <c r="K102" s="7">
        <v>4750771</v>
      </c>
    </row>
    <row r="103" spans="1:11" ht="12.75" customHeight="1" x14ac:dyDescent="0.2">
      <c r="A103" s="413" t="s">
        <v>217</v>
      </c>
      <c r="B103" s="413"/>
      <c r="C103" s="413"/>
      <c r="D103" s="413"/>
      <c r="E103" s="413"/>
      <c r="F103" s="413"/>
      <c r="G103" s="413"/>
      <c r="H103" s="413"/>
      <c r="I103" s="1">
        <v>96</v>
      </c>
      <c r="J103" s="257">
        <v>272537564</v>
      </c>
      <c r="K103" s="7">
        <v>12223787</v>
      </c>
    </row>
    <row r="104" spans="1:11" ht="12.75" customHeight="1" x14ac:dyDescent="0.2">
      <c r="A104" s="413" t="s">
        <v>218</v>
      </c>
      <c r="B104" s="413"/>
      <c r="C104" s="413"/>
      <c r="D104" s="413"/>
      <c r="E104" s="413"/>
      <c r="F104" s="413"/>
      <c r="G104" s="413"/>
      <c r="H104" s="413"/>
      <c r="I104" s="1">
        <v>97</v>
      </c>
      <c r="J104" s="257">
        <v>0</v>
      </c>
      <c r="K104" s="7">
        <v>8130081</v>
      </c>
    </row>
    <row r="105" spans="1:11" ht="12.75" customHeight="1" x14ac:dyDescent="0.2">
      <c r="A105" s="413" t="s">
        <v>219</v>
      </c>
      <c r="B105" s="413"/>
      <c r="C105" s="413"/>
      <c r="D105" s="413"/>
      <c r="E105" s="413"/>
      <c r="F105" s="413"/>
      <c r="G105" s="413"/>
      <c r="H105" s="413"/>
      <c r="I105" s="1">
        <v>98</v>
      </c>
      <c r="J105" s="257">
        <v>138973710</v>
      </c>
      <c r="K105" s="7">
        <v>156150615</v>
      </c>
    </row>
    <row r="106" spans="1:11" ht="12.75" customHeight="1" x14ac:dyDescent="0.2">
      <c r="A106" s="413" t="s">
        <v>220</v>
      </c>
      <c r="B106" s="413"/>
      <c r="C106" s="413"/>
      <c r="D106" s="413"/>
      <c r="E106" s="413"/>
      <c r="F106" s="413"/>
      <c r="G106" s="413"/>
      <c r="H106" s="413"/>
      <c r="I106" s="1">
        <v>99</v>
      </c>
      <c r="J106" s="257">
        <v>260422813</v>
      </c>
      <c r="K106" s="7">
        <v>261884063</v>
      </c>
    </row>
    <row r="107" spans="1:11" x14ac:dyDescent="0.2">
      <c r="A107" s="414" t="s">
        <v>238</v>
      </c>
      <c r="B107" s="415"/>
      <c r="C107" s="415"/>
      <c r="D107" s="415"/>
      <c r="E107" s="415"/>
      <c r="F107" s="415"/>
      <c r="G107" s="415"/>
      <c r="H107" s="416"/>
      <c r="I107" s="1">
        <v>100</v>
      </c>
      <c r="J107" s="257">
        <v>0</v>
      </c>
      <c r="K107" s="7">
        <v>0</v>
      </c>
    </row>
    <row r="108" spans="1:11" ht="12.75" customHeight="1" x14ac:dyDescent="0.2">
      <c r="A108" s="413" t="s">
        <v>225</v>
      </c>
      <c r="B108" s="413"/>
      <c r="C108" s="413"/>
      <c r="D108" s="413"/>
      <c r="E108" s="413"/>
      <c r="F108" s="413"/>
      <c r="G108" s="413"/>
      <c r="H108" s="413"/>
      <c r="I108" s="1">
        <v>101</v>
      </c>
      <c r="J108" s="257">
        <v>2611449</v>
      </c>
      <c r="K108" s="7">
        <v>2542230</v>
      </c>
    </row>
    <row r="109" spans="1:11" ht="12.75" customHeight="1" x14ac:dyDescent="0.2">
      <c r="A109" s="413" t="s">
        <v>226</v>
      </c>
      <c r="B109" s="413"/>
      <c r="C109" s="413"/>
      <c r="D109" s="413"/>
      <c r="E109" s="413"/>
      <c r="F109" s="413"/>
      <c r="G109" s="413"/>
      <c r="H109" s="413"/>
      <c r="I109" s="1">
        <v>102</v>
      </c>
      <c r="J109" s="257">
        <v>7149009</v>
      </c>
      <c r="K109" s="7">
        <v>6974654</v>
      </c>
    </row>
    <row r="110" spans="1:11" ht="12.75" customHeight="1" x14ac:dyDescent="0.2">
      <c r="A110" s="413" t="s">
        <v>227</v>
      </c>
      <c r="B110" s="413"/>
      <c r="C110" s="413"/>
      <c r="D110" s="413"/>
      <c r="E110" s="413"/>
      <c r="F110" s="413"/>
      <c r="G110" s="413"/>
      <c r="H110" s="413"/>
      <c r="I110" s="1">
        <v>103</v>
      </c>
      <c r="J110" s="257">
        <v>0</v>
      </c>
      <c r="K110" s="7">
        <v>0</v>
      </c>
    </row>
    <row r="111" spans="1:11" ht="12.75" customHeight="1" x14ac:dyDescent="0.2">
      <c r="A111" s="413" t="s">
        <v>228</v>
      </c>
      <c r="B111" s="413"/>
      <c r="C111" s="413"/>
      <c r="D111" s="413"/>
      <c r="E111" s="413"/>
      <c r="F111" s="413"/>
      <c r="G111" s="413"/>
      <c r="H111" s="413"/>
      <c r="I111" s="1">
        <v>104</v>
      </c>
      <c r="J111" s="257">
        <v>0</v>
      </c>
      <c r="K111" s="7">
        <v>0</v>
      </c>
    </row>
    <row r="112" spans="1:11" ht="12.75" customHeight="1" x14ac:dyDescent="0.2">
      <c r="A112" s="413" t="s">
        <v>229</v>
      </c>
      <c r="B112" s="413"/>
      <c r="C112" s="413"/>
      <c r="D112" s="413"/>
      <c r="E112" s="413"/>
      <c r="F112" s="413"/>
      <c r="G112" s="413"/>
      <c r="H112" s="413"/>
      <c r="I112" s="1">
        <v>105</v>
      </c>
      <c r="J112" s="257">
        <v>14599017</v>
      </c>
      <c r="K112" s="7">
        <v>15771</v>
      </c>
    </row>
    <row r="113" spans="1:11" ht="12.75" customHeight="1" x14ac:dyDescent="0.2">
      <c r="A113" s="431" t="s">
        <v>230</v>
      </c>
      <c r="B113" s="431"/>
      <c r="C113" s="431"/>
      <c r="D113" s="431"/>
      <c r="E113" s="431"/>
      <c r="F113" s="431"/>
      <c r="G113" s="431"/>
      <c r="H113" s="431"/>
      <c r="I113" s="1">
        <v>106</v>
      </c>
      <c r="J113" s="257">
        <v>15478837</v>
      </c>
      <c r="K113" s="7">
        <v>39413406</v>
      </c>
    </row>
    <row r="114" spans="1:11" x14ac:dyDescent="0.2">
      <c r="A114" s="432" t="s">
        <v>231</v>
      </c>
      <c r="B114" s="433"/>
      <c r="C114" s="433"/>
      <c r="D114" s="433"/>
      <c r="E114" s="433"/>
      <c r="F114" s="433"/>
      <c r="G114" s="433"/>
      <c r="H114" s="434"/>
      <c r="I114" s="1">
        <v>107</v>
      </c>
      <c r="J114" s="267">
        <f>J69+J86+J90+J100+J113</f>
        <v>614169213</v>
      </c>
      <c r="K114" s="45">
        <f>K69+K86+K90+K100+K113</f>
        <v>609360028</v>
      </c>
    </row>
    <row r="115" spans="1:11" ht="12.75" customHeight="1" x14ac:dyDescent="0.2">
      <c r="A115" s="419" t="s">
        <v>232</v>
      </c>
      <c r="B115" s="419"/>
      <c r="C115" s="419"/>
      <c r="D115" s="419"/>
      <c r="E115" s="419"/>
      <c r="F115" s="419"/>
      <c r="G115" s="419"/>
      <c r="H115" s="419"/>
      <c r="I115" s="2">
        <v>108</v>
      </c>
      <c r="J115" s="258">
        <v>591187733</v>
      </c>
      <c r="K115" s="8">
        <v>1036631473</v>
      </c>
    </row>
    <row r="116" spans="1:11" x14ac:dyDescent="0.2">
      <c r="A116" s="420" t="s">
        <v>233</v>
      </c>
      <c r="B116" s="421"/>
      <c r="C116" s="421"/>
      <c r="D116" s="421"/>
      <c r="E116" s="421"/>
      <c r="F116" s="421"/>
      <c r="G116" s="421"/>
      <c r="H116" s="421"/>
      <c r="I116" s="422"/>
      <c r="J116" s="422"/>
      <c r="K116" s="423"/>
    </row>
    <row r="117" spans="1:11" x14ac:dyDescent="0.2">
      <c r="A117" s="424" t="s">
        <v>234</v>
      </c>
      <c r="B117" s="425"/>
      <c r="C117" s="425"/>
      <c r="D117" s="425"/>
      <c r="E117" s="425"/>
      <c r="F117" s="425"/>
      <c r="G117" s="425"/>
      <c r="H117" s="425"/>
      <c r="I117" s="426"/>
      <c r="J117" s="426"/>
      <c r="K117" s="427"/>
    </row>
    <row r="118" spans="1:11" ht="12.75" customHeight="1" x14ac:dyDescent="0.2">
      <c r="A118" s="428" t="s">
        <v>236</v>
      </c>
      <c r="B118" s="429"/>
      <c r="C118" s="429"/>
      <c r="D118" s="429"/>
      <c r="E118" s="429"/>
      <c r="F118" s="429"/>
      <c r="G118" s="429"/>
      <c r="H118" s="430"/>
      <c r="I118" s="1">
        <v>109</v>
      </c>
      <c r="J118" s="266">
        <f>J69-J85</f>
        <v>-415986588</v>
      </c>
      <c r="K118" s="266">
        <f>K69-K85</f>
        <v>-466491172</v>
      </c>
    </row>
    <row r="119" spans="1:11" ht="12.75" customHeight="1" x14ac:dyDescent="0.2">
      <c r="A119" s="435" t="s">
        <v>235</v>
      </c>
      <c r="B119" s="436"/>
      <c r="C119" s="436"/>
      <c r="D119" s="436"/>
      <c r="E119" s="436"/>
      <c r="F119" s="436"/>
      <c r="G119" s="436"/>
      <c r="H119" s="437"/>
      <c r="I119" s="4">
        <v>110</v>
      </c>
      <c r="J119" s="8"/>
      <c r="K119" s="8"/>
    </row>
    <row r="120" spans="1:11" x14ac:dyDescent="0.2">
      <c r="A120" s="438" t="s">
        <v>237</v>
      </c>
      <c r="B120" s="439"/>
      <c r="C120" s="439"/>
      <c r="D120" s="439"/>
      <c r="E120" s="439"/>
      <c r="F120" s="439"/>
      <c r="G120" s="439"/>
      <c r="H120" s="439"/>
      <c r="I120" s="439"/>
      <c r="J120" s="439"/>
      <c r="K120" s="439"/>
    </row>
    <row r="121" spans="1:11" x14ac:dyDescent="0.2">
      <c r="A121" s="417"/>
      <c r="B121" s="418"/>
      <c r="C121" s="418"/>
      <c r="D121" s="418"/>
      <c r="E121" s="418"/>
      <c r="F121" s="418"/>
      <c r="G121" s="418"/>
      <c r="H121" s="418"/>
      <c r="I121" s="418"/>
      <c r="J121" s="418"/>
      <c r="K121" s="418"/>
    </row>
    <row r="122" spans="1:11" s="104" customFormat="1" x14ac:dyDescent="0.2">
      <c r="J122" s="105">
        <f>J66-J114</f>
        <v>0</v>
      </c>
      <c r="K122" s="105">
        <f>K66-K114</f>
        <v>0</v>
      </c>
    </row>
    <row r="123" spans="1:11" s="104" customFormat="1" x14ac:dyDescent="0.2">
      <c r="J123" s="105">
        <f>J67-J115</f>
        <v>0</v>
      </c>
      <c r="K123" s="105">
        <f>K67-K115</f>
        <v>0</v>
      </c>
    </row>
  </sheetData>
  <mergeCells count="121">
    <mergeCell ref="A5:H5"/>
    <mergeCell ref="A6:K6"/>
    <mergeCell ref="A7:H7"/>
    <mergeCell ref="A8:H8"/>
    <mergeCell ref="A1:K1"/>
    <mergeCell ref="A2:K2"/>
    <mergeCell ref="A3:K3"/>
    <mergeCell ref="A4:H4"/>
    <mergeCell ref="A13:H13"/>
    <mergeCell ref="A14:H14"/>
    <mergeCell ref="A15:H15"/>
    <mergeCell ref="A16:H16"/>
    <mergeCell ref="A9:H9"/>
    <mergeCell ref="A10:H10"/>
    <mergeCell ref="A11:H11"/>
    <mergeCell ref="A12:H12"/>
    <mergeCell ref="A21:H21"/>
    <mergeCell ref="A22:H22"/>
    <mergeCell ref="A23:H23"/>
    <mergeCell ref="A24:H24"/>
    <mergeCell ref="A17:H17"/>
    <mergeCell ref="A18:H18"/>
    <mergeCell ref="A19:H19"/>
    <mergeCell ref="A20:H20"/>
    <mergeCell ref="A29:H29"/>
    <mergeCell ref="A30:H30"/>
    <mergeCell ref="A31:H31"/>
    <mergeCell ref="A32:H32"/>
    <mergeCell ref="A25:H25"/>
    <mergeCell ref="A26:H26"/>
    <mergeCell ref="A27:H27"/>
    <mergeCell ref="A28:H28"/>
    <mergeCell ref="A37:H37"/>
    <mergeCell ref="A38:H38"/>
    <mergeCell ref="A39:H39"/>
    <mergeCell ref="A40:H40"/>
    <mergeCell ref="A33:H33"/>
    <mergeCell ref="A34:H34"/>
    <mergeCell ref="A35:H35"/>
    <mergeCell ref="A36:H36"/>
    <mergeCell ref="A45:H45"/>
    <mergeCell ref="A46:H46"/>
    <mergeCell ref="A47:H47"/>
    <mergeCell ref="A48:H48"/>
    <mergeCell ref="A41:H41"/>
    <mergeCell ref="A42:H42"/>
    <mergeCell ref="A43:H43"/>
    <mergeCell ref="A44:H44"/>
    <mergeCell ref="A53:H53"/>
    <mergeCell ref="A54:H54"/>
    <mergeCell ref="A55:H55"/>
    <mergeCell ref="A56:H56"/>
    <mergeCell ref="A49:H49"/>
    <mergeCell ref="A50:H50"/>
    <mergeCell ref="A51:H51"/>
    <mergeCell ref="A52:H52"/>
    <mergeCell ref="A61:H61"/>
    <mergeCell ref="A62:H62"/>
    <mergeCell ref="A63:H63"/>
    <mergeCell ref="A64:H64"/>
    <mergeCell ref="A57:H57"/>
    <mergeCell ref="A58:H58"/>
    <mergeCell ref="A59:H59"/>
    <mergeCell ref="A60:H60"/>
    <mergeCell ref="A69:H69"/>
    <mergeCell ref="A70:H70"/>
    <mergeCell ref="A71:H71"/>
    <mergeCell ref="A72:H72"/>
    <mergeCell ref="A65:H65"/>
    <mergeCell ref="A66:H66"/>
    <mergeCell ref="A67:H67"/>
    <mergeCell ref="A68:K68"/>
    <mergeCell ref="A77:H77"/>
    <mergeCell ref="A78:H78"/>
    <mergeCell ref="A79:H79"/>
    <mergeCell ref="A80:H80"/>
    <mergeCell ref="A73:H73"/>
    <mergeCell ref="A74:H74"/>
    <mergeCell ref="A75:H75"/>
    <mergeCell ref="A76:H76"/>
    <mergeCell ref="A85:H85"/>
    <mergeCell ref="A86:H86"/>
    <mergeCell ref="A87:H87"/>
    <mergeCell ref="A88:H88"/>
    <mergeCell ref="A81:H81"/>
    <mergeCell ref="A82:H82"/>
    <mergeCell ref="A83:H83"/>
    <mergeCell ref="A84:H84"/>
    <mergeCell ref="A93:H93"/>
    <mergeCell ref="A94:H94"/>
    <mergeCell ref="A95:H95"/>
    <mergeCell ref="A96:H96"/>
    <mergeCell ref="A89:H89"/>
    <mergeCell ref="A90:H90"/>
    <mergeCell ref="A91:H91"/>
    <mergeCell ref="A92:H92"/>
    <mergeCell ref="A101:H101"/>
    <mergeCell ref="A102:H102"/>
    <mergeCell ref="A103:H103"/>
    <mergeCell ref="A104:H104"/>
    <mergeCell ref="A97:H97"/>
    <mergeCell ref="A98:H98"/>
    <mergeCell ref="A99:H99"/>
    <mergeCell ref="A100:H100"/>
    <mergeCell ref="A109:H109"/>
    <mergeCell ref="A110:H110"/>
    <mergeCell ref="A111:H111"/>
    <mergeCell ref="A112:H112"/>
    <mergeCell ref="A105:H105"/>
    <mergeCell ref="A106:H106"/>
    <mergeCell ref="A107:H107"/>
    <mergeCell ref="A108:H108"/>
    <mergeCell ref="A121:K121"/>
    <mergeCell ref="A115:H115"/>
    <mergeCell ref="A116:K116"/>
    <mergeCell ref="A117:K117"/>
    <mergeCell ref="A118:H118"/>
    <mergeCell ref="A113:H113"/>
    <mergeCell ref="A114:H114"/>
    <mergeCell ref="A119:H119"/>
    <mergeCell ref="A120:K120"/>
  </mergeCells>
  <phoneticPr fontId="6" type="noConversion"/>
  <conditionalFormatting sqref="A123:XFD123 A122:I122 L122:XFD122">
    <cfRule type="cellIs" dxfId="5" priority="3" operator="notEqual">
      <formula>0</formula>
    </cfRule>
  </conditionalFormatting>
  <conditionalFormatting sqref="J123:K123">
    <cfRule type="cellIs" dxfId="4" priority="2" operator="notEqual">
      <formula>0</formula>
    </cfRule>
  </conditionalFormatting>
  <conditionalFormatting sqref="J122:K122">
    <cfRule type="cellIs" dxfId="3" priority="1" operator="notEqual">
      <formula>0</formula>
    </cfRule>
  </conditionalFormatting>
  <dataValidations count="5">
    <dataValidation type="whole" operator="notEqual" allowBlank="1" showInputMessage="1" showErrorMessage="1" errorTitle="Pogrešan unos" error="Mogu se unijeti samo cjelobrojne vrijednosti." sqref="J85:K85 J118:K119">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2:K77 J86:K115 J79:K84 J70:K70 J7:K67">
      <formula1>0</formula1>
    </dataValidation>
  </dataValidations>
  <pageMargins left="0.75" right="0.75" top="1" bottom="1" header="0.5" footer="0.5"/>
  <pageSetup paperSize="9" scale="74" orientation="portrait" r:id="rId1"/>
  <headerFooter alignWithMargins="0"/>
  <rowBreaks count="1" manualBreakCount="1">
    <brk id="67" max="16383" man="1"/>
  </rowBreaks>
  <ignoredErrors>
    <ignoredError sqref="A1:K9 A36:K41 A35:I35 A68:K69 A56:I67 A116:K118 A100:I115 A16:K16 A10:J15 A26:K26 A17:J25 A27:J34 A49:K49 A42:J48 A50:J55 A72:K79 A70:J71 A82:K82 A80:J81 A85:K86 A83:J84 A90:K90 A87:J89 A91:J99" unlockedFormula="1"/>
    <ignoredError sqref="J35:K35 J56:K56 J100:K100 J66:K66 J57:J65 J114:K114 J101:J113" formulaRange="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1"/>
  <sheetViews>
    <sheetView topLeftCell="A34" zoomScaleNormal="100" zoomScaleSheetLayoutView="110" workbookViewId="0">
      <selection activeCell="O53" sqref="O53"/>
    </sheetView>
  </sheetViews>
  <sheetFormatPr defaultRowHeight="12.75" x14ac:dyDescent="0.2"/>
  <cols>
    <col min="1" max="9" width="9.140625" style="44"/>
    <col min="10" max="13" width="10.7109375" style="44" customWidth="1"/>
    <col min="14" max="15" width="9.140625" style="44"/>
    <col min="16" max="16" width="10.140625" style="44" bestFit="1" customWidth="1"/>
    <col min="17" max="17" width="16" style="44" customWidth="1"/>
    <col min="18" max="16384" width="9.140625" style="44"/>
  </cols>
  <sheetData>
    <row r="1" spans="1:17" ht="15.75" x14ac:dyDescent="0.2">
      <c r="A1" s="453" t="s">
        <v>239</v>
      </c>
      <c r="B1" s="453"/>
      <c r="C1" s="453"/>
      <c r="D1" s="453"/>
      <c r="E1" s="453"/>
      <c r="F1" s="453"/>
      <c r="G1" s="453"/>
      <c r="H1" s="453"/>
      <c r="I1" s="453"/>
      <c r="J1" s="453"/>
      <c r="K1" s="453"/>
      <c r="L1" s="453"/>
      <c r="M1" s="453"/>
    </row>
    <row r="2" spans="1:17" ht="12.75" customHeight="1" x14ac:dyDescent="0.2">
      <c r="A2" s="461" t="s">
        <v>599</v>
      </c>
      <c r="B2" s="461"/>
      <c r="C2" s="461"/>
      <c r="D2" s="461"/>
      <c r="E2" s="461"/>
      <c r="F2" s="461"/>
      <c r="G2" s="461"/>
      <c r="H2" s="461"/>
      <c r="I2" s="461"/>
      <c r="J2" s="461"/>
      <c r="K2" s="461"/>
      <c r="L2" s="461"/>
      <c r="M2" s="461"/>
    </row>
    <row r="3" spans="1:17" ht="12.75" customHeight="1" x14ac:dyDescent="0.2">
      <c r="A3" s="480" t="s">
        <v>134</v>
      </c>
      <c r="B3" s="480"/>
      <c r="C3" s="480"/>
      <c r="D3" s="480"/>
      <c r="E3" s="480"/>
      <c r="F3" s="480"/>
      <c r="G3" s="480"/>
      <c r="H3" s="480"/>
      <c r="I3" s="480"/>
      <c r="J3" s="480"/>
      <c r="K3" s="480"/>
      <c r="L3" s="480"/>
      <c r="M3" s="480"/>
    </row>
    <row r="4" spans="1:17" x14ac:dyDescent="0.2">
      <c r="A4" s="479" t="s">
        <v>135</v>
      </c>
      <c r="B4" s="479"/>
      <c r="C4" s="479"/>
      <c r="D4" s="479"/>
      <c r="E4" s="479"/>
      <c r="F4" s="479"/>
      <c r="G4" s="479"/>
      <c r="H4" s="479"/>
      <c r="I4" s="142" t="s">
        <v>240</v>
      </c>
      <c r="J4" s="478" t="s">
        <v>137</v>
      </c>
      <c r="K4" s="478"/>
      <c r="L4" s="478" t="s">
        <v>138</v>
      </c>
      <c r="M4" s="478"/>
    </row>
    <row r="5" spans="1:17" x14ac:dyDescent="0.2">
      <c r="A5" s="479"/>
      <c r="B5" s="479"/>
      <c r="C5" s="479"/>
      <c r="D5" s="479"/>
      <c r="E5" s="479"/>
      <c r="F5" s="479"/>
      <c r="G5" s="479"/>
      <c r="H5" s="479"/>
      <c r="I5" s="48"/>
      <c r="J5" s="143" t="s">
        <v>242</v>
      </c>
      <c r="K5" s="143" t="s">
        <v>241</v>
      </c>
      <c r="L5" s="143" t="s">
        <v>242</v>
      </c>
      <c r="M5" s="143" t="s">
        <v>241</v>
      </c>
    </row>
    <row r="6" spans="1:17" x14ac:dyDescent="0.2">
      <c r="A6" s="478">
        <v>1</v>
      </c>
      <c r="B6" s="478"/>
      <c r="C6" s="478"/>
      <c r="D6" s="478"/>
      <c r="E6" s="478"/>
      <c r="F6" s="478"/>
      <c r="G6" s="478"/>
      <c r="H6" s="478"/>
      <c r="I6" s="52">
        <v>2</v>
      </c>
      <c r="J6" s="50">
        <v>3</v>
      </c>
      <c r="K6" s="50">
        <v>4</v>
      </c>
      <c r="L6" s="50">
        <v>5</v>
      </c>
      <c r="M6" s="50">
        <v>6</v>
      </c>
    </row>
    <row r="7" spans="1:17" x14ac:dyDescent="0.2">
      <c r="A7" s="424" t="s">
        <v>243</v>
      </c>
      <c r="B7" s="425"/>
      <c r="C7" s="425"/>
      <c r="D7" s="425"/>
      <c r="E7" s="425"/>
      <c r="F7" s="425"/>
      <c r="G7" s="425"/>
      <c r="H7" s="448"/>
      <c r="I7" s="3">
        <v>111</v>
      </c>
      <c r="J7" s="268">
        <f t="shared" ref="J7:K7" si="0">SUM(J8:J9)</f>
        <v>340693700</v>
      </c>
      <c r="K7" s="268">
        <f t="shared" si="0"/>
        <v>118517301</v>
      </c>
      <c r="L7" s="46">
        <f>SUM(L8:L9)</f>
        <v>362001478</v>
      </c>
      <c r="M7" s="46">
        <f>SUM(M8:M9)</f>
        <v>127547101</v>
      </c>
    </row>
    <row r="8" spans="1:17" x14ac:dyDescent="0.2">
      <c r="A8" s="432" t="s">
        <v>244</v>
      </c>
      <c r="B8" s="433"/>
      <c r="C8" s="433"/>
      <c r="D8" s="433"/>
      <c r="E8" s="433"/>
      <c r="F8" s="433"/>
      <c r="G8" s="433"/>
      <c r="H8" s="434"/>
      <c r="I8" s="1">
        <v>112</v>
      </c>
      <c r="J8" s="260">
        <v>335100085</v>
      </c>
      <c r="K8" s="260">
        <v>115031137</v>
      </c>
      <c r="L8" s="7">
        <v>358565172</v>
      </c>
      <c r="M8" s="7">
        <v>126185783</v>
      </c>
      <c r="P8" s="140"/>
      <c r="Q8" s="140"/>
    </row>
    <row r="9" spans="1:17" x14ac:dyDescent="0.2">
      <c r="A9" s="432" t="s">
        <v>245</v>
      </c>
      <c r="B9" s="433"/>
      <c r="C9" s="433"/>
      <c r="D9" s="433"/>
      <c r="E9" s="433"/>
      <c r="F9" s="433"/>
      <c r="G9" s="433"/>
      <c r="H9" s="434"/>
      <c r="I9" s="1">
        <v>113</v>
      </c>
      <c r="J9" s="260">
        <v>5593615</v>
      </c>
      <c r="K9" s="260">
        <v>3486164</v>
      </c>
      <c r="L9" s="7">
        <v>3436306</v>
      </c>
      <c r="M9" s="7">
        <v>1361318</v>
      </c>
      <c r="P9" s="140"/>
      <c r="Q9" s="140"/>
    </row>
    <row r="10" spans="1:17" x14ac:dyDescent="0.2">
      <c r="A10" s="432" t="s">
        <v>246</v>
      </c>
      <c r="B10" s="433"/>
      <c r="C10" s="433"/>
      <c r="D10" s="433"/>
      <c r="E10" s="433"/>
      <c r="F10" s="433"/>
      <c r="G10" s="433"/>
      <c r="H10" s="434"/>
      <c r="I10" s="1">
        <v>114</v>
      </c>
      <c r="J10" s="267">
        <f>J11+J12+J16+J20+J21+J22+J25+J26</f>
        <v>334978822</v>
      </c>
      <c r="K10" s="267">
        <f>K11+K12+K16+K20+K21+K22+K25+K26</f>
        <v>115130172</v>
      </c>
      <c r="L10" s="45">
        <f>L11+L12+L16+L20+L21+L22+L25+L26</f>
        <v>346888572</v>
      </c>
      <c r="M10" s="45">
        <f>M11+M12+M16+M20+M21+M22+M25+M26</f>
        <v>122922801</v>
      </c>
    </row>
    <row r="11" spans="1:17" x14ac:dyDescent="0.2">
      <c r="A11" s="432" t="s">
        <v>260</v>
      </c>
      <c r="B11" s="433"/>
      <c r="C11" s="433"/>
      <c r="D11" s="433"/>
      <c r="E11" s="433"/>
      <c r="F11" s="433"/>
      <c r="G11" s="433"/>
      <c r="H11" s="434"/>
      <c r="I11" s="1">
        <v>115</v>
      </c>
      <c r="J11" s="260">
        <v>0</v>
      </c>
      <c r="K11" s="260">
        <v>0</v>
      </c>
      <c r="L11" s="7">
        <v>0</v>
      </c>
      <c r="M11" s="7">
        <v>0</v>
      </c>
    </row>
    <row r="12" spans="1:17" x14ac:dyDescent="0.2">
      <c r="A12" s="432" t="s">
        <v>261</v>
      </c>
      <c r="B12" s="433"/>
      <c r="C12" s="433"/>
      <c r="D12" s="433"/>
      <c r="E12" s="433"/>
      <c r="F12" s="433"/>
      <c r="G12" s="433"/>
      <c r="H12" s="434"/>
      <c r="I12" s="1">
        <v>116</v>
      </c>
      <c r="J12" s="267">
        <f>SUM(J13:J15)</f>
        <v>239590551</v>
      </c>
      <c r="K12" s="267">
        <f>SUM(K13:K15)</f>
        <v>85515290</v>
      </c>
      <c r="L12" s="45">
        <f>SUM(L13:L15)</f>
        <v>250777667</v>
      </c>
      <c r="M12" s="45">
        <f>SUM(M13:M15)</f>
        <v>91244598</v>
      </c>
    </row>
    <row r="13" spans="1:17" ht="12.75" customHeight="1" x14ac:dyDescent="0.2">
      <c r="A13" s="413" t="s">
        <v>262</v>
      </c>
      <c r="B13" s="413"/>
      <c r="C13" s="413"/>
      <c r="D13" s="413"/>
      <c r="E13" s="413"/>
      <c r="F13" s="413"/>
      <c r="G13" s="413"/>
      <c r="H13" s="413"/>
      <c r="I13" s="1">
        <v>117</v>
      </c>
      <c r="J13" s="261">
        <v>4224452</v>
      </c>
      <c r="K13" s="260">
        <v>1577453</v>
      </c>
      <c r="L13" s="7">
        <v>1629681</v>
      </c>
      <c r="M13" s="7">
        <v>554714</v>
      </c>
    </row>
    <row r="14" spans="1:17" ht="12.75" customHeight="1" x14ac:dyDescent="0.2">
      <c r="A14" s="413" t="s">
        <v>263</v>
      </c>
      <c r="B14" s="413"/>
      <c r="C14" s="413"/>
      <c r="D14" s="413"/>
      <c r="E14" s="413"/>
      <c r="F14" s="413"/>
      <c r="G14" s="413"/>
      <c r="H14" s="413"/>
      <c r="I14" s="1">
        <v>118</v>
      </c>
      <c r="J14" s="260">
        <v>4469608</v>
      </c>
      <c r="K14" s="260">
        <v>1317641</v>
      </c>
      <c r="L14" s="7">
        <v>10687019</v>
      </c>
      <c r="M14" s="7">
        <v>3819192</v>
      </c>
    </row>
    <row r="15" spans="1:17" ht="12.75" customHeight="1" x14ac:dyDescent="0.2">
      <c r="A15" s="413" t="s">
        <v>264</v>
      </c>
      <c r="B15" s="413"/>
      <c r="C15" s="413"/>
      <c r="D15" s="413"/>
      <c r="E15" s="413"/>
      <c r="F15" s="413"/>
      <c r="G15" s="413"/>
      <c r="H15" s="413"/>
      <c r="I15" s="1">
        <v>119</v>
      </c>
      <c r="J15" s="260">
        <v>230896491</v>
      </c>
      <c r="K15" s="260">
        <v>82620196</v>
      </c>
      <c r="L15" s="7">
        <v>238460967</v>
      </c>
      <c r="M15" s="7">
        <v>86870692</v>
      </c>
    </row>
    <row r="16" spans="1:17" x14ac:dyDescent="0.2">
      <c r="A16" s="432" t="s">
        <v>270</v>
      </c>
      <c r="B16" s="433"/>
      <c r="C16" s="433"/>
      <c r="D16" s="433"/>
      <c r="E16" s="433"/>
      <c r="F16" s="433"/>
      <c r="G16" s="433"/>
      <c r="H16" s="434"/>
      <c r="I16" s="1">
        <v>120</v>
      </c>
      <c r="J16" s="267">
        <f>SUM(J17:J19)</f>
        <v>36940073</v>
      </c>
      <c r="K16" s="267">
        <f>SUM(K17:K19)</f>
        <v>12197023</v>
      </c>
      <c r="L16" s="45">
        <f>SUM(L17:L19)</f>
        <v>37795588</v>
      </c>
      <c r="M16" s="45">
        <f>SUM(M17:M19)</f>
        <v>12772514</v>
      </c>
    </row>
    <row r="17" spans="1:13" ht="12.75" customHeight="1" x14ac:dyDescent="0.2">
      <c r="A17" s="413" t="s">
        <v>265</v>
      </c>
      <c r="B17" s="413"/>
      <c r="C17" s="413"/>
      <c r="D17" s="413"/>
      <c r="E17" s="413"/>
      <c r="F17" s="413"/>
      <c r="G17" s="413"/>
      <c r="H17" s="413"/>
      <c r="I17" s="1">
        <v>121</v>
      </c>
      <c r="J17" s="260">
        <v>20704863</v>
      </c>
      <c r="K17" s="260">
        <v>6858312</v>
      </c>
      <c r="L17" s="7">
        <v>21184794</v>
      </c>
      <c r="M17" s="7">
        <v>7129610</v>
      </c>
    </row>
    <row r="18" spans="1:13" ht="12.75" customHeight="1" x14ac:dyDescent="0.2">
      <c r="A18" s="413" t="s">
        <v>266</v>
      </c>
      <c r="B18" s="413"/>
      <c r="C18" s="413"/>
      <c r="D18" s="413"/>
      <c r="E18" s="413"/>
      <c r="F18" s="413"/>
      <c r="G18" s="413"/>
      <c r="H18" s="413"/>
      <c r="I18" s="1">
        <v>122</v>
      </c>
      <c r="J18" s="260">
        <v>10984413</v>
      </c>
      <c r="K18" s="260">
        <v>3602779</v>
      </c>
      <c r="L18" s="7">
        <v>11112765</v>
      </c>
      <c r="M18" s="7">
        <v>3781101</v>
      </c>
    </row>
    <row r="19" spans="1:13" ht="12.75" customHeight="1" x14ac:dyDescent="0.2">
      <c r="A19" s="413" t="s">
        <v>267</v>
      </c>
      <c r="B19" s="413"/>
      <c r="C19" s="413"/>
      <c r="D19" s="413"/>
      <c r="E19" s="413"/>
      <c r="F19" s="413"/>
      <c r="G19" s="413"/>
      <c r="H19" s="413"/>
      <c r="I19" s="1">
        <v>123</v>
      </c>
      <c r="J19" s="260">
        <v>5250797</v>
      </c>
      <c r="K19" s="260">
        <v>1735932</v>
      </c>
      <c r="L19" s="7">
        <v>5498029</v>
      </c>
      <c r="M19" s="7">
        <v>1861803</v>
      </c>
    </row>
    <row r="20" spans="1:13" x14ac:dyDescent="0.2">
      <c r="A20" s="432" t="s">
        <v>268</v>
      </c>
      <c r="B20" s="433"/>
      <c r="C20" s="433"/>
      <c r="D20" s="433"/>
      <c r="E20" s="433"/>
      <c r="F20" s="433"/>
      <c r="G20" s="433"/>
      <c r="H20" s="434"/>
      <c r="I20" s="1">
        <v>124</v>
      </c>
      <c r="J20" s="260">
        <v>38827940</v>
      </c>
      <c r="K20" s="260">
        <v>12972622</v>
      </c>
      <c r="L20" s="7">
        <v>42032721</v>
      </c>
      <c r="M20" s="7">
        <v>14575180</v>
      </c>
    </row>
    <row r="21" spans="1:13" x14ac:dyDescent="0.2">
      <c r="A21" s="432" t="s">
        <v>269</v>
      </c>
      <c r="B21" s="433"/>
      <c r="C21" s="433"/>
      <c r="D21" s="433"/>
      <c r="E21" s="433"/>
      <c r="F21" s="433"/>
      <c r="G21" s="433"/>
      <c r="H21" s="434"/>
      <c r="I21" s="1">
        <v>125</v>
      </c>
      <c r="J21" s="260">
        <v>7753973</v>
      </c>
      <c r="K21" s="260">
        <v>2439494</v>
      </c>
      <c r="L21" s="7">
        <v>8290291</v>
      </c>
      <c r="M21" s="7">
        <v>2642725</v>
      </c>
    </row>
    <row r="22" spans="1:13" x14ac:dyDescent="0.2">
      <c r="A22" s="432" t="s">
        <v>271</v>
      </c>
      <c r="B22" s="433"/>
      <c r="C22" s="433"/>
      <c r="D22" s="433"/>
      <c r="E22" s="433"/>
      <c r="F22" s="433"/>
      <c r="G22" s="433"/>
      <c r="H22" s="434"/>
      <c r="I22" s="1">
        <v>126</v>
      </c>
      <c r="J22" s="267">
        <f>SUM(J23:J24)</f>
        <v>11866285</v>
      </c>
      <c r="K22" s="267">
        <f>SUM(K23:K24)</f>
        <v>2005743</v>
      </c>
      <c r="L22" s="45">
        <f>SUM(L23:L24)</f>
        <v>7992305</v>
      </c>
      <c r="M22" s="45">
        <f>SUM(M23:M24)</f>
        <v>1687784</v>
      </c>
    </row>
    <row r="23" spans="1:13" ht="12.75" customHeight="1" x14ac:dyDescent="0.2">
      <c r="A23" s="413" t="s">
        <v>272</v>
      </c>
      <c r="B23" s="413"/>
      <c r="C23" s="413"/>
      <c r="D23" s="413"/>
      <c r="E23" s="413"/>
      <c r="F23" s="413"/>
      <c r="G23" s="413"/>
      <c r="H23" s="413"/>
      <c r="I23" s="1">
        <v>127</v>
      </c>
      <c r="J23" s="260">
        <v>0</v>
      </c>
      <c r="K23" s="260">
        <v>0</v>
      </c>
      <c r="L23" s="7">
        <v>0</v>
      </c>
      <c r="M23" s="7">
        <v>0</v>
      </c>
    </row>
    <row r="24" spans="1:13" ht="12.75" customHeight="1" x14ac:dyDescent="0.2">
      <c r="A24" s="413" t="s">
        <v>273</v>
      </c>
      <c r="B24" s="413"/>
      <c r="C24" s="413"/>
      <c r="D24" s="413"/>
      <c r="E24" s="413"/>
      <c r="F24" s="413"/>
      <c r="G24" s="413"/>
      <c r="H24" s="413"/>
      <c r="I24" s="1">
        <v>128</v>
      </c>
      <c r="J24" s="260">
        <v>11866285</v>
      </c>
      <c r="K24" s="260">
        <v>2005743</v>
      </c>
      <c r="L24" s="7">
        <v>7992305</v>
      </c>
      <c r="M24" s="7">
        <v>1687784</v>
      </c>
    </row>
    <row r="25" spans="1:13" x14ac:dyDescent="0.2">
      <c r="A25" s="432" t="s">
        <v>274</v>
      </c>
      <c r="B25" s="433"/>
      <c r="C25" s="433"/>
      <c r="D25" s="433"/>
      <c r="E25" s="433"/>
      <c r="F25" s="433"/>
      <c r="G25" s="433"/>
      <c r="H25" s="434"/>
      <c r="I25" s="1">
        <v>129</v>
      </c>
      <c r="J25" s="260">
        <v>0</v>
      </c>
      <c r="K25" s="260">
        <v>0</v>
      </c>
      <c r="L25" s="7">
        <v>0</v>
      </c>
      <c r="M25" s="7">
        <v>0</v>
      </c>
    </row>
    <row r="26" spans="1:13" x14ac:dyDescent="0.2">
      <c r="A26" s="432" t="s">
        <v>275</v>
      </c>
      <c r="B26" s="433"/>
      <c r="C26" s="433"/>
      <c r="D26" s="433"/>
      <c r="E26" s="433"/>
      <c r="F26" s="433"/>
      <c r="G26" s="433"/>
      <c r="H26" s="434"/>
      <c r="I26" s="1">
        <v>130</v>
      </c>
      <c r="J26" s="260">
        <v>0</v>
      </c>
      <c r="K26" s="260">
        <v>0</v>
      </c>
      <c r="L26" s="7">
        <v>0</v>
      </c>
      <c r="M26" s="7">
        <v>0</v>
      </c>
    </row>
    <row r="27" spans="1:13" x14ac:dyDescent="0.2">
      <c r="A27" s="432" t="s">
        <v>276</v>
      </c>
      <c r="B27" s="433"/>
      <c r="C27" s="433"/>
      <c r="D27" s="433"/>
      <c r="E27" s="433"/>
      <c r="F27" s="433"/>
      <c r="G27" s="433"/>
      <c r="H27" s="434"/>
      <c r="I27" s="1">
        <v>131</v>
      </c>
      <c r="J27" s="267">
        <f>SUM(J28:J32)</f>
        <v>5843563</v>
      </c>
      <c r="K27" s="267">
        <f>SUM(K28:K32)</f>
        <v>789385</v>
      </c>
      <c r="L27" s="45">
        <f>SUM(L28:L32)</f>
        <v>5665695</v>
      </c>
      <c r="M27" s="45">
        <f>SUM(M28:M32)</f>
        <v>1474801</v>
      </c>
    </row>
    <row r="28" spans="1:13" ht="27.75" customHeight="1" x14ac:dyDescent="0.2">
      <c r="A28" s="432" t="s">
        <v>277</v>
      </c>
      <c r="B28" s="433"/>
      <c r="C28" s="433"/>
      <c r="D28" s="433"/>
      <c r="E28" s="433"/>
      <c r="F28" s="433"/>
      <c r="G28" s="433"/>
      <c r="H28" s="434"/>
      <c r="I28" s="1">
        <v>132</v>
      </c>
      <c r="J28" s="260">
        <v>0</v>
      </c>
      <c r="K28" s="260">
        <v>0</v>
      </c>
      <c r="L28" s="7">
        <v>0</v>
      </c>
      <c r="M28" s="7">
        <v>0</v>
      </c>
    </row>
    <row r="29" spans="1:13" ht="26.25" customHeight="1" x14ac:dyDescent="0.2">
      <c r="A29" s="432" t="s">
        <v>278</v>
      </c>
      <c r="B29" s="433"/>
      <c r="C29" s="433"/>
      <c r="D29" s="433"/>
      <c r="E29" s="433"/>
      <c r="F29" s="433"/>
      <c r="G29" s="433"/>
      <c r="H29" s="434"/>
      <c r="I29" s="1">
        <v>133</v>
      </c>
      <c r="J29" s="260">
        <v>5843563</v>
      </c>
      <c r="K29" s="260">
        <v>789385</v>
      </c>
      <c r="L29" s="7">
        <v>5665695</v>
      </c>
      <c r="M29" s="7">
        <v>1474801</v>
      </c>
    </row>
    <row r="30" spans="1:13" x14ac:dyDescent="0.2">
      <c r="A30" s="432" t="s">
        <v>279</v>
      </c>
      <c r="B30" s="433"/>
      <c r="C30" s="433"/>
      <c r="D30" s="433"/>
      <c r="E30" s="433"/>
      <c r="F30" s="433"/>
      <c r="G30" s="433"/>
      <c r="H30" s="434"/>
      <c r="I30" s="1">
        <v>134</v>
      </c>
      <c r="J30" s="260">
        <v>0</v>
      </c>
      <c r="K30" s="260">
        <v>0</v>
      </c>
      <c r="L30" s="7">
        <v>0</v>
      </c>
      <c r="M30" s="7">
        <v>0</v>
      </c>
    </row>
    <row r="31" spans="1:13" x14ac:dyDescent="0.2">
      <c r="A31" s="432" t="s">
        <v>280</v>
      </c>
      <c r="B31" s="433"/>
      <c r="C31" s="433"/>
      <c r="D31" s="433"/>
      <c r="E31" s="433"/>
      <c r="F31" s="433"/>
      <c r="G31" s="433"/>
      <c r="H31" s="434"/>
      <c r="I31" s="1">
        <v>135</v>
      </c>
      <c r="J31" s="260">
        <v>0</v>
      </c>
      <c r="K31" s="260">
        <v>0</v>
      </c>
      <c r="L31" s="7">
        <v>0</v>
      </c>
      <c r="M31" s="7">
        <v>0</v>
      </c>
    </row>
    <row r="32" spans="1:13" x14ac:dyDescent="0.2">
      <c r="A32" s="432" t="s">
        <v>281</v>
      </c>
      <c r="B32" s="433"/>
      <c r="C32" s="433"/>
      <c r="D32" s="433"/>
      <c r="E32" s="433"/>
      <c r="F32" s="433"/>
      <c r="G32" s="433"/>
      <c r="H32" s="434"/>
      <c r="I32" s="1">
        <v>136</v>
      </c>
      <c r="J32" s="260">
        <v>0</v>
      </c>
      <c r="K32" s="260">
        <v>0</v>
      </c>
      <c r="L32" s="7">
        <v>0</v>
      </c>
      <c r="M32" s="7">
        <v>0</v>
      </c>
    </row>
    <row r="33" spans="1:13" x14ac:dyDescent="0.2">
      <c r="A33" s="432" t="s">
        <v>282</v>
      </c>
      <c r="B33" s="433"/>
      <c r="C33" s="433"/>
      <c r="D33" s="433"/>
      <c r="E33" s="433"/>
      <c r="F33" s="433"/>
      <c r="G33" s="433"/>
      <c r="H33" s="434"/>
      <c r="I33" s="1">
        <v>137</v>
      </c>
      <c r="J33" s="267">
        <f>SUM(J34:J37)</f>
        <v>71267591</v>
      </c>
      <c r="K33" s="267">
        <f>SUM(K34:K37)</f>
        <v>25178116</v>
      </c>
      <c r="L33" s="45">
        <f>SUM(L34:L37)</f>
        <v>68058084</v>
      </c>
      <c r="M33" s="45">
        <f>SUM(M34:M37)</f>
        <v>30397498</v>
      </c>
    </row>
    <row r="34" spans="1:13" ht="27.75" customHeight="1" x14ac:dyDescent="0.2">
      <c r="A34" s="432" t="s">
        <v>283</v>
      </c>
      <c r="B34" s="433"/>
      <c r="C34" s="433"/>
      <c r="D34" s="433"/>
      <c r="E34" s="433"/>
      <c r="F34" s="433"/>
      <c r="G34" s="433"/>
      <c r="H34" s="434"/>
      <c r="I34" s="1">
        <v>138</v>
      </c>
      <c r="J34" s="260">
        <v>0</v>
      </c>
      <c r="K34" s="260">
        <v>0</v>
      </c>
      <c r="L34" s="7">
        <v>0</v>
      </c>
      <c r="M34" s="7">
        <v>0</v>
      </c>
    </row>
    <row r="35" spans="1:13" ht="25.5" customHeight="1" x14ac:dyDescent="0.2">
      <c r="A35" s="432" t="s">
        <v>284</v>
      </c>
      <c r="B35" s="433"/>
      <c r="C35" s="433"/>
      <c r="D35" s="433"/>
      <c r="E35" s="433"/>
      <c r="F35" s="433"/>
      <c r="G35" s="433"/>
      <c r="H35" s="434"/>
      <c r="I35" s="1">
        <v>139</v>
      </c>
      <c r="J35" s="260">
        <v>71267591</v>
      </c>
      <c r="K35" s="260">
        <v>25178116</v>
      </c>
      <c r="L35" s="7">
        <v>68058084</v>
      </c>
      <c r="M35" s="7">
        <v>30397498</v>
      </c>
    </row>
    <row r="36" spans="1:13" x14ac:dyDescent="0.2">
      <c r="A36" s="432" t="s">
        <v>285</v>
      </c>
      <c r="B36" s="433"/>
      <c r="C36" s="433"/>
      <c r="D36" s="433"/>
      <c r="E36" s="433"/>
      <c r="F36" s="433"/>
      <c r="G36" s="433"/>
      <c r="H36" s="434"/>
      <c r="I36" s="1">
        <v>140</v>
      </c>
      <c r="J36" s="260">
        <v>0</v>
      </c>
      <c r="K36" s="260">
        <v>0</v>
      </c>
      <c r="L36" s="7">
        <v>0</v>
      </c>
      <c r="M36" s="7">
        <v>0</v>
      </c>
    </row>
    <row r="37" spans="1:13" x14ac:dyDescent="0.2">
      <c r="A37" s="432" t="s">
        <v>286</v>
      </c>
      <c r="B37" s="433"/>
      <c r="C37" s="433"/>
      <c r="D37" s="433"/>
      <c r="E37" s="433"/>
      <c r="F37" s="433"/>
      <c r="G37" s="433"/>
      <c r="H37" s="434"/>
      <c r="I37" s="1">
        <v>141</v>
      </c>
      <c r="J37" s="260">
        <v>0</v>
      </c>
      <c r="K37" s="260">
        <v>0</v>
      </c>
      <c r="L37" s="7">
        <v>0</v>
      </c>
      <c r="M37" s="7">
        <v>0</v>
      </c>
    </row>
    <row r="38" spans="1:13" x14ac:dyDescent="0.2">
      <c r="A38" s="432" t="s">
        <v>287</v>
      </c>
      <c r="B38" s="433"/>
      <c r="C38" s="433"/>
      <c r="D38" s="433"/>
      <c r="E38" s="433"/>
      <c r="F38" s="433"/>
      <c r="G38" s="433"/>
      <c r="H38" s="434"/>
      <c r="I38" s="1">
        <v>142</v>
      </c>
      <c r="J38" s="260">
        <v>0</v>
      </c>
      <c r="K38" s="260">
        <v>0</v>
      </c>
      <c r="L38" s="7">
        <v>0</v>
      </c>
      <c r="M38" s="7">
        <v>0</v>
      </c>
    </row>
    <row r="39" spans="1:13" x14ac:dyDescent="0.2">
      <c r="A39" s="432" t="s">
        <v>288</v>
      </c>
      <c r="B39" s="433"/>
      <c r="C39" s="433"/>
      <c r="D39" s="433"/>
      <c r="E39" s="433"/>
      <c r="F39" s="433"/>
      <c r="G39" s="433"/>
      <c r="H39" s="434"/>
      <c r="I39" s="1">
        <v>143</v>
      </c>
      <c r="J39" s="260">
        <v>0</v>
      </c>
      <c r="K39" s="260">
        <v>0</v>
      </c>
      <c r="L39" s="7">
        <v>0</v>
      </c>
      <c r="M39" s="7">
        <v>0</v>
      </c>
    </row>
    <row r="40" spans="1:13" x14ac:dyDescent="0.2">
      <c r="A40" s="432" t="s">
        <v>259</v>
      </c>
      <c r="B40" s="433"/>
      <c r="C40" s="433"/>
      <c r="D40" s="433"/>
      <c r="E40" s="433"/>
      <c r="F40" s="433"/>
      <c r="G40" s="433"/>
      <c r="H40" s="434"/>
      <c r="I40" s="1">
        <v>144</v>
      </c>
      <c r="J40" s="260">
        <v>0</v>
      </c>
      <c r="K40" s="260">
        <v>0</v>
      </c>
      <c r="L40" s="7">
        <v>0</v>
      </c>
      <c r="M40" s="7">
        <v>0</v>
      </c>
    </row>
    <row r="41" spans="1:13" x14ac:dyDescent="0.2">
      <c r="A41" s="432" t="s">
        <v>258</v>
      </c>
      <c r="B41" s="433"/>
      <c r="C41" s="433"/>
      <c r="D41" s="433"/>
      <c r="E41" s="433"/>
      <c r="F41" s="433"/>
      <c r="G41" s="433"/>
      <c r="H41" s="434"/>
      <c r="I41" s="1">
        <v>145</v>
      </c>
      <c r="J41" s="260"/>
      <c r="K41" s="260"/>
      <c r="L41" s="7">
        <v>0</v>
      </c>
      <c r="M41" s="7">
        <v>0</v>
      </c>
    </row>
    <row r="42" spans="1:13" x14ac:dyDescent="0.2">
      <c r="A42" s="432" t="s">
        <v>257</v>
      </c>
      <c r="B42" s="433"/>
      <c r="C42" s="433"/>
      <c r="D42" s="433"/>
      <c r="E42" s="433"/>
      <c r="F42" s="433"/>
      <c r="G42" s="433"/>
      <c r="H42" s="434"/>
      <c r="I42" s="1">
        <v>146</v>
      </c>
      <c r="J42" s="267">
        <f>J7+J27+J38+J40</f>
        <v>346537263</v>
      </c>
      <c r="K42" s="267">
        <f>K7+K27+K38+K40</f>
        <v>119306686</v>
      </c>
      <c r="L42" s="45">
        <f>L7+L27+L38+L40</f>
        <v>367667173</v>
      </c>
      <c r="M42" s="45">
        <f>M7+M27+M38+M40</f>
        <v>129021902</v>
      </c>
    </row>
    <row r="43" spans="1:13" x14ac:dyDescent="0.2">
      <c r="A43" s="432" t="s">
        <v>256</v>
      </c>
      <c r="B43" s="433"/>
      <c r="C43" s="433"/>
      <c r="D43" s="433"/>
      <c r="E43" s="433"/>
      <c r="F43" s="433"/>
      <c r="G43" s="433"/>
      <c r="H43" s="434"/>
      <c r="I43" s="1">
        <v>147</v>
      </c>
      <c r="J43" s="267">
        <f>J10+J33+J39+J41</f>
        <v>406246413</v>
      </c>
      <c r="K43" s="267">
        <f>K10+K33+K39+K41</f>
        <v>140308288</v>
      </c>
      <c r="L43" s="45">
        <f>L10+L33+L39+L41</f>
        <v>414946656</v>
      </c>
      <c r="M43" s="45">
        <f>M10+M33+M39+M41</f>
        <v>153320299</v>
      </c>
    </row>
    <row r="44" spans="1:13" x14ac:dyDescent="0.2">
      <c r="A44" s="432" t="s">
        <v>253</v>
      </c>
      <c r="B44" s="433"/>
      <c r="C44" s="433"/>
      <c r="D44" s="433"/>
      <c r="E44" s="433"/>
      <c r="F44" s="433"/>
      <c r="G44" s="433"/>
      <c r="H44" s="434"/>
      <c r="I44" s="1">
        <v>148</v>
      </c>
      <c r="J44" s="267">
        <f>J42-J43</f>
        <v>-59709150</v>
      </c>
      <c r="K44" s="267">
        <f>K42-K43</f>
        <v>-21001602</v>
      </c>
      <c r="L44" s="45">
        <f>L42-L43</f>
        <v>-47279483</v>
      </c>
      <c r="M44" s="45">
        <f>M42-M43</f>
        <v>-24298397</v>
      </c>
    </row>
    <row r="45" spans="1:13" x14ac:dyDescent="0.2">
      <c r="A45" s="440" t="s">
        <v>255</v>
      </c>
      <c r="B45" s="441"/>
      <c r="C45" s="441"/>
      <c r="D45" s="441"/>
      <c r="E45" s="441"/>
      <c r="F45" s="441"/>
      <c r="G45" s="441"/>
      <c r="H45" s="442"/>
      <c r="I45" s="1">
        <v>149</v>
      </c>
      <c r="J45" s="267">
        <f>IF(J42&gt;J43,J42-J43,0)</f>
        <v>0</v>
      </c>
      <c r="K45" s="267">
        <f>IF(K42&gt;K43,K42-K43,0)</f>
        <v>0</v>
      </c>
      <c r="L45" s="45">
        <f>IF(L42&gt;L43,L42-L43,0)</f>
        <v>0</v>
      </c>
      <c r="M45" s="45">
        <f>IF(M42&gt;M43,M42-M43,0)</f>
        <v>0</v>
      </c>
    </row>
    <row r="46" spans="1:13" x14ac:dyDescent="0.2">
      <c r="A46" s="440" t="s">
        <v>254</v>
      </c>
      <c r="B46" s="441"/>
      <c r="C46" s="441"/>
      <c r="D46" s="441"/>
      <c r="E46" s="441"/>
      <c r="F46" s="441"/>
      <c r="G46" s="441"/>
      <c r="H46" s="442"/>
      <c r="I46" s="1">
        <v>150</v>
      </c>
      <c r="J46" s="267">
        <f>IF(J43&gt;J42,J43-J42,0)</f>
        <v>59709150</v>
      </c>
      <c r="K46" s="267">
        <f>IF(K43&gt;K42,K43-K42,0)</f>
        <v>21001602</v>
      </c>
      <c r="L46" s="45">
        <f>IF(L43&gt;L42,L43-L42,0)</f>
        <v>47279483</v>
      </c>
      <c r="M46" s="45">
        <f>IF(M43&gt;M42,M43-M42,0)</f>
        <v>24298397</v>
      </c>
    </row>
    <row r="47" spans="1:13" x14ac:dyDescent="0.2">
      <c r="A47" s="432" t="s">
        <v>252</v>
      </c>
      <c r="B47" s="433"/>
      <c r="C47" s="433"/>
      <c r="D47" s="433"/>
      <c r="E47" s="433"/>
      <c r="F47" s="433"/>
      <c r="G47" s="433"/>
      <c r="H47" s="434"/>
      <c r="I47" s="1">
        <v>151</v>
      </c>
      <c r="J47" s="260"/>
      <c r="K47" s="260"/>
      <c r="L47" s="7"/>
      <c r="M47" s="7"/>
    </row>
    <row r="48" spans="1:13" x14ac:dyDescent="0.2">
      <c r="A48" s="432" t="s">
        <v>251</v>
      </c>
      <c r="B48" s="433"/>
      <c r="C48" s="433"/>
      <c r="D48" s="433"/>
      <c r="E48" s="433"/>
      <c r="F48" s="433"/>
      <c r="G48" s="433"/>
      <c r="H48" s="434"/>
      <c r="I48" s="1">
        <v>152</v>
      </c>
      <c r="J48" s="267">
        <f>J44-J47</f>
        <v>-59709150</v>
      </c>
      <c r="K48" s="267">
        <f>K44-K47</f>
        <v>-21001602</v>
      </c>
      <c r="L48" s="45">
        <f>L44-L47</f>
        <v>-47279483</v>
      </c>
      <c r="M48" s="45">
        <f>M44-M47</f>
        <v>-24298397</v>
      </c>
    </row>
    <row r="49" spans="1:13" x14ac:dyDescent="0.2">
      <c r="A49" s="440" t="s">
        <v>249</v>
      </c>
      <c r="B49" s="441"/>
      <c r="C49" s="441"/>
      <c r="D49" s="441"/>
      <c r="E49" s="441"/>
      <c r="F49" s="441"/>
      <c r="G49" s="441"/>
      <c r="H49" s="442"/>
      <c r="I49" s="1">
        <v>153</v>
      </c>
      <c r="J49" s="267">
        <f>IF(J48&gt;0,J48,0)</f>
        <v>0</v>
      </c>
      <c r="K49" s="267">
        <f>IF(K48&gt;0,K48,0)</f>
        <v>0</v>
      </c>
      <c r="L49" s="45">
        <f>IF(L48&gt;0,L48,0)</f>
        <v>0</v>
      </c>
      <c r="M49" s="45">
        <f>IF(M48&gt;0,M48,0)</f>
        <v>0</v>
      </c>
    </row>
    <row r="50" spans="1:13" x14ac:dyDescent="0.2">
      <c r="A50" s="472" t="s">
        <v>250</v>
      </c>
      <c r="B50" s="473"/>
      <c r="C50" s="473"/>
      <c r="D50" s="473"/>
      <c r="E50" s="473"/>
      <c r="F50" s="473"/>
      <c r="G50" s="473"/>
      <c r="H50" s="474"/>
      <c r="I50" s="2">
        <v>154</v>
      </c>
      <c r="J50" s="269">
        <f>IF(J48&lt;0,-J48,0)</f>
        <v>59709150</v>
      </c>
      <c r="K50" s="269">
        <f>IF(K48&lt;0,-K48,0)</f>
        <v>21001602</v>
      </c>
      <c r="L50" s="51">
        <f>IF(L48&lt;0,-L48,0)</f>
        <v>47279483</v>
      </c>
      <c r="M50" s="51">
        <f>IF(M48&lt;0,-M48,0)</f>
        <v>24298397</v>
      </c>
    </row>
    <row r="51" spans="1:13" ht="12.75" customHeight="1" x14ac:dyDescent="0.2">
      <c r="A51" s="420" t="s">
        <v>248</v>
      </c>
      <c r="B51" s="421"/>
      <c r="C51" s="421"/>
      <c r="D51" s="421"/>
      <c r="E51" s="421"/>
      <c r="F51" s="421"/>
      <c r="G51" s="421"/>
      <c r="H51" s="421"/>
      <c r="I51" s="421"/>
      <c r="J51" s="421"/>
      <c r="K51" s="421"/>
      <c r="L51" s="421"/>
      <c r="M51" s="421"/>
    </row>
    <row r="52" spans="1:13" ht="12.75" customHeight="1" x14ac:dyDescent="0.2">
      <c r="A52" s="424" t="s">
        <v>247</v>
      </c>
      <c r="B52" s="425"/>
      <c r="C52" s="425"/>
      <c r="D52" s="425"/>
      <c r="E52" s="425"/>
      <c r="F52" s="425"/>
      <c r="G52" s="425"/>
      <c r="H52" s="425"/>
      <c r="I52" s="1"/>
      <c r="J52" s="7"/>
      <c r="K52" s="7"/>
      <c r="L52" s="7"/>
      <c r="M52" s="7"/>
    </row>
    <row r="53" spans="1:13" ht="12.75" customHeight="1" x14ac:dyDescent="0.2">
      <c r="A53" s="475" t="s">
        <v>236</v>
      </c>
      <c r="B53" s="476"/>
      <c r="C53" s="476"/>
      <c r="D53" s="476"/>
      <c r="E53" s="476"/>
      <c r="F53" s="476"/>
      <c r="G53" s="476"/>
      <c r="H53" s="477"/>
      <c r="I53" s="1">
        <v>155</v>
      </c>
      <c r="J53" s="267">
        <v>-59709150</v>
      </c>
      <c r="K53" s="267">
        <v>-21001602</v>
      </c>
      <c r="L53" s="266">
        <v>-47279483</v>
      </c>
      <c r="M53" s="266">
        <v>-24298397</v>
      </c>
    </row>
    <row r="54" spans="1:13" ht="12.75" customHeight="1" x14ac:dyDescent="0.2">
      <c r="A54" s="462" t="s">
        <v>235</v>
      </c>
      <c r="B54" s="463"/>
      <c r="C54" s="463"/>
      <c r="D54" s="463"/>
      <c r="E54" s="463"/>
      <c r="F54" s="463"/>
      <c r="G54" s="463"/>
      <c r="H54" s="464"/>
      <c r="I54" s="1">
        <v>156</v>
      </c>
      <c r="J54" s="7"/>
      <c r="K54" s="7"/>
      <c r="L54" s="8"/>
      <c r="M54" s="8"/>
    </row>
    <row r="55" spans="1:13" ht="12.75" customHeight="1" x14ac:dyDescent="0.2">
      <c r="A55" s="420" t="s">
        <v>289</v>
      </c>
      <c r="B55" s="421"/>
      <c r="C55" s="421"/>
      <c r="D55" s="421"/>
      <c r="E55" s="421"/>
      <c r="F55" s="421"/>
      <c r="G55" s="421"/>
      <c r="H55" s="421"/>
      <c r="I55" s="421"/>
      <c r="J55" s="421"/>
      <c r="K55" s="421"/>
      <c r="L55" s="421"/>
      <c r="M55" s="421"/>
    </row>
    <row r="56" spans="1:13" x14ac:dyDescent="0.2">
      <c r="A56" s="424" t="s">
        <v>290</v>
      </c>
      <c r="B56" s="425"/>
      <c r="C56" s="425"/>
      <c r="D56" s="425"/>
      <c r="E56" s="425"/>
      <c r="F56" s="425"/>
      <c r="G56" s="425"/>
      <c r="H56" s="448"/>
      <c r="I56" s="9">
        <v>157</v>
      </c>
      <c r="J56" s="265">
        <f>J48</f>
        <v>-59709150</v>
      </c>
      <c r="K56" s="265">
        <f>K48</f>
        <v>-21001602</v>
      </c>
      <c r="L56" s="6">
        <f>L48</f>
        <v>-47279483</v>
      </c>
      <c r="M56" s="6">
        <f>M48</f>
        <v>-24298397</v>
      </c>
    </row>
    <row r="57" spans="1:13" x14ac:dyDescent="0.2">
      <c r="A57" s="432" t="s">
        <v>291</v>
      </c>
      <c r="B57" s="433"/>
      <c r="C57" s="433"/>
      <c r="D57" s="433"/>
      <c r="E57" s="433"/>
      <c r="F57" s="433"/>
      <c r="G57" s="433"/>
      <c r="H57" s="434"/>
      <c r="I57" s="1">
        <v>158</v>
      </c>
      <c r="J57" s="45">
        <f>SUM(J58:J64)</f>
        <v>0</v>
      </c>
      <c r="K57" s="45">
        <f>SUM(K58:K64)</f>
        <v>0</v>
      </c>
      <c r="L57" s="45">
        <f>SUM(L58:L64)</f>
        <v>0</v>
      </c>
      <c r="M57" s="45">
        <f>SUM(M58:M64)</f>
        <v>0</v>
      </c>
    </row>
    <row r="58" spans="1:13" ht="12.75" customHeight="1" x14ac:dyDescent="0.2">
      <c r="A58" s="432" t="s">
        <v>293</v>
      </c>
      <c r="B58" s="433"/>
      <c r="C58" s="433"/>
      <c r="D58" s="433"/>
      <c r="E58" s="433"/>
      <c r="F58" s="433"/>
      <c r="G58" s="433"/>
      <c r="H58" s="434"/>
      <c r="I58" s="1">
        <v>159</v>
      </c>
      <c r="J58" s="7">
        <v>0</v>
      </c>
      <c r="K58" s="7">
        <v>0</v>
      </c>
      <c r="L58" s="7">
        <v>0</v>
      </c>
      <c r="M58" s="7">
        <v>0</v>
      </c>
    </row>
    <row r="59" spans="1:13" x14ac:dyDescent="0.2">
      <c r="A59" s="432" t="s">
        <v>612</v>
      </c>
      <c r="B59" s="433"/>
      <c r="C59" s="433"/>
      <c r="D59" s="433"/>
      <c r="E59" s="433"/>
      <c r="F59" s="433"/>
      <c r="G59" s="433"/>
      <c r="H59" s="434"/>
      <c r="I59" s="1">
        <v>160</v>
      </c>
      <c r="J59" s="7">
        <v>0</v>
      </c>
      <c r="K59" s="7">
        <v>0</v>
      </c>
      <c r="L59" s="7">
        <v>0</v>
      </c>
      <c r="M59" s="7">
        <v>0</v>
      </c>
    </row>
    <row r="60" spans="1:13" ht="12.75" customHeight="1" x14ac:dyDescent="0.2">
      <c r="A60" s="432" t="s">
        <v>294</v>
      </c>
      <c r="B60" s="433"/>
      <c r="C60" s="433"/>
      <c r="D60" s="433"/>
      <c r="E60" s="433"/>
      <c r="F60" s="433"/>
      <c r="G60" s="433"/>
      <c r="H60" s="434"/>
      <c r="I60" s="1">
        <v>161</v>
      </c>
      <c r="J60" s="7">
        <v>0</v>
      </c>
      <c r="K60" s="7">
        <v>0</v>
      </c>
      <c r="L60" s="7">
        <v>0</v>
      </c>
      <c r="M60" s="7">
        <v>0</v>
      </c>
    </row>
    <row r="61" spans="1:13" ht="12.75" customHeight="1" x14ac:dyDescent="0.2">
      <c r="A61" s="432" t="s">
        <v>295</v>
      </c>
      <c r="B61" s="433"/>
      <c r="C61" s="433"/>
      <c r="D61" s="433"/>
      <c r="E61" s="433"/>
      <c r="F61" s="433"/>
      <c r="G61" s="433"/>
      <c r="H61" s="434"/>
      <c r="I61" s="1">
        <v>162</v>
      </c>
      <c r="J61" s="7">
        <v>0</v>
      </c>
      <c r="K61" s="7">
        <v>0</v>
      </c>
      <c r="L61" s="7">
        <v>0</v>
      </c>
      <c r="M61" s="7">
        <v>0</v>
      </c>
    </row>
    <row r="62" spans="1:13" ht="12.75" customHeight="1" x14ac:dyDescent="0.2">
      <c r="A62" s="432" t="s">
        <v>296</v>
      </c>
      <c r="B62" s="433"/>
      <c r="C62" s="433"/>
      <c r="D62" s="433"/>
      <c r="E62" s="433"/>
      <c r="F62" s="433"/>
      <c r="G62" s="433"/>
      <c r="H62" s="434"/>
      <c r="I62" s="1">
        <v>163</v>
      </c>
      <c r="J62" s="7">
        <v>0</v>
      </c>
      <c r="K62" s="7">
        <v>0</v>
      </c>
      <c r="L62" s="7">
        <v>0</v>
      </c>
      <c r="M62" s="7">
        <v>0</v>
      </c>
    </row>
    <row r="63" spans="1:13" ht="12.75" customHeight="1" x14ac:dyDescent="0.2">
      <c r="A63" s="432" t="s">
        <v>297</v>
      </c>
      <c r="B63" s="433"/>
      <c r="C63" s="433"/>
      <c r="D63" s="433"/>
      <c r="E63" s="433"/>
      <c r="F63" s="433"/>
      <c r="G63" s="433"/>
      <c r="H63" s="434"/>
      <c r="I63" s="1">
        <v>164</v>
      </c>
      <c r="J63" s="7">
        <v>0</v>
      </c>
      <c r="K63" s="7">
        <v>0</v>
      </c>
      <c r="L63" s="7">
        <v>0</v>
      </c>
      <c r="M63" s="7">
        <v>0</v>
      </c>
    </row>
    <row r="64" spans="1:13" ht="12.75" customHeight="1" x14ac:dyDescent="0.2">
      <c r="A64" s="432" t="s">
        <v>298</v>
      </c>
      <c r="B64" s="433"/>
      <c r="C64" s="433"/>
      <c r="D64" s="433"/>
      <c r="E64" s="433"/>
      <c r="F64" s="433"/>
      <c r="G64" s="433"/>
      <c r="H64" s="434"/>
      <c r="I64" s="1">
        <v>165</v>
      </c>
      <c r="J64" s="7">
        <v>0</v>
      </c>
      <c r="K64" s="7">
        <v>0</v>
      </c>
      <c r="L64" s="7">
        <v>0</v>
      </c>
      <c r="M64" s="7">
        <v>0</v>
      </c>
    </row>
    <row r="65" spans="1:13" ht="12.75" customHeight="1" x14ac:dyDescent="0.2">
      <c r="A65" s="432" t="s">
        <v>292</v>
      </c>
      <c r="B65" s="433"/>
      <c r="C65" s="433"/>
      <c r="D65" s="433"/>
      <c r="E65" s="433"/>
      <c r="F65" s="433"/>
      <c r="G65" s="433"/>
      <c r="H65" s="434"/>
      <c r="I65" s="1">
        <v>166</v>
      </c>
      <c r="J65" s="7">
        <v>0</v>
      </c>
      <c r="K65" s="7">
        <v>0</v>
      </c>
      <c r="L65" s="7">
        <v>0</v>
      </c>
      <c r="M65" s="7">
        <v>0</v>
      </c>
    </row>
    <row r="66" spans="1:13" ht="12.75" customHeight="1" x14ac:dyDescent="0.2">
      <c r="A66" s="432" t="s">
        <v>299</v>
      </c>
      <c r="B66" s="433"/>
      <c r="C66" s="433"/>
      <c r="D66" s="433"/>
      <c r="E66" s="433"/>
      <c r="F66" s="433"/>
      <c r="G66" s="433"/>
      <c r="H66" s="434"/>
      <c r="I66" s="1">
        <v>167</v>
      </c>
      <c r="J66" s="45">
        <f>J57-J65</f>
        <v>0</v>
      </c>
      <c r="K66" s="45">
        <f>K57-K65</f>
        <v>0</v>
      </c>
      <c r="L66" s="45">
        <f>L57-L65</f>
        <v>0</v>
      </c>
      <c r="M66" s="45">
        <f>M57-M65</f>
        <v>0</v>
      </c>
    </row>
    <row r="67" spans="1:13" ht="12.75" customHeight="1" x14ac:dyDescent="0.2">
      <c r="A67" s="432" t="s">
        <v>300</v>
      </c>
      <c r="B67" s="433"/>
      <c r="C67" s="433"/>
      <c r="D67" s="433"/>
      <c r="E67" s="433"/>
      <c r="F67" s="433"/>
      <c r="G67" s="433"/>
      <c r="H67" s="434"/>
      <c r="I67" s="1">
        <v>168</v>
      </c>
      <c r="J67" s="51">
        <f>J56+J66</f>
        <v>-59709150</v>
      </c>
      <c r="K67" s="51">
        <f>K56+K66</f>
        <v>-21001602</v>
      </c>
      <c r="L67" s="51">
        <f>L56+L66</f>
        <v>-47279483</v>
      </c>
      <c r="M67" s="51">
        <f>M56+M66</f>
        <v>-24298397</v>
      </c>
    </row>
    <row r="68" spans="1:13" ht="12.75" customHeight="1" x14ac:dyDescent="0.2">
      <c r="A68" s="465" t="s">
        <v>301</v>
      </c>
      <c r="B68" s="466"/>
      <c r="C68" s="466"/>
      <c r="D68" s="466"/>
      <c r="E68" s="466"/>
      <c r="F68" s="466"/>
      <c r="G68" s="466"/>
      <c r="H68" s="466"/>
      <c r="I68" s="466"/>
      <c r="J68" s="466"/>
      <c r="K68" s="466"/>
      <c r="L68" s="466"/>
      <c r="M68" s="466"/>
    </row>
    <row r="69" spans="1:13" ht="12.75" customHeight="1" x14ac:dyDescent="0.2">
      <c r="A69" s="467" t="s">
        <v>302</v>
      </c>
      <c r="B69" s="468"/>
      <c r="C69" s="468"/>
      <c r="D69" s="468"/>
      <c r="E69" s="468"/>
      <c r="F69" s="468"/>
      <c r="G69" s="468"/>
      <c r="H69" s="468"/>
      <c r="I69" s="468"/>
      <c r="J69" s="468"/>
      <c r="K69" s="468"/>
      <c r="L69" s="468"/>
      <c r="M69" s="468"/>
    </row>
    <row r="70" spans="1:13" x14ac:dyDescent="0.2">
      <c r="A70" s="469" t="s">
        <v>236</v>
      </c>
      <c r="B70" s="470"/>
      <c r="C70" s="470"/>
      <c r="D70" s="470"/>
      <c r="E70" s="470"/>
      <c r="F70" s="470"/>
      <c r="G70" s="470"/>
      <c r="H70" s="471"/>
      <c r="I70" s="9">
        <v>169</v>
      </c>
      <c r="J70" s="6">
        <f>J67</f>
        <v>-59709150</v>
      </c>
      <c r="K70" s="259">
        <f>K67</f>
        <v>-21001602</v>
      </c>
      <c r="L70" s="259">
        <f>L67</f>
        <v>-47279483</v>
      </c>
      <c r="M70" s="259">
        <f>M67</f>
        <v>-24298397</v>
      </c>
    </row>
    <row r="71" spans="1:13" x14ac:dyDescent="0.2">
      <c r="A71" s="462" t="s">
        <v>235</v>
      </c>
      <c r="B71" s="463"/>
      <c r="C71" s="463"/>
      <c r="D71" s="463"/>
      <c r="E71" s="463"/>
      <c r="F71" s="463"/>
      <c r="G71" s="463"/>
      <c r="H71" s="464"/>
      <c r="I71" s="4">
        <v>170</v>
      </c>
      <c r="J71" s="8">
        <f>J54</f>
        <v>0</v>
      </c>
      <c r="K71" s="8">
        <f>K54</f>
        <v>0</v>
      </c>
      <c r="L71" s="8">
        <v>0</v>
      </c>
      <c r="M71" s="8">
        <v>0</v>
      </c>
    </row>
  </sheetData>
  <mergeCells count="73">
    <mergeCell ref="A3:M3"/>
    <mergeCell ref="A4:H4"/>
    <mergeCell ref="A6:H6"/>
    <mergeCell ref="A7:H7"/>
    <mergeCell ref="A8:H8"/>
    <mergeCell ref="A9:H9"/>
    <mergeCell ref="J4:K4"/>
    <mergeCell ref="L4:M4"/>
    <mergeCell ref="A5:H5"/>
    <mergeCell ref="A14:H14"/>
    <mergeCell ref="A15:H15"/>
    <mergeCell ref="A16:H16"/>
    <mergeCell ref="A17:H17"/>
    <mergeCell ref="A10:H10"/>
    <mergeCell ref="A11:H11"/>
    <mergeCell ref="A12:H12"/>
    <mergeCell ref="A13:H13"/>
    <mergeCell ref="A22:H22"/>
    <mergeCell ref="A23:H23"/>
    <mergeCell ref="A24:H24"/>
    <mergeCell ref="A25:H25"/>
    <mergeCell ref="A18:H18"/>
    <mergeCell ref="A19:H19"/>
    <mergeCell ref="A20:H20"/>
    <mergeCell ref="A21:H21"/>
    <mergeCell ref="A30:H30"/>
    <mergeCell ref="A31:H31"/>
    <mergeCell ref="A32:H32"/>
    <mergeCell ref="A33:H33"/>
    <mergeCell ref="A26:H26"/>
    <mergeCell ref="A27:H27"/>
    <mergeCell ref="A28:H28"/>
    <mergeCell ref="A29:H29"/>
    <mergeCell ref="A38:H38"/>
    <mergeCell ref="A39:H39"/>
    <mergeCell ref="A40:H40"/>
    <mergeCell ref="A41:H41"/>
    <mergeCell ref="A34:H34"/>
    <mergeCell ref="A35:H35"/>
    <mergeCell ref="A36:H36"/>
    <mergeCell ref="A37:H37"/>
    <mergeCell ref="A46:H46"/>
    <mergeCell ref="A47:H47"/>
    <mergeCell ref="A48:H48"/>
    <mergeCell ref="A49:H49"/>
    <mergeCell ref="A42:H42"/>
    <mergeCell ref="A43:H43"/>
    <mergeCell ref="A44:H44"/>
    <mergeCell ref="A45:H45"/>
    <mergeCell ref="A54:H54"/>
    <mergeCell ref="A56:H56"/>
    <mergeCell ref="A55:M55"/>
    <mergeCell ref="A57:H57"/>
    <mergeCell ref="A50:H50"/>
    <mergeCell ref="A51:M51"/>
    <mergeCell ref="A52:H52"/>
    <mergeCell ref="A53:H53"/>
    <mergeCell ref="A2:M2"/>
    <mergeCell ref="A1:M1"/>
    <mergeCell ref="A71:H71"/>
    <mergeCell ref="A65:H65"/>
    <mergeCell ref="A66:H66"/>
    <mergeCell ref="A67:H67"/>
    <mergeCell ref="A68:M68"/>
    <mergeCell ref="A69:M69"/>
    <mergeCell ref="A62:H62"/>
    <mergeCell ref="A63:H63"/>
    <mergeCell ref="A64:H64"/>
    <mergeCell ref="A70:H70"/>
    <mergeCell ref="A58:H58"/>
    <mergeCell ref="A59:H59"/>
    <mergeCell ref="A60:H60"/>
    <mergeCell ref="A61:H61"/>
  </mergeCells>
  <phoneticPr fontId="6" type="noConversion"/>
  <dataValidations count="3">
    <dataValidation type="whole" operator="notEqual" allowBlank="1" showInputMessage="1" showErrorMessage="1" errorTitle="Pogrešan unos" error="Mogu se unijeti samo cjelobrojne vrijednosti." sqref="J47:L47 J54:L54 J56:M67 L71 L70:M70 J70:K71 L53:M53">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J10:M10 J8:K9 J34:K46 L42:M46 L23 L28 L34 J33:M33 L36:L41 J27:M27 L30:L32 J22:M22 L25:L26 J16:M16 J12:M12 J7:M7 J13:K15 J17:K21 J23:K26 J28:K32 J48:M50 J53:K53">
      <formula1>0</formula1>
    </dataValidation>
  </dataValidations>
  <pageMargins left="0.75" right="0.75" top="1" bottom="1" header="0.5" footer="0.5"/>
  <pageSetup paperSize="9" scale="70" orientation="portrait" r:id="rId1"/>
  <headerFooter alignWithMargins="0"/>
  <ignoredErrors>
    <ignoredError sqref="J57:K57" formulaRange="1"/>
    <ignoredError sqref="J71:K71 J70:M70 L56:M56 A1:M7 A27:M27 A17:K21 A56:K56 A16:I16 A23:K24 A22:I22 A51:M52 A33:I50 L33:M33 A10:M12 A8:K9 A13:K15 A25:K26 A28:K32 L42:M50 A54:M55 A53:I53" unlockedFormula="1"/>
    <ignoredError sqref="L57:M57 L16:M16 J16:K16 J22:K22 J33:K50 L22:M22"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2"/>
  <sheetViews>
    <sheetView topLeftCell="A10" zoomScaleNormal="100" zoomScaleSheetLayoutView="110" workbookViewId="0">
      <selection activeCell="N56" sqref="N56"/>
    </sheetView>
  </sheetViews>
  <sheetFormatPr defaultRowHeight="12.75" x14ac:dyDescent="0.2"/>
  <cols>
    <col min="1" max="9" width="9.140625" style="44"/>
    <col min="10" max="10" width="13.5703125" style="44" customWidth="1"/>
    <col min="11" max="11" width="13.42578125" style="44" customWidth="1"/>
    <col min="12" max="12" width="11.85546875" style="44" customWidth="1"/>
    <col min="13" max="16384" width="9.140625" style="44"/>
  </cols>
  <sheetData>
    <row r="1" spans="1:11" ht="12.75" customHeight="1" x14ac:dyDescent="0.2">
      <c r="A1" s="492" t="s">
        <v>303</v>
      </c>
      <c r="B1" s="492"/>
      <c r="C1" s="492"/>
      <c r="D1" s="492"/>
      <c r="E1" s="492"/>
      <c r="F1" s="492"/>
      <c r="G1" s="492"/>
      <c r="H1" s="492"/>
      <c r="I1" s="492"/>
      <c r="J1" s="492"/>
      <c r="K1" s="492"/>
    </row>
    <row r="2" spans="1:11" ht="12.75" customHeight="1" x14ac:dyDescent="0.2">
      <c r="A2" s="493" t="s">
        <v>600</v>
      </c>
      <c r="B2" s="493"/>
      <c r="C2" s="493"/>
      <c r="D2" s="493"/>
      <c r="E2" s="493"/>
      <c r="F2" s="493"/>
      <c r="G2" s="493"/>
      <c r="H2" s="493"/>
      <c r="I2" s="493"/>
      <c r="J2" s="493"/>
      <c r="K2" s="493"/>
    </row>
    <row r="3" spans="1:11" ht="12.75" customHeight="1" x14ac:dyDescent="0.2">
      <c r="A3" s="489" t="s">
        <v>134</v>
      </c>
      <c r="B3" s="490"/>
      <c r="C3" s="490"/>
      <c r="D3" s="490"/>
      <c r="E3" s="490"/>
      <c r="F3" s="490"/>
      <c r="G3" s="490"/>
      <c r="H3" s="490"/>
      <c r="I3" s="490"/>
      <c r="J3" s="490"/>
      <c r="K3" s="491"/>
    </row>
    <row r="4" spans="1:11" ht="22.5" x14ac:dyDescent="0.2">
      <c r="A4" s="494" t="s">
        <v>135</v>
      </c>
      <c r="B4" s="494"/>
      <c r="C4" s="494"/>
      <c r="D4" s="494"/>
      <c r="E4" s="494"/>
      <c r="F4" s="494"/>
      <c r="G4" s="494"/>
      <c r="H4" s="494"/>
      <c r="I4" s="145" t="s">
        <v>240</v>
      </c>
      <c r="J4" s="144" t="s">
        <v>137</v>
      </c>
      <c r="K4" s="144" t="s">
        <v>138</v>
      </c>
    </row>
    <row r="5" spans="1:11" x14ac:dyDescent="0.2">
      <c r="A5" s="488">
        <v>1</v>
      </c>
      <c r="B5" s="488"/>
      <c r="C5" s="488"/>
      <c r="D5" s="488"/>
      <c r="E5" s="488"/>
      <c r="F5" s="488"/>
      <c r="G5" s="488"/>
      <c r="H5" s="488"/>
      <c r="I5" s="57">
        <v>2</v>
      </c>
      <c r="J5" s="58" t="s">
        <v>57</v>
      </c>
      <c r="K5" s="58" t="s">
        <v>58</v>
      </c>
    </row>
    <row r="6" spans="1:11" ht="12.75" customHeight="1" x14ac:dyDescent="0.2">
      <c r="A6" s="420" t="s">
        <v>304</v>
      </c>
      <c r="B6" s="421"/>
      <c r="C6" s="421"/>
      <c r="D6" s="421"/>
      <c r="E6" s="421"/>
      <c r="F6" s="421"/>
      <c r="G6" s="421"/>
      <c r="H6" s="421"/>
      <c r="I6" s="486"/>
      <c r="J6" s="486"/>
      <c r="K6" s="487"/>
    </row>
    <row r="7" spans="1:11" ht="12.75" customHeight="1" x14ac:dyDescent="0.2">
      <c r="A7" s="482" t="s">
        <v>305</v>
      </c>
      <c r="B7" s="482"/>
      <c r="C7" s="482"/>
      <c r="D7" s="482"/>
      <c r="E7" s="482"/>
      <c r="F7" s="482"/>
      <c r="G7" s="482"/>
      <c r="H7" s="482"/>
      <c r="I7" s="1">
        <v>1</v>
      </c>
      <c r="J7" s="301">
        <v>-59709150</v>
      </c>
      <c r="K7" s="7">
        <v>-47279483</v>
      </c>
    </row>
    <row r="8" spans="1:11" ht="12.75" customHeight="1" x14ac:dyDescent="0.2">
      <c r="A8" s="482" t="s">
        <v>306</v>
      </c>
      <c r="B8" s="482"/>
      <c r="C8" s="482"/>
      <c r="D8" s="482"/>
      <c r="E8" s="482"/>
      <c r="F8" s="482"/>
      <c r="G8" s="482"/>
      <c r="H8" s="482"/>
      <c r="I8" s="1">
        <v>2</v>
      </c>
      <c r="J8" s="301">
        <v>38827940</v>
      </c>
      <c r="K8" s="7">
        <v>42032721</v>
      </c>
    </row>
    <row r="9" spans="1:11" ht="12.75" customHeight="1" x14ac:dyDescent="0.2">
      <c r="A9" s="482" t="s">
        <v>307</v>
      </c>
      <c r="B9" s="482"/>
      <c r="C9" s="482"/>
      <c r="D9" s="482"/>
      <c r="E9" s="482"/>
      <c r="F9" s="482"/>
      <c r="G9" s="482"/>
      <c r="H9" s="482"/>
      <c r="I9" s="1">
        <v>3</v>
      </c>
      <c r="J9" s="301">
        <v>9506600</v>
      </c>
      <c r="K9" s="7">
        <v>23453992</v>
      </c>
    </row>
    <row r="10" spans="1:11" ht="12.75" customHeight="1" x14ac:dyDescent="0.2">
      <c r="A10" s="482" t="s">
        <v>308</v>
      </c>
      <c r="B10" s="482"/>
      <c r="C10" s="482"/>
      <c r="D10" s="482"/>
      <c r="E10" s="482"/>
      <c r="F10" s="482"/>
      <c r="G10" s="482"/>
      <c r="H10" s="482"/>
      <c r="I10" s="1">
        <v>4</v>
      </c>
      <c r="J10" s="301">
        <v>0</v>
      </c>
      <c r="K10" s="7"/>
    </row>
    <row r="11" spans="1:11" ht="12.75" customHeight="1" x14ac:dyDescent="0.2">
      <c r="A11" s="482" t="s">
        <v>309</v>
      </c>
      <c r="B11" s="482"/>
      <c r="C11" s="482"/>
      <c r="D11" s="482"/>
      <c r="E11" s="482"/>
      <c r="F11" s="482"/>
      <c r="G11" s="482"/>
      <c r="H11" s="482"/>
      <c r="I11" s="1">
        <v>5</v>
      </c>
      <c r="J11" s="301">
        <v>1620366</v>
      </c>
      <c r="K11" s="7"/>
    </row>
    <row r="12" spans="1:11" ht="12.75" customHeight="1" x14ac:dyDescent="0.2">
      <c r="A12" s="482" t="s">
        <v>310</v>
      </c>
      <c r="B12" s="482"/>
      <c r="C12" s="482"/>
      <c r="D12" s="482"/>
      <c r="E12" s="482"/>
      <c r="F12" s="482"/>
      <c r="G12" s="482"/>
      <c r="H12" s="482"/>
      <c r="I12" s="1">
        <v>6</v>
      </c>
      <c r="J12" s="301"/>
      <c r="K12" s="7">
        <v>19863524</v>
      </c>
    </row>
    <row r="13" spans="1:11" ht="12.75" customHeight="1" x14ac:dyDescent="0.2">
      <c r="A13" s="481" t="s">
        <v>311</v>
      </c>
      <c r="B13" s="481"/>
      <c r="C13" s="481"/>
      <c r="D13" s="481"/>
      <c r="E13" s="481"/>
      <c r="F13" s="481"/>
      <c r="G13" s="481"/>
      <c r="H13" s="481"/>
      <c r="I13" s="1">
        <v>7</v>
      </c>
      <c r="J13" s="267">
        <f>SUM(J7:J12)</f>
        <v>-9754244</v>
      </c>
      <c r="K13" s="45">
        <f>SUM(K7:K12)</f>
        <v>38070754</v>
      </c>
    </row>
    <row r="14" spans="1:11" ht="12.75" customHeight="1" x14ac:dyDescent="0.2">
      <c r="A14" s="482" t="s">
        <v>312</v>
      </c>
      <c r="B14" s="482"/>
      <c r="C14" s="482"/>
      <c r="D14" s="482"/>
      <c r="E14" s="482"/>
      <c r="F14" s="482"/>
      <c r="G14" s="482"/>
      <c r="H14" s="482"/>
      <c r="I14" s="1">
        <v>8</v>
      </c>
      <c r="J14" s="302">
        <v>0</v>
      </c>
      <c r="K14" s="7">
        <v>0</v>
      </c>
    </row>
    <row r="15" spans="1:11" ht="12.75" customHeight="1" x14ac:dyDescent="0.2">
      <c r="A15" s="482" t="s">
        <v>313</v>
      </c>
      <c r="B15" s="482"/>
      <c r="C15" s="482"/>
      <c r="D15" s="482"/>
      <c r="E15" s="482"/>
      <c r="F15" s="482"/>
      <c r="G15" s="482"/>
      <c r="H15" s="482"/>
      <c r="I15" s="1">
        <v>9</v>
      </c>
      <c r="J15" s="302">
        <v>3750252</v>
      </c>
      <c r="K15" s="7">
        <v>6643399</v>
      </c>
    </row>
    <row r="16" spans="1:11" ht="12.75" customHeight="1" x14ac:dyDescent="0.2">
      <c r="A16" s="482" t="s">
        <v>314</v>
      </c>
      <c r="B16" s="482"/>
      <c r="C16" s="482"/>
      <c r="D16" s="482"/>
      <c r="E16" s="482"/>
      <c r="F16" s="482"/>
      <c r="G16" s="482"/>
      <c r="H16" s="482"/>
      <c r="I16" s="1">
        <v>10</v>
      </c>
      <c r="J16" s="302">
        <v>0</v>
      </c>
      <c r="K16" s="7">
        <v>240633</v>
      </c>
    </row>
    <row r="17" spans="1:11" ht="12.75" customHeight="1" x14ac:dyDescent="0.2">
      <c r="A17" s="482" t="s">
        <v>315</v>
      </c>
      <c r="B17" s="482"/>
      <c r="C17" s="482"/>
      <c r="D17" s="482"/>
      <c r="E17" s="482"/>
      <c r="F17" s="482"/>
      <c r="G17" s="482"/>
      <c r="H17" s="482"/>
      <c r="I17" s="1">
        <v>11</v>
      </c>
      <c r="J17" s="302">
        <v>0</v>
      </c>
      <c r="K17" s="7">
        <v>14928567</v>
      </c>
    </row>
    <row r="18" spans="1:11" ht="12.75" customHeight="1" x14ac:dyDescent="0.2">
      <c r="A18" s="481" t="s">
        <v>316</v>
      </c>
      <c r="B18" s="481"/>
      <c r="C18" s="481"/>
      <c r="D18" s="481"/>
      <c r="E18" s="481"/>
      <c r="F18" s="481"/>
      <c r="G18" s="481"/>
      <c r="H18" s="481"/>
      <c r="I18" s="1">
        <v>12</v>
      </c>
      <c r="J18" s="267">
        <f>SUM(J14:J17)</f>
        <v>3750252</v>
      </c>
      <c r="K18" s="45">
        <f>SUM(K14:K17)</f>
        <v>21812599</v>
      </c>
    </row>
    <row r="19" spans="1:11" ht="12.75" customHeight="1" x14ac:dyDescent="0.2">
      <c r="A19" s="481" t="s">
        <v>317</v>
      </c>
      <c r="B19" s="481"/>
      <c r="C19" s="481"/>
      <c r="D19" s="481"/>
      <c r="E19" s="481"/>
      <c r="F19" s="481"/>
      <c r="G19" s="481"/>
      <c r="H19" s="481"/>
      <c r="I19" s="1">
        <v>13</v>
      </c>
      <c r="J19" s="267">
        <f>IF(J13&gt;J18,J13-J18,0)</f>
        <v>0</v>
      </c>
      <c r="K19" s="45">
        <f>IF(K13&gt;K18,K13-K18,0)</f>
        <v>16258155</v>
      </c>
    </row>
    <row r="20" spans="1:11" ht="12.75" customHeight="1" x14ac:dyDescent="0.2">
      <c r="A20" s="481" t="s">
        <v>318</v>
      </c>
      <c r="B20" s="481"/>
      <c r="C20" s="481"/>
      <c r="D20" s="481"/>
      <c r="E20" s="481"/>
      <c r="F20" s="481"/>
      <c r="G20" s="481"/>
      <c r="H20" s="481"/>
      <c r="I20" s="1">
        <v>14</v>
      </c>
      <c r="J20" s="267">
        <f>IF(J18&gt;J13,J18-J13,0)</f>
        <v>13504496</v>
      </c>
      <c r="K20" s="45">
        <f>IF(K18&gt;K13,K18-K13,0)</f>
        <v>0</v>
      </c>
    </row>
    <row r="21" spans="1:11" ht="12.75" customHeight="1" x14ac:dyDescent="0.2">
      <c r="A21" s="420" t="s">
        <v>319</v>
      </c>
      <c r="B21" s="421"/>
      <c r="C21" s="421"/>
      <c r="D21" s="421"/>
      <c r="E21" s="421"/>
      <c r="F21" s="421"/>
      <c r="G21" s="421"/>
      <c r="H21" s="421"/>
      <c r="I21" s="486"/>
      <c r="J21" s="486"/>
      <c r="K21" s="487"/>
    </row>
    <row r="22" spans="1:11" ht="12.75" customHeight="1" x14ac:dyDescent="0.2">
      <c r="A22" s="482" t="s">
        <v>320</v>
      </c>
      <c r="B22" s="482"/>
      <c r="C22" s="482"/>
      <c r="D22" s="482"/>
      <c r="E22" s="482"/>
      <c r="F22" s="482"/>
      <c r="G22" s="482"/>
      <c r="H22" s="482"/>
      <c r="I22" s="1">
        <v>15</v>
      </c>
      <c r="J22" s="303">
        <v>630953</v>
      </c>
      <c r="K22" s="7">
        <v>0</v>
      </c>
    </row>
    <row r="23" spans="1:11" ht="12.75" customHeight="1" x14ac:dyDescent="0.2">
      <c r="A23" s="482" t="s">
        <v>321</v>
      </c>
      <c r="B23" s="482"/>
      <c r="C23" s="482"/>
      <c r="D23" s="482"/>
      <c r="E23" s="482"/>
      <c r="F23" s="482"/>
      <c r="G23" s="482"/>
      <c r="H23" s="482"/>
      <c r="I23" s="1">
        <v>16</v>
      </c>
      <c r="J23" s="303">
        <v>0</v>
      </c>
      <c r="K23" s="7">
        <v>0</v>
      </c>
    </row>
    <row r="24" spans="1:11" ht="12.75" customHeight="1" x14ac:dyDescent="0.2">
      <c r="A24" s="482" t="s">
        <v>322</v>
      </c>
      <c r="B24" s="482"/>
      <c r="C24" s="482"/>
      <c r="D24" s="482"/>
      <c r="E24" s="482"/>
      <c r="F24" s="482"/>
      <c r="G24" s="482"/>
      <c r="H24" s="482"/>
      <c r="I24" s="1">
        <v>17</v>
      </c>
      <c r="J24" s="303">
        <v>0</v>
      </c>
      <c r="K24" s="7">
        <v>0</v>
      </c>
    </row>
    <row r="25" spans="1:11" ht="12.75" customHeight="1" x14ac:dyDescent="0.2">
      <c r="A25" s="482" t="s">
        <v>323</v>
      </c>
      <c r="B25" s="482"/>
      <c r="C25" s="482"/>
      <c r="D25" s="482"/>
      <c r="E25" s="482"/>
      <c r="F25" s="482"/>
      <c r="G25" s="482"/>
      <c r="H25" s="482"/>
      <c r="I25" s="1">
        <v>18</v>
      </c>
      <c r="J25" s="303">
        <v>0</v>
      </c>
      <c r="K25" s="7">
        <v>0</v>
      </c>
    </row>
    <row r="26" spans="1:11" ht="12.75" customHeight="1" x14ac:dyDescent="0.2">
      <c r="A26" s="482" t="s">
        <v>324</v>
      </c>
      <c r="B26" s="482"/>
      <c r="C26" s="482"/>
      <c r="D26" s="482"/>
      <c r="E26" s="482"/>
      <c r="F26" s="482"/>
      <c r="G26" s="482"/>
      <c r="H26" s="482"/>
      <c r="I26" s="1">
        <v>19</v>
      </c>
      <c r="J26" s="303">
        <v>0</v>
      </c>
      <c r="K26" s="7">
        <v>0</v>
      </c>
    </row>
    <row r="27" spans="1:11" ht="12.75" customHeight="1" x14ac:dyDescent="0.2">
      <c r="A27" s="481" t="s">
        <v>325</v>
      </c>
      <c r="B27" s="481"/>
      <c r="C27" s="481"/>
      <c r="D27" s="481"/>
      <c r="E27" s="481"/>
      <c r="F27" s="481"/>
      <c r="G27" s="481"/>
      <c r="H27" s="481"/>
      <c r="I27" s="1">
        <v>20</v>
      </c>
      <c r="J27" s="267">
        <f>SUM(J22:J26)</f>
        <v>630953</v>
      </c>
      <c r="K27" s="45">
        <f>SUM(K22:K26)</f>
        <v>0</v>
      </c>
    </row>
    <row r="28" spans="1:11" ht="12.75" customHeight="1" x14ac:dyDescent="0.2">
      <c r="A28" s="482" t="s">
        <v>326</v>
      </c>
      <c r="B28" s="482"/>
      <c r="C28" s="482"/>
      <c r="D28" s="482"/>
      <c r="E28" s="482"/>
      <c r="F28" s="482"/>
      <c r="G28" s="482"/>
      <c r="H28" s="482"/>
      <c r="I28" s="1">
        <v>21</v>
      </c>
      <c r="J28" s="304">
        <v>20272907</v>
      </c>
      <c r="K28" s="7">
        <v>24049347</v>
      </c>
    </row>
    <row r="29" spans="1:11" ht="12.75" customHeight="1" x14ac:dyDescent="0.2">
      <c r="A29" s="482" t="s">
        <v>327</v>
      </c>
      <c r="B29" s="482"/>
      <c r="C29" s="482"/>
      <c r="D29" s="482"/>
      <c r="E29" s="482"/>
      <c r="F29" s="482"/>
      <c r="G29" s="482"/>
      <c r="H29" s="482"/>
      <c r="I29" s="1">
        <v>22</v>
      </c>
      <c r="J29" s="304">
        <v>0</v>
      </c>
      <c r="K29" s="7">
        <v>0</v>
      </c>
    </row>
    <row r="30" spans="1:11" ht="12.75" customHeight="1" x14ac:dyDescent="0.2">
      <c r="A30" s="482" t="s">
        <v>328</v>
      </c>
      <c r="B30" s="482"/>
      <c r="C30" s="482"/>
      <c r="D30" s="482"/>
      <c r="E30" s="482"/>
      <c r="F30" s="482"/>
      <c r="G30" s="482"/>
      <c r="H30" s="482"/>
      <c r="I30" s="1">
        <v>23</v>
      </c>
      <c r="J30" s="304">
        <v>0</v>
      </c>
      <c r="K30" s="7">
        <v>0</v>
      </c>
    </row>
    <row r="31" spans="1:11" ht="12.75" customHeight="1" x14ac:dyDescent="0.2">
      <c r="A31" s="481" t="s">
        <v>329</v>
      </c>
      <c r="B31" s="481"/>
      <c r="C31" s="481"/>
      <c r="D31" s="481"/>
      <c r="E31" s="481"/>
      <c r="F31" s="481"/>
      <c r="G31" s="481"/>
      <c r="H31" s="481"/>
      <c r="I31" s="1">
        <v>24</v>
      </c>
      <c r="J31" s="267">
        <f>SUM(J28:J30)</f>
        <v>20272907</v>
      </c>
      <c r="K31" s="45">
        <f>SUM(K28:K30)</f>
        <v>24049347</v>
      </c>
    </row>
    <row r="32" spans="1:11" ht="12.75" customHeight="1" x14ac:dyDescent="0.2">
      <c r="A32" s="481" t="s">
        <v>330</v>
      </c>
      <c r="B32" s="481"/>
      <c r="C32" s="481"/>
      <c r="D32" s="481"/>
      <c r="E32" s="481"/>
      <c r="F32" s="481"/>
      <c r="G32" s="481"/>
      <c r="H32" s="481"/>
      <c r="I32" s="1">
        <v>25</v>
      </c>
      <c r="J32" s="267">
        <f>IF(J27&gt;J31,J27-J31,0)</f>
        <v>0</v>
      </c>
      <c r="K32" s="45">
        <f>IF(K27&gt;K31,K27-K31,0)</f>
        <v>0</v>
      </c>
    </row>
    <row r="33" spans="1:11" ht="12.75" customHeight="1" x14ac:dyDescent="0.2">
      <c r="A33" s="481" t="s">
        <v>331</v>
      </c>
      <c r="B33" s="481"/>
      <c r="C33" s="481"/>
      <c r="D33" s="481"/>
      <c r="E33" s="481"/>
      <c r="F33" s="481"/>
      <c r="G33" s="481"/>
      <c r="H33" s="481"/>
      <c r="I33" s="1">
        <v>26</v>
      </c>
      <c r="J33" s="267">
        <f>IF(J31&gt;J27,J31-J27,0)</f>
        <v>19641954</v>
      </c>
      <c r="K33" s="45">
        <f>IF(K31&gt;K27,K31-K27,0)</f>
        <v>24049347</v>
      </c>
    </row>
    <row r="34" spans="1:11" ht="12.75" customHeight="1" x14ac:dyDescent="0.2">
      <c r="A34" s="420" t="s">
        <v>332</v>
      </c>
      <c r="B34" s="421"/>
      <c r="C34" s="421"/>
      <c r="D34" s="421"/>
      <c r="E34" s="421"/>
      <c r="F34" s="421"/>
      <c r="G34" s="421"/>
      <c r="H34" s="421"/>
      <c r="I34" s="486"/>
      <c r="J34" s="486"/>
      <c r="K34" s="487"/>
    </row>
    <row r="35" spans="1:11" ht="12.75" customHeight="1" x14ac:dyDescent="0.2">
      <c r="A35" s="482" t="s">
        <v>333</v>
      </c>
      <c r="B35" s="482"/>
      <c r="C35" s="482"/>
      <c r="D35" s="482"/>
      <c r="E35" s="482"/>
      <c r="F35" s="482"/>
      <c r="G35" s="482"/>
      <c r="H35" s="482"/>
      <c r="I35" s="1">
        <v>27</v>
      </c>
      <c r="J35" s="305">
        <v>0</v>
      </c>
      <c r="K35" s="7"/>
    </row>
    <row r="36" spans="1:11" x14ac:dyDescent="0.2">
      <c r="A36" s="482" t="s">
        <v>334</v>
      </c>
      <c r="B36" s="482"/>
      <c r="C36" s="482"/>
      <c r="D36" s="482"/>
      <c r="E36" s="482"/>
      <c r="F36" s="482"/>
      <c r="G36" s="482"/>
      <c r="H36" s="482"/>
      <c r="I36" s="1">
        <v>28</v>
      </c>
      <c r="J36" s="305">
        <v>32476065</v>
      </c>
      <c r="K36" s="7">
        <v>15625164</v>
      </c>
    </row>
    <row r="37" spans="1:11" ht="12.75" customHeight="1" x14ac:dyDescent="0.2">
      <c r="A37" s="482" t="s">
        <v>335</v>
      </c>
      <c r="B37" s="482"/>
      <c r="C37" s="482"/>
      <c r="D37" s="482"/>
      <c r="E37" s="482"/>
      <c r="F37" s="482"/>
      <c r="G37" s="482"/>
      <c r="H37" s="482"/>
      <c r="I37" s="1">
        <v>29</v>
      </c>
      <c r="J37" s="305">
        <v>0</v>
      </c>
      <c r="K37" s="7"/>
    </row>
    <row r="38" spans="1:11" ht="12.75" customHeight="1" x14ac:dyDescent="0.2">
      <c r="A38" s="481" t="s">
        <v>336</v>
      </c>
      <c r="B38" s="481"/>
      <c r="C38" s="481"/>
      <c r="D38" s="481"/>
      <c r="E38" s="481"/>
      <c r="F38" s="481"/>
      <c r="G38" s="481"/>
      <c r="H38" s="481"/>
      <c r="I38" s="1">
        <v>30</v>
      </c>
      <c r="J38" s="267">
        <f>SUM(J35:J37)</f>
        <v>32476065</v>
      </c>
      <c r="K38" s="45">
        <f>SUM(K35:K37)</f>
        <v>15625164</v>
      </c>
    </row>
    <row r="39" spans="1:11" ht="12.75" customHeight="1" x14ac:dyDescent="0.2">
      <c r="A39" s="482" t="s">
        <v>337</v>
      </c>
      <c r="B39" s="482"/>
      <c r="C39" s="482"/>
      <c r="D39" s="482"/>
      <c r="E39" s="482"/>
      <c r="F39" s="482"/>
      <c r="G39" s="482"/>
      <c r="H39" s="482"/>
      <c r="I39" s="1">
        <v>31</v>
      </c>
      <c r="J39" s="306">
        <v>0</v>
      </c>
      <c r="K39" s="7">
        <v>6764652</v>
      </c>
    </row>
    <row r="40" spans="1:11" ht="12.75" customHeight="1" x14ac:dyDescent="0.2">
      <c r="A40" s="482" t="s">
        <v>338</v>
      </c>
      <c r="B40" s="482"/>
      <c r="C40" s="482"/>
      <c r="D40" s="482"/>
      <c r="E40" s="482"/>
      <c r="F40" s="482"/>
      <c r="G40" s="482"/>
      <c r="H40" s="482"/>
      <c r="I40" s="1">
        <v>32</v>
      </c>
      <c r="J40" s="306">
        <v>0</v>
      </c>
      <c r="K40" s="7"/>
    </row>
    <row r="41" spans="1:11" ht="12.75" customHeight="1" x14ac:dyDescent="0.2">
      <c r="A41" s="482" t="s">
        <v>339</v>
      </c>
      <c r="B41" s="482"/>
      <c r="C41" s="482"/>
      <c r="D41" s="482"/>
      <c r="E41" s="482"/>
      <c r="F41" s="482"/>
      <c r="G41" s="482"/>
      <c r="H41" s="482"/>
      <c r="I41" s="1">
        <v>33</v>
      </c>
      <c r="J41" s="306">
        <v>0</v>
      </c>
      <c r="K41" s="7"/>
    </row>
    <row r="42" spans="1:11" ht="12.75" customHeight="1" x14ac:dyDescent="0.2">
      <c r="A42" s="482" t="s">
        <v>340</v>
      </c>
      <c r="B42" s="482"/>
      <c r="C42" s="482"/>
      <c r="D42" s="482"/>
      <c r="E42" s="482"/>
      <c r="F42" s="482"/>
      <c r="G42" s="482"/>
      <c r="H42" s="482"/>
      <c r="I42" s="1">
        <v>34</v>
      </c>
      <c r="J42" s="306">
        <v>0</v>
      </c>
      <c r="K42" s="7"/>
    </row>
    <row r="43" spans="1:11" ht="12.75" customHeight="1" x14ac:dyDescent="0.2">
      <c r="A43" s="482" t="s">
        <v>341</v>
      </c>
      <c r="B43" s="482"/>
      <c r="C43" s="482"/>
      <c r="D43" s="482"/>
      <c r="E43" s="482"/>
      <c r="F43" s="482"/>
      <c r="G43" s="482"/>
      <c r="H43" s="482"/>
      <c r="I43" s="1">
        <v>35</v>
      </c>
      <c r="J43" s="306">
        <v>0</v>
      </c>
      <c r="K43" s="7"/>
    </row>
    <row r="44" spans="1:11" ht="12.75" customHeight="1" x14ac:dyDescent="0.2">
      <c r="A44" s="481" t="s">
        <v>342</v>
      </c>
      <c r="B44" s="481"/>
      <c r="C44" s="481"/>
      <c r="D44" s="481"/>
      <c r="E44" s="481"/>
      <c r="F44" s="481"/>
      <c r="G44" s="481"/>
      <c r="H44" s="481"/>
      <c r="I44" s="1">
        <v>36</v>
      </c>
      <c r="J44" s="267">
        <f>SUM(J39:J43)</f>
        <v>0</v>
      </c>
      <c r="K44" s="45">
        <f>SUM(K39:K43)</f>
        <v>6764652</v>
      </c>
    </row>
    <row r="45" spans="1:11" ht="12.75" customHeight="1" x14ac:dyDescent="0.2">
      <c r="A45" s="481" t="s">
        <v>343</v>
      </c>
      <c r="B45" s="481"/>
      <c r="C45" s="481"/>
      <c r="D45" s="481"/>
      <c r="E45" s="481"/>
      <c r="F45" s="481"/>
      <c r="G45" s="481"/>
      <c r="H45" s="481"/>
      <c r="I45" s="1">
        <v>37</v>
      </c>
      <c r="J45" s="267">
        <f>IF(J38&gt;J44,J38-J44,0)</f>
        <v>32476065</v>
      </c>
      <c r="K45" s="45">
        <f>IF(K38&gt;K44,K38-K44,0)</f>
        <v>8860512</v>
      </c>
    </row>
    <row r="46" spans="1:11" ht="12.75" customHeight="1" x14ac:dyDescent="0.2">
      <c r="A46" s="481" t="s">
        <v>344</v>
      </c>
      <c r="B46" s="481"/>
      <c r="C46" s="481"/>
      <c r="D46" s="481"/>
      <c r="E46" s="481"/>
      <c r="F46" s="481"/>
      <c r="G46" s="481"/>
      <c r="H46" s="481"/>
      <c r="I46" s="1">
        <v>38</v>
      </c>
      <c r="J46" s="267">
        <f>IF(J44&gt;J38,J44-J38,0)</f>
        <v>0</v>
      </c>
      <c r="K46" s="45">
        <f>IF(K44&gt;K38,K44-K38,0)</f>
        <v>0</v>
      </c>
    </row>
    <row r="47" spans="1:11" ht="12.75" customHeight="1" x14ac:dyDescent="0.2">
      <c r="A47" s="482" t="s">
        <v>345</v>
      </c>
      <c r="B47" s="483"/>
      <c r="C47" s="483"/>
      <c r="D47" s="483"/>
      <c r="E47" s="483"/>
      <c r="F47" s="483"/>
      <c r="G47" s="483"/>
      <c r="H47" s="484"/>
      <c r="I47" s="1">
        <v>39</v>
      </c>
      <c r="J47" s="267">
        <f>IF(J19-J20+J32-J33+J45-J46&gt;0,J19-J20+J32-J33+J45-J46,0)</f>
        <v>0</v>
      </c>
      <c r="K47" s="45">
        <f>IF(K19-K20+K32-K33+K45-K46&gt;0,K19-K20+K32-K33+K45-K46,0)</f>
        <v>1069320</v>
      </c>
    </row>
    <row r="48" spans="1:11" ht="12.75" customHeight="1" x14ac:dyDescent="0.2">
      <c r="A48" s="482" t="s">
        <v>346</v>
      </c>
      <c r="B48" s="483"/>
      <c r="C48" s="483"/>
      <c r="D48" s="483"/>
      <c r="E48" s="483"/>
      <c r="F48" s="483"/>
      <c r="G48" s="483"/>
      <c r="H48" s="484"/>
      <c r="I48" s="1">
        <v>40</v>
      </c>
      <c r="J48" s="267">
        <f>IF(J20-J19+J33-J32+J46-J45&gt;0,J20-J19+J33-J32+J46-J45,0)</f>
        <v>670385</v>
      </c>
      <c r="K48" s="45">
        <f>IF(K20-K19+K33-K32+K46-K45&gt;0,K20-K19+K33-K32+K46-K45,0)</f>
        <v>0</v>
      </c>
    </row>
    <row r="49" spans="1:12" ht="12.75" customHeight="1" x14ac:dyDescent="0.2">
      <c r="A49" s="482" t="s">
        <v>347</v>
      </c>
      <c r="B49" s="483"/>
      <c r="C49" s="483"/>
      <c r="D49" s="483"/>
      <c r="E49" s="483"/>
      <c r="F49" s="483"/>
      <c r="G49" s="483"/>
      <c r="H49" s="484"/>
      <c r="I49" s="1">
        <v>41</v>
      </c>
      <c r="J49" s="307">
        <v>2618133</v>
      </c>
      <c r="K49" s="7">
        <v>1215915</v>
      </c>
    </row>
    <row r="50" spans="1:12" ht="12.75" customHeight="1" x14ac:dyDescent="0.2">
      <c r="A50" s="482" t="s">
        <v>348</v>
      </c>
      <c r="B50" s="483"/>
      <c r="C50" s="483"/>
      <c r="D50" s="483"/>
      <c r="E50" s="483"/>
      <c r="F50" s="483"/>
      <c r="G50" s="483"/>
      <c r="H50" s="484"/>
      <c r="I50" s="1">
        <v>42</v>
      </c>
      <c r="J50" s="267">
        <f>IF(J47=0,0,J47)</f>
        <v>0</v>
      </c>
      <c r="K50" s="45">
        <f>IF(K47=0,0,K47)</f>
        <v>1069320</v>
      </c>
    </row>
    <row r="51" spans="1:12" ht="12.75" customHeight="1" x14ac:dyDescent="0.2">
      <c r="A51" s="482" t="s">
        <v>349</v>
      </c>
      <c r="B51" s="483"/>
      <c r="C51" s="483"/>
      <c r="D51" s="483"/>
      <c r="E51" s="483"/>
      <c r="F51" s="483"/>
      <c r="G51" s="483"/>
      <c r="H51" s="484"/>
      <c r="I51" s="1">
        <v>43</v>
      </c>
      <c r="J51" s="267">
        <f>IF(J48=0,0,J48)</f>
        <v>670385</v>
      </c>
      <c r="K51" s="45">
        <f>IF(K48=0,0,K48)</f>
        <v>0</v>
      </c>
    </row>
    <row r="52" spans="1:12" ht="12.75" customHeight="1" x14ac:dyDescent="0.2">
      <c r="A52" s="435" t="s">
        <v>350</v>
      </c>
      <c r="B52" s="436"/>
      <c r="C52" s="436"/>
      <c r="D52" s="436"/>
      <c r="E52" s="436"/>
      <c r="F52" s="436"/>
      <c r="G52" s="436"/>
      <c r="H52" s="485"/>
      <c r="I52" s="4">
        <v>44</v>
      </c>
      <c r="J52" s="269">
        <f>J49+J50-J51</f>
        <v>1947748</v>
      </c>
      <c r="K52" s="51">
        <f>K49+K50-K51</f>
        <v>2285235</v>
      </c>
      <c r="L52" s="105">
        <f>K52-'Balance sheet'!K64</f>
        <v>0</v>
      </c>
    </row>
  </sheetData>
  <mergeCells count="52">
    <mergeCell ref="A3:K3"/>
    <mergeCell ref="A1:K1"/>
    <mergeCell ref="A2:K2"/>
    <mergeCell ref="A4:H4"/>
    <mergeCell ref="A9:H9"/>
    <mergeCell ref="A10:H10"/>
    <mergeCell ref="A11:H11"/>
    <mergeCell ref="A12:H12"/>
    <mergeCell ref="A5:H5"/>
    <mergeCell ref="A6:K6"/>
    <mergeCell ref="A7:H7"/>
    <mergeCell ref="A8:H8"/>
    <mergeCell ref="A17:H17"/>
    <mergeCell ref="A18:H18"/>
    <mergeCell ref="A19:H19"/>
    <mergeCell ref="A20:H20"/>
    <mergeCell ref="A13:H13"/>
    <mergeCell ref="A14:H14"/>
    <mergeCell ref="A15:H15"/>
    <mergeCell ref="A16:H16"/>
    <mergeCell ref="A25:H25"/>
    <mergeCell ref="A26:H26"/>
    <mergeCell ref="A27:H27"/>
    <mergeCell ref="A28:H28"/>
    <mergeCell ref="A21:K21"/>
    <mergeCell ref="A22:H22"/>
    <mergeCell ref="A23:H23"/>
    <mergeCell ref="A24:H24"/>
    <mergeCell ref="A33:H33"/>
    <mergeCell ref="A34:K34"/>
    <mergeCell ref="A35:H35"/>
    <mergeCell ref="A36:H36"/>
    <mergeCell ref="A29:H29"/>
    <mergeCell ref="A30:H30"/>
    <mergeCell ref="A31:H31"/>
    <mergeCell ref="A32:H32"/>
    <mergeCell ref="A41:H41"/>
    <mergeCell ref="A42:H42"/>
    <mergeCell ref="A43:H43"/>
    <mergeCell ref="A44:H44"/>
    <mergeCell ref="A37:H37"/>
    <mergeCell ref="A38:H38"/>
    <mergeCell ref="A39:H39"/>
    <mergeCell ref="A40:H40"/>
    <mergeCell ref="A45:H45"/>
    <mergeCell ref="A46:H46"/>
    <mergeCell ref="A47:H47"/>
    <mergeCell ref="A52:H52"/>
    <mergeCell ref="A48:H48"/>
    <mergeCell ref="A49:H49"/>
    <mergeCell ref="A50:H50"/>
    <mergeCell ref="A51:H51"/>
  </mergeCells>
  <phoneticPr fontId="6" type="noConversion"/>
  <conditionalFormatting sqref="L52">
    <cfRule type="cellIs" dxfId="2" priority="1" operator="notEqual">
      <formula>0</formula>
    </cfRule>
  </conditionalFormatting>
  <dataValidations count="3">
    <dataValidation type="whole" operator="notEqual" allowBlank="1" showInputMessage="1" showErrorMessage="1" errorTitle="Pogrešan unos" error="Mogu se unijeti samo cjelobrojne vrijednosti." sqref="J14:K17 J35:K37 J39:K43 J22:K26 J7:K12 J28:K30 J49:K51">
      <formula1>9999999998</formula1>
    </dataValidation>
    <dataValidation type="whole" operator="greaterThanOrEqual" allowBlank="1" showInputMessage="1" showErrorMessage="1" errorTitle="Pogrešan unos" error="Mogu se unijeti samo cjelobrojne pozitivne vrijednosti." sqref="J18:K20 J38:K38 J31:K33 J27:K27 J44:K48 J13:K13 J52:K52">
      <formula1>0</formula1>
    </dataValidation>
    <dataValidation operator="greaterThan" allowBlank="1" showErrorMessage="1" sqref="A7:H17 A22:H26 A28:H30 A35:H37 A39:H43 A49:H52">
      <formula1>0</formula1>
      <formula2>0</formula2>
    </dataValidation>
  </dataValidations>
  <pageMargins left="0.75" right="0.75" top="1" bottom="1" header="0.5" footer="0.5"/>
  <pageSetup paperSize="9" scale="80" orientation="portrait" r:id="rId1"/>
  <headerFooter alignWithMargins="0"/>
  <ignoredErrors>
    <ignoredError sqref="J5:K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view="pageBreakPreview" topLeftCell="A25" zoomScale="110" zoomScaleNormal="100" workbookViewId="0">
      <selection activeCell="A2" sqref="A2:K2"/>
    </sheetView>
  </sheetViews>
  <sheetFormatPr defaultRowHeight="12.75" x14ac:dyDescent="0.2"/>
  <cols>
    <col min="1" max="16384" width="9.140625" style="44"/>
  </cols>
  <sheetData>
    <row r="1" spans="1:11" ht="12.75" customHeight="1" x14ac:dyDescent="0.2">
      <c r="A1" s="492" t="s">
        <v>48</v>
      </c>
      <c r="B1" s="492"/>
      <c r="C1" s="492"/>
      <c r="D1" s="492"/>
      <c r="E1" s="492"/>
      <c r="F1" s="492"/>
      <c r="G1" s="492"/>
      <c r="H1" s="492"/>
      <c r="I1" s="492"/>
      <c r="J1" s="492"/>
      <c r="K1" s="492"/>
    </row>
    <row r="2" spans="1:11" ht="12.75" customHeight="1" x14ac:dyDescent="0.2">
      <c r="A2" s="503" t="s">
        <v>3</v>
      </c>
      <c r="B2" s="503"/>
      <c r="C2" s="503"/>
      <c r="D2" s="503"/>
      <c r="E2" s="503"/>
      <c r="F2" s="503"/>
      <c r="G2" s="503"/>
      <c r="H2" s="503"/>
      <c r="I2" s="503"/>
      <c r="J2" s="503"/>
      <c r="K2" s="503"/>
    </row>
    <row r="3" spans="1:11" x14ac:dyDescent="0.2">
      <c r="A3" s="502" t="s">
        <v>4</v>
      </c>
      <c r="B3" s="502"/>
      <c r="C3" s="502"/>
      <c r="D3" s="502"/>
      <c r="E3" s="502"/>
      <c r="F3" s="502"/>
      <c r="G3" s="502"/>
      <c r="H3" s="502"/>
      <c r="I3" s="502"/>
      <c r="J3" s="502"/>
      <c r="K3" s="502"/>
    </row>
    <row r="4" spans="1:11" ht="33.75" x14ac:dyDescent="0.2">
      <c r="A4" s="494" t="s">
        <v>16</v>
      </c>
      <c r="B4" s="494"/>
      <c r="C4" s="494"/>
      <c r="D4" s="494"/>
      <c r="E4" s="494"/>
      <c r="F4" s="494"/>
      <c r="G4" s="494"/>
      <c r="H4" s="494"/>
      <c r="I4" s="55" t="s">
        <v>56</v>
      </c>
      <c r="J4" s="56" t="s">
        <v>59</v>
      </c>
      <c r="K4" s="56" t="s">
        <v>60</v>
      </c>
    </row>
    <row r="5" spans="1:11" x14ac:dyDescent="0.2">
      <c r="A5" s="501">
        <v>1</v>
      </c>
      <c r="B5" s="501"/>
      <c r="C5" s="501"/>
      <c r="D5" s="501"/>
      <c r="E5" s="501"/>
      <c r="F5" s="501"/>
      <c r="G5" s="501"/>
      <c r="H5" s="501"/>
      <c r="I5" s="61">
        <v>2</v>
      </c>
      <c r="J5" s="62" t="s">
        <v>57</v>
      </c>
      <c r="K5" s="62" t="s">
        <v>58</v>
      </c>
    </row>
    <row r="6" spans="1:11" x14ac:dyDescent="0.2">
      <c r="A6" s="420" t="s">
        <v>35</v>
      </c>
      <c r="B6" s="421"/>
      <c r="C6" s="421"/>
      <c r="D6" s="421"/>
      <c r="E6" s="421"/>
      <c r="F6" s="421"/>
      <c r="G6" s="421"/>
      <c r="H6" s="421"/>
      <c r="I6" s="495"/>
      <c r="J6" s="495"/>
      <c r="K6" s="496"/>
    </row>
    <row r="7" spans="1:11" x14ac:dyDescent="0.2">
      <c r="A7" s="414" t="s">
        <v>50</v>
      </c>
      <c r="B7" s="415"/>
      <c r="C7" s="415"/>
      <c r="D7" s="415"/>
      <c r="E7" s="415"/>
      <c r="F7" s="415"/>
      <c r="G7" s="415"/>
      <c r="H7" s="415"/>
      <c r="I7" s="1">
        <v>1</v>
      </c>
      <c r="J7" s="5"/>
      <c r="K7" s="7"/>
    </row>
    <row r="8" spans="1:11" x14ac:dyDescent="0.2">
      <c r="A8" s="414" t="s">
        <v>23</v>
      </c>
      <c r="B8" s="415"/>
      <c r="C8" s="415"/>
      <c r="D8" s="415"/>
      <c r="E8" s="415"/>
      <c r="F8" s="415"/>
      <c r="G8" s="415"/>
      <c r="H8" s="415"/>
      <c r="I8" s="1">
        <v>2</v>
      </c>
      <c r="J8" s="5"/>
      <c r="K8" s="7"/>
    </row>
    <row r="9" spans="1:11" x14ac:dyDescent="0.2">
      <c r="A9" s="414" t="s">
        <v>24</v>
      </c>
      <c r="B9" s="415"/>
      <c r="C9" s="415"/>
      <c r="D9" s="415"/>
      <c r="E9" s="415"/>
      <c r="F9" s="415"/>
      <c r="G9" s="415"/>
      <c r="H9" s="415"/>
      <c r="I9" s="1">
        <v>3</v>
      </c>
      <c r="J9" s="5"/>
      <c r="K9" s="7"/>
    </row>
    <row r="10" spans="1:11" x14ac:dyDescent="0.2">
      <c r="A10" s="414" t="s">
        <v>25</v>
      </c>
      <c r="B10" s="415"/>
      <c r="C10" s="415"/>
      <c r="D10" s="415"/>
      <c r="E10" s="415"/>
      <c r="F10" s="415"/>
      <c r="G10" s="415"/>
      <c r="H10" s="415"/>
      <c r="I10" s="1">
        <v>4</v>
      </c>
      <c r="J10" s="5"/>
      <c r="K10" s="7"/>
    </row>
    <row r="11" spans="1:11" x14ac:dyDescent="0.2">
      <c r="A11" s="414" t="s">
        <v>26</v>
      </c>
      <c r="B11" s="415"/>
      <c r="C11" s="415"/>
      <c r="D11" s="415"/>
      <c r="E11" s="415"/>
      <c r="F11" s="415"/>
      <c r="G11" s="415"/>
      <c r="H11" s="415"/>
      <c r="I11" s="1">
        <v>5</v>
      </c>
      <c r="J11" s="5"/>
      <c r="K11" s="7"/>
    </row>
    <row r="12" spans="1:11" x14ac:dyDescent="0.2">
      <c r="A12" s="432" t="s">
        <v>49</v>
      </c>
      <c r="B12" s="433"/>
      <c r="C12" s="433"/>
      <c r="D12" s="433"/>
      <c r="E12" s="433"/>
      <c r="F12" s="433"/>
      <c r="G12" s="433"/>
      <c r="H12" s="433"/>
      <c r="I12" s="1">
        <v>6</v>
      </c>
      <c r="J12" s="53">
        <f>SUM(J7:J11)</f>
        <v>0</v>
      </c>
      <c r="K12" s="45">
        <f>SUM(K7:K11)</f>
        <v>0</v>
      </c>
    </row>
    <row r="13" spans="1:11" x14ac:dyDescent="0.2">
      <c r="A13" s="414" t="s">
        <v>27</v>
      </c>
      <c r="B13" s="415"/>
      <c r="C13" s="415"/>
      <c r="D13" s="415"/>
      <c r="E13" s="415"/>
      <c r="F13" s="415"/>
      <c r="G13" s="415"/>
      <c r="H13" s="415"/>
      <c r="I13" s="1">
        <v>7</v>
      </c>
      <c r="J13" s="5"/>
      <c r="K13" s="7"/>
    </row>
    <row r="14" spans="1:11" x14ac:dyDescent="0.2">
      <c r="A14" s="414" t="s">
        <v>28</v>
      </c>
      <c r="B14" s="415"/>
      <c r="C14" s="415"/>
      <c r="D14" s="415"/>
      <c r="E14" s="415"/>
      <c r="F14" s="415"/>
      <c r="G14" s="415"/>
      <c r="H14" s="415"/>
      <c r="I14" s="1">
        <v>8</v>
      </c>
      <c r="J14" s="5"/>
      <c r="K14" s="7"/>
    </row>
    <row r="15" spans="1:11" x14ac:dyDescent="0.2">
      <c r="A15" s="414" t="s">
        <v>29</v>
      </c>
      <c r="B15" s="415"/>
      <c r="C15" s="415"/>
      <c r="D15" s="415"/>
      <c r="E15" s="415"/>
      <c r="F15" s="415"/>
      <c r="G15" s="415"/>
      <c r="H15" s="415"/>
      <c r="I15" s="1">
        <v>9</v>
      </c>
      <c r="J15" s="5"/>
      <c r="K15" s="7"/>
    </row>
    <row r="16" spans="1:11" x14ac:dyDescent="0.2">
      <c r="A16" s="414" t="s">
        <v>30</v>
      </c>
      <c r="B16" s="415"/>
      <c r="C16" s="415"/>
      <c r="D16" s="415"/>
      <c r="E16" s="415"/>
      <c r="F16" s="415"/>
      <c r="G16" s="415"/>
      <c r="H16" s="415"/>
      <c r="I16" s="1">
        <v>10</v>
      </c>
      <c r="J16" s="5"/>
      <c r="K16" s="7"/>
    </row>
    <row r="17" spans="1:11" x14ac:dyDescent="0.2">
      <c r="A17" s="414" t="s">
        <v>31</v>
      </c>
      <c r="B17" s="415"/>
      <c r="C17" s="415"/>
      <c r="D17" s="415"/>
      <c r="E17" s="415"/>
      <c r="F17" s="415"/>
      <c r="G17" s="415"/>
      <c r="H17" s="415"/>
      <c r="I17" s="1">
        <v>11</v>
      </c>
      <c r="J17" s="5"/>
      <c r="K17" s="7"/>
    </row>
    <row r="18" spans="1:11" x14ac:dyDescent="0.2">
      <c r="A18" s="414" t="s">
        <v>32</v>
      </c>
      <c r="B18" s="415"/>
      <c r="C18" s="415"/>
      <c r="D18" s="415"/>
      <c r="E18" s="415"/>
      <c r="F18" s="415"/>
      <c r="G18" s="415"/>
      <c r="H18" s="415"/>
      <c r="I18" s="1">
        <v>12</v>
      </c>
      <c r="J18" s="5"/>
      <c r="K18" s="7"/>
    </row>
    <row r="19" spans="1:11" x14ac:dyDescent="0.2">
      <c r="A19" s="432" t="s">
        <v>13</v>
      </c>
      <c r="B19" s="433"/>
      <c r="C19" s="433"/>
      <c r="D19" s="433"/>
      <c r="E19" s="433"/>
      <c r="F19" s="433"/>
      <c r="G19" s="433"/>
      <c r="H19" s="433"/>
      <c r="I19" s="1">
        <v>13</v>
      </c>
      <c r="J19" s="53">
        <f>SUM(J13:J18)</f>
        <v>0</v>
      </c>
      <c r="K19" s="45">
        <f>SUM(K13:K18)</f>
        <v>0</v>
      </c>
    </row>
    <row r="20" spans="1:11" x14ac:dyDescent="0.2">
      <c r="A20" s="432" t="s">
        <v>17</v>
      </c>
      <c r="B20" s="499"/>
      <c r="C20" s="499"/>
      <c r="D20" s="499"/>
      <c r="E20" s="499"/>
      <c r="F20" s="499"/>
      <c r="G20" s="499"/>
      <c r="H20" s="500"/>
      <c r="I20" s="1">
        <v>14</v>
      </c>
      <c r="J20" s="53">
        <f>IF(J12&gt;J19,J12-J19,0)</f>
        <v>0</v>
      </c>
      <c r="K20" s="45">
        <f>IF(K12&gt;K19,K12-K19,0)</f>
        <v>0</v>
      </c>
    </row>
    <row r="21" spans="1:11" x14ac:dyDescent="0.2">
      <c r="A21" s="443" t="s">
        <v>18</v>
      </c>
      <c r="B21" s="497"/>
      <c r="C21" s="497"/>
      <c r="D21" s="497"/>
      <c r="E21" s="497"/>
      <c r="F21" s="497"/>
      <c r="G21" s="497"/>
      <c r="H21" s="498"/>
      <c r="I21" s="1">
        <v>15</v>
      </c>
      <c r="J21" s="53">
        <f>IF(J19&gt;J12,J19-J12,0)</f>
        <v>0</v>
      </c>
      <c r="K21" s="45">
        <f>IF(K19&gt;K12,K19-K12,0)</f>
        <v>0</v>
      </c>
    </row>
    <row r="22" spans="1:11" x14ac:dyDescent="0.2">
      <c r="A22" s="420" t="s">
        <v>36</v>
      </c>
      <c r="B22" s="421"/>
      <c r="C22" s="421"/>
      <c r="D22" s="421"/>
      <c r="E22" s="421"/>
      <c r="F22" s="421"/>
      <c r="G22" s="421"/>
      <c r="H22" s="421"/>
      <c r="I22" s="495"/>
      <c r="J22" s="495"/>
      <c r="K22" s="496"/>
    </row>
    <row r="23" spans="1:11" x14ac:dyDescent="0.2">
      <c r="A23" s="414" t="s">
        <v>41</v>
      </c>
      <c r="B23" s="415"/>
      <c r="C23" s="415"/>
      <c r="D23" s="415"/>
      <c r="E23" s="415"/>
      <c r="F23" s="415"/>
      <c r="G23" s="415"/>
      <c r="H23" s="415"/>
      <c r="I23" s="1">
        <v>16</v>
      </c>
      <c r="J23" s="5"/>
      <c r="K23" s="7"/>
    </row>
    <row r="24" spans="1:11" x14ac:dyDescent="0.2">
      <c r="A24" s="414" t="s">
        <v>42</v>
      </c>
      <c r="B24" s="415"/>
      <c r="C24" s="415"/>
      <c r="D24" s="415"/>
      <c r="E24" s="415"/>
      <c r="F24" s="415"/>
      <c r="G24" s="415"/>
      <c r="H24" s="415"/>
      <c r="I24" s="1">
        <v>17</v>
      </c>
      <c r="J24" s="5"/>
      <c r="K24" s="7"/>
    </row>
    <row r="25" spans="1:11" x14ac:dyDescent="0.2">
      <c r="A25" s="414" t="s">
        <v>61</v>
      </c>
      <c r="B25" s="415"/>
      <c r="C25" s="415"/>
      <c r="D25" s="415"/>
      <c r="E25" s="415"/>
      <c r="F25" s="415"/>
      <c r="G25" s="415"/>
      <c r="H25" s="415"/>
      <c r="I25" s="1">
        <v>18</v>
      </c>
      <c r="J25" s="5"/>
      <c r="K25" s="7"/>
    </row>
    <row r="26" spans="1:11" x14ac:dyDescent="0.2">
      <c r="A26" s="414" t="s">
        <v>62</v>
      </c>
      <c r="B26" s="415"/>
      <c r="C26" s="415"/>
      <c r="D26" s="415"/>
      <c r="E26" s="415"/>
      <c r="F26" s="415"/>
      <c r="G26" s="415"/>
      <c r="H26" s="415"/>
      <c r="I26" s="1">
        <v>19</v>
      </c>
      <c r="J26" s="5"/>
      <c r="K26" s="7"/>
    </row>
    <row r="27" spans="1:11" x14ac:dyDescent="0.2">
      <c r="A27" s="414" t="s">
        <v>43</v>
      </c>
      <c r="B27" s="415"/>
      <c r="C27" s="415"/>
      <c r="D27" s="415"/>
      <c r="E27" s="415"/>
      <c r="F27" s="415"/>
      <c r="G27" s="415"/>
      <c r="H27" s="415"/>
      <c r="I27" s="1">
        <v>20</v>
      </c>
      <c r="J27" s="5"/>
      <c r="K27" s="7"/>
    </row>
    <row r="28" spans="1:11" x14ac:dyDescent="0.2">
      <c r="A28" s="432" t="s">
        <v>22</v>
      </c>
      <c r="B28" s="433"/>
      <c r="C28" s="433"/>
      <c r="D28" s="433"/>
      <c r="E28" s="433"/>
      <c r="F28" s="433"/>
      <c r="G28" s="433"/>
      <c r="H28" s="433"/>
      <c r="I28" s="1">
        <v>21</v>
      </c>
      <c r="J28" s="53">
        <f>SUM(J23:J27)</f>
        <v>0</v>
      </c>
      <c r="K28" s="45">
        <f>SUM(K23:K27)</f>
        <v>0</v>
      </c>
    </row>
    <row r="29" spans="1:11" x14ac:dyDescent="0.2">
      <c r="A29" s="414" t="s">
        <v>0</v>
      </c>
      <c r="B29" s="415"/>
      <c r="C29" s="415"/>
      <c r="D29" s="415"/>
      <c r="E29" s="415"/>
      <c r="F29" s="415"/>
      <c r="G29" s="415"/>
      <c r="H29" s="415"/>
      <c r="I29" s="1">
        <v>22</v>
      </c>
      <c r="J29" s="5"/>
      <c r="K29" s="7"/>
    </row>
    <row r="30" spans="1:11" x14ac:dyDescent="0.2">
      <c r="A30" s="414" t="s">
        <v>1</v>
      </c>
      <c r="B30" s="415"/>
      <c r="C30" s="415"/>
      <c r="D30" s="415"/>
      <c r="E30" s="415"/>
      <c r="F30" s="415"/>
      <c r="G30" s="415"/>
      <c r="H30" s="415"/>
      <c r="I30" s="1">
        <v>23</v>
      </c>
      <c r="J30" s="5"/>
      <c r="K30" s="7"/>
    </row>
    <row r="31" spans="1:11" x14ac:dyDescent="0.2">
      <c r="A31" s="414" t="s">
        <v>2</v>
      </c>
      <c r="B31" s="415"/>
      <c r="C31" s="415"/>
      <c r="D31" s="415"/>
      <c r="E31" s="415"/>
      <c r="F31" s="415"/>
      <c r="G31" s="415"/>
      <c r="H31" s="415"/>
      <c r="I31" s="1">
        <v>24</v>
      </c>
      <c r="J31" s="5"/>
      <c r="K31" s="7"/>
    </row>
    <row r="32" spans="1:11" x14ac:dyDescent="0.2">
      <c r="A32" s="432" t="s">
        <v>14</v>
      </c>
      <c r="B32" s="433"/>
      <c r="C32" s="433"/>
      <c r="D32" s="433"/>
      <c r="E32" s="433"/>
      <c r="F32" s="433"/>
      <c r="G32" s="433"/>
      <c r="H32" s="433"/>
      <c r="I32" s="1">
        <v>25</v>
      </c>
      <c r="J32" s="53">
        <f>SUM(J29:J31)</f>
        <v>0</v>
      </c>
      <c r="K32" s="45">
        <f>SUM(K29:K31)</f>
        <v>0</v>
      </c>
    </row>
    <row r="33" spans="1:11" x14ac:dyDescent="0.2">
      <c r="A33" s="432" t="s">
        <v>19</v>
      </c>
      <c r="B33" s="433"/>
      <c r="C33" s="433"/>
      <c r="D33" s="433"/>
      <c r="E33" s="433"/>
      <c r="F33" s="433"/>
      <c r="G33" s="433"/>
      <c r="H33" s="433"/>
      <c r="I33" s="1">
        <v>26</v>
      </c>
      <c r="J33" s="53">
        <f>IF(J28&gt;J32,J28-J32,0)</f>
        <v>0</v>
      </c>
      <c r="K33" s="45">
        <f>IF(K28&gt;K32,K28-K32,0)</f>
        <v>0</v>
      </c>
    </row>
    <row r="34" spans="1:11" x14ac:dyDescent="0.2">
      <c r="A34" s="432" t="s">
        <v>20</v>
      </c>
      <c r="B34" s="433"/>
      <c r="C34" s="433"/>
      <c r="D34" s="433"/>
      <c r="E34" s="433"/>
      <c r="F34" s="433"/>
      <c r="G34" s="433"/>
      <c r="H34" s="433"/>
      <c r="I34" s="1">
        <v>27</v>
      </c>
      <c r="J34" s="53">
        <f>IF(J32&gt;J28,J32-J28,0)</f>
        <v>0</v>
      </c>
      <c r="K34" s="45">
        <f>IF(K32&gt;K28,K32-K28,0)</f>
        <v>0</v>
      </c>
    </row>
    <row r="35" spans="1:11" x14ac:dyDescent="0.2">
      <c r="A35" s="420" t="s">
        <v>37</v>
      </c>
      <c r="B35" s="421"/>
      <c r="C35" s="421"/>
      <c r="D35" s="421"/>
      <c r="E35" s="421"/>
      <c r="F35" s="421"/>
      <c r="G35" s="421"/>
      <c r="H35" s="421"/>
      <c r="I35" s="495">
        <v>0</v>
      </c>
      <c r="J35" s="495"/>
      <c r="K35" s="496"/>
    </row>
    <row r="36" spans="1:11" x14ac:dyDescent="0.2">
      <c r="A36" s="414" t="s">
        <v>44</v>
      </c>
      <c r="B36" s="415"/>
      <c r="C36" s="415"/>
      <c r="D36" s="415"/>
      <c r="E36" s="415"/>
      <c r="F36" s="415"/>
      <c r="G36" s="415"/>
      <c r="H36" s="415"/>
      <c r="I36" s="1">
        <v>28</v>
      </c>
      <c r="J36" s="5"/>
      <c r="K36" s="7"/>
    </row>
    <row r="37" spans="1:11" x14ac:dyDescent="0.2">
      <c r="A37" s="414" t="s">
        <v>6</v>
      </c>
      <c r="B37" s="415"/>
      <c r="C37" s="415"/>
      <c r="D37" s="415"/>
      <c r="E37" s="415"/>
      <c r="F37" s="415"/>
      <c r="G37" s="415"/>
      <c r="H37" s="415"/>
      <c r="I37" s="1">
        <v>29</v>
      </c>
      <c r="J37" s="5"/>
      <c r="K37" s="7"/>
    </row>
    <row r="38" spans="1:11" x14ac:dyDescent="0.2">
      <c r="A38" s="414" t="s">
        <v>7</v>
      </c>
      <c r="B38" s="415"/>
      <c r="C38" s="415"/>
      <c r="D38" s="415"/>
      <c r="E38" s="415"/>
      <c r="F38" s="415"/>
      <c r="G38" s="415"/>
      <c r="H38" s="415"/>
      <c r="I38" s="1">
        <v>30</v>
      </c>
      <c r="J38" s="5"/>
      <c r="K38" s="7"/>
    </row>
    <row r="39" spans="1:11" x14ac:dyDescent="0.2">
      <c r="A39" s="432" t="s">
        <v>15</v>
      </c>
      <c r="B39" s="433"/>
      <c r="C39" s="433"/>
      <c r="D39" s="433"/>
      <c r="E39" s="433"/>
      <c r="F39" s="433"/>
      <c r="G39" s="433"/>
      <c r="H39" s="433"/>
      <c r="I39" s="1">
        <v>31</v>
      </c>
      <c r="J39" s="53">
        <f>SUM(J36:J38)</f>
        <v>0</v>
      </c>
      <c r="K39" s="45">
        <f>SUM(K36:K38)</f>
        <v>0</v>
      </c>
    </row>
    <row r="40" spans="1:11" x14ac:dyDescent="0.2">
      <c r="A40" s="414" t="s">
        <v>8</v>
      </c>
      <c r="B40" s="415"/>
      <c r="C40" s="415"/>
      <c r="D40" s="415"/>
      <c r="E40" s="415"/>
      <c r="F40" s="415"/>
      <c r="G40" s="415"/>
      <c r="H40" s="415"/>
      <c r="I40" s="1">
        <v>32</v>
      </c>
      <c r="J40" s="5"/>
      <c r="K40" s="7"/>
    </row>
    <row r="41" spans="1:11" x14ac:dyDescent="0.2">
      <c r="A41" s="414" t="s">
        <v>9</v>
      </c>
      <c r="B41" s="415"/>
      <c r="C41" s="415"/>
      <c r="D41" s="415"/>
      <c r="E41" s="415"/>
      <c r="F41" s="415"/>
      <c r="G41" s="415"/>
      <c r="H41" s="415"/>
      <c r="I41" s="1">
        <v>33</v>
      </c>
      <c r="J41" s="5"/>
      <c r="K41" s="7"/>
    </row>
    <row r="42" spans="1:11" x14ac:dyDescent="0.2">
      <c r="A42" s="414" t="s">
        <v>10</v>
      </c>
      <c r="B42" s="415"/>
      <c r="C42" s="415"/>
      <c r="D42" s="415"/>
      <c r="E42" s="415"/>
      <c r="F42" s="415"/>
      <c r="G42" s="415"/>
      <c r="H42" s="415"/>
      <c r="I42" s="1">
        <v>34</v>
      </c>
      <c r="J42" s="5"/>
      <c r="K42" s="7"/>
    </row>
    <row r="43" spans="1:11" x14ac:dyDescent="0.2">
      <c r="A43" s="414" t="s">
        <v>11</v>
      </c>
      <c r="B43" s="415"/>
      <c r="C43" s="415"/>
      <c r="D43" s="415"/>
      <c r="E43" s="415"/>
      <c r="F43" s="415"/>
      <c r="G43" s="415"/>
      <c r="H43" s="415"/>
      <c r="I43" s="1">
        <v>35</v>
      </c>
      <c r="J43" s="5"/>
      <c r="K43" s="7"/>
    </row>
    <row r="44" spans="1:11" x14ac:dyDescent="0.2">
      <c r="A44" s="414" t="s">
        <v>12</v>
      </c>
      <c r="B44" s="415"/>
      <c r="C44" s="415"/>
      <c r="D44" s="415"/>
      <c r="E44" s="415"/>
      <c r="F44" s="415"/>
      <c r="G44" s="415"/>
      <c r="H44" s="415"/>
      <c r="I44" s="1">
        <v>36</v>
      </c>
      <c r="J44" s="5"/>
      <c r="K44" s="7"/>
    </row>
    <row r="45" spans="1:11" x14ac:dyDescent="0.2">
      <c r="A45" s="432" t="s">
        <v>33</v>
      </c>
      <c r="B45" s="433"/>
      <c r="C45" s="433"/>
      <c r="D45" s="433"/>
      <c r="E45" s="433"/>
      <c r="F45" s="433"/>
      <c r="G45" s="433"/>
      <c r="H45" s="433"/>
      <c r="I45" s="1">
        <v>37</v>
      </c>
      <c r="J45" s="53">
        <f>SUM(J40:J44)</f>
        <v>0</v>
      </c>
      <c r="K45" s="45">
        <f>SUM(K40:K44)</f>
        <v>0</v>
      </c>
    </row>
    <row r="46" spans="1:11" x14ac:dyDescent="0.2">
      <c r="A46" s="432" t="s">
        <v>39</v>
      </c>
      <c r="B46" s="433"/>
      <c r="C46" s="433"/>
      <c r="D46" s="433"/>
      <c r="E46" s="433"/>
      <c r="F46" s="433"/>
      <c r="G46" s="433"/>
      <c r="H46" s="433"/>
      <c r="I46" s="1">
        <v>38</v>
      </c>
      <c r="J46" s="53">
        <f>IF(J39&gt;J45,J39-J45,0)</f>
        <v>0</v>
      </c>
      <c r="K46" s="45">
        <f>IF(K39&gt;K45,K39-K45,0)</f>
        <v>0</v>
      </c>
    </row>
    <row r="47" spans="1:11" x14ac:dyDescent="0.2">
      <c r="A47" s="432" t="s">
        <v>40</v>
      </c>
      <c r="B47" s="433"/>
      <c r="C47" s="433"/>
      <c r="D47" s="433"/>
      <c r="E47" s="433"/>
      <c r="F47" s="433"/>
      <c r="G47" s="433"/>
      <c r="H47" s="433"/>
      <c r="I47" s="1">
        <v>39</v>
      </c>
      <c r="J47" s="53">
        <f>IF(J45&gt;J39,J45-J39,0)</f>
        <v>0</v>
      </c>
      <c r="K47" s="45">
        <f>IF(K45&gt;K39,K45-K39,0)</f>
        <v>0</v>
      </c>
    </row>
    <row r="48" spans="1:11" x14ac:dyDescent="0.2">
      <c r="A48" s="432" t="s">
        <v>34</v>
      </c>
      <c r="B48" s="433"/>
      <c r="C48" s="433"/>
      <c r="D48" s="433"/>
      <c r="E48" s="433"/>
      <c r="F48" s="433"/>
      <c r="G48" s="433"/>
      <c r="H48" s="433"/>
      <c r="I48" s="1">
        <v>40</v>
      </c>
      <c r="J48" s="53">
        <f>IF(J20-J21+J33-J34+J46-J47&gt;0,J20-J21+J33-J34+J46-J47,0)</f>
        <v>0</v>
      </c>
      <c r="K48" s="45">
        <f>IF(K20-K21+K33-K34+K46-K47&gt;0,K20-K21+K33-K34+K46-K47,0)</f>
        <v>0</v>
      </c>
    </row>
    <row r="49" spans="1:11" x14ac:dyDescent="0.2">
      <c r="A49" s="432" t="s">
        <v>5</v>
      </c>
      <c r="B49" s="433"/>
      <c r="C49" s="433"/>
      <c r="D49" s="433"/>
      <c r="E49" s="433"/>
      <c r="F49" s="433"/>
      <c r="G49" s="433"/>
      <c r="H49" s="433"/>
      <c r="I49" s="1">
        <v>41</v>
      </c>
      <c r="J49" s="53">
        <f>IF(J21-J20+J34-J33+J47-J46&gt;0,J21-J20+J34-J33+J47-J46,0)</f>
        <v>0</v>
      </c>
      <c r="K49" s="45">
        <f>IF(K21-K20+K34-K33+K47-K46&gt;0,K21-K20+K34-K33+K47-K46,0)</f>
        <v>0</v>
      </c>
    </row>
    <row r="50" spans="1:11" x14ac:dyDescent="0.2">
      <c r="A50" s="432" t="s">
        <v>38</v>
      </c>
      <c r="B50" s="433"/>
      <c r="C50" s="433"/>
      <c r="D50" s="433"/>
      <c r="E50" s="433"/>
      <c r="F50" s="433"/>
      <c r="G50" s="433"/>
      <c r="H50" s="433"/>
      <c r="I50" s="1">
        <v>42</v>
      </c>
      <c r="J50" s="5"/>
      <c r="K50" s="7"/>
    </row>
    <row r="51" spans="1:11" x14ac:dyDescent="0.2">
      <c r="A51" s="432" t="s">
        <v>45</v>
      </c>
      <c r="B51" s="433"/>
      <c r="C51" s="433"/>
      <c r="D51" s="433"/>
      <c r="E51" s="433"/>
      <c r="F51" s="433"/>
      <c r="G51" s="433"/>
      <c r="H51" s="433"/>
      <c r="I51" s="1">
        <v>43</v>
      </c>
      <c r="J51" s="5"/>
      <c r="K51" s="7"/>
    </row>
    <row r="52" spans="1:11" x14ac:dyDescent="0.2">
      <c r="A52" s="432" t="s">
        <v>46</v>
      </c>
      <c r="B52" s="433"/>
      <c r="C52" s="433"/>
      <c r="D52" s="433"/>
      <c r="E52" s="433"/>
      <c r="F52" s="433"/>
      <c r="G52" s="433"/>
      <c r="H52" s="433"/>
      <c r="I52" s="1">
        <v>44</v>
      </c>
      <c r="J52" s="5"/>
      <c r="K52" s="7"/>
    </row>
    <row r="53" spans="1:11" x14ac:dyDescent="0.2">
      <c r="A53" s="443" t="s">
        <v>47</v>
      </c>
      <c r="B53" s="444"/>
      <c r="C53" s="444"/>
      <c r="D53" s="444"/>
      <c r="E53" s="444"/>
      <c r="F53" s="444"/>
      <c r="G53" s="444"/>
      <c r="H53" s="444"/>
      <c r="I53" s="4">
        <v>45</v>
      </c>
      <c r="J53" s="54">
        <f>J50+J51-J52</f>
        <v>0</v>
      </c>
      <c r="K53" s="51">
        <f>K50+K51-K52</f>
        <v>0</v>
      </c>
    </row>
    <row r="54" spans="1:11" x14ac:dyDescent="0.2">
      <c r="A54" s="59"/>
      <c r="B54" s="60"/>
      <c r="C54" s="60"/>
      <c r="D54" s="60"/>
      <c r="E54" s="60"/>
      <c r="F54" s="60"/>
      <c r="G54" s="60"/>
      <c r="H54" s="60"/>
      <c r="I54" s="60"/>
      <c r="J54" s="60"/>
      <c r="K54" s="60"/>
    </row>
  </sheetData>
  <mergeCells count="53">
    <mergeCell ref="A3:K3"/>
    <mergeCell ref="A1:K1"/>
    <mergeCell ref="A2:K2"/>
    <mergeCell ref="A4:H4"/>
    <mergeCell ref="A9:H9"/>
    <mergeCell ref="A10:H10"/>
    <mergeCell ref="A11:H11"/>
    <mergeCell ref="A12:H12"/>
    <mergeCell ref="A5:H5"/>
    <mergeCell ref="A6:K6"/>
    <mergeCell ref="A7:H7"/>
    <mergeCell ref="A8:H8"/>
    <mergeCell ref="A17:H17"/>
    <mergeCell ref="A18:H18"/>
    <mergeCell ref="A19:H19"/>
    <mergeCell ref="A20:H20"/>
    <mergeCell ref="A13:H13"/>
    <mergeCell ref="A14:H14"/>
    <mergeCell ref="A15:H15"/>
    <mergeCell ref="A16:H16"/>
    <mergeCell ref="A25:H25"/>
    <mergeCell ref="A26:H26"/>
    <mergeCell ref="A27:H27"/>
    <mergeCell ref="A28:H28"/>
    <mergeCell ref="A21:H21"/>
    <mergeCell ref="A22:K22"/>
    <mergeCell ref="A23:H23"/>
    <mergeCell ref="A24:H24"/>
    <mergeCell ref="A33:H33"/>
    <mergeCell ref="A34:H34"/>
    <mergeCell ref="A35:K35"/>
    <mergeCell ref="A36:H36"/>
    <mergeCell ref="A29:H29"/>
    <mergeCell ref="A30:H30"/>
    <mergeCell ref="A31:H31"/>
    <mergeCell ref="A32:H32"/>
    <mergeCell ref="A41:H41"/>
    <mergeCell ref="A42:H42"/>
    <mergeCell ref="A43:H43"/>
    <mergeCell ref="A44:H44"/>
    <mergeCell ref="A37:H37"/>
    <mergeCell ref="A38:H38"/>
    <mergeCell ref="A39:H39"/>
    <mergeCell ref="A40:H40"/>
    <mergeCell ref="A45:H45"/>
    <mergeCell ref="A46:H46"/>
    <mergeCell ref="A47:H47"/>
    <mergeCell ref="A52:H52"/>
    <mergeCell ref="A53:H53"/>
    <mergeCell ref="A48:H48"/>
    <mergeCell ref="A49:H49"/>
    <mergeCell ref="A50:H50"/>
    <mergeCell ref="A51:H51"/>
  </mergeCells>
  <phoneticPr fontId="6" type="noConversion"/>
  <dataValidations disablePrompts="1" count="3">
    <dataValidation type="whole" operator="notEqual" allowBlank="1" showInputMessage="1" showErrorMessage="1" errorTitle="Pogrešan unos" error="Mogu se unijeti samo cjelobrojne pozitivne vrijednosti." sqref="J53:K53">
      <formula1>9999999999</formula1>
    </dataValidation>
    <dataValidation type="whole" operator="notEqual" allowBlank="1" showInputMessage="1" showErrorMessage="1" errorTitle="Pogrešan unos" error="Mogu se unijeti samo cjelobrojne vrijednosti." sqref="J50:K52 J7:K11 J13:K18 J23:K27 J29:K31 J36:K38 J40:K44">
      <formula1>9999999998</formula1>
    </dataValidation>
    <dataValidation type="whole" operator="greaterThanOrEqual" allowBlank="1" showInputMessage="1" showErrorMessage="1" errorTitle="Pogrešan unos" error="Mogu se unijeti samo cjelobrojne pozitivne vrijednosti." sqref="J12:K12 J19:K22 J28:K28 J32:K35 J39:K39 J45:K49">
      <formula1>0</formula1>
    </dataValidation>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5"/>
  <sheetViews>
    <sheetView zoomScaleNormal="100" zoomScaleSheetLayoutView="125" workbookViewId="0">
      <selection activeCell="M18" sqref="M18"/>
    </sheetView>
  </sheetViews>
  <sheetFormatPr defaultRowHeight="12.75" x14ac:dyDescent="0.2"/>
  <cols>
    <col min="1" max="4" width="9.140625" style="64"/>
    <col min="5" max="5" width="10.140625" style="64" bestFit="1" customWidth="1"/>
    <col min="6" max="9" width="9.140625" style="64"/>
    <col min="10" max="10" width="15.7109375" style="64" customWidth="1"/>
    <col min="11" max="11" width="17.5703125" style="64" customWidth="1"/>
    <col min="12" max="12" width="11.7109375" style="64" bestFit="1" customWidth="1"/>
    <col min="13" max="16384" width="9.140625" style="64"/>
  </cols>
  <sheetData>
    <row r="1" spans="1:12" ht="17.25" customHeight="1" x14ac:dyDescent="0.2">
      <c r="A1" s="517" t="s">
        <v>370</v>
      </c>
      <c r="B1" s="518"/>
      <c r="C1" s="518"/>
      <c r="D1" s="518"/>
      <c r="E1" s="518"/>
      <c r="F1" s="518"/>
      <c r="G1" s="518"/>
      <c r="H1" s="518"/>
      <c r="I1" s="518"/>
      <c r="J1" s="518"/>
      <c r="K1" s="518"/>
      <c r="L1" s="63"/>
    </row>
    <row r="2" spans="1:12" ht="15.75" x14ac:dyDescent="0.2">
      <c r="A2" s="171"/>
      <c r="B2" s="147"/>
      <c r="C2" s="506" t="s">
        <v>371</v>
      </c>
      <c r="D2" s="506"/>
      <c r="E2" s="172">
        <v>40544</v>
      </c>
      <c r="F2" s="146" t="s">
        <v>101</v>
      </c>
      <c r="G2" s="507">
        <v>40816</v>
      </c>
      <c r="H2" s="508"/>
      <c r="I2" s="147"/>
      <c r="J2" s="147"/>
      <c r="K2" s="147"/>
      <c r="L2" s="65"/>
    </row>
    <row r="3" spans="1:12" x14ac:dyDescent="0.2">
      <c r="A3" s="494" t="s">
        <v>135</v>
      </c>
      <c r="B3" s="509"/>
      <c r="C3" s="509"/>
      <c r="D3" s="509"/>
      <c r="E3" s="509"/>
      <c r="F3" s="509"/>
      <c r="G3" s="509"/>
      <c r="H3" s="509"/>
      <c r="I3" s="230" t="s">
        <v>240</v>
      </c>
      <c r="J3" s="231" t="s">
        <v>591</v>
      </c>
      <c r="K3" s="231" t="s">
        <v>592</v>
      </c>
    </row>
    <row r="4" spans="1:12" x14ac:dyDescent="0.2">
      <c r="A4" s="510">
        <v>1</v>
      </c>
      <c r="B4" s="510"/>
      <c r="C4" s="510"/>
      <c r="D4" s="510"/>
      <c r="E4" s="510"/>
      <c r="F4" s="510"/>
      <c r="G4" s="510"/>
      <c r="H4" s="510"/>
      <c r="I4" s="68">
        <v>2</v>
      </c>
      <c r="J4" s="67" t="s">
        <v>57</v>
      </c>
      <c r="K4" s="67" t="s">
        <v>58</v>
      </c>
    </row>
    <row r="5" spans="1:12" ht="12.75" customHeight="1" x14ac:dyDescent="0.2">
      <c r="A5" s="482" t="s">
        <v>351</v>
      </c>
      <c r="B5" s="482"/>
      <c r="C5" s="482"/>
      <c r="D5" s="482"/>
      <c r="E5" s="482"/>
      <c r="F5" s="482"/>
      <c r="G5" s="482"/>
      <c r="H5" s="482"/>
      <c r="I5" s="38">
        <v>1</v>
      </c>
      <c r="J5" s="262">
        <v>28200700</v>
      </c>
      <c r="K5" s="6">
        <v>28200700</v>
      </c>
    </row>
    <row r="6" spans="1:12" ht="12.75" customHeight="1" x14ac:dyDescent="0.2">
      <c r="A6" s="482" t="s">
        <v>352</v>
      </c>
      <c r="B6" s="482"/>
      <c r="C6" s="482"/>
      <c r="D6" s="482"/>
      <c r="E6" s="482"/>
      <c r="F6" s="482"/>
      <c r="G6" s="482"/>
      <c r="H6" s="482"/>
      <c r="I6" s="38">
        <v>2</v>
      </c>
      <c r="J6" s="263">
        <v>194354000</v>
      </c>
      <c r="K6" s="7">
        <v>194354000</v>
      </c>
    </row>
    <row r="7" spans="1:12" ht="12.75" customHeight="1" x14ac:dyDescent="0.2">
      <c r="A7" s="482" t="s">
        <v>353</v>
      </c>
      <c r="B7" s="482"/>
      <c r="C7" s="482"/>
      <c r="D7" s="482"/>
      <c r="E7" s="482"/>
      <c r="F7" s="482"/>
      <c r="G7" s="482"/>
      <c r="H7" s="482"/>
      <c r="I7" s="38">
        <v>3</v>
      </c>
      <c r="J7" s="263"/>
      <c r="K7" s="7"/>
    </row>
    <row r="8" spans="1:12" ht="12.75" customHeight="1" x14ac:dyDescent="0.2">
      <c r="A8" s="482" t="s">
        <v>354</v>
      </c>
      <c r="B8" s="482"/>
      <c r="C8" s="482"/>
      <c r="D8" s="482"/>
      <c r="E8" s="482"/>
      <c r="F8" s="482"/>
      <c r="G8" s="482"/>
      <c r="H8" s="482"/>
      <c r="I8" s="38">
        <v>4</v>
      </c>
      <c r="J8" s="263">
        <v>-578925164</v>
      </c>
      <c r="K8" s="266">
        <v>-641766389</v>
      </c>
    </row>
    <row r="9" spans="1:12" ht="12.75" customHeight="1" x14ac:dyDescent="0.2">
      <c r="A9" s="482" t="s">
        <v>355</v>
      </c>
      <c r="B9" s="482"/>
      <c r="C9" s="482"/>
      <c r="D9" s="482"/>
      <c r="E9" s="482"/>
      <c r="F9" s="482"/>
      <c r="G9" s="482"/>
      <c r="H9" s="482"/>
      <c r="I9" s="38">
        <v>5</v>
      </c>
      <c r="J9" s="263">
        <v>-62844897</v>
      </c>
      <c r="K9" s="7">
        <v>-47279483</v>
      </c>
    </row>
    <row r="10" spans="1:12" ht="12.75" customHeight="1" x14ac:dyDescent="0.2">
      <c r="A10" s="482" t="s">
        <v>356</v>
      </c>
      <c r="B10" s="482"/>
      <c r="C10" s="482"/>
      <c r="D10" s="482"/>
      <c r="E10" s="482"/>
      <c r="F10" s="482"/>
      <c r="G10" s="482"/>
      <c r="H10" s="482"/>
      <c r="I10" s="38">
        <v>6</v>
      </c>
      <c r="J10" s="263"/>
      <c r="K10" s="7"/>
    </row>
    <row r="11" spans="1:12" ht="12.75" customHeight="1" x14ac:dyDescent="0.2">
      <c r="A11" s="482" t="s">
        <v>357</v>
      </c>
      <c r="B11" s="482"/>
      <c r="C11" s="482"/>
      <c r="D11" s="482"/>
      <c r="E11" s="482"/>
      <c r="F11" s="482"/>
      <c r="G11" s="482"/>
      <c r="H11" s="482"/>
      <c r="I11" s="38">
        <v>7</v>
      </c>
      <c r="J11" s="263"/>
      <c r="K11" s="7"/>
    </row>
    <row r="12" spans="1:12" ht="12.75" customHeight="1" x14ac:dyDescent="0.2">
      <c r="A12" s="482" t="s">
        <v>358</v>
      </c>
      <c r="B12" s="482"/>
      <c r="C12" s="482"/>
      <c r="D12" s="482"/>
      <c r="E12" s="482"/>
      <c r="F12" s="482"/>
      <c r="G12" s="482"/>
      <c r="H12" s="482"/>
      <c r="I12" s="38">
        <v>8</v>
      </c>
      <c r="J12" s="263"/>
      <c r="K12" s="7"/>
    </row>
    <row r="13" spans="1:12" ht="12.75" customHeight="1" x14ac:dyDescent="0.2">
      <c r="A13" s="482" t="s">
        <v>359</v>
      </c>
      <c r="B13" s="482"/>
      <c r="C13" s="482"/>
      <c r="D13" s="482"/>
      <c r="E13" s="482"/>
      <c r="F13" s="482"/>
      <c r="G13" s="482"/>
      <c r="H13" s="482"/>
      <c r="I13" s="38">
        <v>9</v>
      </c>
      <c r="J13" s="263"/>
      <c r="K13" s="7"/>
    </row>
    <row r="14" spans="1:12" ht="12.75" customHeight="1" x14ac:dyDescent="0.2">
      <c r="A14" s="481" t="s">
        <v>360</v>
      </c>
      <c r="B14" s="504"/>
      <c r="C14" s="504"/>
      <c r="D14" s="504"/>
      <c r="E14" s="504"/>
      <c r="F14" s="504"/>
      <c r="G14" s="504"/>
      <c r="H14" s="505"/>
      <c r="I14" s="38">
        <v>10</v>
      </c>
      <c r="J14" s="267">
        <f>SUM(J5:J13)</f>
        <v>-419215361</v>
      </c>
      <c r="K14" s="45">
        <f>SUM(K5:K13)</f>
        <v>-466491172</v>
      </c>
      <c r="L14" s="229"/>
    </row>
    <row r="15" spans="1:12" ht="12.75" customHeight="1" x14ac:dyDescent="0.2">
      <c r="A15" s="482" t="s">
        <v>361</v>
      </c>
      <c r="B15" s="483"/>
      <c r="C15" s="483"/>
      <c r="D15" s="483"/>
      <c r="E15" s="483"/>
      <c r="F15" s="483"/>
      <c r="G15" s="483"/>
      <c r="H15" s="519"/>
      <c r="I15" s="38">
        <v>11</v>
      </c>
      <c r="J15" s="263"/>
      <c r="K15" s="7"/>
    </row>
    <row r="16" spans="1:12" ht="12.75" customHeight="1" x14ac:dyDescent="0.2">
      <c r="A16" s="482" t="s">
        <v>362</v>
      </c>
      <c r="B16" s="483"/>
      <c r="C16" s="483"/>
      <c r="D16" s="483"/>
      <c r="E16" s="483"/>
      <c r="F16" s="483"/>
      <c r="G16" s="483"/>
      <c r="H16" s="519"/>
      <c r="I16" s="38">
        <v>12</v>
      </c>
      <c r="J16" s="263"/>
      <c r="K16" s="7"/>
    </row>
    <row r="17" spans="1:11" ht="12.75" customHeight="1" x14ac:dyDescent="0.2">
      <c r="A17" s="482" t="s">
        <v>363</v>
      </c>
      <c r="B17" s="483"/>
      <c r="C17" s="483"/>
      <c r="D17" s="483"/>
      <c r="E17" s="483"/>
      <c r="F17" s="483"/>
      <c r="G17" s="483"/>
      <c r="H17" s="519"/>
      <c r="I17" s="38">
        <v>13</v>
      </c>
      <c r="J17" s="263"/>
      <c r="K17" s="7"/>
    </row>
    <row r="18" spans="1:11" ht="12.75" customHeight="1" x14ac:dyDescent="0.2">
      <c r="A18" s="482" t="s">
        <v>364</v>
      </c>
      <c r="B18" s="483"/>
      <c r="C18" s="483"/>
      <c r="D18" s="483"/>
      <c r="E18" s="483"/>
      <c r="F18" s="483"/>
      <c r="G18" s="483"/>
      <c r="H18" s="519"/>
      <c r="I18" s="38">
        <v>14</v>
      </c>
      <c r="J18" s="263"/>
      <c r="K18" s="7"/>
    </row>
    <row r="19" spans="1:11" ht="12.75" customHeight="1" x14ac:dyDescent="0.2">
      <c r="A19" s="482" t="s">
        <v>365</v>
      </c>
      <c r="B19" s="483"/>
      <c r="C19" s="483"/>
      <c r="D19" s="483"/>
      <c r="E19" s="483"/>
      <c r="F19" s="483"/>
      <c r="G19" s="483"/>
      <c r="H19" s="519"/>
      <c r="I19" s="38">
        <v>15</v>
      </c>
      <c r="J19" s="263"/>
      <c r="K19" s="7"/>
    </row>
    <row r="20" spans="1:11" ht="12.75" customHeight="1" x14ac:dyDescent="0.2">
      <c r="A20" s="482" t="s">
        <v>366</v>
      </c>
      <c r="B20" s="483"/>
      <c r="C20" s="483"/>
      <c r="D20" s="483"/>
      <c r="E20" s="483"/>
      <c r="F20" s="483"/>
      <c r="G20" s="483"/>
      <c r="H20" s="519"/>
      <c r="I20" s="38">
        <v>16</v>
      </c>
      <c r="J20" s="263"/>
      <c r="K20" s="7"/>
    </row>
    <row r="21" spans="1:11" ht="12.75" customHeight="1" x14ac:dyDescent="0.2">
      <c r="A21" s="520" t="s">
        <v>367</v>
      </c>
      <c r="B21" s="521"/>
      <c r="C21" s="521"/>
      <c r="D21" s="521"/>
      <c r="E21" s="521"/>
      <c r="F21" s="521"/>
      <c r="G21" s="521"/>
      <c r="H21" s="522"/>
      <c r="I21" s="38">
        <v>17</v>
      </c>
      <c r="J21" s="264">
        <v>0</v>
      </c>
      <c r="K21" s="51">
        <f>SUM(K15:K20)</f>
        <v>0</v>
      </c>
    </row>
    <row r="22" spans="1:11" x14ac:dyDescent="0.2">
      <c r="A22" s="523"/>
      <c r="B22" s="524"/>
      <c r="C22" s="524"/>
      <c r="D22" s="524"/>
      <c r="E22" s="524"/>
      <c r="F22" s="524"/>
      <c r="G22" s="524"/>
      <c r="H22" s="524"/>
      <c r="I22" s="486"/>
      <c r="J22" s="486"/>
      <c r="K22" s="487"/>
    </row>
    <row r="23" spans="1:11" ht="12.75" customHeight="1" x14ac:dyDescent="0.2">
      <c r="A23" s="511" t="s">
        <v>368</v>
      </c>
      <c r="B23" s="512"/>
      <c r="C23" s="512"/>
      <c r="D23" s="512"/>
      <c r="E23" s="512"/>
      <c r="F23" s="512"/>
      <c r="G23" s="512"/>
      <c r="H23" s="512"/>
      <c r="I23" s="40">
        <v>18</v>
      </c>
      <c r="J23" s="39">
        <f>J14</f>
        <v>-419215361</v>
      </c>
      <c r="K23" s="6">
        <f>K14</f>
        <v>-466491172</v>
      </c>
    </row>
    <row r="24" spans="1:11" ht="17.25" customHeight="1" x14ac:dyDescent="0.2">
      <c r="A24" s="513" t="s">
        <v>369</v>
      </c>
      <c r="B24" s="514"/>
      <c r="C24" s="514"/>
      <c r="D24" s="514"/>
      <c r="E24" s="514"/>
      <c r="F24" s="514"/>
      <c r="G24" s="514"/>
      <c r="H24" s="514"/>
      <c r="I24" s="41">
        <v>19</v>
      </c>
      <c r="J24" s="66"/>
      <c r="K24" s="66"/>
    </row>
    <row r="25" spans="1:11" ht="30" customHeight="1" x14ac:dyDescent="0.2">
      <c r="A25" s="515" t="s">
        <v>372</v>
      </c>
      <c r="B25" s="516"/>
      <c r="C25" s="516"/>
      <c r="D25" s="516"/>
      <c r="E25" s="516"/>
      <c r="F25" s="516"/>
      <c r="G25" s="516"/>
      <c r="H25" s="516"/>
      <c r="I25" s="516"/>
      <c r="J25" s="516"/>
      <c r="K25" s="516"/>
    </row>
  </sheetData>
  <protectedRanges>
    <protectedRange sqref="E2" name="Range1_1_1"/>
    <protectedRange sqref="G2:H2" name="Range1_2"/>
  </protectedRanges>
  <mergeCells count="26">
    <mergeCell ref="A23:H23"/>
    <mergeCell ref="A24:H24"/>
    <mergeCell ref="A25:K25"/>
    <mergeCell ref="A1:K1"/>
    <mergeCell ref="A19:H19"/>
    <mergeCell ref="A20:H20"/>
    <mergeCell ref="A21:H21"/>
    <mergeCell ref="A22:K22"/>
    <mergeCell ref="A15:H15"/>
    <mergeCell ref="A16:H16"/>
    <mergeCell ref="A7:H7"/>
    <mergeCell ref="A8:H8"/>
    <mergeCell ref="A9:H9"/>
    <mergeCell ref="A10:H10"/>
    <mergeCell ref="A17:H17"/>
    <mergeCell ref="A18:H18"/>
    <mergeCell ref="A11:H11"/>
    <mergeCell ref="A12:H12"/>
    <mergeCell ref="A13:H13"/>
    <mergeCell ref="A14:H14"/>
    <mergeCell ref="C2:D2"/>
    <mergeCell ref="G2:H2"/>
    <mergeCell ref="A3:H3"/>
    <mergeCell ref="A4:H4"/>
    <mergeCell ref="A5:H5"/>
    <mergeCell ref="A6:H6"/>
  </mergeCells>
  <phoneticPr fontId="6" type="noConversion"/>
  <conditionalFormatting sqref="G2">
    <cfRule type="cellIs" dxfId="1" priority="2" stopIfTrue="1" operator="lessThan">
      <formula>#REF!</formula>
    </cfRule>
  </conditionalFormatting>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5:K13 J15:K20">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ignoredErrors>
    <ignoredError sqref="J23:K23" unlockedFormula="1"/>
    <ignoredError sqref="J4:K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78"/>
  <sheetViews>
    <sheetView topLeftCell="A31" zoomScaleNormal="100" zoomScaleSheetLayoutView="100" workbookViewId="0">
      <selection activeCell="A163" sqref="A163:I163"/>
    </sheetView>
  </sheetViews>
  <sheetFormatPr defaultRowHeight="12.75" x14ac:dyDescent="0.2"/>
  <cols>
    <col min="1" max="1" width="30.42578125" style="182" customWidth="1"/>
    <col min="2" max="2" width="12.7109375" style="182" customWidth="1"/>
    <col min="3" max="5" width="11.42578125" style="182" bestFit="1" customWidth="1"/>
    <col min="6" max="6" width="8" style="182" bestFit="1" customWidth="1"/>
    <col min="7" max="7" width="9" style="182" bestFit="1" customWidth="1"/>
    <col min="8" max="8" width="12.28515625" style="182" customWidth="1"/>
    <col min="9" max="9" width="9.5703125" style="182" bestFit="1" customWidth="1"/>
    <col min="10" max="11" width="9.140625" style="183"/>
    <col min="12" max="16384" width="9.140625" style="184"/>
  </cols>
  <sheetData>
    <row r="1" spans="1:11" x14ac:dyDescent="0.2">
      <c r="A1" s="116"/>
    </row>
    <row r="2" spans="1:11" ht="20.25" x14ac:dyDescent="0.2">
      <c r="A2" s="540" t="s">
        <v>373</v>
      </c>
      <c r="B2" s="540"/>
      <c r="C2" s="540"/>
      <c r="D2" s="540"/>
      <c r="E2" s="540"/>
      <c r="F2" s="540"/>
      <c r="G2" s="540"/>
      <c r="H2" s="540"/>
      <c r="I2" s="540"/>
    </row>
    <row r="3" spans="1:11" x14ac:dyDescent="0.2">
      <c r="A3" s="131"/>
    </row>
    <row r="4" spans="1:11" ht="12.75" customHeight="1" x14ac:dyDescent="0.2">
      <c r="A4" s="116"/>
    </row>
    <row r="5" spans="1:11" ht="12.75" customHeight="1" x14ac:dyDescent="0.2">
      <c r="A5" s="541" t="s">
        <v>374</v>
      </c>
      <c r="B5" s="541"/>
      <c r="C5" s="541"/>
      <c r="D5" s="541"/>
      <c r="E5" s="541"/>
      <c r="F5" s="541"/>
      <c r="G5" s="541"/>
      <c r="H5" s="541"/>
      <c r="I5" s="541"/>
      <c r="J5" s="215"/>
    </row>
    <row r="6" spans="1:11" ht="12.75" customHeight="1" x14ac:dyDescent="0.2">
      <c r="A6" s="181"/>
      <c r="B6" s="181"/>
      <c r="C6" s="181"/>
      <c r="D6" s="181"/>
      <c r="E6" s="181"/>
      <c r="F6" s="181"/>
      <c r="G6" s="181"/>
      <c r="H6" s="181"/>
      <c r="I6" s="181"/>
      <c r="J6" s="216"/>
    </row>
    <row r="7" spans="1:11" ht="12.75" customHeight="1" x14ac:dyDescent="0.2">
      <c r="A7" s="541" t="s">
        <v>375</v>
      </c>
      <c r="B7" s="541"/>
      <c r="C7" s="541"/>
      <c r="D7" s="541"/>
      <c r="E7" s="541"/>
      <c r="F7" s="541"/>
      <c r="G7" s="541"/>
      <c r="H7" s="541"/>
      <c r="I7" s="541"/>
      <c r="J7" s="215"/>
    </row>
    <row r="8" spans="1:11" ht="29.25" customHeight="1" x14ac:dyDescent="0.2">
      <c r="A8" s="525" t="s">
        <v>376</v>
      </c>
      <c r="B8" s="525"/>
      <c r="C8" s="525"/>
      <c r="D8" s="525"/>
      <c r="E8" s="525"/>
      <c r="F8" s="525"/>
      <c r="G8" s="525"/>
      <c r="H8" s="525"/>
      <c r="I8" s="525"/>
      <c r="J8" s="217"/>
    </row>
    <row r="9" spans="1:11" ht="38.25" customHeight="1" x14ac:dyDescent="0.2">
      <c r="A9" s="525" t="s">
        <v>377</v>
      </c>
      <c r="B9" s="525"/>
      <c r="C9" s="525"/>
      <c r="D9" s="525"/>
      <c r="E9" s="525"/>
      <c r="F9" s="525"/>
      <c r="G9" s="525"/>
      <c r="H9" s="525"/>
      <c r="I9" s="525"/>
      <c r="J9" s="218"/>
    </row>
    <row r="10" spans="1:11" ht="12.75" customHeight="1" x14ac:dyDescent="0.2">
      <c r="A10" s="185"/>
    </row>
    <row r="11" spans="1:11" ht="12.75" customHeight="1" x14ac:dyDescent="0.2">
      <c r="A11" s="541" t="s">
        <v>378</v>
      </c>
      <c r="B11" s="541"/>
      <c r="C11" s="541"/>
      <c r="D11" s="541"/>
      <c r="E11" s="541"/>
      <c r="F11" s="541"/>
      <c r="G11" s="541"/>
      <c r="H11" s="541"/>
      <c r="I11" s="541"/>
      <c r="J11" s="215"/>
    </row>
    <row r="12" spans="1:11" ht="24.75" customHeight="1" x14ac:dyDescent="0.2">
      <c r="A12" s="525" t="s">
        <v>379</v>
      </c>
      <c r="B12" s="525"/>
      <c r="C12" s="525"/>
      <c r="D12" s="525"/>
      <c r="E12" s="525"/>
      <c r="F12" s="525"/>
      <c r="G12" s="525"/>
      <c r="H12" s="525"/>
      <c r="I12" s="525"/>
      <c r="J12" s="218"/>
    </row>
    <row r="13" spans="1:11" ht="28.5" customHeight="1" x14ac:dyDescent="0.2">
      <c r="A13" s="527" t="s">
        <v>380</v>
      </c>
      <c r="B13" s="527"/>
      <c r="C13" s="527"/>
      <c r="D13" s="527"/>
      <c r="E13" s="527"/>
      <c r="F13" s="527"/>
      <c r="G13" s="527"/>
      <c r="H13" s="527"/>
      <c r="I13" s="527"/>
      <c r="J13" s="218"/>
      <c r="K13" s="186"/>
    </row>
    <row r="14" spans="1:11" ht="65.25" customHeight="1" x14ac:dyDescent="0.2">
      <c r="A14" s="525" t="s">
        <v>381</v>
      </c>
      <c r="B14" s="525"/>
      <c r="C14" s="525"/>
      <c r="D14" s="525"/>
      <c r="E14" s="525"/>
      <c r="F14" s="525"/>
      <c r="G14" s="525"/>
      <c r="H14" s="525"/>
      <c r="I14" s="525"/>
      <c r="J14" s="218"/>
    </row>
    <row r="15" spans="1:11" ht="12.75" customHeight="1" x14ac:dyDescent="0.2">
      <c r="A15" s="525"/>
      <c r="B15" s="525"/>
      <c r="C15" s="525"/>
      <c r="D15" s="525"/>
      <c r="E15" s="525"/>
      <c r="F15" s="525"/>
      <c r="G15" s="525"/>
      <c r="H15" s="525"/>
      <c r="I15" s="525"/>
      <c r="J15" s="218"/>
    </row>
    <row r="16" spans="1:11" ht="12.75" customHeight="1" x14ac:dyDescent="0.2">
      <c r="A16" s="525" t="s">
        <v>382</v>
      </c>
      <c r="B16" s="525"/>
      <c r="C16" s="525"/>
      <c r="D16" s="525"/>
      <c r="E16" s="525"/>
      <c r="F16" s="525"/>
      <c r="G16" s="525"/>
      <c r="H16" s="525"/>
      <c r="I16" s="525"/>
      <c r="J16" s="218"/>
    </row>
    <row r="17" spans="1:11" x14ac:dyDescent="0.2">
      <c r="A17" s="525" t="s">
        <v>383</v>
      </c>
      <c r="B17" s="525"/>
      <c r="C17" s="525"/>
      <c r="D17" s="525"/>
      <c r="E17" s="525"/>
      <c r="F17" s="525"/>
      <c r="G17" s="525"/>
      <c r="H17" s="525"/>
      <c r="I17" s="525"/>
      <c r="J17" s="218"/>
    </row>
    <row r="18" spans="1:11" ht="27" customHeight="1" x14ac:dyDescent="0.2">
      <c r="A18" s="525" t="s">
        <v>587</v>
      </c>
      <c r="B18" s="525"/>
      <c r="C18" s="525"/>
      <c r="D18" s="525"/>
      <c r="E18" s="525"/>
      <c r="F18" s="525"/>
      <c r="G18" s="525"/>
      <c r="H18" s="525"/>
      <c r="I18" s="525"/>
      <c r="J18" s="218"/>
    </row>
    <row r="19" spans="1:11" ht="12.75" customHeight="1" x14ac:dyDescent="0.2">
      <c r="A19" s="525"/>
      <c r="B19" s="525"/>
      <c r="C19" s="525"/>
      <c r="D19" s="525"/>
      <c r="E19" s="525"/>
      <c r="F19" s="525"/>
      <c r="G19" s="525"/>
      <c r="H19" s="525"/>
      <c r="I19" s="525"/>
      <c r="J19" s="218"/>
    </row>
    <row r="20" spans="1:11" x14ac:dyDescent="0.2">
      <c r="A20" s="525" t="s">
        <v>384</v>
      </c>
      <c r="B20" s="525"/>
      <c r="C20" s="525"/>
      <c r="D20" s="525"/>
      <c r="E20" s="525"/>
      <c r="F20" s="525"/>
      <c r="G20" s="525"/>
      <c r="H20" s="525"/>
      <c r="I20" s="525"/>
      <c r="J20" s="218"/>
    </row>
    <row r="21" spans="1:11" x14ac:dyDescent="0.2">
      <c r="A21" s="345"/>
      <c r="B21" s="345"/>
      <c r="C21" s="345"/>
      <c r="D21" s="345"/>
      <c r="E21" s="345"/>
      <c r="F21" s="345"/>
      <c r="G21" s="345"/>
      <c r="H21" s="345"/>
      <c r="I21" s="345"/>
      <c r="J21" s="346"/>
    </row>
    <row r="22" spans="1:11" ht="25.5" customHeight="1" x14ac:dyDescent="0.2">
      <c r="A22" s="525" t="s">
        <v>626</v>
      </c>
      <c r="B22" s="525"/>
      <c r="C22" s="525"/>
      <c r="D22" s="525"/>
      <c r="E22" s="525"/>
      <c r="F22" s="525"/>
      <c r="G22" s="525"/>
      <c r="H22" s="525"/>
      <c r="I22" s="525"/>
      <c r="J22" s="346"/>
    </row>
    <row r="23" spans="1:11" x14ac:dyDescent="0.2">
      <c r="A23" s="525"/>
      <c r="B23" s="525"/>
      <c r="C23" s="525"/>
      <c r="D23" s="525"/>
      <c r="E23" s="525"/>
      <c r="F23" s="525"/>
      <c r="G23" s="525"/>
      <c r="H23" s="525"/>
      <c r="I23" s="525"/>
      <c r="J23" s="218"/>
    </row>
    <row r="24" spans="1:11" x14ac:dyDescent="0.2">
      <c r="A24" s="525" t="s">
        <v>601</v>
      </c>
      <c r="B24" s="525"/>
      <c r="C24" s="525"/>
      <c r="D24" s="525"/>
      <c r="E24" s="525"/>
      <c r="F24" s="525"/>
      <c r="G24" s="525"/>
      <c r="H24" s="525"/>
      <c r="I24" s="525"/>
    </row>
    <row r="25" spans="1:11" x14ac:dyDescent="0.2">
      <c r="A25" s="187"/>
      <c r="B25" s="187"/>
    </row>
    <row r="26" spans="1:11" x14ac:dyDescent="0.2">
      <c r="A26" s="180" t="s">
        <v>385</v>
      </c>
      <c r="B26" s="177" t="s">
        <v>386</v>
      </c>
      <c r="C26" s="551"/>
      <c r="D26" s="551"/>
      <c r="E26" s="551"/>
      <c r="F26" s="551"/>
      <c r="G26" s="551"/>
      <c r="H26" s="551"/>
      <c r="I26" s="551"/>
    </row>
    <row r="27" spans="1:11" x14ac:dyDescent="0.2">
      <c r="A27" s="185" t="s">
        <v>387</v>
      </c>
      <c r="B27" s="350">
        <v>1</v>
      </c>
    </row>
    <row r="28" spans="1:11" x14ac:dyDescent="0.2">
      <c r="A28" s="185" t="s">
        <v>388</v>
      </c>
      <c r="B28" s="350">
        <v>1</v>
      </c>
    </row>
    <row r="29" spans="1:11" s="139" customFormat="1" ht="25.5" x14ac:dyDescent="0.2">
      <c r="A29" s="344" t="s">
        <v>618</v>
      </c>
      <c r="B29" s="348">
        <v>1</v>
      </c>
      <c r="C29" s="550"/>
      <c r="D29" s="550"/>
      <c r="E29" s="550"/>
      <c r="F29" s="550"/>
      <c r="G29" s="550"/>
      <c r="H29" s="550"/>
      <c r="I29" s="550"/>
      <c r="J29" s="137"/>
      <c r="K29" s="349"/>
    </row>
    <row r="30" spans="1:11" x14ac:dyDescent="0.2">
      <c r="A30" s="185"/>
      <c r="B30" s="185"/>
    </row>
    <row r="31" spans="1:11" x14ac:dyDescent="0.2">
      <c r="A31" s="185"/>
      <c r="J31" s="219"/>
    </row>
    <row r="32" spans="1:11" x14ac:dyDescent="0.2">
      <c r="A32" s="187" t="s">
        <v>389</v>
      </c>
      <c r="B32" s="187"/>
      <c r="C32" s="187"/>
      <c r="D32" s="187"/>
      <c r="E32" s="187"/>
      <c r="F32" s="187"/>
      <c r="G32" s="187"/>
      <c r="H32" s="187"/>
      <c r="I32" s="187"/>
      <c r="J32" s="220"/>
    </row>
    <row r="33" spans="1:10" x14ac:dyDescent="0.2">
      <c r="A33" s="174"/>
      <c r="B33" s="174"/>
      <c r="C33" s="174"/>
      <c r="D33" s="174"/>
      <c r="E33" s="174"/>
      <c r="F33" s="174"/>
      <c r="G33" s="174"/>
      <c r="H33" s="174"/>
      <c r="I33" s="174"/>
    </row>
    <row r="34" spans="1:10" x14ac:dyDescent="0.2">
      <c r="A34" s="185"/>
      <c r="J34" s="216"/>
    </row>
    <row r="35" spans="1:10" x14ac:dyDescent="0.2">
      <c r="A35" s="181" t="s">
        <v>390</v>
      </c>
      <c r="B35" s="181"/>
      <c r="C35" s="181"/>
      <c r="D35" s="181"/>
      <c r="E35" s="181"/>
      <c r="F35" s="181"/>
      <c r="G35" s="181"/>
      <c r="H35" s="181"/>
      <c r="I35" s="181"/>
    </row>
    <row r="36" spans="1:10" x14ac:dyDescent="0.2">
      <c r="A36" s="544" t="s">
        <v>614</v>
      </c>
      <c r="B36" s="545"/>
      <c r="C36" s="545"/>
      <c r="D36" s="545"/>
      <c r="E36" s="545"/>
      <c r="F36" s="545"/>
      <c r="G36" s="545"/>
      <c r="H36" s="545"/>
      <c r="I36" s="545"/>
    </row>
    <row r="37" spans="1:10" x14ac:dyDescent="0.2">
      <c r="A37" s="180"/>
    </row>
    <row r="38" spans="1:10" x14ac:dyDescent="0.2">
      <c r="A38" s="180"/>
      <c r="J38" s="221"/>
    </row>
    <row r="39" spans="1:10" x14ac:dyDescent="0.2">
      <c r="A39" s="546" t="s">
        <v>391</v>
      </c>
      <c r="B39" s="547"/>
      <c r="C39" s="547"/>
      <c r="D39" s="547"/>
      <c r="E39" s="547"/>
      <c r="F39" s="547"/>
      <c r="G39" s="547"/>
      <c r="H39" s="547"/>
      <c r="I39" s="547"/>
    </row>
    <row r="40" spans="1:10" x14ac:dyDescent="0.2">
      <c r="A40" s="185"/>
      <c r="J40" s="221"/>
    </row>
    <row r="41" spans="1:10" x14ac:dyDescent="0.2">
      <c r="A41" s="177" t="s">
        <v>392</v>
      </c>
      <c r="B41" s="177"/>
      <c r="C41" s="177"/>
      <c r="D41" s="177"/>
      <c r="E41" s="177"/>
      <c r="F41" s="177"/>
      <c r="G41" s="177"/>
      <c r="H41" s="177"/>
      <c r="I41" s="177"/>
      <c r="J41" s="219"/>
    </row>
    <row r="42" spans="1:10" ht="12.75" customHeight="1" x14ac:dyDescent="0.2">
      <c r="A42" s="185" t="s">
        <v>84</v>
      </c>
      <c r="B42" s="187" t="s">
        <v>393</v>
      </c>
      <c r="C42" s="187"/>
      <c r="D42" s="187"/>
      <c r="E42" s="187"/>
      <c r="F42" s="187"/>
      <c r="G42" s="187"/>
      <c r="H42" s="187"/>
      <c r="I42" s="187"/>
      <c r="J42" s="219"/>
    </row>
    <row r="43" spans="1:10" ht="12.75" customHeight="1" x14ac:dyDescent="0.2">
      <c r="A43" s="185" t="s">
        <v>82</v>
      </c>
      <c r="B43" s="187" t="s">
        <v>394</v>
      </c>
      <c r="C43" s="187"/>
      <c r="D43" s="187"/>
      <c r="E43" s="187"/>
      <c r="F43" s="187"/>
      <c r="G43" s="187"/>
      <c r="H43" s="187"/>
      <c r="I43" s="187"/>
      <c r="J43" s="219"/>
    </row>
    <row r="44" spans="1:10" x14ac:dyDescent="0.2">
      <c r="A44" s="185" t="s">
        <v>83</v>
      </c>
      <c r="B44" s="187" t="s">
        <v>394</v>
      </c>
      <c r="C44" s="187"/>
      <c r="D44" s="187"/>
      <c r="E44" s="187"/>
      <c r="F44" s="187"/>
      <c r="G44" s="187"/>
      <c r="H44" s="187"/>
      <c r="I44" s="187"/>
    </row>
    <row r="45" spans="1:10" x14ac:dyDescent="0.2">
      <c r="A45" s="176"/>
      <c r="B45" s="176"/>
    </row>
    <row r="46" spans="1:10" x14ac:dyDescent="0.2">
      <c r="A46" s="176"/>
      <c r="B46" s="176"/>
      <c r="J46" s="221"/>
    </row>
    <row r="47" spans="1:10" x14ac:dyDescent="0.2">
      <c r="A47" s="177" t="s">
        <v>395</v>
      </c>
      <c r="B47" s="177"/>
      <c r="C47" s="177"/>
      <c r="D47" s="177"/>
      <c r="E47" s="177"/>
      <c r="F47" s="177"/>
      <c r="G47" s="177"/>
      <c r="H47" s="177"/>
      <c r="I47" s="177"/>
      <c r="J47" s="219"/>
    </row>
    <row r="48" spans="1:10" x14ac:dyDescent="0.2">
      <c r="A48" s="185" t="s">
        <v>85</v>
      </c>
      <c r="B48" s="187" t="s">
        <v>396</v>
      </c>
      <c r="C48" s="187"/>
      <c r="D48" s="187"/>
      <c r="E48" s="187"/>
      <c r="F48" s="187"/>
      <c r="G48" s="187"/>
      <c r="H48" s="187"/>
      <c r="I48" s="187"/>
      <c r="J48" s="219"/>
    </row>
    <row r="49" spans="1:11" s="139" customFormat="1" x14ac:dyDescent="0.2">
      <c r="A49" s="355" t="s">
        <v>628</v>
      </c>
      <c r="B49" s="553" t="s">
        <v>629</v>
      </c>
      <c r="C49" s="553"/>
      <c r="D49" s="553"/>
      <c r="E49" s="553"/>
      <c r="F49" s="553"/>
      <c r="G49" s="553"/>
      <c r="H49" s="553"/>
      <c r="I49" s="553"/>
      <c r="J49" s="356"/>
      <c r="K49" s="137"/>
    </row>
    <row r="50" spans="1:11" x14ac:dyDescent="0.2">
      <c r="A50" s="233" t="s">
        <v>97</v>
      </c>
      <c r="B50" s="187" t="s">
        <v>619</v>
      </c>
      <c r="C50" s="187"/>
      <c r="D50" s="187"/>
      <c r="E50" s="187"/>
      <c r="F50" s="187"/>
      <c r="G50" s="187"/>
      <c r="H50" s="187"/>
      <c r="I50" s="187"/>
      <c r="J50" s="219"/>
    </row>
    <row r="51" spans="1:11" x14ac:dyDescent="0.2">
      <c r="A51" s="233" t="s">
        <v>593</v>
      </c>
      <c r="B51" s="187" t="s">
        <v>620</v>
      </c>
      <c r="C51" s="187"/>
      <c r="D51" s="187"/>
      <c r="E51" s="187"/>
      <c r="F51" s="187"/>
      <c r="G51" s="187"/>
      <c r="H51" s="187"/>
      <c r="I51" s="187"/>
      <c r="J51" s="219"/>
    </row>
    <row r="52" spans="1:11" x14ac:dyDescent="0.2">
      <c r="A52" s="233" t="s">
        <v>594</v>
      </c>
      <c r="B52" s="187" t="s">
        <v>620</v>
      </c>
      <c r="C52" s="187"/>
      <c r="D52" s="187"/>
      <c r="E52" s="187"/>
      <c r="F52" s="187"/>
      <c r="G52" s="187"/>
      <c r="H52" s="187"/>
      <c r="I52" s="187"/>
      <c r="J52" s="232"/>
    </row>
    <row r="53" spans="1:11" x14ac:dyDescent="0.2">
      <c r="A53" s="185"/>
      <c r="B53" s="187"/>
      <c r="C53" s="187"/>
      <c r="D53" s="187"/>
      <c r="E53" s="187"/>
      <c r="F53" s="187"/>
      <c r="G53" s="187"/>
      <c r="H53" s="187"/>
      <c r="I53" s="187"/>
    </row>
    <row r="54" spans="1:11" x14ac:dyDescent="0.2">
      <c r="A54" s="185"/>
    </row>
    <row r="55" spans="1:11" x14ac:dyDescent="0.2">
      <c r="A55" s="543" t="s">
        <v>397</v>
      </c>
      <c r="B55" s="543"/>
      <c r="C55" s="543"/>
      <c r="D55" s="543"/>
      <c r="E55" s="543"/>
      <c r="F55" s="543"/>
      <c r="G55" s="543"/>
      <c r="H55" s="543"/>
      <c r="I55" s="543"/>
    </row>
    <row r="56" spans="1:11" x14ac:dyDescent="0.2">
      <c r="A56" s="177"/>
      <c r="B56" s="177"/>
      <c r="C56" s="177"/>
      <c r="D56" s="177"/>
      <c r="E56" s="177"/>
      <c r="F56" s="177"/>
      <c r="G56" s="177"/>
      <c r="H56" s="177"/>
      <c r="I56" s="177"/>
    </row>
    <row r="57" spans="1:11" x14ac:dyDescent="0.2">
      <c r="A57" s="543" t="s">
        <v>398</v>
      </c>
      <c r="B57" s="543"/>
      <c r="C57" s="543"/>
      <c r="D57" s="543"/>
      <c r="E57" s="543"/>
      <c r="F57" s="543"/>
      <c r="G57" s="543"/>
      <c r="H57" s="543"/>
      <c r="I57" s="543"/>
    </row>
    <row r="58" spans="1:11" ht="39.75" customHeight="1" x14ac:dyDescent="0.2">
      <c r="A58" s="525" t="s">
        <v>399</v>
      </c>
      <c r="B58" s="525"/>
      <c r="C58" s="525"/>
      <c r="D58" s="525"/>
      <c r="E58" s="525"/>
      <c r="F58" s="525"/>
      <c r="G58" s="525"/>
      <c r="H58" s="525"/>
      <c r="I58" s="525"/>
      <c r="J58" s="218"/>
      <c r="K58" s="188"/>
    </row>
    <row r="59" spans="1:11" ht="41.25" customHeight="1" x14ac:dyDescent="0.2">
      <c r="A59" s="525" t="s">
        <v>602</v>
      </c>
      <c r="B59" s="525"/>
      <c r="C59" s="525"/>
      <c r="D59" s="525"/>
      <c r="E59" s="525"/>
      <c r="F59" s="525"/>
      <c r="G59" s="525"/>
      <c r="H59" s="525"/>
      <c r="I59" s="525"/>
      <c r="J59" s="218"/>
      <c r="K59" s="188"/>
    </row>
    <row r="60" spans="1:11" ht="26.25" customHeight="1" x14ac:dyDescent="0.2">
      <c r="A60" s="525" t="s">
        <v>603</v>
      </c>
      <c r="B60" s="525"/>
      <c r="C60" s="525"/>
      <c r="D60" s="525"/>
      <c r="E60" s="525"/>
      <c r="F60" s="525"/>
      <c r="G60" s="525"/>
      <c r="H60" s="525"/>
      <c r="I60" s="525"/>
    </row>
    <row r="61" spans="1:11" x14ac:dyDescent="0.2">
      <c r="A61" s="187"/>
      <c r="B61" s="189"/>
      <c r="C61" s="189"/>
      <c r="D61" s="189"/>
      <c r="E61" s="189"/>
      <c r="F61" s="189"/>
      <c r="G61" s="189"/>
      <c r="H61" s="189"/>
      <c r="I61" s="189"/>
    </row>
    <row r="62" spans="1:11" x14ac:dyDescent="0.2">
      <c r="A62" s="543" t="s">
        <v>400</v>
      </c>
      <c r="B62" s="543"/>
      <c r="C62" s="543"/>
      <c r="D62" s="543"/>
      <c r="E62" s="543"/>
      <c r="F62" s="543"/>
      <c r="G62" s="543"/>
      <c r="H62" s="543"/>
      <c r="I62" s="543"/>
    </row>
    <row r="63" spans="1:11" ht="24.75" customHeight="1" x14ac:dyDescent="0.2">
      <c r="A63" s="536" t="s">
        <v>627</v>
      </c>
      <c r="B63" s="536"/>
      <c r="C63" s="536"/>
      <c r="D63" s="536"/>
      <c r="E63" s="536"/>
      <c r="F63" s="536"/>
      <c r="G63" s="536"/>
      <c r="H63" s="536"/>
      <c r="I63" s="536"/>
    </row>
    <row r="64" spans="1:11" x14ac:dyDescent="0.2">
      <c r="A64" s="174"/>
      <c r="B64" s="174"/>
      <c r="C64" s="174"/>
      <c r="D64" s="174"/>
      <c r="E64" s="174"/>
      <c r="F64" s="174"/>
      <c r="G64" s="174"/>
      <c r="H64" s="174"/>
      <c r="I64" s="174"/>
    </row>
    <row r="65" spans="1:11" x14ac:dyDescent="0.2">
      <c r="A65" s="174"/>
      <c r="B65" s="174"/>
      <c r="C65" s="174"/>
      <c r="D65" s="174"/>
      <c r="E65" s="174"/>
      <c r="F65" s="174"/>
      <c r="G65" s="174"/>
      <c r="H65" s="174"/>
      <c r="I65" s="174"/>
    </row>
    <row r="66" spans="1:11" x14ac:dyDescent="0.2">
      <c r="A66" s="175" t="s">
        <v>432</v>
      </c>
      <c r="K66" s="190"/>
    </row>
    <row r="67" spans="1:11" x14ac:dyDescent="0.2">
      <c r="A67" s="106"/>
      <c r="B67" s="107" t="s">
        <v>597</v>
      </c>
      <c r="C67" s="107" t="s">
        <v>607</v>
      </c>
      <c r="D67" s="175"/>
      <c r="E67" s="175"/>
    </row>
    <row r="68" spans="1:11" x14ac:dyDescent="0.2">
      <c r="A68" s="202" t="s">
        <v>401</v>
      </c>
      <c r="B68" s="270">
        <v>192482229</v>
      </c>
      <c r="C68" s="270">
        <v>207483412</v>
      </c>
      <c r="D68" s="175"/>
      <c r="E68" s="175"/>
      <c r="K68" s="190"/>
    </row>
    <row r="69" spans="1:11" x14ac:dyDescent="0.2">
      <c r="A69" s="202" t="s">
        <v>402</v>
      </c>
      <c r="B69" s="270">
        <v>73716328</v>
      </c>
      <c r="C69" s="270">
        <v>58191596</v>
      </c>
      <c r="D69" s="175"/>
      <c r="E69" s="175"/>
      <c r="K69" s="190"/>
    </row>
    <row r="70" spans="1:11" x14ac:dyDescent="0.2">
      <c r="A70" s="202" t="s">
        <v>403</v>
      </c>
      <c r="B70" s="270">
        <v>50496898</v>
      </c>
      <c r="C70" s="270">
        <v>42543021</v>
      </c>
      <c r="D70" s="175"/>
      <c r="E70" s="175"/>
    </row>
    <row r="71" spans="1:11" x14ac:dyDescent="0.2">
      <c r="A71" s="202" t="s">
        <v>404</v>
      </c>
      <c r="B71" s="270">
        <v>15844051</v>
      </c>
      <c r="C71" s="270">
        <v>14947444</v>
      </c>
      <c r="D71" s="175"/>
      <c r="E71" s="175"/>
    </row>
    <row r="72" spans="1:11" x14ac:dyDescent="0.2">
      <c r="A72" s="202" t="s">
        <v>405</v>
      </c>
      <c r="B72" s="270">
        <v>7425093</v>
      </c>
      <c r="C72" s="270">
        <v>2347350.9</v>
      </c>
      <c r="D72" s="175"/>
      <c r="E72" s="175"/>
    </row>
    <row r="73" spans="1:11" x14ac:dyDescent="0.2">
      <c r="A73" s="202" t="s">
        <v>406</v>
      </c>
      <c r="B73" s="270">
        <v>2153169</v>
      </c>
      <c r="C73" s="270">
        <v>1369035.1</v>
      </c>
      <c r="D73" s="175"/>
      <c r="E73" s="175"/>
    </row>
    <row r="74" spans="1:11" x14ac:dyDescent="0.2">
      <c r="A74" s="202" t="s">
        <v>409</v>
      </c>
      <c r="B74" s="270">
        <v>7890695</v>
      </c>
      <c r="C74" s="270">
        <v>1421446</v>
      </c>
      <c r="D74" s="175"/>
      <c r="E74" s="175"/>
    </row>
    <row r="75" spans="1:11" x14ac:dyDescent="0.2">
      <c r="A75" s="202" t="s">
        <v>407</v>
      </c>
      <c r="B75" s="270">
        <v>3794190</v>
      </c>
      <c r="C75" s="270">
        <v>3359761</v>
      </c>
      <c r="D75" s="175"/>
      <c r="E75" s="175"/>
    </row>
    <row r="76" spans="1:11" ht="13.5" thickBot="1" x14ac:dyDescent="0.25">
      <c r="A76" s="202" t="s">
        <v>408</v>
      </c>
      <c r="B76" s="271">
        <v>4762519</v>
      </c>
      <c r="C76" s="271">
        <v>3437019</v>
      </c>
      <c r="D76" s="175"/>
      <c r="E76" s="175"/>
    </row>
    <row r="77" spans="1:11" ht="13.5" thickBot="1" x14ac:dyDescent="0.25">
      <c r="A77" s="178"/>
      <c r="B77" s="111">
        <f>SUM(B68:B76)</f>
        <v>358565172</v>
      </c>
      <c r="C77" s="111">
        <f>SUM(C68:C76)</f>
        <v>335100085</v>
      </c>
      <c r="D77" s="175"/>
      <c r="E77" s="175"/>
      <c r="J77" s="137"/>
      <c r="K77" s="137"/>
    </row>
    <row r="78" spans="1:11" x14ac:dyDescent="0.2">
      <c r="A78" s="176"/>
      <c r="B78" s="176"/>
      <c r="C78" s="176"/>
      <c r="D78" s="176"/>
      <c r="E78" s="176"/>
      <c r="F78" s="176"/>
      <c r="G78" s="176"/>
      <c r="H78" s="176"/>
      <c r="I78" s="176"/>
      <c r="J78" s="137"/>
      <c r="K78" s="137"/>
    </row>
    <row r="79" spans="1:11" x14ac:dyDescent="0.2">
      <c r="A79" s="176"/>
      <c r="B79" s="176"/>
      <c r="C79" s="176"/>
      <c r="D79" s="176"/>
      <c r="E79" s="176"/>
      <c r="F79" s="176"/>
      <c r="G79" s="176"/>
      <c r="H79" s="176"/>
      <c r="I79" s="176"/>
    </row>
    <row r="80" spans="1:11" x14ac:dyDescent="0.2">
      <c r="A80" s="175" t="s">
        <v>433</v>
      </c>
    </row>
    <row r="81" spans="1:5" x14ac:dyDescent="0.2">
      <c r="A81" s="178"/>
      <c r="B81" s="107" t="s">
        <v>597</v>
      </c>
      <c r="C81" s="107" t="s">
        <v>607</v>
      </c>
      <c r="D81" s="112"/>
      <c r="E81" s="112"/>
    </row>
    <row r="82" spans="1:5" x14ac:dyDescent="0.2">
      <c r="A82" s="173" t="s">
        <v>410</v>
      </c>
      <c r="B82" s="272">
        <v>2727832</v>
      </c>
      <c r="C82" s="272">
        <v>1259234</v>
      </c>
      <c r="D82" s="112"/>
      <c r="E82" s="112"/>
    </row>
    <row r="83" spans="1:5" x14ac:dyDescent="0.2">
      <c r="A83" s="173" t="s">
        <v>411</v>
      </c>
      <c r="B83" s="272">
        <v>0</v>
      </c>
      <c r="C83" s="272">
        <v>1230564</v>
      </c>
      <c r="D83" s="112"/>
      <c r="E83" s="112"/>
    </row>
    <row r="84" spans="1:5" ht="25.5" x14ac:dyDescent="0.2">
      <c r="A84" s="173" t="s">
        <v>412</v>
      </c>
      <c r="B84" s="272">
        <v>0</v>
      </c>
      <c r="C84" s="272">
        <v>76630</v>
      </c>
      <c r="D84" s="112"/>
      <c r="E84" s="112"/>
    </row>
    <row r="85" spans="1:5" x14ac:dyDescent="0.2">
      <c r="A85" s="173" t="s">
        <v>413</v>
      </c>
      <c r="B85" s="272">
        <v>321043</v>
      </c>
      <c r="C85" s="272">
        <v>314673</v>
      </c>
      <c r="D85" s="112"/>
      <c r="E85" s="112"/>
    </row>
    <row r="86" spans="1:5" ht="13.5" thickBot="1" x14ac:dyDescent="0.25">
      <c r="A86" s="173" t="s">
        <v>414</v>
      </c>
      <c r="B86" s="273">
        <v>387431</v>
      </c>
      <c r="C86" s="273">
        <v>2712514</v>
      </c>
      <c r="D86" s="112"/>
      <c r="E86" s="112"/>
    </row>
    <row r="87" spans="1:5" ht="13.5" thickBot="1" x14ac:dyDescent="0.25">
      <c r="A87" s="178"/>
      <c r="B87" s="111">
        <f>SUM(B82:B86)</f>
        <v>3436306</v>
      </c>
      <c r="C87" s="111">
        <f>SUM(C82:C86)</f>
        <v>5593615</v>
      </c>
      <c r="D87" s="112"/>
      <c r="E87" s="112"/>
    </row>
    <row r="88" spans="1:5" x14ac:dyDescent="0.2">
      <c r="A88" s="548"/>
      <c r="B88" s="548"/>
      <c r="C88" s="548"/>
      <c r="D88" s="179"/>
      <c r="E88" s="179"/>
    </row>
    <row r="89" spans="1:5" x14ac:dyDescent="0.2">
      <c r="A89" s="548"/>
      <c r="B89" s="548"/>
      <c r="C89" s="548"/>
      <c r="D89" s="179"/>
      <c r="E89" s="179"/>
    </row>
    <row r="90" spans="1:5" x14ac:dyDescent="0.2">
      <c r="A90" s="548" t="s">
        <v>434</v>
      </c>
      <c r="B90" s="548"/>
      <c r="C90" s="548"/>
      <c r="D90" s="179"/>
      <c r="E90" s="179"/>
    </row>
    <row r="91" spans="1:5" x14ac:dyDescent="0.2">
      <c r="A91" s="176"/>
      <c r="B91" s="107" t="s">
        <v>597</v>
      </c>
      <c r="C91" s="107" t="s">
        <v>607</v>
      </c>
      <c r="D91" s="179"/>
      <c r="E91" s="179"/>
    </row>
    <row r="92" spans="1:5" x14ac:dyDescent="0.2">
      <c r="A92" s="173" t="s">
        <v>415</v>
      </c>
      <c r="B92" s="274">
        <v>1629681</v>
      </c>
      <c r="C92" s="274">
        <v>4224452</v>
      </c>
      <c r="D92" s="179"/>
      <c r="E92" s="179"/>
    </row>
    <row r="93" spans="1:5" x14ac:dyDescent="0.2">
      <c r="A93" s="173" t="s">
        <v>416</v>
      </c>
      <c r="B93" s="274">
        <v>10687019</v>
      </c>
      <c r="C93" s="274">
        <v>4469608</v>
      </c>
      <c r="D93" s="179"/>
      <c r="E93" s="179"/>
    </row>
    <row r="94" spans="1:5" x14ac:dyDescent="0.2">
      <c r="A94" s="173" t="s">
        <v>417</v>
      </c>
      <c r="B94" s="274">
        <v>0</v>
      </c>
      <c r="C94" s="274">
        <v>0</v>
      </c>
      <c r="D94" s="179"/>
      <c r="E94" s="179"/>
    </row>
    <row r="95" spans="1:5" x14ac:dyDescent="0.2">
      <c r="A95" s="173" t="s">
        <v>418</v>
      </c>
      <c r="B95" s="274">
        <v>10443723</v>
      </c>
      <c r="C95" s="274">
        <v>11276159</v>
      </c>
      <c r="D95" s="179"/>
      <c r="E95" s="179"/>
    </row>
    <row r="96" spans="1:5" x14ac:dyDescent="0.2">
      <c r="A96" s="173" t="s">
        <v>419</v>
      </c>
      <c r="B96" s="274">
        <v>4978327</v>
      </c>
      <c r="C96" s="274">
        <v>1446433</v>
      </c>
      <c r="D96" s="179"/>
      <c r="E96" s="179"/>
    </row>
    <row r="97" spans="1:8" x14ac:dyDescent="0.2">
      <c r="A97" s="173" t="s">
        <v>420</v>
      </c>
      <c r="B97" s="274">
        <v>5195131</v>
      </c>
      <c r="C97" s="274">
        <v>6907347</v>
      </c>
      <c r="D97" s="179"/>
      <c r="E97" s="179"/>
      <c r="H97" s="114"/>
    </row>
    <row r="98" spans="1:8" x14ac:dyDescent="0.2">
      <c r="A98" s="173" t="s">
        <v>421</v>
      </c>
      <c r="B98" s="274">
        <v>32558641</v>
      </c>
      <c r="C98" s="274">
        <v>32790128</v>
      </c>
      <c r="D98" s="179"/>
      <c r="E98" s="179"/>
    </row>
    <row r="99" spans="1:8" x14ac:dyDescent="0.2">
      <c r="A99" s="173" t="s">
        <v>422</v>
      </c>
      <c r="B99" s="274">
        <v>2396392</v>
      </c>
      <c r="C99" s="274">
        <v>1428110</v>
      </c>
      <c r="D99" s="179"/>
      <c r="E99" s="179"/>
    </row>
    <row r="100" spans="1:8" x14ac:dyDescent="0.2">
      <c r="A100" s="173" t="s">
        <v>423</v>
      </c>
      <c r="B100" s="274">
        <v>7182006</v>
      </c>
      <c r="C100" s="274">
        <v>2776768</v>
      </c>
      <c r="D100" s="179"/>
      <c r="E100" s="179"/>
    </row>
    <row r="101" spans="1:8" x14ac:dyDescent="0.2">
      <c r="A101" s="173" t="s">
        <v>424</v>
      </c>
      <c r="B101" s="274">
        <v>11217595</v>
      </c>
      <c r="C101" s="274">
        <v>10980707</v>
      </c>
      <c r="D101" s="179"/>
      <c r="E101" s="179"/>
    </row>
    <row r="102" spans="1:8" x14ac:dyDescent="0.2">
      <c r="A102" s="173" t="s">
        <v>425</v>
      </c>
      <c r="B102" s="274">
        <v>44832012</v>
      </c>
      <c r="C102" s="274">
        <v>46178622</v>
      </c>
      <c r="D102" s="179"/>
      <c r="E102" s="179"/>
    </row>
    <row r="103" spans="1:8" x14ac:dyDescent="0.2">
      <c r="A103" s="173" t="s">
        <v>426</v>
      </c>
      <c r="B103" s="274">
        <v>114262786</v>
      </c>
      <c r="C103" s="274">
        <v>109787051</v>
      </c>
      <c r="D103" s="179"/>
      <c r="E103" s="179"/>
    </row>
    <row r="104" spans="1:8" x14ac:dyDescent="0.2">
      <c r="A104" s="173" t="s">
        <v>427</v>
      </c>
      <c r="B104" s="274">
        <v>3369811</v>
      </c>
      <c r="C104" s="274">
        <v>3488907</v>
      </c>
      <c r="D104" s="179"/>
      <c r="E104" s="179"/>
    </row>
    <row r="105" spans="1:8" ht="13.5" thickBot="1" x14ac:dyDescent="0.25">
      <c r="A105" s="173" t="s">
        <v>428</v>
      </c>
      <c r="B105" s="275">
        <v>2024543</v>
      </c>
      <c r="C105" s="275">
        <v>3836259</v>
      </c>
      <c r="D105" s="179"/>
      <c r="E105" s="179"/>
    </row>
    <row r="106" spans="1:8" ht="13.5" thickBot="1" x14ac:dyDescent="0.25">
      <c r="A106" s="176"/>
      <c r="B106" s="115">
        <f>SUM(B92:B105)</f>
        <v>250777667</v>
      </c>
      <c r="C106" s="115">
        <f>SUM(C92:C105)</f>
        <v>239590551</v>
      </c>
      <c r="D106" s="179"/>
      <c r="E106" s="179"/>
    </row>
    <row r="107" spans="1:8" x14ac:dyDescent="0.2">
      <c r="A107" s="552"/>
      <c r="B107" s="552"/>
      <c r="C107" s="552"/>
      <c r="D107" s="179"/>
      <c r="E107" s="179"/>
    </row>
    <row r="108" spans="1:8" x14ac:dyDescent="0.2">
      <c r="A108" s="552"/>
      <c r="B108" s="552"/>
      <c r="C108" s="552"/>
      <c r="D108" s="179"/>
      <c r="E108" s="179"/>
    </row>
    <row r="109" spans="1:8" x14ac:dyDescent="0.2">
      <c r="A109" s="546" t="s">
        <v>435</v>
      </c>
      <c r="B109" s="546"/>
      <c r="C109" s="546"/>
      <c r="D109" s="546"/>
      <c r="E109" s="546"/>
      <c r="F109" s="546"/>
    </row>
    <row r="110" spans="1:8" x14ac:dyDescent="0.2">
      <c r="A110" s="106"/>
      <c r="B110" s="107" t="s">
        <v>597</v>
      </c>
      <c r="C110" s="107" t="s">
        <v>607</v>
      </c>
    </row>
    <row r="111" spans="1:8" x14ac:dyDescent="0.2">
      <c r="A111" s="173" t="s">
        <v>429</v>
      </c>
      <c r="B111" s="277">
        <v>21184794</v>
      </c>
      <c r="C111" s="277">
        <v>20704863</v>
      </c>
    </row>
    <row r="112" spans="1:8" ht="25.5" x14ac:dyDescent="0.2">
      <c r="A112" s="173" t="s">
        <v>430</v>
      </c>
      <c r="B112" s="277">
        <v>11112765</v>
      </c>
      <c r="C112" s="277">
        <v>10984413</v>
      </c>
    </row>
    <row r="113" spans="1:8" ht="26.25" thickBot="1" x14ac:dyDescent="0.25">
      <c r="A113" s="173" t="s">
        <v>431</v>
      </c>
      <c r="B113" s="276">
        <v>5498029</v>
      </c>
      <c r="C113" s="276">
        <v>5250797</v>
      </c>
    </row>
    <row r="114" spans="1:8" ht="13.5" thickBot="1" x14ac:dyDescent="0.25">
      <c r="A114" s="178"/>
      <c r="B114" s="111">
        <f>SUM(B111:B113)</f>
        <v>37795588</v>
      </c>
      <c r="C114" s="111">
        <f>SUM(C111:C113)</f>
        <v>36940073</v>
      </c>
      <c r="H114" s="191"/>
    </row>
    <row r="115" spans="1:8" x14ac:dyDescent="0.2">
      <c r="A115" s="529"/>
      <c r="B115" s="529"/>
      <c r="C115" s="529"/>
      <c r="D115" s="529"/>
      <c r="E115" s="529"/>
      <c r="F115" s="529"/>
    </row>
    <row r="116" spans="1:8" ht="25.5" x14ac:dyDescent="0.2">
      <c r="A116" s="130" t="s">
        <v>608</v>
      </c>
      <c r="B116" s="338">
        <v>382</v>
      </c>
      <c r="C116" s="235">
        <v>377</v>
      </c>
    </row>
    <row r="117" spans="1:8" x14ac:dyDescent="0.2">
      <c r="A117" s="527"/>
      <c r="B117" s="527"/>
      <c r="C117" s="527"/>
      <c r="D117" s="527"/>
      <c r="E117" s="527"/>
      <c r="F117" s="527"/>
    </row>
    <row r="118" spans="1:8" x14ac:dyDescent="0.2">
      <c r="A118" s="527"/>
      <c r="B118" s="527"/>
      <c r="C118" s="527"/>
      <c r="D118" s="527"/>
      <c r="E118" s="527"/>
      <c r="F118" s="527"/>
    </row>
    <row r="119" spans="1:8" x14ac:dyDescent="0.2">
      <c r="A119" s="528" t="s">
        <v>436</v>
      </c>
      <c r="B119" s="528"/>
      <c r="C119" s="528"/>
      <c r="D119" s="528"/>
      <c r="E119" s="528"/>
      <c r="F119" s="528"/>
    </row>
    <row r="120" spans="1:8" x14ac:dyDescent="0.2">
      <c r="A120" s="175"/>
      <c r="B120" s="175"/>
      <c r="C120" s="175"/>
      <c r="D120" s="175"/>
      <c r="E120" s="175"/>
      <c r="F120" s="175"/>
    </row>
    <row r="121" spans="1:8" x14ac:dyDescent="0.2">
      <c r="A121" s="116" t="s">
        <v>81</v>
      </c>
      <c r="B121" s="107" t="s">
        <v>597</v>
      </c>
      <c r="C121" s="107" t="s">
        <v>607</v>
      </c>
    </row>
    <row r="122" spans="1:8" x14ac:dyDescent="0.2">
      <c r="A122" s="173" t="s">
        <v>437</v>
      </c>
      <c r="B122" s="278">
        <v>7606570</v>
      </c>
      <c r="C122" s="278">
        <v>7549301</v>
      </c>
    </row>
    <row r="123" spans="1:8" ht="26.25" thickBot="1" x14ac:dyDescent="0.25">
      <c r="A123" s="173" t="s">
        <v>438</v>
      </c>
      <c r="B123" s="279">
        <v>34426151</v>
      </c>
      <c r="C123" s="279">
        <v>31278639</v>
      </c>
      <c r="E123" s="191"/>
    </row>
    <row r="124" spans="1:8" ht="13.5" thickBot="1" x14ac:dyDescent="0.25">
      <c r="A124" s="178"/>
      <c r="B124" s="111">
        <f>SUM(B122:B123)</f>
        <v>42032721</v>
      </c>
      <c r="C124" s="111">
        <f>SUM(C122:C123)</f>
        <v>38827940</v>
      </c>
    </row>
    <row r="125" spans="1:8" x14ac:dyDescent="0.2">
      <c r="A125" s="529"/>
      <c r="B125" s="529"/>
      <c r="C125" s="529"/>
      <c r="D125" s="529"/>
      <c r="E125" s="529"/>
      <c r="F125" s="529"/>
    </row>
    <row r="126" spans="1:8" x14ac:dyDescent="0.2">
      <c r="A126" s="116"/>
    </row>
    <row r="127" spans="1:8" x14ac:dyDescent="0.2">
      <c r="A127" s="175" t="s">
        <v>439</v>
      </c>
    </row>
    <row r="128" spans="1:8" x14ac:dyDescent="0.2">
      <c r="A128" s="175"/>
      <c r="B128" s="107" t="s">
        <v>597</v>
      </c>
      <c r="C128" s="107" t="s">
        <v>607</v>
      </c>
    </row>
    <row r="129" spans="1:10" x14ac:dyDescent="0.2">
      <c r="A129" s="130" t="s">
        <v>440</v>
      </c>
      <c r="B129" s="280">
        <v>1717659</v>
      </c>
      <c r="C129" s="280">
        <v>1459345</v>
      </c>
    </row>
    <row r="130" spans="1:10" x14ac:dyDescent="0.2">
      <c r="A130" s="130" t="s">
        <v>441</v>
      </c>
      <c r="B130" s="280">
        <v>662182</v>
      </c>
      <c r="C130" s="280">
        <v>490606</v>
      </c>
    </row>
    <row r="131" spans="1:10" x14ac:dyDescent="0.2">
      <c r="A131" s="130" t="s">
        <v>442</v>
      </c>
      <c r="B131" s="280">
        <v>1313204</v>
      </c>
      <c r="C131" s="280">
        <v>1370340</v>
      </c>
    </row>
    <row r="132" spans="1:10" x14ac:dyDescent="0.2">
      <c r="A132" s="130" t="s">
        <v>443</v>
      </c>
      <c r="B132" s="280">
        <v>2515066</v>
      </c>
      <c r="C132" s="280">
        <v>2041626</v>
      </c>
    </row>
    <row r="133" spans="1:10" ht="25.5" x14ac:dyDescent="0.2">
      <c r="A133" s="130" t="s">
        <v>444</v>
      </c>
      <c r="B133" s="280">
        <v>805214</v>
      </c>
      <c r="C133" s="280">
        <v>1201551</v>
      </c>
    </row>
    <row r="134" spans="1:10" ht="25.5" x14ac:dyDescent="0.2">
      <c r="A134" s="130" t="s">
        <v>445</v>
      </c>
      <c r="B134" s="280">
        <v>15460</v>
      </c>
      <c r="C134" s="280">
        <v>688591</v>
      </c>
    </row>
    <row r="135" spans="1:10" x14ac:dyDescent="0.2">
      <c r="A135" s="130" t="s">
        <v>446</v>
      </c>
      <c r="B135" s="280">
        <v>152105</v>
      </c>
      <c r="C135" s="280">
        <v>40000</v>
      </c>
    </row>
    <row r="136" spans="1:10" ht="25.5" x14ac:dyDescent="0.2">
      <c r="A136" s="130" t="s">
        <v>447</v>
      </c>
      <c r="B136" s="280">
        <v>0</v>
      </c>
      <c r="C136" s="280">
        <v>82206</v>
      </c>
    </row>
    <row r="137" spans="1:10" ht="13.5" thickBot="1" x14ac:dyDescent="0.25">
      <c r="A137" s="130" t="s">
        <v>448</v>
      </c>
      <c r="B137" s="281">
        <v>1109401</v>
      </c>
      <c r="C137" s="281">
        <v>379708</v>
      </c>
    </row>
    <row r="138" spans="1:10" ht="13.5" thickBot="1" x14ac:dyDescent="0.25">
      <c r="A138" s="176"/>
      <c r="B138" s="115">
        <f>SUM(B129:B137)</f>
        <v>8290291</v>
      </c>
      <c r="C138" s="115">
        <f>SUM(C129:C137)</f>
        <v>7753973</v>
      </c>
    </row>
    <row r="139" spans="1:10" ht="29.25" customHeight="1" x14ac:dyDescent="0.2">
      <c r="A139" s="116"/>
      <c r="J139" s="218"/>
    </row>
    <row r="140" spans="1:10" ht="28.5" customHeight="1" x14ac:dyDescent="0.2">
      <c r="A140" s="525" t="s">
        <v>449</v>
      </c>
      <c r="B140" s="525"/>
      <c r="C140" s="525"/>
      <c r="D140" s="525"/>
      <c r="E140" s="525"/>
      <c r="F140" s="525"/>
      <c r="G140" s="525"/>
      <c r="H140" s="525"/>
      <c r="I140" s="525"/>
      <c r="J140" s="218"/>
    </row>
    <row r="141" spans="1:10" x14ac:dyDescent="0.2">
      <c r="A141" s="525"/>
      <c r="B141" s="525"/>
      <c r="C141" s="525"/>
      <c r="D141" s="525"/>
      <c r="E141" s="525"/>
      <c r="F141" s="525"/>
      <c r="G141" s="525"/>
      <c r="H141" s="525"/>
      <c r="I141" s="525"/>
      <c r="J141" s="218"/>
    </row>
    <row r="142" spans="1:10" x14ac:dyDescent="0.2">
      <c r="A142" s="525"/>
      <c r="B142" s="525"/>
      <c r="C142" s="525"/>
      <c r="D142" s="525"/>
      <c r="E142" s="525"/>
      <c r="F142" s="525"/>
      <c r="G142" s="525"/>
      <c r="H142" s="525"/>
      <c r="I142" s="525"/>
      <c r="J142" s="218"/>
    </row>
    <row r="143" spans="1:10" x14ac:dyDescent="0.2">
      <c r="A143" s="175" t="s">
        <v>450</v>
      </c>
      <c r="B143" s="175"/>
      <c r="C143" s="175"/>
      <c r="D143" s="175"/>
      <c r="E143" s="175"/>
      <c r="F143" s="175"/>
      <c r="G143" s="175"/>
      <c r="H143" s="175"/>
      <c r="I143" s="175"/>
      <c r="J143" s="218"/>
    </row>
    <row r="144" spans="1:10" ht="27" customHeight="1" x14ac:dyDescent="0.2">
      <c r="A144" s="525" t="s">
        <v>451</v>
      </c>
      <c r="B144" s="525"/>
      <c r="C144" s="525"/>
      <c r="D144" s="525"/>
      <c r="E144" s="525"/>
      <c r="F144" s="525"/>
      <c r="G144" s="525"/>
      <c r="H144" s="525"/>
      <c r="I144" s="525"/>
    </row>
    <row r="145" spans="1:10" x14ac:dyDescent="0.2">
      <c r="A145" s="116"/>
    </row>
    <row r="146" spans="1:10" x14ac:dyDescent="0.2">
      <c r="A146" s="175" t="s">
        <v>452</v>
      </c>
    </row>
    <row r="147" spans="1:10" x14ac:dyDescent="0.2">
      <c r="A147" s="179"/>
      <c r="B147" s="107" t="s">
        <v>597</v>
      </c>
      <c r="C147" s="107" t="s">
        <v>607</v>
      </c>
    </row>
    <row r="148" spans="1:10" x14ac:dyDescent="0.2">
      <c r="A148" s="173" t="s">
        <v>453</v>
      </c>
      <c r="B148" s="282">
        <v>4488568</v>
      </c>
      <c r="C148" s="282">
        <v>4272890</v>
      </c>
      <c r="G148" s="191"/>
    </row>
    <row r="149" spans="1:10" ht="13.5" thickBot="1" x14ac:dyDescent="0.25">
      <c r="A149" s="204" t="s">
        <v>454</v>
      </c>
      <c r="B149" s="283">
        <v>1177127</v>
      </c>
      <c r="C149" s="283">
        <v>1570673</v>
      </c>
    </row>
    <row r="150" spans="1:10" ht="13.5" thickBot="1" x14ac:dyDescent="0.25">
      <c r="A150" s="178"/>
      <c r="B150" s="111">
        <f>SUM(B148:B149)</f>
        <v>5665695</v>
      </c>
      <c r="C150" s="111">
        <f>SUM(C148:C149)</f>
        <v>5843563</v>
      </c>
    </row>
    <row r="151" spans="1:10" x14ac:dyDescent="0.2">
      <c r="A151" s="175"/>
    </row>
    <row r="152" spans="1:10" x14ac:dyDescent="0.2">
      <c r="A152" s="175"/>
    </row>
    <row r="153" spans="1:10" x14ac:dyDescent="0.2">
      <c r="A153" s="175" t="s">
        <v>458</v>
      </c>
    </row>
    <row r="154" spans="1:10" x14ac:dyDescent="0.2">
      <c r="A154" s="179"/>
      <c r="B154" s="107" t="s">
        <v>597</v>
      </c>
      <c r="C154" s="107" t="s">
        <v>607</v>
      </c>
    </row>
    <row r="155" spans="1:10" x14ac:dyDescent="0.2">
      <c r="A155" s="173" t="s">
        <v>455</v>
      </c>
      <c r="B155" s="284">
        <v>58273981</v>
      </c>
      <c r="C155" s="284">
        <v>69320641</v>
      </c>
    </row>
    <row r="156" spans="1:10" x14ac:dyDescent="0.2">
      <c r="A156" s="173" t="s">
        <v>456</v>
      </c>
      <c r="B156" s="284">
        <v>576968</v>
      </c>
      <c r="C156" s="284">
        <v>536846</v>
      </c>
    </row>
    <row r="157" spans="1:10" ht="13.5" thickBot="1" x14ac:dyDescent="0.25">
      <c r="A157" s="204" t="s">
        <v>457</v>
      </c>
      <c r="B157" s="285">
        <v>9207135</v>
      </c>
      <c r="C157" s="285">
        <v>1410104</v>
      </c>
    </row>
    <row r="158" spans="1:10" ht="13.5" thickBot="1" x14ac:dyDescent="0.25">
      <c r="A158" s="178"/>
      <c r="B158" s="111">
        <f>SUM(B155:B157)</f>
        <v>68058084</v>
      </c>
      <c r="C158" s="111">
        <f>SUM(C155:C157)</f>
        <v>71267591</v>
      </c>
    </row>
    <row r="159" spans="1:10" x14ac:dyDescent="0.2">
      <c r="A159" s="116"/>
    </row>
    <row r="160" spans="1:10" ht="12.75" customHeight="1" x14ac:dyDescent="0.2">
      <c r="A160" s="176"/>
      <c r="J160" s="218"/>
    </row>
    <row r="161" spans="1:11" ht="26.25" customHeight="1" x14ac:dyDescent="0.2">
      <c r="A161" s="525" t="s">
        <v>459</v>
      </c>
      <c r="B161" s="525"/>
      <c r="C161" s="525"/>
      <c r="D161" s="525"/>
      <c r="E161" s="525"/>
      <c r="F161" s="525"/>
      <c r="G161" s="525"/>
      <c r="H161" s="525"/>
      <c r="I161" s="525"/>
      <c r="J161" s="218"/>
    </row>
    <row r="162" spans="1:11" ht="15" customHeight="1" x14ac:dyDescent="0.2">
      <c r="A162" s="536" t="s">
        <v>613</v>
      </c>
      <c r="B162" s="536"/>
      <c r="C162" s="536"/>
      <c r="D162" s="536"/>
      <c r="E162" s="536"/>
      <c r="F162" s="536"/>
      <c r="G162" s="536"/>
      <c r="H162" s="536"/>
      <c r="I162" s="536"/>
    </row>
    <row r="163" spans="1:11" ht="27.75" customHeight="1" x14ac:dyDescent="0.2">
      <c r="A163" s="554" t="s">
        <v>630</v>
      </c>
      <c r="B163" s="554"/>
      <c r="C163" s="554"/>
      <c r="D163" s="554"/>
      <c r="E163" s="554"/>
      <c r="F163" s="554"/>
      <c r="G163" s="554"/>
      <c r="H163" s="554"/>
      <c r="I163" s="554"/>
    </row>
    <row r="164" spans="1:11" x14ac:dyDescent="0.2">
      <c r="A164" s="175"/>
    </row>
    <row r="165" spans="1:11" x14ac:dyDescent="0.2">
      <c r="A165" s="175" t="s">
        <v>460</v>
      </c>
      <c r="K165" s="184"/>
    </row>
    <row r="166" spans="1:11" ht="22.5" x14ac:dyDescent="0.2">
      <c r="A166" s="117"/>
      <c r="B166" s="205" t="s">
        <v>469</v>
      </c>
      <c r="C166" s="206" t="s">
        <v>470</v>
      </c>
      <c r="D166" s="205" t="s">
        <v>471</v>
      </c>
      <c r="E166" s="206" t="s">
        <v>472</v>
      </c>
      <c r="K166" s="184"/>
    </row>
    <row r="167" spans="1:11" ht="13.5" thickBot="1" x14ac:dyDescent="0.25">
      <c r="A167" s="249" t="s">
        <v>461</v>
      </c>
      <c r="B167" s="223"/>
      <c r="C167" s="223"/>
      <c r="D167" s="223"/>
      <c r="E167" s="223"/>
      <c r="K167" s="184"/>
    </row>
    <row r="168" spans="1:11" ht="13.5" thickBot="1" x14ac:dyDescent="0.25">
      <c r="A168" s="249" t="s">
        <v>462</v>
      </c>
      <c r="B168" s="236">
        <v>8187690</v>
      </c>
      <c r="C168" s="236">
        <v>77752928</v>
      </c>
      <c r="D168" s="237"/>
      <c r="E168" s="236">
        <f>SUM(B168:D168)</f>
        <v>85940618</v>
      </c>
      <c r="K168" s="184"/>
    </row>
    <row r="169" spans="1:11" x14ac:dyDescent="0.2">
      <c r="A169" s="250" t="s">
        <v>463</v>
      </c>
      <c r="B169" s="238"/>
      <c r="C169" s="239">
        <v>1428697</v>
      </c>
      <c r="D169" s="238"/>
      <c r="E169" s="239">
        <f>SUM(B169:D169)</f>
        <v>1428697</v>
      </c>
      <c r="K169" s="184"/>
    </row>
    <row r="170" spans="1:11" x14ac:dyDescent="0.2">
      <c r="A170" s="250" t="s">
        <v>464</v>
      </c>
      <c r="B170" s="238"/>
      <c r="C170" s="238"/>
      <c r="D170" s="238"/>
      <c r="E170" s="238">
        <f>SUM(B170:D170)</f>
        <v>0</v>
      </c>
      <c r="K170" s="184"/>
    </row>
    <row r="171" spans="1:11" ht="13.5" thickBot="1" x14ac:dyDescent="0.25">
      <c r="A171" s="250" t="s">
        <v>465</v>
      </c>
      <c r="B171" s="238"/>
      <c r="C171" s="238"/>
      <c r="D171" s="238"/>
      <c r="E171" s="238">
        <f>SUM(B171:D171)</f>
        <v>0</v>
      </c>
      <c r="K171" s="184"/>
    </row>
    <row r="172" spans="1:11" ht="13.5" thickBot="1" x14ac:dyDescent="0.25">
      <c r="A172" s="249" t="s">
        <v>609</v>
      </c>
      <c r="B172" s="236">
        <f>SUM(B168:B171)</f>
        <v>8187690</v>
      </c>
      <c r="C172" s="236">
        <f t="shared" ref="C172:D172" si="0">SUM(C168:C171)</f>
        <v>79181625</v>
      </c>
      <c r="D172" s="236">
        <f t="shared" si="0"/>
        <v>0</v>
      </c>
      <c r="E172" s="236">
        <f>SUM(B172:D172)</f>
        <v>87369315</v>
      </c>
      <c r="I172" s="191"/>
      <c r="K172" s="184"/>
    </row>
    <row r="173" spans="1:11" x14ac:dyDescent="0.2">
      <c r="A173" s="251"/>
      <c r="B173" s="240"/>
      <c r="C173" s="240"/>
      <c r="D173" s="240"/>
      <c r="E173" s="238"/>
      <c r="K173" s="184"/>
    </row>
    <row r="174" spans="1:11" ht="13.5" thickBot="1" x14ac:dyDescent="0.25">
      <c r="A174" s="249" t="s">
        <v>466</v>
      </c>
      <c r="B174" s="240"/>
      <c r="C174" s="240"/>
      <c r="D174" s="240"/>
      <c r="E174" s="240"/>
      <c r="K174" s="184"/>
    </row>
    <row r="175" spans="1:11" ht="13.5" thickBot="1" x14ac:dyDescent="0.25">
      <c r="A175" s="249" t="s">
        <v>462</v>
      </c>
      <c r="B175" s="236">
        <v>1385174</v>
      </c>
      <c r="C175" s="236">
        <v>52138188</v>
      </c>
      <c r="D175" s="237"/>
      <c r="E175" s="236">
        <f>SUM(B175:D175)</f>
        <v>53523362</v>
      </c>
      <c r="K175" s="184"/>
    </row>
    <row r="176" spans="1:11" x14ac:dyDescent="0.2">
      <c r="A176" s="250" t="s">
        <v>467</v>
      </c>
      <c r="B176" s="239">
        <v>204488</v>
      </c>
      <c r="C176" s="239">
        <v>7402082</v>
      </c>
      <c r="D176" s="238"/>
      <c r="E176" s="239">
        <f>SUM(B176:D176)</f>
        <v>7606570</v>
      </c>
      <c r="K176" s="184"/>
    </row>
    <row r="177" spans="1:12" ht="13.5" thickBot="1" x14ac:dyDescent="0.25">
      <c r="A177" s="250" t="s">
        <v>465</v>
      </c>
      <c r="B177" s="241"/>
      <c r="C177" s="241"/>
      <c r="D177" s="241"/>
      <c r="E177" s="241">
        <f>SUM(B177:D177)</f>
        <v>0</v>
      </c>
      <c r="K177" s="184"/>
    </row>
    <row r="178" spans="1:12" ht="13.5" thickBot="1" x14ac:dyDescent="0.25">
      <c r="A178" s="249" t="s">
        <v>610</v>
      </c>
      <c r="B178" s="236">
        <f>SUM(B175:B177)</f>
        <v>1589662</v>
      </c>
      <c r="C178" s="236">
        <f t="shared" ref="C178:D178" si="1">SUM(C175:C177)</f>
        <v>59540270</v>
      </c>
      <c r="D178" s="242">
        <f t="shared" si="1"/>
        <v>0</v>
      </c>
      <c r="E178" s="236">
        <f>SUM(B178:D178)</f>
        <v>61129932</v>
      </c>
      <c r="K178" s="184"/>
    </row>
    <row r="179" spans="1:12" x14ac:dyDescent="0.2">
      <c r="A179" s="250"/>
      <c r="B179" s="238"/>
      <c r="C179" s="238"/>
      <c r="D179" s="238"/>
      <c r="E179" s="238"/>
      <c r="K179" s="184"/>
    </row>
    <row r="180" spans="1:12" ht="13.5" thickBot="1" x14ac:dyDescent="0.25">
      <c r="A180" s="249" t="s">
        <v>468</v>
      </c>
      <c r="B180" s="238"/>
      <c r="C180" s="238"/>
      <c r="D180" s="238"/>
      <c r="E180" s="238"/>
      <c r="K180" s="184"/>
    </row>
    <row r="181" spans="1:12" ht="13.5" thickBot="1" x14ac:dyDescent="0.25">
      <c r="A181" s="249" t="s">
        <v>609</v>
      </c>
      <c r="B181" s="236">
        <f>B172-B178</f>
        <v>6598028</v>
      </c>
      <c r="C181" s="236">
        <f t="shared" ref="C181:D181" si="2">C172-C178</f>
        <v>19641355</v>
      </c>
      <c r="D181" s="242">
        <f t="shared" si="2"/>
        <v>0</v>
      </c>
      <c r="E181" s="236">
        <f>SUM(B181:D181)</f>
        <v>26239383</v>
      </c>
    </row>
    <row r="182" spans="1:12" x14ac:dyDescent="0.2">
      <c r="A182" s="116"/>
    </row>
    <row r="183" spans="1:12" x14ac:dyDescent="0.2">
      <c r="A183" s="175"/>
    </row>
    <row r="184" spans="1:12" x14ac:dyDescent="0.2">
      <c r="A184" s="175" t="s">
        <v>473</v>
      </c>
      <c r="J184" s="194"/>
      <c r="K184" s="194"/>
      <c r="L184" s="195"/>
    </row>
    <row r="185" spans="1:12" ht="56.25" x14ac:dyDescent="0.2">
      <c r="A185" s="192"/>
      <c r="B185" s="205" t="s">
        <v>474</v>
      </c>
      <c r="C185" s="205" t="s">
        <v>475</v>
      </c>
      <c r="D185" s="205" t="s">
        <v>476</v>
      </c>
      <c r="E185" s="205" t="s">
        <v>477</v>
      </c>
      <c r="F185" s="205" t="s">
        <v>478</v>
      </c>
      <c r="G185" s="205" t="s">
        <v>471</v>
      </c>
      <c r="H185" s="205" t="s">
        <v>479</v>
      </c>
      <c r="I185" s="205" t="s">
        <v>472</v>
      </c>
      <c r="J185" s="194"/>
      <c r="K185" s="194"/>
      <c r="L185" s="195"/>
    </row>
    <row r="186" spans="1:12" x14ac:dyDescent="0.2">
      <c r="A186" s="249" t="s">
        <v>461</v>
      </c>
      <c r="B186" s="205"/>
      <c r="C186" s="205"/>
      <c r="D186" s="205"/>
      <c r="E186" s="205"/>
      <c r="F186" s="205"/>
      <c r="G186" s="205"/>
      <c r="H186" s="205"/>
      <c r="I186" s="205"/>
      <c r="J186" s="194"/>
      <c r="K186" s="194"/>
      <c r="L186" s="195"/>
    </row>
    <row r="187" spans="1:12" ht="13.5" thickBot="1" x14ac:dyDescent="0.25">
      <c r="A187" s="249" t="s">
        <v>462</v>
      </c>
      <c r="B187" s="224">
        <v>23269</v>
      </c>
      <c r="C187" s="224">
        <v>25523821</v>
      </c>
      <c r="D187" s="224">
        <v>483838300</v>
      </c>
      <c r="E187" s="224">
        <v>126055</v>
      </c>
      <c r="F187" s="224">
        <v>46822</v>
      </c>
      <c r="G187" s="224">
        <v>41904067</v>
      </c>
      <c r="H187" s="224">
        <v>3767834</v>
      </c>
      <c r="I187" s="224">
        <f>SUM(B187:H187)</f>
        <v>555230168</v>
      </c>
      <c r="J187" s="194"/>
      <c r="K187" s="194"/>
      <c r="L187" s="195"/>
    </row>
    <row r="188" spans="1:12" x14ac:dyDescent="0.2">
      <c r="A188" s="250" t="s">
        <v>463</v>
      </c>
      <c r="B188" s="225"/>
      <c r="C188" s="225"/>
      <c r="D188" s="225">
        <v>1073750</v>
      </c>
      <c r="E188" s="225"/>
      <c r="F188" s="225"/>
      <c r="G188" s="225">
        <v>22729243</v>
      </c>
      <c r="H188" s="225">
        <v>215394</v>
      </c>
      <c r="I188" s="225">
        <f t="shared" ref="I188:I191" si="3">SUM(B188:H188)</f>
        <v>24018387</v>
      </c>
      <c r="J188" s="194"/>
      <c r="K188" s="194"/>
      <c r="L188" s="195"/>
    </row>
    <row r="189" spans="1:12" x14ac:dyDescent="0.2">
      <c r="A189" s="250" t="s">
        <v>464</v>
      </c>
      <c r="B189" s="225"/>
      <c r="C189" s="225"/>
      <c r="D189" s="225">
        <v>46360593</v>
      </c>
      <c r="E189" s="225"/>
      <c r="F189" s="225"/>
      <c r="G189" s="225">
        <v>-47814379</v>
      </c>
      <c r="H189" s="225"/>
      <c r="I189" s="225">
        <f t="shared" si="3"/>
        <v>-1453786</v>
      </c>
      <c r="J189" s="194"/>
      <c r="K189" s="194"/>
      <c r="L189" s="195"/>
    </row>
    <row r="190" spans="1:12" ht="13.5" thickBot="1" x14ac:dyDescent="0.25">
      <c r="A190" s="250" t="s">
        <v>465</v>
      </c>
      <c r="B190" s="226"/>
      <c r="C190" s="226">
        <v>31756</v>
      </c>
      <c r="D190" s="226">
        <v>-9737</v>
      </c>
      <c r="E190" s="226"/>
      <c r="F190" s="226"/>
      <c r="G190" s="226"/>
      <c r="H190" s="226"/>
      <c r="I190" s="226">
        <f t="shared" si="3"/>
        <v>22019</v>
      </c>
      <c r="J190" s="194"/>
      <c r="K190" s="194"/>
      <c r="L190" s="195"/>
    </row>
    <row r="191" spans="1:12" ht="13.5" thickBot="1" x14ac:dyDescent="0.25">
      <c r="A191" s="249" t="s">
        <v>609</v>
      </c>
      <c r="B191" s="227">
        <f>SUM(B187:B190)</f>
        <v>23269</v>
      </c>
      <c r="C191" s="227">
        <f t="shared" ref="C191:H191" si="4">SUM(C187:C190)</f>
        <v>25555577</v>
      </c>
      <c r="D191" s="227">
        <f t="shared" si="4"/>
        <v>531262906</v>
      </c>
      <c r="E191" s="227">
        <f t="shared" si="4"/>
        <v>126055</v>
      </c>
      <c r="F191" s="227">
        <f t="shared" si="4"/>
        <v>46822</v>
      </c>
      <c r="G191" s="227">
        <f t="shared" si="4"/>
        <v>16818931</v>
      </c>
      <c r="H191" s="227">
        <f t="shared" si="4"/>
        <v>3983228</v>
      </c>
      <c r="I191" s="227">
        <f t="shared" si="3"/>
        <v>577816788</v>
      </c>
      <c r="J191" s="194"/>
      <c r="K191" s="194"/>
      <c r="L191" s="195"/>
    </row>
    <row r="192" spans="1:12" x14ac:dyDescent="0.2">
      <c r="A192" s="252"/>
      <c r="B192" s="228"/>
      <c r="C192" s="228"/>
      <c r="D192" s="228"/>
      <c r="E192" s="228"/>
      <c r="F192" s="228"/>
      <c r="G192" s="228"/>
      <c r="H192" s="228"/>
      <c r="I192" s="228"/>
      <c r="J192" s="194"/>
      <c r="K192" s="194"/>
      <c r="L192" s="195"/>
    </row>
    <row r="193" spans="1:12" x14ac:dyDescent="0.2">
      <c r="A193" s="249" t="s">
        <v>466</v>
      </c>
      <c r="B193" s="225"/>
      <c r="C193" s="225"/>
      <c r="D193" s="225"/>
      <c r="E193" s="225"/>
      <c r="F193" s="225"/>
      <c r="G193" s="225"/>
      <c r="H193" s="225"/>
      <c r="I193" s="225"/>
      <c r="J193" s="194"/>
      <c r="K193" s="194"/>
      <c r="L193" s="195"/>
    </row>
    <row r="194" spans="1:12" ht="13.5" thickBot="1" x14ac:dyDescent="0.25">
      <c r="A194" s="249" t="s">
        <v>462</v>
      </c>
      <c r="B194" s="224">
        <v>0</v>
      </c>
      <c r="C194" s="224">
        <v>4357228</v>
      </c>
      <c r="D194" s="224">
        <v>158646766</v>
      </c>
      <c r="E194" s="224">
        <v>72997</v>
      </c>
      <c r="F194" s="224">
        <v>0</v>
      </c>
      <c r="G194" s="224">
        <v>0</v>
      </c>
      <c r="H194" s="224">
        <v>3209931</v>
      </c>
      <c r="I194" s="224">
        <f t="shared" ref="I194:I197" si="5">SUM(B194:H194)</f>
        <v>166286922</v>
      </c>
      <c r="J194" s="222"/>
      <c r="K194" s="194"/>
      <c r="L194" s="195"/>
    </row>
    <row r="195" spans="1:12" x14ac:dyDescent="0.2">
      <c r="A195" s="250" t="s">
        <v>467</v>
      </c>
      <c r="B195" s="225"/>
      <c r="C195" s="225">
        <v>474663</v>
      </c>
      <c r="D195" s="225">
        <v>33691703</v>
      </c>
      <c r="E195" s="225">
        <v>18443</v>
      </c>
      <c r="F195" s="225"/>
      <c r="G195" s="225"/>
      <c r="H195" s="225">
        <v>241342</v>
      </c>
      <c r="I195" s="225">
        <f t="shared" si="5"/>
        <v>34426151</v>
      </c>
      <c r="J195" s="194"/>
      <c r="K195" s="194"/>
      <c r="L195" s="195"/>
    </row>
    <row r="196" spans="1:12" x14ac:dyDescent="0.2">
      <c r="A196" s="250" t="s">
        <v>465</v>
      </c>
      <c r="B196" s="225"/>
      <c r="C196" s="225">
        <v>18354</v>
      </c>
      <c r="D196" s="225">
        <v>-52384</v>
      </c>
      <c r="E196" s="225"/>
      <c r="F196" s="225"/>
      <c r="G196" s="225"/>
      <c r="H196" s="225"/>
      <c r="I196" s="225">
        <f t="shared" si="5"/>
        <v>-34030</v>
      </c>
      <c r="J196" s="194"/>
      <c r="K196" s="194"/>
      <c r="L196" s="195"/>
    </row>
    <row r="197" spans="1:12" ht="13.5" thickBot="1" x14ac:dyDescent="0.25">
      <c r="A197" s="249" t="s">
        <v>610</v>
      </c>
      <c r="B197" s="224">
        <f>SUM(B194:B196)</f>
        <v>0</v>
      </c>
      <c r="C197" s="224">
        <f t="shared" ref="C197:H197" si="6">SUM(C194:C196)</f>
        <v>4850245</v>
      </c>
      <c r="D197" s="224">
        <f t="shared" si="6"/>
        <v>192286085</v>
      </c>
      <c r="E197" s="224">
        <f t="shared" si="6"/>
        <v>91440</v>
      </c>
      <c r="F197" s="224">
        <f t="shared" si="6"/>
        <v>0</v>
      </c>
      <c r="G197" s="224">
        <f t="shared" si="6"/>
        <v>0</v>
      </c>
      <c r="H197" s="224">
        <f t="shared" si="6"/>
        <v>3451273</v>
      </c>
      <c r="I197" s="224">
        <f t="shared" si="5"/>
        <v>200679043</v>
      </c>
      <c r="J197" s="194"/>
      <c r="K197" s="194"/>
      <c r="L197" s="196"/>
    </row>
    <row r="198" spans="1:12" x14ac:dyDescent="0.2">
      <c r="A198" s="253"/>
      <c r="B198" s="225"/>
      <c r="C198" s="225"/>
      <c r="D198" s="225"/>
      <c r="E198" s="225"/>
      <c r="F198" s="225"/>
      <c r="G198" s="225"/>
      <c r="H198" s="225"/>
      <c r="I198" s="225"/>
      <c r="J198" s="194"/>
      <c r="K198" s="194"/>
      <c r="L198" s="195"/>
    </row>
    <row r="199" spans="1:12" x14ac:dyDescent="0.2">
      <c r="A199" s="249" t="s">
        <v>468</v>
      </c>
      <c r="B199" s="225"/>
      <c r="C199" s="225"/>
      <c r="D199" s="225"/>
      <c r="E199" s="225"/>
      <c r="F199" s="225"/>
      <c r="G199" s="225"/>
      <c r="H199" s="225"/>
      <c r="I199" s="225"/>
      <c r="J199" s="194"/>
      <c r="K199" s="194"/>
      <c r="L199" s="195"/>
    </row>
    <row r="200" spans="1:12" ht="13.5" thickBot="1" x14ac:dyDescent="0.25">
      <c r="A200" s="249" t="s">
        <v>609</v>
      </c>
      <c r="B200" s="224">
        <f>B191-B197</f>
        <v>23269</v>
      </c>
      <c r="C200" s="224">
        <f t="shared" ref="C200:H200" si="7">C191-C197</f>
        <v>20705332</v>
      </c>
      <c r="D200" s="224">
        <f t="shared" si="7"/>
        <v>338976821</v>
      </c>
      <c r="E200" s="224">
        <f t="shared" si="7"/>
        <v>34615</v>
      </c>
      <c r="F200" s="224">
        <f t="shared" si="7"/>
        <v>46822</v>
      </c>
      <c r="G200" s="224">
        <f t="shared" si="7"/>
        <v>16818931</v>
      </c>
      <c r="H200" s="224">
        <f t="shared" si="7"/>
        <v>531955</v>
      </c>
      <c r="I200" s="224">
        <f>SUM(B200:H200)</f>
        <v>377137745</v>
      </c>
      <c r="J200" s="194"/>
      <c r="K200" s="194"/>
    </row>
    <row r="201" spans="1:12" x14ac:dyDescent="0.2">
      <c r="A201" s="119"/>
      <c r="B201" s="120"/>
      <c r="C201" s="121"/>
      <c r="D201" s="121"/>
      <c r="E201" s="121"/>
      <c r="F201" s="121"/>
      <c r="G201" s="121"/>
      <c r="H201" s="197"/>
      <c r="I201" s="193"/>
      <c r="J201" s="194"/>
      <c r="K201" s="137"/>
    </row>
    <row r="202" spans="1:12" x14ac:dyDescent="0.2">
      <c r="A202" s="119"/>
      <c r="B202" s="120"/>
      <c r="C202" s="121"/>
      <c r="D202" s="121"/>
      <c r="E202" s="121"/>
      <c r="F202" s="121"/>
      <c r="G202" s="121"/>
      <c r="H202" s="197"/>
      <c r="I202" s="193"/>
      <c r="J202" s="137"/>
    </row>
    <row r="203" spans="1:12" x14ac:dyDescent="0.2">
      <c r="A203" s="176"/>
      <c r="B203" s="176"/>
      <c r="C203" s="176"/>
      <c r="D203" s="176"/>
      <c r="E203" s="176"/>
      <c r="F203" s="176"/>
      <c r="G203" s="176"/>
      <c r="H203" s="176"/>
      <c r="I203" s="176"/>
    </row>
    <row r="204" spans="1:12" x14ac:dyDescent="0.2">
      <c r="A204" s="175" t="s">
        <v>480</v>
      </c>
      <c r="C204" s="191"/>
      <c r="D204" s="191"/>
      <c r="G204" s="191"/>
    </row>
    <row r="205" spans="1:12" x14ac:dyDescent="0.2">
      <c r="A205" s="175"/>
    </row>
    <row r="206" spans="1:12" x14ac:dyDescent="0.2">
      <c r="A206" s="179"/>
      <c r="B206" s="107" t="s">
        <v>597</v>
      </c>
      <c r="C206" s="107" t="s">
        <v>607</v>
      </c>
    </row>
    <row r="207" spans="1:12" x14ac:dyDescent="0.2">
      <c r="A207" s="122" t="s">
        <v>481</v>
      </c>
      <c r="B207" s="286">
        <v>12725820</v>
      </c>
      <c r="C207" s="286">
        <v>11999698</v>
      </c>
    </row>
    <row r="208" spans="1:12" x14ac:dyDescent="0.2">
      <c r="A208" s="122" t="s">
        <v>482</v>
      </c>
      <c r="B208" s="286">
        <v>34083997</v>
      </c>
      <c r="C208" s="286">
        <v>5996891</v>
      </c>
    </row>
    <row r="209" spans="1:10" ht="13.5" thickBot="1" x14ac:dyDescent="0.25">
      <c r="A209" s="122" t="s">
        <v>483</v>
      </c>
      <c r="B209" s="287">
        <v>3505855</v>
      </c>
      <c r="C209" s="287">
        <v>3376941</v>
      </c>
    </row>
    <row r="210" spans="1:10" x14ac:dyDescent="0.2">
      <c r="A210" s="123"/>
      <c r="B210" s="243">
        <f>SUM(B207:B209)</f>
        <v>50315672</v>
      </c>
      <c r="C210" s="124">
        <f>SUM(C207:C209)</f>
        <v>21373530</v>
      </c>
    </row>
    <row r="211" spans="1:10" ht="13.5" thickBot="1" x14ac:dyDescent="0.25">
      <c r="A211" s="122" t="s">
        <v>484</v>
      </c>
      <c r="B211" s="288">
        <v>-3451011</v>
      </c>
      <c r="C211" s="288">
        <v>-3409278</v>
      </c>
    </row>
    <row r="212" spans="1:10" ht="13.5" thickBot="1" x14ac:dyDescent="0.25">
      <c r="A212" s="123"/>
      <c r="B212" s="244">
        <f>SUM(B210:B211)</f>
        <v>46864661</v>
      </c>
      <c r="C212" s="115">
        <f>SUM(C210:C211)</f>
        <v>17964252</v>
      </c>
    </row>
    <row r="213" spans="1:10" ht="27" customHeight="1" x14ac:dyDescent="0.2">
      <c r="A213" s="125"/>
      <c r="B213" s="126"/>
      <c r="C213" s="126"/>
      <c r="J213" s="218"/>
    </row>
    <row r="214" spans="1:10" ht="27.75" customHeight="1" x14ac:dyDescent="0.2">
      <c r="A214" s="536" t="s">
        <v>615</v>
      </c>
      <c r="B214" s="536"/>
      <c r="C214" s="536"/>
      <c r="D214" s="536"/>
      <c r="E214" s="536"/>
      <c r="F214" s="536"/>
      <c r="G214" s="536"/>
      <c r="H214" s="536"/>
      <c r="I214" s="536"/>
      <c r="J214" s="218"/>
    </row>
    <row r="215" spans="1:10" ht="41.25" customHeight="1" x14ac:dyDescent="0.2">
      <c r="A215" s="536" t="s">
        <v>485</v>
      </c>
      <c r="B215" s="536"/>
      <c r="C215" s="536"/>
      <c r="D215" s="536"/>
      <c r="E215" s="536"/>
      <c r="F215" s="536"/>
      <c r="G215" s="536"/>
      <c r="H215" s="536"/>
      <c r="I215" s="536"/>
    </row>
    <row r="216" spans="1:10" x14ac:dyDescent="0.2">
      <c r="A216" s="185"/>
      <c r="H216" s="191"/>
    </row>
    <row r="217" spans="1:10" x14ac:dyDescent="0.2">
      <c r="A217" s="116"/>
      <c r="G217" s="191"/>
    </row>
    <row r="218" spans="1:10" x14ac:dyDescent="0.2">
      <c r="A218" s="175" t="s">
        <v>486</v>
      </c>
    </row>
    <row r="219" spans="1:10" x14ac:dyDescent="0.2">
      <c r="A219" s="176"/>
      <c r="B219" s="107" t="s">
        <v>597</v>
      </c>
      <c r="C219" s="107" t="s">
        <v>607</v>
      </c>
    </row>
    <row r="220" spans="1:10" x14ac:dyDescent="0.2">
      <c r="A220" s="130" t="s">
        <v>487</v>
      </c>
      <c r="B220" s="318">
        <v>84394031</v>
      </c>
      <c r="C220" s="289">
        <v>79673827</v>
      </c>
    </row>
    <row r="221" spans="1:10" x14ac:dyDescent="0.2">
      <c r="A221" s="173" t="s">
        <v>488</v>
      </c>
      <c r="B221" s="318">
        <v>45392</v>
      </c>
      <c r="C221" s="289">
        <v>44567</v>
      </c>
      <c r="H221" s="114"/>
    </row>
    <row r="222" spans="1:10" ht="25.5" x14ac:dyDescent="0.2">
      <c r="A222" s="173" t="s">
        <v>489</v>
      </c>
      <c r="B222" s="316">
        <v>403551</v>
      </c>
      <c r="C222" s="290">
        <v>406274</v>
      </c>
    </row>
    <row r="223" spans="1:10" x14ac:dyDescent="0.2">
      <c r="A223" s="173" t="s">
        <v>490</v>
      </c>
      <c r="B223" s="316">
        <v>334506</v>
      </c>
      <c r="C223" s="290">
        <v>729646</v>
      </c>
    </row>
    <row r="224" spans="1:10" x14ac:dyDescent="0.2">
      <c r="A224" s="173" t="s">
        <v>491</v>
      </c>
      <c r="B224" s="316">
        <v>648289</v>
      </c>
      <c r="C224" s="290">
        <v>1356005</v>
      </c>
    </row>
    <row r="225" spans="1:10" ht="13.5" thickBot="1" x14ac:dyDescent="0.25">
      <c r="A225" s="173" t="s">
        <v>492</v>
      </c>
      <c r="B225" s="317">
        <v>55585</v>
      </c>
      <c r="C225" s="291">
        <v>182502</v>
      </c>
    </row>
    <row r="226" spans="1:10" ht="13.5" thickBot="1" x14ac:dyDescent="0.25">
      <c r="A226" s="176"/>
      <c r="B226" s="115">
        <f>SUM(B220:B225)</f>
        <v>85881354</v>
      </c>
      <c r="C226" s="115">
        <f>SUM(C220:C225)</f>
        <v>82392821</v>
      </c>
    </row>
    <row r="227" spans="1:10" x14ac:dyDescent="0.2">
      <c r="A227" s="116"/>
    </row>
    <row r="228" spans="1:10" x14ac:dyDescent="0.2">
      <c r="A228" s="175" t="s">
        <v>493</v>
      </c>
    </row>
    <row r="229" spans="1:10" x14ac:dyDescent="0.2">
      <c r="A229" s="176"/>
      <c r="B229" s="107" t="s">
        <v>597</v>
      </c>
      <c r="C229" s="107" t="s">
        <v>607</v>
      </c>
    </row>
    <row r="230" spans="1:10" x14ac:dyDescent="0.2">
      <c r="A230" s="130" t="s">
        <v>494</v>
      </c>
      <c r="B230" s="292">
        <v>99084799</v>
      </c>
      <c r="C230" s="292">
        <v>85102450</v>
      </c>
    </row>
    <row r="231" spans="1:10" ht="13.5" thickBot="1" x14ac:dyDescent="0.25">
      <c r="A231" s="130" t="s">
        <v>495</v>
      </c>
      <c r="B231" s="293">
        <v>14819960</v>
      </c>
      <c r="C231" s="293">
        <v>13662654</v>
      </c>
    </row>
    <row r="232" spans="1:10" x14ac:dyDescent="0.2">
      <c r="A232" s="130"/>
      <c r="B232" s="208">
        <f>SUM(B230:B231)</f>
        <v>113904759</v>
      </c>
      <c r="C232" s="208">
        <f>SUM(C230:C231)</f>
        <v>98765104</v>
      </c>
      <c r="E232" s="191"/>
    </row>
    <row r="233" spans="1:10" ht="13.5" thickBot="1" x14ac:dyDescent="0.25">
      <c r="A233" s="130" t="s">
        <v>496</v>
      </c>
      <c r="B233" s="294">
        <v>-29510728</v>
      </c>
      <c r="C233" s="294">
        <v>-19091277</v>
      </c>
      <c r="G233" s="191"/>
    </row>
    <row r="234" spans="1:10" ht="13.5" thickBot="1" x14ac:dyDescent="0.25">
      <c r="A234" s="130"/>
      <c r="B234" s="244">
        <f>SUM(B232:B233)</f>
        <v>84394031</v>
      </c>
      <c r="C234" s="209">
        <f>SUM(C232:C233)</f>
        <v>79673827</v>
      </c>
      <c r="E234" s="191"/>
    </row>
    <row r="235" spans="1:10" x14ac:dyDescent="0.2">
      <c r="A235" s="176"/>
    </row>
    <row r="236" spans="1:10" x14ac:dyDescent="0.2">
      <c r="A236" s="176"/>
      <c r="I236" s="191"/>
    </row>
    <row r="237" spans="1:10" ht="12.75" customHeight="1" x14ac:dyDescent="0.2">
      <c r="A237" s="176" t="s">
        <v>81</v>
      </c>
      <c r="I237" s="191"/>
      <c r="J237" s="186"/>
    </row>
    <row r="238" spans="1:10" x14ac:dyDescent="0.2">
      <c r="A238" s="187" t="s">
        <v>497</v>
      </c>
      <c r="B238" s="198"/>
      <c r="C238" s="198"/>
      <c r="D238" s="198"/>
      <c r="E238" s="198"/>
      <c r="F238" s="198"/>
      <c r="G238" s="198"/>
      <c r="H238" s="198"/>
      <c r="I238" s="198"/>
      <c r="J238" s="186"/>
    </row>
    <row r="239" spans="1:10" x14ac:dyDescent="0.2">
      <c r="A239" s="106"/>
      <c r="B239" s="107" t="s">
        <v>597</v>
      </c>
      <c r="C239" s="107"/>
    </row>
    <row r="240" spans="1:10" x14ac:dyDescent="0.2">
      <c r="A240" s="202" t="s">
        <v>498</v>
      </c>
      <c r="B240" s="245">
        <v>25368266</v>
      </c>
      <c r="I240" s="191"/>
    </row>
    <row r="241" spans="1:11" x14ac:dyDescent="0.2">
      <c r="A241" s="202" t="s">
        <v>499</v>
      </c>
      <c r="B241" s="245">
        <v>-1062409</v>
      </c>
    </row>
    <row r="242" spans="1:11" x14ac:dyDescent="0.2">
      <c r="A242" s="202" t="s">
        <v>500</v>
      </c>
      <c r="B242" s="245">
        <v>-2208590</v>
      </c>
    </row>
    <row r="243" spans="1:11" ht="13.5" thickBot="1" x14ac:dyDescent="0.25">
      <c r="A243" s="202" t="s">
        <v>501</v>
      </c>
      <c r="B243" s="234">
        <v>7413461</v>
      </c>
    </row>
    <row r="244" spans="1:11" ht="13.5" thickBot="1" x14ac:dyDescent="0.25">
      <c r="A244" s="210" t="s">
        <v>502</v>
      </c>
      <c r="B244" s="211">
        <f>SUM(B240:B243)</f>
        <v>29510728</v>
      </c>
      <c r="C244" s="191"/>
    </row>
    <row r="245" spans="1:11" x14ac:dyDescent="0.2">
      <c r="A245" s="176"/>
    </row>
    <row r="246" spans="1:11" x14ac:dyDescent="0.2">
      <c r="A246" s="176"/>
      <c r="G246" s="191"/>
    </row>
    <row r="247" spans="1:11" x14ac:dyDescent="0.2">
      <c r="A247" s="176" t="s">
        <v>503</v>
      </c>
    </row>
    <row r="248" spans="1:11" x14ac:dyDescent="0.2">
      <c r="A248" s="106"/>
      <c r="B248" s="107" t="s">
        <v>597</v>
      </c>
      <c r="C248" s="107"/>
    </row>
    <row r="249" spans="1:11" x14ac:dyDescent="0.2">
      <c r="A249" s="202" t="s">
        <v>504</v>
      </c>
      <c r="B249" s="136">
        <v>63905334</v>
      </c>
      <c r="D249" s="176"/>
      <c r="H249" s="191"/>
    </row>
    <row r="250" spans="1:11" x14ac:dyDescent="0.2">
      <c r="A250" s="202" t="s">
        <v>505</v>
      </c>
      <c r="B250" s="136">
        <v>21091170</v>
      </c>
    </row>
    <row r="251" spans="1:11" x14ac:dyDescent="0.2">
      <c r="A251" s="202" t="s">
        <v>506</v>
      </c>
      <c r="B251" s="136">
        <v>12368284</v>
      </c>
    </row>
    <row r="252" spans="1:11" ht="13.5" thickBot="1" x14ac:dyDescent="0.25">
      <c r="A252" s="202" t="s">
        <v>507</v>
      </c>
      <c r="B252" s="207">
        <v>16539971</v>
      </c>
      <c r="K252" s="190"/>
    </row>
    <row r="253" spans="1:11" ht="13.5" thickBot="1" x14ac:dyDescent="0.25">
      <c r="A253" s="178"/>
      <c r="B253" s="111">
        <f>SUM(B249:B252)</f>
        <v>113904759</v>
      </c>
    </row>
    <row r="254" spans="1:11" x14ac:dyDescent="0.2">
      <c r="A254" s="176"/>
    </row>
    <row r="255" spans="1:11" x14ac:dyDescent="0.2">
      <c r="A255" s="175"/>
    </row>
    <row r="256" spans="1:11" x14ac:dyDescent="0.2">
      <c r="A256" s="175" t="s">
        <v>508</v>
      </c>
    </row>
    <row r="257" spans="1:10" x14ac:dyDescent="0.2">
      <c r="A257" s="175"/>
      <c r="J257" s="186"/>
    </row>
    <row r="258" spans="1:10" x14ac:dyDescent="0.2">
      <c r="A258" s="174"/>
      <c r="B258" s="174"/>
      <c r="C258" s="198"/>
      <c r="D258" s="198"/>
      <c r="E258" s="198"/>
      <c r="F258" s="198"/>
      <c r="G258" s="198"/>
      <c r="H258" s="198"/>
      <c r="I258" s="198"/>
    </row>
    <row r="259" spans="1:10" x14ac:dyDescent="0.2">
      <c r="A259" s="179"/>
      <c r="B259" s="107" t="s">
        <v>597</v>
      </c>
      <c r="C259" s="107" t="s">
        <v>607</v>
      </c>
    </row>
    <row r="260" spans="1:10" x14ac:dyDescent="0.2">
      <c r="A260" s="173" t="s">
        <v>509</v>
      </c>
      <c r="B260" s="295">
        <v>113530</v>
      </c>
      <c r="C260" s="295">
        <v>24974545</v>
      </c>
    </row>
    <row r="261" spans="1:10" ht="13.5" thickBot="1" x14ac:dyDescent="0.25">
      <c r="A261" s="173" t="s">
        <v>510</v>
      </c>
      <c r="B261" s="296">
        <v>571737</v>
      </c>
      <c r="C261" s="296">
        <v>343535</v>
      </c>
    </row>
    <row r="262" spans="1:10" x14ac:dyDescent="0.2">
      <c r="A262" s="212"/>
      <c r="B262" s="213">
        <f>SUM(B260:B261)</f>
        <v>685267</v>
      </c>
      <c r="C262" s="213">
        <f>SUM(C260:C261)</f>
        <v>25318080</v>
      </c>
    </row>
    <row r="263" spans="1:10" ht="13.5" thickBot="1" x14ac:dyDescent="0.25">
      <c r="A263" s="130" t="s">
        <v>484</v>
      </c>
      <c r="B263" s="297">
        <v>-113530</v>
      </c>
      <c r="C263" s="298">
        <v>-243530</v>
      </c>
    </row>
    <row r="264" spans="1:10" ht="13.5" thickBot="1" x14ac:dyDescent="0.25">
      <c r="A264" s="185"/>
      <c r="B264" s="246">
        <f>SUM(B262:B263)</f>
        <v>571737</v>
      </c>
      <c r="C264" s="128">
        <f>SUM(C262:C263)</f>
        <v>25074550</v>
      </c>
    </row>
    <row r="265" spans="1:10" x14ac:dyDescent="0.2">
      <c r="A265" s="185"/>
    </row>
    <row r="266" spans="1:10" x14ac:dyDescent="0.2">
      <c r="A266" s="176"/>
    </row>
    <row r="267" spans="1:10" x14ac:dyDescent="0.2">
      <c r="A267" s="175" t="s">
        <v>511</v>
      </c>
    </row>
    <row r="268" spans="1:10" x14ac:dyDescent="0.2">
      <c r="A268" s="176"/>
    </row>
    <row r="269" spans="1:10" x14ac:dyDescent="0.2">
      <c r="A269" s="179"/>
      <c r="B269" s="107" t="s">
        <v>597</v>
      </c>
      <c r="C269" s="107" t="s">
        <v>607</v>
      </c>
    </row>
    <row r="270" spans="1:10" x14ac:dyDescent="0.2">
      <c r="A270" s="173" t="s">
        <v>512</v>
      </c>
      <c r="B270" s="299">
        <v>1487215</v>
      </c>
      <c r="C270" s="299">
        <v>1409520</v>
      </c>
    </row>
    <row r="271" spans="1:10" ht="25.5" x14ac:dyDescent="0.2">
      <c r="A271" s="173" t="s">
        <v>513</v>
      </c>
      <c r="B271" s="299">
        <v>788626</v>
      </c>
      <c r="C271" s="299">
        <v>13817</v>
      </c>
    </row>
    <row r="272" spans="1:10" ht="13.5" thickBot="1" x14ac:dyDescent="0.25">
      <c r="A272" s="173" t="s">
        <v>514</v>
      </c>
      <c r="B272" s="300">
        <v>9394</v>
      </c>
      <c r="C272" s="300">
        <v>524410.65</v>
      </c>
    </row>
    <row r="273" spans="1:10" ht="13.5" thickBot="1" x14ac:dyDescent="0.25">
      <c r="A273" s="178"/>
      <c r="B273" s="247">
        <f>SUM(B270:B272)</f>
        <v>2285235</v>
      </c>
      <c r="C273" s="118">
        <f>SUM(C270:C272)</f>
        <v>1947747.65</v>
      </c>
    </row>
    <row r="274" spans="1:10" x14ac:dyDescent="0.2">
      <c r="A274" s="176"/>
    </row>
    <row r="275" spans="1:10" x14ac:dyDescent="0.2">
      <c r="A275" s="176"/>
    </row>
    <row r="276" spans="1:10" x14ac:dyDescent="0.2">
      <c r="A276" s="175"/>
    </row>
    <row r="277" spans="1:10" x14ac:dyDescent="0.2">
      <c r="A277" s="175" t="s">
        <v>515</v>
      </c>
    </row>
    <row r="278" spans="1:10" x14ac:dyDescent="0.2">
      <c r="A278" s="116"/>
    </row>
    <row r="279" spans="1:10" x14ac:dyDescent="0.2">
      <c r="A279" s="109"/>
      <c r="B279" s="107" t="s">
        <v>597</v>
      </c>
      <c r="C279" s="107" t="s">
        <v>607</v>
      </c>
    </row>
    <row r="280" spans="1:10" ht="25.5" x14ac:dyDescent="0.2">
      <c r="A280" s="173" t="s">
        <v>516</v>
      </c>
      <c r="B280" s="308">
        <v>43357429</v>
      </c>
      <c r="C280" s="308">
        <v>49869919</v>
      </c>
    </row>
    <row r="281" spans="1:10" x14ac:dyDescent="0.2">
      <c r="A281" s="173" t="s">
        <v>517</v>
      </c>
      <c r="B281" s="308">
        <v>1285198</v>
      </c>
      <c r="C281" s="308">
        <v>2096096</v>
      </c>
    </row>
    <row r="282" spans="1:10" ht="13.5" thickBot="1" x14ac:dyDescent="0.25">
      <c r="A282" s="173" t="s">
        <v>518</v>
      </c>
      <c r="B282" s="308">
        <v>21817541</v>
      </c>
      <c r="C282" s="308">
        <v>4264888</v>
      </c>
    </row>
    <row r="283" spans="1:10" ht="13.5" thickBot="1" x14ac:dyDescent="0.25">
      <c r="A283" s="178"/>
      <c r="B283" s="247">
        <f>SUM(B280:B282)</f>
        <v>66460168</v>
      </c>
      <c r="C283" s="118">
        <f>SUM(C280:C282)</f>
        <v>56230903</v>
      </c>
    </row>
    <row r="284" spans="1:10" x14ac:dyDescent="0.2">
      <c r="A284" s="116"/>
    </row>
    <row r="285" spans="1:10" x14ac:dyDescent="0.2">
      <c r="A285" s="175"/>
    </row>
    <row r="286" spans="1:10" x14ac:dyDescent="0.2">
      <c r="A286" s="175" t="s">
        <v>519</v>
      </c>
    </row>
    <row r="287" spans="1:10" x14ac:dyDescent="0.2">
      <c r="A287" s="185"/>
      <c r="J287" s="218"/>
    </row>
    <row r="288" spans="1:10" ht="54.75" customHeight="1" x14ac:dyDescent="0.2">
      <c r="A288" s="525" t="s">
        <v>520</v>
      </c>
      <c r="B288" s="525"/>
      <c r="C288" s="525"/>
      <c r="D288" s="525"/>
      <c r="E288" s="525"/>
      <c r="F288" s="525"/>
      <c r="G288" s="525"/>
      <c r="H288" s="525"/>
      <c r="I288" s="525"/>
      <c r="J288" s="218"/>
    </row>
    <row r="289" spans="1:10" x14ac:dyDescent="0.2">
      <c r="A289" s="525"/>
      <c r="B289" s="525"/>
      <c r="C289" s="525"/>
      <c r="D289" s="525"/>
      <c r="E289" s="525"/>
      <c r="F289" s="525"/>
      <c r="G289" s="525"/>
      <c r="H289" s="525"/>
      <c r="I289" s="525"/>
      <c r="J289" s="218"/>
    </row>
    <row r="290" spans="1:10" ht="54.75" customHeight="1" x14ac:dyDescent="0.2">
      <c r="A290" s="525" t="s">
        <v>521</v>
      </c>
      <c r="B290" s="525"/>
      <c r="C290" s="525"/>
      <c r="D290" s="525"/>
      <c r="E290" s="525"/>
      <c r="F290" s="525"/>
      <c r="G290" s="525"/>
      <c r="H290" s="525"/>
      <c r="I290" s="525"/>
      <c r="J290" s="218"/>
    </row>
    <row r="291" spans="1:10" ht="12.75" customHeight="1" x14ac:dyDescent="0.2">
      <c r="A291" s="525"/>
      <c r="B291" s="525"/>
      <c r="C291" s="525"/>
      <c r="D291" s="525"/>
      <c r="E291" s="525"/>
      <c r="F291" s="525"/>
      <c r="G291" s="525"/>
      <c r="H291" s="525"/>
      <c r="I291" s="525"/>
      <c r="J291" s="186"/>
    </row>
    <row r="292" spans="1:10" x14ac:dyDescent="0.2">
      <c r="A292" s="187" t="s">
        <v>611</v>
      </c>
      <c r="B292" s="198"/>
      <c r="C292" s="198"/>
      <c r="D292" s="198"/>
      <c r="E292" s="198"/>
      <c r="F292" s="198"/>
      <c r="G292" s="198"/>
      <c r="H292" s="198"/>
      <c r="I292" s="198"/>
      <c r="J292" s="186"/>
    </row>
    <row r="293" spans="1:10" x14ac:dyDescent="0.2">
      <c r="A293" s="174"/>
      <c r="B293" s="198"/>
      <c r="C293" s="198"/>
      <c r="D293" s="198"/>
      <c r="E293" s="198"/>
      <c r="F293" s="198"/>
      <c r="G293" s="198"/>
      <c r="H293" s="198"/>
      <c r="I293" s="198"/>
      <c r="J293" s="186"/>
    </row>
    <row r="294" spans="1:10" x14ac:dyDescent="0.2">
      <c r="A294" s="174" t="s">
        <v>522</v>
      </c>
      <c r="B294" s="339">
        <v>47279483</v>
      </c>
      <c r="C294" s="198"/>
      <c r="D294" s="198"/>
      <c r="E294" s="198"/>
      <c r="F294" s="198"/>
      <c r="G294" s="198"/>
      <c r="H294" s="198"/>
      <c r="I294" s="198"/>
      <c r="J294" s="186"/>
    </row>
    <row r="295" spans="1:10" x14ac:dyDescent="0.2">
      <c r="A295" s="174" t="s">
        <v>523</v>
      </c>
      <c r="B295" s="199">
        <v>2820070</v>
      </c>
      <c r="C295" s="198"/>
      <c r="D295" s="198"/>
      <c r="E295" s="198"/>
      <c r="F295" s="198"/>
      <c r="G295" s="198"/>
      <c r="H295" s="198"/>
      <c r="I295" s="198"/>
      <c r="J295" s="186"/>
    </row>
    <row r="296" spans="1:10" x14ac:dyDescent="0.2">
      <c r="A296" s="174" t="s">
        <v>524</v>
      </c>
      <c r="B296" s="129">
        <f>B294/B295</f>
        <v>16.765357952107571</v>
      </c>
      <c r="C296" s="198"/>
      <c r="D296" s="198"/>
      <c r="E296" s="198"/>
      <c r="F296" s="198"/>
      <c r="G296" s="198"/>
      <c r="H296" s="198"/>
      <c r="I296" s="198"/>
      <c r="J296" s="186"/>
    </row>
    <row r="297" spans="1:10" x14ac:dyDescent="0.2">
      <c r="A297" s="174"/>
      <c r="B297" s="129"/>
      <c r="C297" s="198"/>
      <c r="D297" s="198"/>
      <c r="E297" s="198"/>
      <c r="F297" s="198"/>
      <c r="G297" s="198"/>
      <c r="H297" s="198"/>
      <c r="I297" s="198"/>
      <c r="J297" s="186"/>
    </row>
    <row r="298" spans="1:10" x14ac:dyDescent="0.2">
      <c r="A298" s="525" t="s">
        <v>616</v>
      </c>
      <c r="B298" s="525"/>
      <c r="C298" s="525"/>
      <c r="D298" s="525"/>
      <c r="E298" s="525"/>
      <c r="F298" s="525"/>
      <c r="G298" s="525"/>
      <c r="H298" s="525"/>
      <c r="I298" s="525"/>
      <c r="J298" s="218"/>
    </row>
    <row r="299" spans="1:10" x14ac:dyDescent="0.2">
      <c r="A299" s="174"/>
      <c r="B299" s="198"/>
      <c r="C299" s="198"/>
      <c r="D299" s="198"/>
      <c r="E299" s="198"/>
      <c r="F299" s="198"/>
      <c r="G299" s="198"/>
      <c r="H299" s="198"/>
      <c r="I299" s="198"/>
      <c r="J299" s="218"/>
    </row>
    <row r="300" spans="1:10" ht="27" customHeight="1" x14ac:dyDescent="0.2">
      <c r="A300" s="536" t="s">
        <v>621</v>
      </c>
      <c r="B300" s="536"/>
      <c r="C300" s="536"/>
      <c r="D300" s="536"/>
      <c r="E300" s="536"/>
      <c r="F300" s="536"/>
      <c r="G300" s="536"/>
      <c r="H300" s="536"/>
      <c r="I300" s="536"/>
      <c r="J300" s="218"/>
    </row>
    <row r="301" spans="1:10" x14ac:dyDescent="0.2">
      <c r="A301" s="525" t="s">
        <v>604</v>
      </c>
      <c r="B301" s="525"/>
      <c r="C301" s="525"/>
      <c r="D301" s="525"/>
      <c r="E301" s="525"/>
      <c r="F301" s="525"/>
      <c r="G301" s="525"/>
      <c r="H301" s="525"/>
      <c r="I301" s="525"/>
      <c r="J301" s="218"/>
    </row>
    <row r="302" spans="1:10" x14ac:dyDescent="0.2">
      <c r="A302" s="525"/>
      <c r="B302" s="525"/>
      <c r="C302" s="525"/>
      <c r="D302" s="525"/>
      <c r="E302" s="525"/>
      <c r="F302" s="525"/>
      <c r="G302" s="525"/>
      <c r="H302" s="525"/>
      <c r="I302" s="525"/>
    </row>
    <row r="303" spans="1:10" x14ac:dyDescent="0.2">
      <c r="A303" s="525" t="s">
        <v>605</v>
      </c>
      <c r="B303" s="525"/>
      <c r="C303" s="525"/>
      <c r="D303" s="525"/>
      <c r="E303" s="525"/>
      <c r="F303" s="525"/>
      <c r="G303" s="525"/>
      <c r="H303" s="525"/>
      <c r="I303" s="525"/>
    </row>
    <row r="304" spans="1:10" x14ac:dyDescent="0.2">
      <c r="A304" s="538"/>
      <c r="B304" s="538"/>
      <c r="C304" s="538"/>
      <c r="D304" s="538"/>
      <c r="E304" s="538"/>
      <c r="F304" s="131"/>
    </row>
    <row r="305" spans="1:11" x14ac:dyDescent="0.2">
      <c r="D305" s="175"/>
      <c r="E305" s="175"/>
      <c r="F305" s="131"/>
    </row>
    <row r="306" spans="1:11" x14ac:dyDescent="0.2">
      <c r="A306" s="351" t="s">
        <v>525</v>
      </c>
      <c r="B306" s="341"/>
      <c r="C306" s="341"/>
      <c r="D306" s="343"/>
      <c r="E306" s="537" t="s">
        <v>526</v>
      </c>
      <c r="F306" s="539" t="s">
        <v>527</v>
      </c>
    </row>
    <row r="307" spans="1:11" x14ac:dyDescent="0.2">
      <c r="A307" s="352"/>
      <c r="B307" s="341"/>
      <c r="C307" s="341"/>
      <c r="D307" s="343"/>
      <c r="E307" s="537"/>
      <c r="F307" s="539"/>
    </row>
    <row r="308" spans="1:11" x14ac:dyDescent="0.2">
      <c r="A308" s="534" t="s">
        <v>86</v>
      </c>
      <c r="B308" s="534"/>
      <c r="C308" s="534"/>
      <c r="D308" s="534"/>
      <c r="E308" s="353">
        <v>18595.689999999999</v>
      </c>
      <c r="F308" s="354">
        <v>65.9405</v>
      </c>
      <c r="K308" s="190"/>
    </row>
    <row r="309" spans="1:11" ht="27.75" customHeight="1" x14ac:dyDescent="0.2">
      <c r="A309" s="535" t="s">
        <v>98</v>
      </c>
      <c r="B309" s="535"/>
      <c r="C309" s="535"/>
      <c r="D309" s="535"/>
      <c r="E309" s="353">
        <v>1605.14</v>
      </c>
      <c r="F309" s="354">
        <v>5.6917999999999997</v>
      </c>
    </row>
    <row r="310" spans="1:11" x14ac:dyDescent="0.2">
      <c r="A310" s="534" t="s">
        <v>617</v>
      </c>
      <c r="B310" s="534"/>
      <c r="C310" s="534"/>
      <c r="D310" s="534"/>
      <c r="E310" s="353">
        <v>1384.71</v>
      </c>
      <c r="F310" s="354">
        <v>4.9101999999999997</v>
      </c>
      <c r="H310" s="191"/>
    </row>
    <row r="311" spans="1:11" ht="12.75" customHeight="1" x14ac:dyDescent="0.2">
      <c r="A311" s="534" t="s">
        <v>87</v>
      </c>
      <c r="B311" s="534"/>
      <c r="C311" s="534"/>
      <c r="D311" s="534"/>
      <c r="E311" s="353">
        <v>1345</v>
      </c>
      <c r="F311" s="354">
        <v>4.7694000000000001</v>
      </c>
    </row>
    <row r="312" spans="1:11" ht="12.75" customHeight="1" x14ac:dyDescent="0.2">
      <c r="A312" s="534" t="s">
        <v>88</v>
      </c>
      <c r="B312" s="534"/>
      <c r="C312" s="534"/>
      <c r="D312" s="534"/>
      <c r="E312" s="353">
        <v>978.91</v>
      </c>
      <c r="F312" s="354">
        <v>3.4712000000000001</v>
      </c>
    </row>
    <row r="313" spans="1:11" ht="26.25" customHeight="1" x14ac:dyDescent="0.2">
      <c r="A313" s="535" t="s">
        <v>89</v>
      </c>
      <c r="B313" s="535"/>
      <c r="C313" s="535"/>
      <c r="D313" s="535"/>
      <c r="E313" s="353">
        <v>765.82</v>
      </c>
      <c r="F313" s="354">
        <v>2.7155999999999998</v>
      </c>
      <c r="H313" s="191"/>
    </row>
    <row r="314" spans="1:11" ht="12.75" customHeight="1" x14ac:dyDescent="0.2">
      <c r="A314" s="534" t="s">
        <v>90</v>
      </c>
      <c r="B314" s="534"/>
      <c r="C314" s="534"/>
      <c r="D314" s="534"/>
      <c r="E314" s="353">
        <v>428.09</v>
      </c>
      <c r="F314" s="354">
        <v>1.518</v>
      </c>
    </row>
    <row r="315" spans="1:11" ht="12.75" customHeight="1" x14ac:dyDescent="0.2">
      <c r="A315" s="534" t="s">
        <v>92</v>
      </c>
      <c r="B315" s="534"/>
      <c r="C315" s="534"/>
      <c r="D315" s="534"/>
      <c r="E315" s="353">
        <v>303.01</v>
      </c>
      <c r="F315" s="354">
        <v>1.0745</v>
      </c>
    </row>
    <row r="316" spans="1:11" x14ac:dyDescent="0.2">
      <c r="A316" s="534" t="s">
        <v>91</v>
      </c>
      <c r="B316" s="534"/>
      <c r="C316" s="534"/>
      <c r="D316" s="534"/>
      <c r="E316" s="353">
        <v>224.22</v>
      </c>
      <c r="F316" s="354">
        <v>0.79510000000000003</v>
      </c>
      <c r="I316" s="191"/>
    </row>
    <row r="317" spans="1:11" ht="12.75" customHeight="1" x14ac:dyDescent="0.2">
      <c r="A317" s="534" t="s">
        <v>595</v>
      </c>
      <c r="B317" s="534"/>
      <c r="C317" s="534"/>
      <c r="D317" s="534"/>
      <c r="E317" s="353">
        <v>202</v>
      </c>
      <c r="F317" s="354">
        <v>0.71630000000000005</v>
      </c>
    </row>
    <row r="318" spans="1:11" x14ac:dyDescent="0.2">
      <c r="A318" s="342"/>
      <c r="B318" s="342"/>
      <c r="C318" s="342"/>
      <c r="D318" s="342"/>
      <c r="E318" s="342"/>
      <c r="F318" s="131"/>
      <c r="I318" s="191"/>
    </row>
    <row r="319" spans="1:11" x14ac:dyDescent="0.2">
      <c r="A319" s="549"/>
      <c r="B319" s="549"/>
      <c r="C319" s="549"/>
      <c r="D319" s="549"/>
      <c r="E319" s="549"/>
      <c r="F319" s="131"/>
      <c r="G319" s="191"/>
    </row>
    <row r="320" spans="1:11" x14ac:dyDescent="0.2">
      <c r="A320" s="528" t="s">
        <v>528</v>
      </c>
      <c r="B320" s="528"/>
      <c r="C320" s="528"/>
      <c r="D320" s="528"/>
      <c r="E320" s="528"/>
      <c r="F320" s="131"/>
      <c r="G320" s="191"/>
    </row>
    <row r="321" spans="1:11" x14ac:dyDescent="0.2">
      <c r="A321" s="529"/>
      <c r="B321" s="529"/>
      <c r="C321" s="529"/>
      <c r="D321" s="529"/>
      <c r="E321" s="529"/>
      <c r="F321" s="131"/>
    </row>
    <row r="322" spans="1:11" x14ac:dyDescent="0.2">
      <c r="A322" s="176"/>
      <c r="B322" s="107" t="s">
        <v>597</v>
      </c>
      <c r="C322" s="107" t="s">
        <v>607</v>
      </c>
      <c r="F322" s="131"/>
    </row>
    <row r="323" spans="1:11" x14ac:dyDescent="0.2">
      <c r="A323" s="130" t="s">
        <v>529</v>
      </c>
      <c r="B323" s="310">
        <v>46377442</v>
      </c>
      <c r="C323" s="310">
        <v>53952015</v>
      </c>
      <c r="F323" s="131"/>
    </row>
    <row r="324" spans="1:11" ht="26.25" thickBot="1" x14ac:dyDescent="0.25">
      <c r="A324" s="130" t="s">
        <v>530</v>
      </c>
      <c r="B324" s="309">
        <v>534592237</v>
      </c>
      <c r="C324" s="309">
        <v>181597747</v>
      </c>
      <c r="F324" s="131"/>
    </row>
    <row r="325" spans="1:11" ht="13.5" thickBot="1" x14ac:dyDescent="0.25">
      <c r="A325" s="176"/>
      <c r="B325" s="115">
        <f>SUM(B323:B324)</f>
        <v>580969679</v>
      </c>
      <c r="C325" s="115">
        <f>SUM(C323:C324)</f>
        <v>235549762</v>
      </c>
      <c r="F325" s="131"/>
    </row>
    <row r="326" spans="1:11" x14ac:dyDescent="0.2">
      <c r="A326" s="528"/>
      <c r="B326" s="528"/>
      <c r="C326" s="528"/>
      <c r="D326" s="528"/>
      <c r="E326" s="528"/>
      <c r="F326" s="131"/>
    </row>
    <row r="327" spans="1:11" x14ac:dyDescent="0.2">
      <c r="A327" s="131"/>
    </row>
    <row r="328" spans="1:11" x14ac:dyDescent="0.2">
      <c r="A328" s="175" t="s">
        <v>531</v>
      </c>
    </row>
    <row r="329" spans="1:11" x14ac:dyDescent="0.2">
      <c r="A329" s="131"/>
    </row>
    <row r="330" spans="1:11" x14ac:dyDescent="0.2">
      <c r="A330" s="132"/>
      <c r="B330" s="340" t="s">
        <v>597</v>
      </c>
      <c r="C330" s="340" t="s">
        <v>607</v>
      </c>
      <c r="F330" s="191"/>
    </row>
    <row r="331" spans="1:11" x14ac:dyDescent="0.2">
      <c r="A331" s="130" t="s">
        <v>529</v>
      </c>
      <c r="B331" s="318">
        <v>4750771</v>
      </c>
      <c r="C331" s="318">
        <v>0</v>
      </c>
      <c r="F331" s="191"/>
      <c r="K331" s="190"/>
    </row>
    <row r="332" spans="1:11" ht="25.5" x14ac:dyDescent="0.2">
      <c r="A332" s="130" t="s">
        <v>530</v>
      </c>
      <c r="B332" s="318">
        <v>6431540</v>
      </c>
      <c r="C332" s="318">
        <v>272537564</v>
      </c>
    </row>
    <row r="333" spans="1:11" x14ac:dyDescent="0.2">
      <c r="A333" s="130" t="s">
        <v>532</v>
      </c>
      <c r="B333" s="318">
        <v>5792247</v>
      </c>
      <c r="C333" s="318">
        <v>81454254</v>
      </c>
    </row>
    <row r="334" spans="1:11" x14ac:dyDescent="0.2">
      <c r="A334" s="130" t="s">
        <v>533</v>
      </c>
      <c r="B334" s="311">
        <v>261884063</v>
      </c>
      <c r="C334" s="311">
        <v>260422813</v>
      </c>
    </row>
    <row r="335" spans="1:11" x14ac:dyDescent="0.2">
      <c r="A335" s="130" t="s">
        <v>622</v>
      </c>
      <c r="B335" s="311">
        <v>8130081</v>
      </c>
      <c r="C335" s="311">
        <v>0</v>
      </c>
    </row>
    <row r="336" spans="1:11" x14ac:dyDescent="0.2">
      <c r="A336" s="130" t="s">
        <v>534</v>
      </c>
      <c r="B336" s="318">
        <v>156150615</v>
      </c>
      <c r="C336" s="318">
        <v>138973710</v>
      </c>
    </row>
    <row r="337" spans="1:11" x14ac:dyDescent="0.2">
      <c r="A337" s="173" t="s">
        <v>535</v>
      </c>
      <c r="B337" s="318">
        <v>2542230</v>
      </c>
      <c r="C337" s="318">
        <v>2611449</v>
      </c>
    </row>
    <row r="338" spans="1:11" ht="25.5" x14ac:dyDescent="0.2">
      <c r="A338" s="173" t="s">
        <v>536</v>
      </c>
      <c r="B338" s="318">
        <v>6974654</v>
      </c>
      <c r="C338" s="318">
        <v>7149009</v>
      </c>
    </row>
    <row r="339" spans="1:11" ht="13.5" thickBot="1" x14ac:dyDescent="0.25">
      <c r="A339" s="173" t="s">
        <v>537</v>
      </c>
      <c r="B339" s="319">
        <v>15771</v>
      </c>
      <c r="C339" s="319">
        <v>14599017</v>
      </c>
    </row>
    <row r="340" spans="1:11" ht="13.5" thickBot="1" x14ac:dyDescent="0.25">
      <c r="A340" s="341"/>
      <c r="B340" s="331">
        <f>SUM(B331:B339)</f>
        <v>452671972</v>
      </c>
      <c r="C340" s="331">
        <f>SUM(C331:C339)</f>
        <v>777747816</v>
      </c>
    </row>
    <row r="341" spans="1:11" x14ac:dyDescent="0.2">
      <c r="A341" s="131"/>
    </row>
    <row r="342" spans="1:11" x14ac:dyDescent="0.2">
      <c r="A342" s="131"/>
    </row>
    <row r="343" spans="1:11" x14ac:dyDescent="0.2">
      <c r="A343" s="528" t="s">
        <v>538</v>
      </c>
      <c r="B343" s="528"/>
      <c r="C343" s="528"/>
      <c r="D343" s="528"/>
      <c r="E343" s="528"/>
      <c r="J343" s="218"/>
    </row>
    <row r="344" spans="1:11" x14ac:dyDescent="0.2">
      <c r="A344" s="131"/>
    </row>
    <row r="345" spans="1:11" ht="39.75" customHeight="1" x14ac:dyDescent="0.2">
      <c r="A345" s="525" t="s">
        <v>586</v>
      </c>
      <c r="B345" s="525"/>
      <c r="C345" s="525"/>
      <c r="D345" s="525"/>
      <c r="E345" s="525"/>
      <c r="F345" s="525"/>
      <c r="G345" s="525"/>
      <c r="H345" s="525"/>
      <c r="I345" s="525"/>
      <c r="K345" s="138"/>
    </row>
    <row r="346" spans="1:11" x14ac:dyDescent="0.2">
      <c r="A346" s="131"/>
      <c r="J346" s="138"/>
      <c r="K346" s="138"/>
    </row>
    <row r="347" spans="1:11" x14ac:dyDescent="0.2">
      <c r="A347" s="131"/>
      <c r="B347" s="107" t="s">
        <v>597</v>
      </c>
      <c r="C347" s="107" t="s">
        <v>607</v>
      </c>
      <c r="J347" s="138"/>
      <c r="K347" s="138"/>
    </row>
    <row r="348" spans="1:11" x14ac:dyDescent="0.2">
      <c r="A348" s="214" t="s">
        <v>539</v>
      </c>
      <c r="B348" s="312">
        <v>250000000</v>
      </c>
      <c r="C348" s="312">
        <v>250000000</v>
      </c>
      <c r="D348" s="133"/>
      <c r="E348" s="133"/>
      <c r="F348" s="133"/>
      <c r="G348" s="133"/>
      <c r="H348" s="133"/>
      <c r="I348" s="133"/>
      <c r="J348" s="138"/>
      <c r="K348" s="138"/>
    </row>
    <row r="349" spans="1:11" ht="25.5" x14ac:dyDescent="0.2">
      <c r="A349" s="214" t="s">
        <v>540</v>
      </c>
      <c r="B349" s="312">
        <v>-3287812</v>
      </c>
      <c r="C349" s="312">
        <v>-4749062</v>
      </c>
      <c r="D349" s="133"/>
      <c r="E349" s="133"/>
      <c r="F349" s="133"/>
      <c r="G349" s="133"/>
      <c r="H349" s="133"/>
      <c r="I349" s="133"/>
      <c r="J349" s="138"/>
      <c r="K349" s="138"/>
    </row>
    <row r="350" spans="1:11" ht="26.25" thickBot="1" x14ac:dyDescent="0.25">
      <c r="A350" s="214" t="s">
        <v>585</v>
      </c>
      <c r="B350" s="313">
        <v>15171875</v>
      </c>
      <c r="C350" s="313">
        <v>15171875</v>
      </c>
      <c r="D350" s="133"/>
      <c r="E350" s="133"/>
      <c r="F350" s="133"/>
      <c r="G350" s="133"/>
      <c r="H350" s="133"/>
      <c r="I350" s="133"/>
      <c r="J350" s="138"/>
    </row>
    <row r="351" spans="1:11" ht="13.5" thickBot="1" x14ac:dyDescent="0.25">
      <c r="A351" s="116"/>
      <c r="B351" s="128">
        <f>SUM(B348:B350)</f>
        <v>261884063</v>
      </c>
      <c r="C351" s="128">
        <f>SUM(C348:C350)</f>
        <v>260422813</v>
      </c>
      <c r="D351" s="133"/>
      <c r="E351" s="133"/>
      <c r="F351" s="133"/>
      <c r="G351" s="133"/>
      <c r="H351" s="133"/>
      <c r="I351" s="133"/>
    </row>
    <row r="352" spans="1:11" x14ac:dyDescent="0.2">
      <c r="A352" s="116"/>
      <c r="B352" s="134"/>
      <c r="C352" s="134"/>
      <c r="D352" s="133"/>
      <c r="E352" s="133"/>
      <c r="F352" s="133"/>
      <c r="G352" s="133"/>
      <c r="H352" s="133"/>
      <c r="I352" s="133"/>
    </row>
    <row r="353" spans="1:11" x14ac:dyDescent="0.2">
      <c r="A353" s="116"/>
    </row>
    <row r="354" spans="1:11" x14ac:dyDescent="0.2">
      <c r="A354" s="175" t="s">
        <v>541</v>
      </c>
    </row>
    <row r="355" spans="1:11" x14ac:dyDescent="0.2">
      <c r="A355" s="179"/>
      <c r="B355" s="107" t="s">
        <v>597</v>
      </c>
      <c r="C355" s="107" t="s">
        <v>607</v>
      </c>
    </row>
    <row r="356" spans="1:11" x14ac:dyDescent="0.2">
      <c r="A356" s="122" t="s">
        <v>542</v>
      </c>
      <c r="B356" s="314">
        <v>138357895</v>
      </c>
      <c r="C356" s="314">
        <v>121279894</v>
      </c>
    </row>
    <row r="357" spans="1:11" x14ac:dyDescent="0.2">
      <c r="A357" s="122" t="s">
        <v>543</v>
      </c>
      <c r="B357" s="314">
        <v>7357897</v>
      </c>
      <c r="C357" s="314">
        <v>11131582</v>
      </c>
    </row>
    <row r="358" spans="1:11" ht="13.5" thickBot="1" x14ac:dyDescent="0.25">
      <c r="A358" s="122" t="s">
        <v>544</v>
      </c>
      <c r="B358" s="315">
        <v>10434823</v>
      </c>
      <c r="C358" s="315">
        <v>6562234</v>
      </c>
    </row>
    <row r="359" spans="1:11" ht="13.5" thickBot="1" x14ac:dyDescent="0.25">
      <c r="A359" s="178"/>
      <c r="B359" s="111">
        <f>SUM(B356:B358)</f>
        <v>156150615</v>
      </c>
      <c r="C359" s="111">
        <f>SUM(C356:C358)</f>
        <v>138973710</v>
      </c>
    </row>
    <row r="360" spans="1:11" x14ac:dyDescent="0.2">
      <c r="A360" s="116"/>
    </row>
    <row r="361" spans="1:11" x14ac:dyDescent="0.2">
      <c r="A361" s="116"/>
    </row>
    <row r="362" spans="1:11" x14ac:dyDescent="0.2">
      <c r="A362" s="175" t="s">
        <v>545</v>
      </c>
    </row>
    <row r="363" spans="1:11" x14ac:dyDescent="0.2">
      <c r="A363" s="179"/>
      <c r="B363" s="107" t="s">
        <v>597</v>
      </c>
      <c r="C363" s="107" t="s">
        <v>607</v>
      </c>
    </row>
    <row r="364" spans="1:11" x14ac:dyDescent="0.2">
      <c r="A364" s="122" t="s">
        <v>546</v>
      </c>
      <c r="B364" s="316">
        <v>4547627</v>
      </c>
      <c r="C364" s="316">
        <v>4658995</v>
      </c>
    </row>
    <row r="365" spans="1:11" ht="25.5" x14ac:dyDescent="0.2">
      <c r="A365" s="122" t="s">
        <v>547</v>
      </c>
      <c r="B365" s="316">
        <v>1903129</v>
      </c>
      <c r="C365" s="316">
        <v>1905698</v>
      </c>
      <c r="K365" s="190"/>
    </row>
    <row r="366" spans="1:11" ht="13.5" thickBot="1" x14ac:dyDescent="0.25">
      <c r="A366" s="122" t="s">
        <v>548</v>
      </c>
      <c r="B366" s="317">
        <v>523898</v>
      </c>
      <c r="C366" s="317">
        <v>584316</v>
      </c>
    </row>
    <row r="367" spans="1:11" ht="13.5" thickBot="1" x14ac:dyDescent="0.25">
      <c r="A367" s="178"/>
      <c r="B367" s="111">
        <f>SUM(B364:B366)</f>
        <v>6974654</v>
      </c>
      <c r="C367" s="111">
        <f>SUM(C364:C366)</f>
        <v>7149009</v>
      </c>
    </row>
    <row r="368" spans="1:11" x14ac:dyDescent="0.2">
      <c r="A368" s="175"/>
    </row>
    <row r="369" spans="1:10" x14ac:dyDescent="0.2">
      <c r="A369" s="175"/>
    </row>
    <row r="370" spans="1:10" x14ac:dyDescent="0.2">
      <c r="A370" s="175" t="s">
        <v>549</v>
      </c>
    </row>
    <row r="371" spans="1:10" x14ac:dyDescent="0.2">
      <c r="A371" s="175"/>
    </row>
    <row r="372" spans="1:10" x14ac:dyDescent="0.2">
      <c r="A372" s="176"/>
      <c r="B372" s="107" t="s">
        <v>597</v>
      </c>
      <c r="C372" s="107" t="s">
        <v>607</v>
      </c>
    </row>
    <row r="373" spans="1:10" ht="25.5" x14ac:dyDescent="0.2">
      <c r="A373" s="130" t="s">
        <v>550</v>
      </c>
      <c r="B373" s="318">
        <v>16418258</v>
      </c>
      <c r="C373" s="318">
        <v>10919817</v>
      </c>
    </row>
    <row r="374" spans="1:10" ht="25.5" x14ac:dyDescent="0.2">
      <c r="A374" s="130" t="s">
        <v>551</v>
      </c>
      <c r="B374" s="318">
        <v>4743170</v>
      </c>
      <c r="C374" s="318">
        <v>3719015</v>
      </c>
    </row>
    <row r="375" spans="1:10" x14ac:dyDescent="0.2">
      <c r="A375" s="130" t="s">
        <v>624</v>
      </c>
      <c r="B375" s="318">
        <v>14750000</v>
      </c>
      <c r="C375" s="318">
        <v>0</v>
      </c>
    </row>
    <row r="376" spans="1:10" ht="12.75" customHeight="1" x14ac:dyDescent="0.2">
      <c r="A376" s="130" t="s">
        <v>623</v>
      </c>
      <c r="B376" s="318">
        <v>3124806</v>
      </c>
      <c r="C376" s="318">
        <v>840005</v>
      </c>
    </row>
    <row r="377" spans="1:10" ht="13.5" thickBot="1" x14ac:dyDescent="0.25">
      <c r="A377" s="130" t="s">
        <v>552</v>
      </c>
      <c r="B377" s="319">
        <v>377172</v>
      </c>
      <c r="C377" s="319">
        <v>0</v>
      </c>
    </row>
    <row r="378" spans="1:10" ht="13.5" thickBot="1" x14ac:dyDescent="0.25">
      <c r="A378" s="176"/>
      <c r="B378" s="331">
        <f>SUM(B373:B377)</f>
        <v>39413406</v>
      </c>
      <c r="C378" s="115">
        <f>SUM(C373:C377)</f>
        <v>15478837</v>
      </c>
    </row>
    <row r="379" spans="1:10" x14ac:dyDescent="0.2">
      <c r="A379" s="175"/>
    </row>
    <row r="380" spans="1:10" ht="27.75" customHeight="1" x14ac:dyDescent="0.2">
      <c r="A380" s="116"/>
    </row>
    <row r="381" spans="1:10" ht="27" customHeight="1" x14ac:dyDescent="0.2">
      <c r="A381" s="116"/>
      <c r="J381" s="218"/>
    </row>
    <row r="382" spans="1:10" x14ac:dyDescent="0.2">
      <c r="A382" s="175" t="s">
        <v>553</v>
      </c>
    </row>
    <row r="383" spans="1:10" ht="40.5" customHeight="1" x14ac:dyDescent="0.2">
      <c r="A383" s="525" t="s">
        <v>554</v>
      </c>
      <c r="B383" s="525"/>
      <c r="C383" s="525"/>
      <c r="D383" s="525"/>
      <c r="E383" s="525"/>
      <c r="F383" s="525"/>
      <c r="G383" s="525"/>
      <c r="H383" s="525"/>
      <c r="I383" s="525"/>
    </row>
    <row r="384" spans="1:10" x14ac:dyDescent="0.2">
      <c r="A384" s="180"/>
      <c r="J384" s="186"/>
    </row>
    <row r="385" spans="1:10" x14ac:dyDescent="0.2">
      <c r="A385" s="180"/>
    </row>
    <row r="386" spans="1:10" x14ac:dyDescent="0.2">
      <c r="A386" s="181" t="s">
        <v>555</v>
      </c>
      <c r="B386" s="198"/>
      <c r="C386" s="198"/>
      <c r="D386" s="198"/>
      <c r="E386" s="198"/>
      <c r="F386" s="198"/>
      <c r="G386" s="198"/>
      <c r="H386" s="198"/>
      <c r="I386" s="198"/>
      <c r="J386" s="218"/>
    </row>
    <row r="387" spans="1:10" ht="39.75" customHeight="1" x14ac:dyDescent="0.2">
      <c r="A387" s="525" t="s">
        <v>556</v>
      </c>
      <c r="B387" s="525"/>
      <c r="C387" s="525"/>
      <c r="D387" s="525"/>
      <c r="E387" s="525"/>
      <c r="F387" s="525"/>
      <c r="G387" s="525"/>
      <c r="H387" s="525"/>
      <c r="I387" s="525"/>
      <c r="J387" s="186"/>
    </row>
    <row r="388" spans="1:10" ht="28.5" customHeight="1" x14ac:dyDescent="0.2">
      <c r="A388" s="525" t="s">
        <v>557</v>
      </c>
      <c r="B388" s="525"/>
      <c r="C388" s="525"/>
      <c r="D388" s="525"/>
      <c r="E388" s="525"/>
      <c r="F388" s="525"/>
      <c r="G388" s="525"/>
      <c r="H388" s="525"/>
      <c r="I388" s="525"/>
    </row>
    <row r="389" spans="1:10" x14ac:dyDescent="0.2">
      <c r="A389" s="185"/>
    </row>
    <row r="390" spans="1:10" x14ac:dyDescent="0.2">
      <c r="A390" s="106"/>
      <c r="B390" s="530" t="s">
        <v>558</v>
      </c>
      <c r="C390" s="530"/>
      <c r="D390" s="530" t="s">
        <v>559</v>
      </c>
      <c r="E390" s="530"/>
    </row>
    <row r="391" spans="1:10" x14ac:dyDescent="0.2">
      <c r="A391" s="106"/>
      <c r="B391" s="107" t="s">
        <v>597</v>
      </c>
      <c r="C391" s="107" t="s">
        <v>607</v>
      </c>
      <c r="D391" s="107" t="s">
        <v>597</v>
      </c>
      <c r="E391" s="107" t="s">
        <v>607</v>
      </c>
    </row>
    <row r="392" spans="1:10" x14ac:dyDescent="0.2">
      <c r="A392" s="106"/>
      <c r="B392" s="200" t="s">
        <v>526</v>
      </c>
      <c r="C392" s="200" t="s">
        <v>526</v>
      </c>
      <c r="D392" s="200" t="s">
        <v>526</v>
      </c>
      <c r="E392" s="200" t="s">
        <v>526</v>
      </c>
    </row>
    <row r="393" spans="1:10" x14ac:dyDescent="0.2">
      <c r="A393" s="106"/>
      <c r="B393" s="201"/>
      <c r="C393" s="201"/>
      <c r="D393" s="201"/>
      <c r="E393" s="201"/>
    </row>
    <row r="394" spans="1:10" x14ac:dyDescent="0.2">
      <c r="A394" s="109" t="s">
        <v>93</v>
      </c>
      <c r="B394" s="322">
        <v>585875.72499999998</v>
      </c>
      <c r="C394" s="322">
        <v>181670</v>
      </c>
      <c r="D394" s="322">
        <v>-26221</v>
      </c>
      <c r="E394" s="322">
        <v>-22043</v>
      </c>
    </row>
    <row r="395" spans="1:10" x14ac:dyDescent="0.2">
      <c r="A395" s="109" t="s">
        <v>94</v>
      </c>
      <c r="B395" s="322">
        <v>3143</v>
      </c>
      <c r="C395" s="322">
        <v>226</v>
      </c>
      <c r="D395" s="321">
        <v>0</v>
      </c>
      <c r="E395" s="321">
        <v>-110</v>
      </c>
    </row>
    <row r="396" spans="1:10" x14ac:dyDescent="0.2">
      <c r="A396" s="109" t="s">
        <v>95</v>
      </c>
      <c r="B396" s="321"/>
      <c r="C396" s="320"/>
      <c r="D396" s="322"/>
      <c r="E396" s="321"/>
    </row>
    <row r="397" spans="1:10" ht="13.5" thickBot="1" x14ac:dyDescent="0.25">
      <c r="A397" s="109" t="s">
        <v>96</v>
      </c>
      <c r="B397" s="323"/>
      <c r="C397" s="324"/>
      <c r="D397" s="324"/>
      <c r="E397" s="324"/>
    </row>
    <row r="398" spans="1:10" ht="13.5" thickBot="1" x14ac:dyDescent="0.25">
      <c r="A398" s="179"/>
      <c r="B398" s="111">
        <f>SUM(B394:B397)</f>
        <v>589018.72499999998</v>
      </c>
      <c r="C398" s="111">
        <f>SUM(C394:C397)</f>
        <v>181896</v>
      </c>
      <c r="D398" s="111">
        <f>SUM(D394:D397)</f>
        <v>-26221</v>
      </c>
      <c r="E398" s="111">
        <f>SUM(E394:E397)</f>
        <v>-22153</v>
      </c>
    </row>
    <row r="399" spans="1:10" ht="12.75" customHeight="1" x14ac:dyDescent="0.2">
      <c r="A399" s="180"/>
    </row>
    <row r="400" spans="1:10" ht="12.75" customHeight="1" x14ac:dyDescent="0.2">
      <c r="A400" s="180"/>
      <c r="J400" s="218"/>
    </row>
    <row r="401" spans="1:10" ht="12.75" customHeight="1" x14ac:dyDescent="0.2">
      <c r="A401" s="185"/>
      <c r="J401" s="218"/>
    </row>
    <row r="402" spans="1:10" x14ac:dyDescent="0.2">
      <c r="A402" s="525" t="s">
        <v>560</v>
      </c>
      <c r="B402" s="525"/>
      <c r="C402" s="525"/>
      <c r="D402" s="525"/>
      <c r="E402" s="525"/>
      <c r="F402" s="525"/>
      <c r="G402" s="525"/>
      <c r="H402" s="525"/>
      <c r="I402" s="525"/>
      <c r="J402" s="218"/>
    </row>
    <row r="403" spans="1:10" x14ac:dyDescent="0.2">
      <c r="A403" s="525" t="s">
        <v>561</v>
      </c>
      <c r="B403" s="525"/>
      <c r="C403" s="525"/>
      <c r="D403" s="525"/>
      <c r="E403" s="525"/>
      <c r="F403" s="525"/>
      <c r="G403" s="525"/>
      <c r="H403" s="525"/>
      <c r="I403" s="525"/>
    </row>
    <row r="404" spans="1:10" ht="77.25" customHeight="1" x14ac:dyDescent="0.2">
      <c r="A404" s="525" t="s">
        <v>562</v>
      </c>
      <c r="B404" s="525"/>
      <c r="C404" s="525"/>
      <c r="D404" s="525"/>
      <c r="E404" s="525"/>
      <c r="F404" s="525"/>
      <c r="G404" s="525"/>
      <c r="H404" s="525"/>
      <c r="I404" s="525"/>
    </row>
    <row r="405" spans="1:10" x14ac:dyDescent="0.2">
      <c r="A405" s="185"/>
    </row>
    <row r="406" spans="1:10" x14ac:dyDescent="0.2">
      <c r="A406" s="179"/>
      <c r="B406" s="530" t="s">
        <v>558</v>
      </c>
      <c r="C406" s="530"/>
      <c r="D406" s="530" t="s">
        <v>559</v>
      </c>
      <c r="E406" s="530"/>
    </row>
    <row r="407" spans="1:10" x14ac:dyDescent="0.2">
      <c r="A407" s="179"/>
      <c r="B407" s="107" t="s">
        <v>597</v>
      </c>
      <c r="C407" s="107" t="s">
        <v>607</v>
      </c>
      <c r="D407" s="107" t="s">
        <v>597</v>
      </c>
      <c r="E407" s="107" t="s">
        <v>607</v>
      </c>
    </row>
    <row r="408" spans="1:10" x14ac:dyDescent="0.2">
      <c r="A408" s="179"/>
      <c r="B408" s="200" t="s">
        <v>526</v>
      </c>
      <c r="C408" s="200" t="s">
        <v>526</v>
      </c>
      <c r="D408" s="200" t="s">
        <v>526</v>
      </c>
      <c r="E408" s="200" t="s">
        <v>526</v>
      </c>
    </row>
    <row r="409" spans="1:10" x14ac:dyDescent="0.2">
      <c r="A409" s="179"/>
      <c r="B409" s="109"/>
      <c r="C409" s="109"/>
      <c r="D409" s="109"/>
      <c r="E409" s="109"/>
    </row>
    <row r="410" spans="1:10" x14ac:dyDescent="0.2">
      <c r="A410" s="109" t="s">
        <v>93</v>
      </c>
      <c r="B410" s="326">
        <v>58587.572500000002</v>
      </c>
      <c r="C410" s="326">
        <v>18167</v>
      </c>
      <c r="D410" s="326">
        <v>-2622.1000000000004</v>
      </c>
      <c r="E410" s="326">
        <v>-2204</v>
      </c>
    </row>
    <row r="411" spans="1:10" x14ac:dyDescent="0.2">
      <c r="A411" s="109" t="s">
        <v>94</v>
      </c>
      <c r="B411" s="326">
        <v>314.3</v>
      </c>
      <c r="C411" s="326">
        <v>23</v>
      </c>
      <c r="D411" s="326">
        <v>0</v>
      </c>
      <c r="E411" s="325">
        <v>-11</v>
      </c>
    </row>
    <row r="412" spans="1:10" x14ac:dyDescent="0.2">
      <c r="A412" s="109" t="s">
        <v>95</v>
      </c>
      <c r="B412" s="325"/>
      <c r="C412" s="325"/>
      <c r="D412" s="325"/>
      <c r="E412" s="325"/>
    </row>
    <row r="413" spans="1:10" ht="30" customHeight="1" thickBot="1" x14ac:dyDescent="0.25">
      <c r="A413" s="109" t="s">
        <v>96</v>
      </c>
      <c r="B413" s="325"/>
      <c r="C413" s="325"/>
      <c r="D413" s="326"/>
      <c r="E413" s="325"/>
    </row>
    <row r="414" spans="1:10" ht="12.75" customHeight="1" thickBot="1" x14ac:dyDescent="0.25">
      <c r="A414" s="179"/>
      <c r="B414" s="118">
        <f>SUM(B410:B413)</f>
        <v>58901.872500000005</v>
      </c>
      <c r="C414" s="118">
        <f>SUM(C410:C413)</f>
        <v>18190</v>
      </c>
      <c r="D414" s="118">
        <f>SUM(D410:D413)</f>
        <v>-2622.1000000000004</v>
      </c>
      <c r="E414" s="118">
        <f>SUM(E410:E413)</f>
        <v>-2215</v>
      </c>
      <c r="J414" s="218"/>
    </row>
    <row r="415" spans="1:10" x14ac:dyDescent="0.2">
      <c r="A415" s="179"/>
      <c r="B415" s="127"/>
      <c r="C415" s="127"/>
      <c r="D415" s="127"/>
      <c r="E415" s="127"/>
    </row>
    <row r="416" spans="1:10" ht="24.75" customHeight="1" x14ac:dyDescent="0.2">
      <c r="A416" s="525" t="s">
        <v>563</v>
      </c>
      <c r="B416" s="525"/>
      <c r="C416" s="525"/>
      <c r="D416" s="525"/>
      <c r="E416" s="525"/>
      <c r="F416" s="525"/>
      <c r="G416" s="525"/>
      <c r="H416" s="525"/>
      <c r="I416" s="525"/>
      <c r="J416" s="186"/>
    </row>
    <row r="417" spans="1:12" ht="12.75" customHeight="1" x14ac:dyDescent="0.2">
      <c r="A417" s="185"/>
      <c r="J417" s="220"/>
      <c r="L417" s="139"/>
    </row>
    <row r="418" spans="1:12" ht="12.75" customHeight="1" x14ac:dyDescent="0.2">
      <c r="A418" s="181" t="s">
        <v>564</v>
      </c>
      <c r="B418" s="198"/>
      <c r="C418" s="198"/>
      <c r="D418" s="198"/>
      <c r="E418" s="198"/>
      <c r="F418" s="198"/>
      <c r="G418" s="198"/>
      <c r="H418" s="198"/>
      <c r="I418" s="198"/>
      <c r="J418" s="186"/>
    </row>
    <row r="419" spans="1:12" ht="27.75" customHeight="1" x14ac:dyDescent="0.2">
      <c r="A419" s="531" t="s">
        <v>625</v>
      </c>
      <c r="B419" s="531"/>
      <c r="C419" s="531"/>
      <c r="D419" s="531"/>
      <c r="E419" s="531"/>
      <c r="F419" s="531"/>
      <c r="G419" s="531"/>
      <c r="H419" s="531"/>
      <c r="I419" s="531"/>
    </row>
    <row r="420" spans="1:12" x14ac:dyDescent="0.2">
      <c r="A420" s="525" t="s">
        <v>565</v>
      </c>
      <c r="B420" s="525"/>
      <c r="C420" s="525"/>
      <c r="D420" s="525"/>
      <c r="E420" s="525"/>
      <c r="F420" s="525"/>
      <c r="G420" s="525"/>
      <c r="H420" s="525"/>
      <c r="I420" s="525"/>
    </row>
    <row r="421" spans="1:12" x14ac:dyDescent="0.2">
      <c r="A421" s="180"/>
      <c r="J421" s="186"/>
    </row>
    <row r="422" spans="1:12" ht="12.75" customHeight="1" x14ac:dyDescent="0.2">
      <c r="A422" s="180"/>
      <c r="J422" s="218"/>
    </row>
    <row r="423" spans="1:12" x14ac:dyDescent="0.2">
      <c r="A423" s="181" t="s">
        <v>566</v>
      </c>
      <c r="B423" s="198"/>
      <c r="C423" s="198"/>
      <c r="D423" s="198"/>
      <c r="E423" s="198"/>
      <c r="F423" s="198"/>
      <c r="G423" s="198"/>
      <c r="H423" s="198"/>
      <c r="I423" s="198"/>
      <c r="J423" s="218"/>
    </row>
    <row r="424" spans="1:12" ht="54.75" customHeight="1" x14ac:dyDescent="0.2">
      <c r="A424" s="525" t="s">
        <v>567</v>
      </c>
      <c r="B424" s="525"/>
      <c r="C424" s="525"/>
      <c r="D424" s="525"/>
      <c r="E424" s="525"/>
      <c r="F424" s="525"/>
      <c r="G424" s="525"/>
      <c r="H424" s="525"/>
      <c r="I424" s="525"/>
      <c r="J424" s="218"/>
    </row>
    <row r="425" spans="1:12" ht="42" customHeight="1" x14ac:dyDescent="0.2">
      <c r="A425" s="525" t="s">
        <v>568</v>
      </c>
      <c r="B425" s="525"/>
      <c r="C425" s="525"/>
      <c r="D425" s="525"/>
      <c r="E425" s="525"/>
      <c r="F425" s="525"/>
      <c r="G425" s="525"/>
      <c r="H425" s="525"/>
      <c r="I425" s="525"/>
      <c r="J425" s="218"/>
    </row>
    <row r="426" spans="1:12" ht="40.5" customHeight="1" x14ac:dyDescent="0.2">
      <c r="A426" s="525" t="s">
        <v>569</v>
      </c>
      <c r="B426" s="525"/>
      <c r="C426" s="525"/>
      <c r="D426" s="525"/>
      <c r="E426" s="525"/>
      <c r="F426" s="525"/>
      <c r="G426" s="525"/>
      <c r="H426" s="525"/>
      <c r="I426" s="525"/>
      <c r="J426" s="218"/>
    </row>
    <row r="427" spans="1:12" x14ac:dyDescent="0.2">
      <c r="A427" s="525"/>
      <c r="B427" s="525"/>
      <c r="C427" s="525"/>
      <c r="D427" s="525"/>
      <c r="E427" s="525"/>
      <c r="F427" s="525"/>
      <c r="G427" s="525"/>
      <c r="H427" s="525"/>
      <c r="I427" s="525"/>
      <c r="J427" s="218"/>
    </row>
    <row r="428" spans="1:12" ht="39.75" customHeight="1" x14ac:dyDescent="0.2">
      <c r="A428" s="525"/>
      <c r="B428" s="525"/>
      <c r="C428" s="525"/>
      <c r="D428" s="525"/>
      <c r="E428" s="525"/>
      <c r="F428" s="525"/>
      <c r="G428" s="525"/>
      <c r="H428" s="525"/>
      <c r="I428" s="525"/>
      <c r="J428" s="218"/>
    </row>
    <row r="429" spans="1:12" x14ac:dyDescent="0.2">
      <c r="A429" s="532" t="s">
        <v>570</v>
      </c>
      <c r="B429" s="533"/>
      <c r="C429" s="533"/>
      <c r="D429" s="533"/>
      <c r="E429" s="533"/>
      <c r="F429" s="533"/>
      <c r="G429" s="533"/>
      <c r="H429" s="533"/>
      <c r="I429" s="533"/>
      <c r="J429" s="218"/>
    </row>
    <row r="430" spans="1:12" ht="52.5" customHeight="1" x14ac:dyDescent="0.2">
      <c r="A430" s="525" t="s">
        <v>571</v>
      </c>
      <c r="B430" s="525"/>
      <c r="C430" s="525"/>
      <c r="D430" s="525"/>
      <c r="E430" s="525"/>
      <c r="F430" s="525"/>
      <c r="G430" s="525"/>
      <c r="H430" s="525"/>
      <c r="I430" s="525"/>
      <c r="J430" s="218"/>
    </row>
    <row r="431" spans="1:12" x14ac:dyDescent="0.2">
      <c r="A431" s="525"/>
      <c r="B431" s="525"/>
      <c r="C431" s="525"/>
      <c r="D431" s="525"/>
      <c r="E431" s="525"/>
      <c r="F431" s="525"/>
      <c r="G431" s="525"/>
      <c r="H431" s="525"/>
      <c r="I431" s="525"/>
      <c r="J431" s="218"/>
    </row>
    <row r="432" spans="1:12" ht="12.75" customHeight="1" x14ac:dyDescent="0.2">
      <c r="A432" s="542" t="s">
        <v>572</v>
      </c>
      <c r="B432" s="542"/>
      <c r="C432" s="542"/>
      <c r="D432" s="542"/>
      <c r="E432" s="542"/>
      <c r="F432" s="542"/>
      <c r="G432" s="542"/>
      <c r="H432" s="542"/>
      <c r="I432" s="542"/>
      <c r="J432" s="218"/>
    </row>
    <row r="433" spans="1:11" x14ac:dyDescent="0.2">
      <c r="A433" s="525" t="s">
        <v>573</v>
      </c>
      <c r="B433" s="525"/>
      <c r="C433" s="525"/>
      <c r="D433" s="525"/>
      <c r="E433" s="525"/>
      <c r="F433" s="525"/>
      <c r="G433" s="525"/>
      <c r="H433" s="525"/>
      <c r="I433" s="525"/>
    </row>
    <row r="434" spans="1:11" ht="28.5" customHeight="1" x14ac:dyDescent="0.2">
      <c r="A434" s="525" t="s">
        <v>574</v>
      </c>
      <c r="B434" s="525"/>
      <c r="C434" s="525"/>
      <c r="D434" s="525"/>
      <c r="E434" s="525"/>
      <c r="F434" s="525"/>
      <c r="G434" s="525"/>
      <c r="H434" s="525"/>
      <c r="I434" s="525"/>
      <c r="K434" s="190"/>
    </row>
    <row r="435" spans="1:11" x14ac:dyDescent="0.2">
      <c r="A435" s="185"/>
    </row>
    <row r="436" spans="1:11" x14ac:dyDescent="0.2">
      <c r="A436" s="116"/>
    </row>
    <row r="437" spans="1:11" ht="25.5" x14ac:dyDescent="0.2">
      <c r="A437" s="179" t="s">
        <v>526</v>
      </c>
      <c r="B437" s="135" t="s">
        <v>577</v>
      </c>
      <c r="C437" s="135" t="s">
        <v>578</v>
      </c>
      <c r="D437" s="135" t="s">
        <v>579</v>
      </c>
      <c r="E437" s="135" t="s">
        <v>580</v>
      </c>
    </row>
    <row r="438" spans="1:11" x14ac:dyDescent="0.2">
      <c r="A438" s="179"/>
      <c r="B438" s="109"/>
      <c r="C438" s="179"/>
      <c r="D438" s="179"/>
      <c r="E438" s="179"/>
    </row>
    <row r="439" spans="1:11" x14ac:dyDescent="0.2">
      <c r="A439" s="203" t="s">
        <v>597</v>
      </c>
      <c r="B439" s="107"/>
      <c r="C439" s="179"/>
      <c r="D439" s="179"/>
      <c r="E439" s="179"/>
    </row>
    <row r="440" spans="1:11" x14ac:dyDescent="0.2">
      <c r="A440" s="179" t="s">
        <v>575</v>
      </c>
      <c r="B440" s="329">
        <v>166838.69699999999</v>
      </c>
      <c r="C440" s="327"/>
      <c r="D440" s="327"/>
      <c r="E440" s="329">
        <f>SUM(B440:D440)</f>
        <v>166838.69699999999</v>
      </c>
    </row>
    <row r="441" spans="1:11" ht="13.5" thickBot="1" x14ac:dyDescent="0.25">
      <c r="A441" s="179" t="s">
        <v>576</v>
      </c>
      <c r="B441" s="330">
        <v>54986.030909999994</v>
      </c>
      <c r="C441" s="330">
        <v>802529.84395999997</v>
      </c>
      <c r="D441" s="330">
        <v>2312.42497</v>
      </c>
      <c r="E441" s="330">
        <f>SUM(B441:D441)</f>
        <v>859828.29983999999</v>
      </c>
    </row>
    <row r="442" spans="1:11" ht="13.5" thickBot="1" x14ac:dyDescent="0.25">
      <c r="A442" s="179"/>
      <c r="B442" s="331">
        <f>SUM(B440:B441)</f>
        <v>221824.72790999999</v>
      </c>
      <c r="C442" s="331">
        <f>SUM(C440:C441)</f>
        <v>802529.84395999997</v>
      </c>
      <c r="D442" s="331">
        <f>SUM(D440:D441)</f>
        <v>2312.42497</v>
      </c>
      <c r="E442" s="331">
        <f>SUM(E440:E441)</f>
        <v>1026666.9968399999</v>
      </c>
    </row>
    <row r="443" spans="1:11" x14ac:dyDescent="0.2">
      <c r="A443" s="179"/>
      <c r="B443" s="328"/>
      <c r="C443" s="327"/>
      <c r="D443" s="327"/>
      <c r="E443" s="327"/>
    </row>
    <row r="444" spans="1:11" x14ac:dyDescent="0.2">
      <c r="A444" s="112" t="s">
        <v>607</v>
      </c>
      <c r="B444" s="328"/>
      <c r="C444" s="327"/>
      <c r="D444" s="327"/>
      <c r="E444" s="327"/>
    </row>
    <row r="445" spans="1:11" x14ac:dyDescent="0.2">
      <c r="A445" s="179" t="s">
        <v>575</v>
      </c>
      <c r="B445" s="329">
        <v>161075</v>
      </c>
      <c r="C445" s="327"/>
      <c r="D445" s="327"/>
      <c r="E445" s="329">
        <f>SUM(B445:D445)</f>
        <v>161075</v>
      </c>
    </row>
    <row r="446" spans="1:11" ht="13.5" thickBot="1" x14ac:dyDescent="0.25">
      <c r="A446" s="179" t="s">
        <v>576</v>
      </c>
      <c r="B446" s="330">
        <v>671431</v>
      </c>
      <c r="C446" s="330">
        <v>168489</v>
      </c>
      <c r="D446" s="330">
        <v>19741</v>
      </c>
      <c r="E446" s="330">
        <f>SUM(B446:D446)</f>
        <v>859661</v>
      </c>
    </row>
    <row r="447" spans="1:11" ht="13.5" thickBot="1" x14ac:dyDescent="0.25">
      <c r="A447" s="179"/>
      <c r="B447" s="331">
        <f>SUM(B445:B446)</f>
        <v>832506</v>
      </c>
      <c r="C447" s="331">
        <f>SUM(C445:C446)</f>
        <v>168489</v>
      </c>
      <c r="D447" s="331">
        <f>SUM(D445:D446)</f>
        <v>19741</v>
      </c>
      <c r="E447" s="331">
        <f>SUM(E445:E446)</f>
        <v>1020736</v>
      </c>
      <c r="J447" s="218"/>
    </row>
    <row r="448" spans="1:11" ht="12.75" customHeight="1" x14ac:dyDescent="0.2">
      <c r="A448" s="185"/>
      <c r="J448" s="218"/>
    </row>
    <row r="449" spans="1:10" ht="24.75" customHeight="1" x14ac:dyDescent="0.2">
      <c r="A449" s="525" t="s">
        <v>606</v>
      </c>
      <c r="B449" s="525"/>
      <c r="C449" s="525"/>
      <c r="D449" s="525"/>
      <c r="E449" s="525"/>
      <c r="F449" s="525"/>
      <c r="G449" s="525"/>
      <c r="H449" s="525"/>
      <c r="I449" s="525"/>
      <c r="J449" s="218"/>
    </row>
    <row r="450" spans="1:10" ht="12.75" customHeight="1" x14ac:dyDescent="0.2">
      <c r="A450" s="525" t="s">
        <v>581</v>
      </c>
      <c r="B450" s="525"/>
      <c r="C450" s="525"/>
      <c r="D450" s="525"/>
      <c r="E450" s="525"/>
      <c r="F450" s="525"/>
      <c r="G450" s="525"/>
      <c r="H450" s="525"/>
      <c r="I450" s="525"/>
      <c r="J450" s="218"/>
    </row>
    <row r="451" spans="1:10" x14ac:dyDescent="0.2">
      <c r="A451" s="525" t="s">
        <v>582</v>
      </c>
      <c r="B451" s="525"/>
      <c r="C451" s="525"/>
      <c r="D451" s="525"/>
      <c r="E451" s="525"/>
      <c r="F451" s="525"/>
      <c r="G451" s="525"/>
      <c r="H451" s="525"/>
      <c r="I451" s="525"/>
    </row>
    <row r="452" spans="1:10" ht="26.25" customHeight="1" x14ac:dyDescent="0.2">
      <c r="A452" s="525" t="s">
        <v>583</v>
      </c>
      <c r="B452" s="525"/>
      <c r="C452" s="525"/>
      <c r="D452" s="525"/>
      <c r="E452" s="525"/>
      <c r="F452" s="525"/>
      <c r="G452" s="525"/>
      <c r="H452" s="525"/>
      <c r="I452" s="525"/>
    </row>
    <row r="453" spans="1:10" x14ac:dyDescent="0.2">
      <c r="A453" s="185"/>
    </row>
    <row r="454" spans="1:10" x14ac:dyDescent="0.2">
      <c r="A454" s="185"/>
    </row>
    <row r="455" spans="1:10" x14ac:dyDescent="0.2">
      <c r="A455" s="185"/>
    </row>
    <row r="456" spans="1:10" ht="25.5" x14ac:dyDescent="0.2">
      <c r="A456" s="179" t="s">
        <v>526</v>
      </c>
      <c r="B456" s="135" t="s">
        <v>577</v>
      </c>
      <c r="C456" s="135" t="s">
        <v>578</v>
      </c>
      <c r="D456" s="135" t="s">
        <v>579</v>
      </c>
      <c r="E456" s="135" t="s">
        <v>580</v>
      </c>
    </row>
    <row r="457" spans="1:10" x14ac:dyDescent="0.2">
      <c r="A457" s="179"/>
      <c r="B457" s="109"/>
      <c r="C457" s="179"/>
      <c r="D457" s="179"/>
      <c r="E457" s="179"/>
    </row>
    <row r="458" spans="1:10" x14ac:dyDescent="0.2">
      <c r="A458" s="203" t="s">
        <v>597</v>
      </c>
      <c r="B458" s="109"/>
      <c r="C458" s="179"/>
      <c r="D458" s="179"/>
      <c r="E458" s="179"/>
    </row>
    <row r="459" spans="1:10" x14ac:dyDescent="0.2">
      <c r="A459" s="179" t="s">
        <v>575</v>
      </c>
      <c r="B459" s="333">
        <v>86397.013999999996</v>
      </c>
      <c r="C459" s="332"/>
      <c r="D459" s="332"/>
      <c r="E459" s="113">
        <f>SUM(B459:D459)</f>
        <v>86397.013999999996</v>
      </c>
    </row>
    <row r="460" spans="1:10" ht="13.5" thickBot="1" x14ac:dyDescent="0.25">
      <c r="A460" s="179" t="s">
        <v>576</v>
      </c>
      <c r="B460" s="334">
        <v>660.16985999999997</v>
      </c>
      <c r="C460" s="334">
        <v>41999.216359999999</v>
      </c>
      <c r="D460" s="334">
        <v>4777.0123700000004</v>
      </c>
      <c r="E460" s="248">
        <f>SUM(B460:D460)</f>
        <v>47436.398589999997</v>
      </c>
    </row>
    <row r="461" spans="1:10" ht="13.5" thickBot="1" x14ac:dyDescent="0.25">
      <c r="A461" s="179"/>
      <c r="B461" s="111">
        <f>SUM(B459:B460)</f>
        <v>87057.18385999999</v>
      </c>
      <c r="C461" s="111">
        <f>SUM(C459:C460)</f>
        <v>41999.216359999999</v>
      </c>
      <c r="D461" s="111">
        <f>SUM(D459:D460)</f>
        <v>4777.0123700000004</v>
      </c>
      <c r="E461" s="111">
        <f>SUM(B461:D461)</f>
        <v>133833.41258999999</v>
      </c>
    </row>
    <row r="462" spans="1:10" x14ac:dyDescent="0.2">
      <c r="A462" s="179"/>
      <c r="B462" s="109"/>
      <c r="C462" s="179"/>
      <c r="D462" s="179"/>
      <c r="E462" s="179"/>
    </row>
    <row r="463" spans="1:10" x14ac:dyDescent="0.2">
      <c r="A463" s="112" t="s">
        <v>607</v>
      </c>
      <c r="B463" s="109"/>
      <c r="C463" s="179"/>
      <c r="D463" s="179"/>
      <c r="E463" s="179"/>
    </row>
    <row r="464" spans="1:10" x14ac:dyDescent="0.2">
      <c r="A464" s="179" t="s">
        <v>575</v>
      </c>
      <c r="B464" s="336">
        <v>84341</v>
      </c>
      <c r="C464" s="335"/>
      <c r="D464" s="335"/>
      <c r="E464" s="108">
        <v>77589</v>
      </c>
    </row>
    <row r="465" spans="1:10" ht="13.5" thickBot="1" x14ac:dyDescent="0.25">
      <c r="A465" s="179" t="s">
        <v>576</v>
      </c>
      <c r="B465" s="337">
        <v>349</v>
      </c>
      <c r="C465" s="337">
        <v>30691</v>
      </c>
      <c r="D465" s="337">
        <v>35886</v>
      </c>
      <c r="E465" s="110">
        <v>19220</v>
      </c>
    </row>
    <row r="466" spans="1:10" ht="13.5" thickBot="1" x14ac:dyDescent="0.25">
      <c r="A466" s="179"/>
      <c r="B466" s="111">
        <f>SUM(B464:B465)</f>
        <v>84690</v>
      </c>
      <c r="C466" s="111">
        <f>SUM(C464:C465)</f>
        <v>30691</v>
      </c>
      <c r="D466" s="111">
        <f>SUM(D464:D465)</f>
        <v>35886</v>
      </c>
      <c r="E466" s="111">
        <f>SUM(B466:D466)</f>
        <v>151267</v>
      </c>
    </row>
    <row r="467" spans="1:10" ht="12.75" customHeight="1" x14ac:dyDescent="0.2">
      <c r="A467" s="185"/>
      <c r="J467" s="186"/>
    </row>
    <row r="468" spans="1:10" x14ac:dyDescent="0.2">
      <c r="A468" s="116"/>
      <c r="J468" s="186"/>
    </row>
    <row r="469" spans="1:10" x14ac:dyDescent="0.2">
      <c r="A469" s="525" t="s">
        <v>584</v>
      </c>
      <c r="B469" s="525"/>
      <c r="C469" s="525"/>
      <c r="D469" s="525"/>
      <c r="E469" s="525"/>
      <c r="F469" s="525"/>
      <c r="G469" s="525"/>
      <c r="H469" s="525"/>
      <c r="I469" s="525"/>
      <c r="J469" s="186"/>
    </row>
    <row r="470" spans="1:10" x14ac:dyDescent="0.2">
      <c r="A470" s="174"/>
      <c r="B470" s="198"/>
      <c r="C470" s="198"/>
      <c r="D470" s="198"/>
      <c r="E470" s="198"/>
      <c r="F470" s="198"/>
      <c r="G470" s="198"/>
      <c r="H470" s="198"/>
      <c r="I470" s="198"/>
    </row>
    <row r="471" spans="1:10" x14ac:dyDescent="0.2">
      <c r="A471" s="174"/>
      <c r="B471" s="198"/>
      <c r="C471" s="198"/>
      <c r="D471" s="198"/>
      <c r="E471" s="198"/>
      <c r="F471" s="198"/>
      <c r="G471" s="198"/>
      <c r="H471" s="198"/>
      <c r="I471" s="198"/>
    </row>
    <row r="472" spans="1:10" x14ac:dyDescent="0.2">
      <c r="A472" s="185"/>
    </row>
    <row r="473" spans="1:10" x14ac:dyDescent="0.2">
      <c r="A473" s="526" t="s">
        <v>590</v>
      </c>
      <c r="B473" s="526"/>
      <c r="C473" s="526"/>
      <c r="D473" s="526"/>
      <c r="E473" s="526"/>
      <c r="F473" s="526"/>
      <c r="G473" s="526"/>
      <c r="H473" s="526"/>
      <c r="I473" s="526"/>
    </row>
    <row r="474" spans="1:10" x14ac:dyDescent="0.2">
      <c r="A474" s="176"/>
    </row>
    <row r="475" spans="1:10" x14ac:dyDescent="0.2">
      <c r="A475" s="176"/>
    </row>
    <row r="476" spans="1:10" x14ac:dyDescent="0.2">
      <c r="A476" s="176"/>
    </row>
    <row r="477" spans="1:10" x14ac:dyDescent="0.2">
      <c r="A477" s="116"/>
    </row>
    <row r="478" spans="1:10" x14ac:dyDescent="0.2">
      <c r="A478" s="116"/>
    </row>
  </sheetData>
  <mergeCells count="108">
    <mergeCell ref="C29:I29"/>
    <mergeCell ref="C26:I26"/>
    <mergeCell ref="A141:I141"/>
    <mergeCell ref="A142:I142"/>
    <mergeCell ref="A144:I144"/>
    <mergeCell ref="A161:I161"/>
    <mergeCell ref="A289:I289"/>
    <mergeCell ref="A290:I290"/>
    <mergeCell ref="A291:I291"/>
    <mergeCell ref="A107:C107"/>
    <mergeCell ref="A108:C108"/>
    <mergeCell ref="A109:F109"/>
    <mergeCell ref="A115:F115"/>
    <mergeCell ref="A125:F125"/>
    <mergeCell ref="B49:I49"/>
    <mergeCell ref="A163:I163"/>
    <mergeCell ref="A426:I426"/>
    <mergeCell ref="A449:I449"/>
    <mergeCell ref="A450:I450"/>
    <mergeCell ref="A451:I451"/>
    <mergeCell ref="A313:D313"/>
    <mergeCell ref="A314:D314"/>
    <mergeCell ref="A315:D315"/>
    <mergeCell ref="A316:D316"/>
    <mergeCell ref="A317:D317"/>
    <mergeCell ref="A425:I425"/>
    <mergeCell ref="D390:E390"/>
    <mergeCell ref="B406:C406"/>
    <mergeCell ref="A416:I416"/>
    <mergeCell ref="A319:E319"/>
    <mergeCell ref="A424:I424"/>
    <mergeCell ref="A452:I452"/>
    <mergeCell ref="A430:I430"/>
    <mergeCell ref="A431:I431"/>
    <mergeCell ref="A432:I432"/>
    <mergeCell ref="A433:I433"/>
    <mergeCell ref="A19:I19"/>
    <mergeCell ref="A20:I20"/>
    <mergeCell ref="A23:I23"/>
    <mergeCell ref="A24:I24"/>
    <mergeCell ref="A58:I58"/>
    <mergeCell ref="A55:I55"/>
    <mergeCell ref="A36:I36"/>
    <mergeCell ref="A39:I39"/>
    <mergeCell ref="A140:I140"/>
    <mergeCell ref="A57:I57"/>
    <mergeCell ref="A59:I59"/>
    <mergeCell ref="A60:I60"/>
    <mergeCell ref="A62:I62"/>
    <mergeCell ref="A63:I63"/>
    <mergeCell ref="A88:C88"/>
    <mergeCell ref="A119:F119"/>
    <mergeCell ref="A89:C89"/>
    <mergeCell ref="A90:C90"/>
    <mergeCell ref="A118:F118"/>
    <mergeCell ref="A2:I2"/>
    <mergeCell ref="A8:I8"/>
    <mergeCell ref="A9:I9"/>
    <mergeCell ref="A12:I12"/>
    <mergeCell ref="A13:I13"/>
    <mergeCell ref="A14:I14"/>
    <mergeCell ref="A18:I18"/>
    <mergeCell ref="A5:I5"/>
    <mergeCell ref="A7:I7"/>
    <mergeCell ref="A11:I11"/>
    <mergeCell ref="A15:I15"/>
    <mergeCell ref="A16:I16"/>
    <mergeCell ref="A17:I17"/>
    <mergeCell ref="A308:D308"/>
    <mergeCell ref="A309:D309"/>
    <mergeCell ref="A310:D310"/>
    <mergeCell ref="A311:D311"/>
    <mergeCell ref="A312:D312"/>
    <mergeCell ref="A300:I300"/>
    <mergeCell ref="A301:I301"/>
    <mergeCell ref="A162:I162"/>
    <mergeCell ref="A214:I214"/>
    <mergeCell ref="A215:I215"/>
    <mergeCell ref="A288:I288"/>
    <mergeCell ref="A302:I302"/>
    <mergeCell ref="A303:I303"/>
    <mergeCell ref="E306:E307"/>
    <mergeCell ref="A304:E304"/>
    <mergeCell ref="F306:F307"/>
    <mergeCell ref="A22:I22"/>
    <mergeCell ref="A473:I473"/>
    <mergeCell ref="A117:F117"/>
    <mergeCell ref="A434:I434"/>
    <mergeCell ref="A320:E320"/>
    <mergeCell ref="A321:E321"/>
    <mergeCell ref="D406:E406"/>
    <mergeCell ref="A326:E326"/>
    <mergeCell ref="A343:E343"/>
    <mergeCell ref="A345:I345"/>
    <mergeCell ref="A383:I383"/>
    <mergeCell ref="A387:I387"/>
    <mergeCell ref="A402:I402"/>
    <mergeCell ref="A403:I403"/>
    <mergeCell ref="A404:I404"/>
    <mergeCell ref="A420:I420"/>
    <mergeCell ref="A388:I388"/>
    <mergeCell ref="A419:I419"/>
    <mergeCell ref="B390:C390"/>
    <mergeCell ref="A298:I298"/>
    <mergeCell ref="A469:I469"/>
    <mergeCell ref="A427:I427"/>
    <mergeCell ref="A428:I428"/>
    <mergeCell ref="A429:I429"/>
  </mergeCells>
  <phoneticPr fontId="6" type="noConversion"/>
  <pageMargins left="0.75" right="0.75" top="1" bottom="1" header="0.5" footer="0.5"/>
  <pageSetup paperSize="9" scale="73" orientation="portrait" r:id="rId1"/>
  <headerFooter alignWithMargins="0"/>
  <rowBreaks count="7" manualBreakCount="7">
    <brk id="58" max="8" man="1"/>
    <brk id="124" max="8" man="1"/>
    <brk id="183" max="16383" man="1"/>
    <brk id="246" max="16383" man="1"/>
    <brk id="302" max="16383" man="1"/>
    <brk id="367" max="16383" man="1"/>
    <brk id="421" max="16383" man="1"/>
  </rowBreaks>
  <ignoredErrors>
    <ignoredError sqref="C114 C232 C262 C273 C283 C77 C226 C325 C340 C351 C359 C367 C378 C87 C106 C124 C138 C150 C158 C2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INFORMATION</vt:lpstr>
      <vt:lpstr>Balance sheet</vt:lpstr>
      <vt:lpstr>P&amp;L</vt:lpstr>
      <vt:lpstr>CF_I</vt:lpstr>
      <vt:lpstr>NT_D</vt:lpstr>
      <vt:lpstr>CC</vt:lpstr>
      <vt:lpstr>Notes</vt:lpstr>
      <vt:lpstr>CC!Print_Area</vt:lpstr>
      <vt:lpstr>CF_I!Print_Area</vt:lpstr>
      <vt:lpstr>'GENERAL INFORMATION'!Print_Area</vt:lpstr>
      <vt:lpstr>Notes!Print_Area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skundovic</cp:lastModifiedBy>
  <cp:lastPrinted>2011-07-26T08:01:35Z</cp:lastPrinted>
  <dcterms:created xsi:type="dcterms:W3CDTF">2008-10-17T11:51:54Z</dcterms:created>
  <dcterms:modified xsi:type="dcterms:W3CDTF">2011-10-25T12:12:16Z</dcterms:modified>
</cp:coreProperties>
</file>