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05" windowWidth="21060" windowHeight="12060" activeTab="0"/>
  </bookViews>
  <sheets>
    <sheet name="OPĆI PODACI" sheetId="1" r:id="rId1"/>
    <sheet name="Bilanca" sheetId="2" r:id="rId2"/>
    <sheet name="RDG" sheetId="3" r:id="rId3"/>
    <sheet name="NT_I" sheetId="4" r:id="rId4"/>
    <sheet name="NT_D" sheetId="5" state="hidden" r:id="rId5"/>
    <sheet name="PK" sheetId="6" r:id="rId6"/>
    <sheet name="Bilješke" sheetId="7" r:id="rId7"/>
  </sheets>
  <definedNames>
    <definedName name="_xlnm.Print_Area" localSheetId="1">'Bilanca'!$A$1:$K$121</definedName>
    <definedName name="_xlnm.Print_Area" localSheetId="6">'Bilješke'!$A$1:$I$511</definedName>
    <definedName name="_xlnm.Print_Area" localSheetId="3">'NT_I'!$A$1:$K$52</definedName>
    <definedName name="_xlnm.Print_Area" localSheetId="0">'OPĆI PODACI'!$A$1:$I$63</definedName>
    <definedName name="_xlnm.Print_Area" localSheetId="5">'PK'!$A$1:$K$25</definedName>
    <definedName name="_xlnm.Print_Area" localSheetId="2">'RDG'!$A$1:$M$71</definedName>
  </definedNames>
  <calcPr fullCalcOnLoad="1"/>
</workbook>
</file>

<file path=xl/sharedStrings.xml><?xml version="1.0" encoding="utf-8"?>
<sst xmlns="http://schemas.openxmlformats.org/spreadsheetml/2006/main" count="792" uniqueCount="641">
  <si>
    <t xml:space="preserve">     3. Obveze prema bankama i drugim financijskim institucijama</t>
  </si>
  <si>
    <t>E) ODGOĐENO PLAĆANJE TROŠKOVA I PRIHOD BUDUĆEGA RAZDOBLJA</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</si>
  <si>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</si>
  <si>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</si>
  <si>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</si>
  <si>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IV. Ukupno novčani izdaci od investicijskih aktivnosti (021 do 023)</t>
  </si>
  <si>
    <t>u razdoblju __.__.____. do __.__.____.</t>
  </si>
  <si>
    <t>Obveznik: _____________________________________________________________</t>
  </si>
  <si>
    <t>1. Pripisano imateljima kapitala matice</t>
  </si>
  <si>
    <t>2. Pripisano manjinskom interesu</t>
  </si>
  <si>
    <t xml:space="preserve">   5. Potraživanja od države i drugih institucija</t>
  </si>
  <si>
    <t xml:space="preserve">   6. Ostala potraživanja</t>
  </si>
  <si>
    <r>
      <t xml:space="preserve">II. POSLOVNI RASHODI </t>
    </r>
    <r>
      <rPr>
        <sz val="9"/>
        <rFont val="Arial"/>
        <family val="2"/>
      </rPr>
      <t>(115+116+120+124+125+126+129+130)</t>
    </r>
  </si>
  <si>
    <r>
      <t xml:space="preserve">B)  DUGOTRAJNA IMOVINA </t>
    </r>
    <r>
      <rPr>
        <sz val="9"/>
        <rFont val="Arial"/>
        <family val="2"/>
      </rPr>
      <t>(003+010+020+029+033)</t>
    </r>
  </si>
  <si>
    <t xml:space="preserve">   2. Koncesije, patenti, licencije, robne i uslužne marke, softver i ostala prava</t>
  </si>
  <si>
    <t>Ukupno smanjenje novčanog tijeka (015 – 014 + 027 – 026 + 039 – 038)</t>
  </si>
  <si>
    <t xml:space="preserve">   3. Ostali novčani izdaci od investicijskih aktivnosti</t>
  </si>
  <si>
    <t>C1) NETO POVEĆANJE NOVČANOG TIJEKA OD FINANCIJSKIH
       AKTIVNOSTI (030-036)</t>
  </si>
  <si>
    <t>C2) NETO SMANJENJE NOVČANOG TIJEKA OD FINANCIJSKIH
       AKTIVNOSTI (036-030)</t>
  </si>
  <si>
    <r>
      <t xml:space="preserve">B)  REZERVIRANJA </t>
    </r>
    <r>
      <rPr>
        <sz val="9"/>
        <rFont val="Arial"/>
        <family val="2"/>
      </rPr>
      <t>(080 do 082)</t>
    </r>
  </si>
  <si>
    <r>
      <t xml:space="preserve">C)  DUGOROČNE OBVEZE </t>
    </r>
    <r>
      <rPr>
        <sz val="9"/>
        <rFont val="Arial"/>
        <family val="2"/>
      </rPr>
      <t>(084 do 092)</t>
    </r>
  </si>
  <si>
    <r>
      <t xml:space="preserve">D)  KRATKOROČNE OBVEZE </t>
    </r>
    <r>
      <rPr>
        <sz val="9"/>
        <rFont val="Arial"/>
        <family val="2"/>
      </rPr>
      <t>(094 do 105)</t>
    </r>
  </si>
  <si>
    <r>
      <t xml:space="preserve">    2. Materijalni troškovi </t>
    </r>
    <r>
      <rPr>
        <sz val="9"/>
        <rFont val="Arial"/>
        <family val="2"/>
      </rPr>
      <t>(117 do 119)</t>
    </r>
  </si>
  <si>
    <r>
      <t xml:space="preserve">   3. Troškovi osoblja </t>
    </r>
    <r>
      <rPr>
        <sz val="9"/>
        <rFont val="Arial"/>
        <family val="2"/>
      </rPr>
      <t>(121 do 123)</t>
    </r>
  </si>
  <si>
    <r>
      <t xml:space="preserve">   6. Vrijednosno usklađivanje </t>
    </r>
    <r>
      <rPr>
        <sz val="9"/>
        <rFont val="Arial"/>
        <family val="2"/>
      </rPr>
      <t>(127+128)</t>
    </r>
  </si>
  <si>
    <r>
      <t xml:space="preserve">F) UKUPNO – PASIVA </t>
    </r>
    <r>
      <rPr>
        <sz val="9"/>
        <rFont val="Arial"/>
        <family val="2"/>
      </rPr>
      <t>(062+079+083+093+106)</t>
    </r>
  </si>
  <si>
    <r>
      <t xml:space="preserve">I. POSLOVNI PRIHODI </t>
    </r>
    <r>
      <rPr>
        <sz val="9"/>
        <rFont val="Arial"/>
        <family val="2"/>
      </rPr>
      <t>(112+113)</t>
    </r>
  </si>
  <si>
    <t xml:space="preserve">    4. Alati, pogonski inventar i transportna imovina</t>
  </si>
  <si>
    <t xml:space="preserve">    5. Biološka imovina</t>
  </si>
  <si>
    <t xml:space="preserve">   2. Novčani primici od glavnice kredita, zadužnica, pozajmica i drugih posudbi</t>
  </si>
  <si>
    <t xml:space="preserve">   3. Ostali primici od financijskih aktivnosti</t>
  </si>
  <si>
    <t xml:space="preserve">   1. Novčani izdaci za otplatu glavnice kredita i obveznica</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</si>
  <si>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</si>
  <si>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</si>
  <si>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</si>
  <si>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</si>
  <si>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A1) NETO POVEĆANJE NOVČANOG TIJEKA OD POSLOVNIH
       AKTIVNOSTI (007-012)</t>
  </si>
  <si>
    <t>A2) NETO SMANJENJE NOVČANOG TIJEKA OD POSLOVNIH
       AKTIVNOSTI (012-007)</t>
  </si>
  <si>
    <t>B1) NETO POVEĆANJE NOVČANOG TIJEKA OD INVESTICIJSKIH
       AKTIVNOSTI (020-024)</t>
  </si>
  <si>
    <t>B2) NETO SMANJENJE NOVČANOG TIJEKA OD INVESTICIJSKIH
       AKTIVNOSTI (024-020)</t>
  </si>
  <si>
    <t xml:space="preserve">   1. Dobit prije poreza</t>
  </si>
  <si>
    <t xml:space="preserve">   2. Amortizacija</t>
  </si>
  <si>
    <t xml:space="preserve">   3. Povećanje kratkoročnih obveza</t>
  </si>
  <si>
    <t xml:space="preserve">   4. Smanjenje kratkotrajnih potraživanja</t>
  </si>
  <si>
    <t xml:space="preserve">   5. Smanjenje zaliha</t>
  </si>
  <si>
    <t xml:space="preserve">    3. Dobit ili gubitak s osnove ponovnog vrednovanja financijske
         imovine raspoložive za prodaju</t>
  </si>
  <si>
    <t xml:space="preserve">     7. Ostala financijska imovina </t>
  </si>
  <si>
    <t>II.  Ukupno novčani izdaci od poslovnih aktivnosti (007 do 012)</t>
  </si>
  <si>
    <t>IV. Ukupno novčani izdaci od investicijskih aktivnosti (022 do 024)</t>
  </si>
  <si>
    <t>V. Ukupno novčani primici od financijskih aktivnosti (028 do 030)</t>
  </si>
  <si>
    <t xml:space="preserve">   8. Ostali poslovni rashodi</t>
  </si>
  <si>
    <t xml:space="preserve">   6. Ostalo povećanje novčanog tijeka</t>
  </si>
  <si>
    <t xml:space="preserve">   1. Smanjenje kratkoročnih obveza</t>
  </si>
  <si>
    <t xml:space="preserve">   2. Povećanje kratkotrajnih potraživanja</t>
  </si>
  <si>
    <t xml:space="preserve">   3. Povećanje zaliha</t>
  </si>
  <si>
    <t xml:space="preserve">   4. Ostalo smanjenje novčanog tijeka</t>
  </si>
  <si>
    <t>D)  PLAĆENI TROŠKOVI BUDUĆEG RAZDOBLJA I OBRAČUNATI PRIHODI</t>
  </si>
  <si>
    <t>G)  IZVANBILANČNI ZAPISI</t>
  </si>
  <si>
    <t>PASIVA</t>
  </si>
  <si>
    <t>Naziv pozicije</t>
  </si>
  <si>
    <t>A)  POTRAŽIVANJA ZA UPISANI A NEUPLAĆENI KAPITAL</t>
  </si>
  <si>
    <t xml:space="preserve">        c) Ostali vanjski troškovi</t>
  </si>
  <si>
    <t xml:space="preserve">        a) Neto plaće i nadnice</t>
  </si>
  <si>
    <t xml:space="preserve">        b) Troškovi poreza i doprinosa iz plaća</t>
  </si>
  <si>
    <t xml:space="preserve">        c) Doprinosi na plaće</t>
  </si>
  <si>
    <t xml:space="preserve">    2. Kamate, tečajne razlike i drugi rashodi iz odnosa s nepovezanim
        poduzetnicima i drugim osobama</t>
  </si>
  <si>
    <t xml:space="preserve">    1. Kamate, tečajne razlike i drugi rashodi s povezanim poduzetnicima</t>
  </si>
  <si>
    <t xml:space="preserve">    4. Ostali financijski rashodi</t>
  </si>
  <si>
    <t>V. Ukupno novčani primici od financijskih aktivnosti (027 do 029)</t>
  </si>
  <si>
    <t>VI. Ukupno novčani izdaci od financijskih aktivnosti (031 do 035)</t>
  </si>
  <si>
    <t>Ukupno povećanje novčanog tijeka (013 – 014 + 025 – 026 + 037 – 038)</t>
  </si>
  <si>
    <t>Ukupno smanjenje novčanog tijeka (014 – 013 + 026 – 025 + 038 – 037)</t>
  </si>
  <si>
    <t xml:space="preserve">    6. Predujmovi za materijalnu imovinu</t>
  </si>
  <si>
    <t xml:space="preserve">    7. Materijalna imovina u pripremi</t>
  </si>
  <si>
    <t xml:space="preserve">    8. Ostala materijalna imovina</t>
  </si>
  <si>
    <t xml:space="preserve">    9. Ulaganje u nekretnine</t>
  </si>
  <si>
    <t xml:space="preserve">     1. Udjeli (dionice) kod povezanih poduzetnika</t>
  </si>
  <si>
    <t xml:space="preserve">     2. Dani zajmovi povezanim poduzetnicima</t>
  </si>
  <si>
    <t xml:space="preserve">     3. Sudjelujući interesi (udjeli)</t>
  </si>
  <si>
    <t xml:space="preserve">     7. Ostala dugotrajna financijska imovina </t>
  </si>
  <si>
    <t xml:space="preserve">     1. Potraživanja od povezanih poduzetnika</t>
  </si>
  <si>
    <t xml:space="preserve">     2. Potraživanja po osnovi prodaje na kredit</t>
  </si>
  <si>
    <t xml:space="preserve">     3. Ostala potraživanja</t>
  </si>
  <si>
    <t xml:space="preserve">     4. Zajmovi dani poduzetnicima u kojima postoje sudjelujući interesi</t>
  </si>
  <si>
    <t xml:space="preserve">     5. Ulaganja u vrijednosne papire</t>
  </si>
  <si>
    <t xml:space="preserve">     6. Dani zajmovi, depoziti i slično</t>
  </si>
  <si>
    <t xml:space="preserve">   3. Gotovi proizvodi</t>
  </si>
  <si>
    <t xml:space="preserve">   4. Trgovačka roba</t>
  </si>
  <si>
    <t xml:space="preserve">   5. Predujmovi za zalihe</t>
  </si>
  <si>
    <t xml:space="preserve">   6. Dugotrajna imovina namijenjena prodaji</t>
  </si>
  <si>
    <t xml:space="preserve">   7. Biološka imovina</t>
  </si>
  <si>
    <t>F)  IZVANBILANČNI ZAPISI</t>
  </si>
  <si>
    <t xml:space="preserve">     8. Ostale dugoročne obveze</t>
  </si>
  <si>
    <t xml:space="preserve">     9. Odgođena porezna obveza</t>
  </si>
  <si>
    <t xml:space="preserve">     7. Obveze prema poduzetnicima u kojima postoje sudjelujući interesi</t>
  </si>
  <si>
    <t xml:space="preserve">     8. Obveze prema zaposlenicima</t>
  </si>
  <si>
    <t xml:space="preserve">     9. Obveze za poreze, doprinose i slična davanja</t>
  </si>
  <si>
    <t xml:space="preserve">   11. Obveze po osnovi dugotrajne imovine namijenjene prodaji</t>
  </si>
  <si>
    <t xml:space="preserve">   12. Ostale kratkoročne obveze</t>
  </si>
  <si>
    <t xml:space="preserve">   10. Obveze s osnove udjela u rezultatu</t>
  </si>
  <si>
    <t>I. ZALIHE (036 do 042)</t>
  </si>
  <si>
    <t>II. POTRAŽIVANJA (044 do 049)</t>
  </si>
  <si>
    <t>III. KRATKOTRAJNA FINANCIJSKA IMOVINA (051 do 057)</t>
  </si>
  <si>
    <t xml:space="preserve">   2. Ostali poslovni prihodi</t>
  </si>
  <si>
    <t xml:space="preserve">    1. Promjene vrijednosti zaliha proizvodnje u tijeku i gotovih proizvoda</t>
  </si>
  <si>
    <t xml:space="preserve">   4. Amortizacija</t>
  </si>
  <si>
    <t xml:space="preserve">   5. Ostali troškovi</t>
  </si>
  <si>
    <t xml:space="preserve">   7. Rezerviranja</t>
  </si>
  <si>
    <t>A1) NETO POVEĆANJE NOVČANOG TIJEKA OD POSLOVNIH 
       AKTIVNOSTI (006-013)</t>
  </si>
  <si>
    <t>A2) NETO SMANJENJE NOVČANOG TIJEKA OD POSLOVNIH 
       AKTIVNOSTI (013-006)</t>
  </si>
  <si>
    <t>B1) NETO POVEĆANJE NOVČANOG TIJEKA OD INVESTICIJSKIH
       AKTIVNOSTI (021-025)</t>
  </si>
  <si>
    <t>B2) NETO SMANJENJE NOVČANOG TIJEKA OD INVESTICIJSKIH
       AKTIVNOSTI (025-021)</t>
  </si>
  <si>
    <t xml:space="preserve">   1. Izdaci za razvoj</t>
  </si>
  <si>
    <t xml:space="preserve">   3. Goodwill</t>
  </si>
  <si>
    <t>III. Ukupno novčani primici od investicijskih aktivnosti (016 do 020)</t>
  </si>
  <si>
    <t xml:space="preserve">   1. Novčani izdaci za kupnju dugotrajne materijalne i nematerijalne imovine</t>
  </si>
  <si>
    <t xml:space="preserve">   2. Novčani izdaci za stjecanje vlasničkih i dužničkih financijskih instrumenata</t>
  </si>
  <si>
    <t xml:space="preserve">   1. Sirovine i materijal</t>
  </si>
  <si>
    <t xml:space="preserve">   2. Proizvodnja u tijeku</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</si>
  <si>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</si>
  <si>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</si>
  <si>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</si>
  <si>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</si>
  <si>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</si>
  <si>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</si>
  <si>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</si>
  <si>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</si>
  <si>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</si>
  <si>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</si>
  <si>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 xml:space="preserve">     1. Rezerviranja za mirovine, otpremnine i slične obveze</t>
  </si>
  <si>
    <t xml:space="preserve">     2. Rezerviranja za porezne obveze</t>
  </si>
  <si>
    <t xml:space="preserve">     3. Druga rezerviranja</t>
  </si>
  <si>
    <t xml:space="preserve">     1. Obveze prema povezanim poduzetnicima</t>
  </si>
  <si>
    <t>3. Vlastite dionice i udjeli (odbitna stavka)</t>
  </si>
  <si>
    <t>4. Statutarne rezerve</t>
  </si>
  <si>
    <t>5. Ostale rezerve</t>
  </si>
  <si>
    <t>IV. REVALORIZACIJSKE REZERVE</t>
  </si>
  <si>
    <t xml:space="preserve">       a) dugotrajne imovine (osim financijske imovine)</t>
  </si>
  <si>
    <t xml:space="preserve">       b) kratkotrajne imovine (osim financijske imovine)</t>
  </si>
  <si>
    <t xml:space="preserve">     3. Dio prihoda od pridruženih poduzetnika i sudjelujućih interesa</t>
  </si>
  <si>
    <t xml:space="preserve">     5. Ostali financijski prihodi</t>
  </si>
  <si>
    <t>I. TEMELJNI (UPISANI) KAPITAL</t>
  </si>
  <si>
    <t>II. KAPITALNE REZERVE</t>
  </si>
  <si>
    <t>III. REZERVE IZ DOBITI (066+067-068+069+070)</t>
  </si>
  <si>
    <t>1. Zakonske rezerve</t>
  </si>
  <si>
    <t>2. Rezerve za vlastite dionice</t>
  </si>
  <si>
    <t xml:space="preserve">        a) Troškovi sirovina i materijala</t>
  </si>
  <si>
    <t xml:space="preserve">        b) Troškovi prodane robe</t>
  </si>
  <si>
    <t>VI. Ukupno novčani izdaci od financijskih aktivnosti (032 do 036)</t>
  </si>
  <si>
    <t>Ukupno povećanje novčanog tijeka (014 – 015 + 026 – 027 + 038 – 039)</t>
  </si>
  <si>
    <t>Prethodna godina</t>
  </si>
  <si>
    <t>Tekuća godina</t>
  </si>
  <si>
    <t xml:space="preserve">   1. Prihodi od prodaje</t>
  </si>
  <si>
    <t>BILANCA</t>
  </si>
  <si>
    <t>RAČUN DOBITI I GUBITKA</t>
  </si>
  <si>
    <t xml:space="preserve">     2. Kamate, tečajne razlike, dividende, slični prihodi iz odnosa s
          nepovezanim poduzetnicima i drugim osobama</t>
  </si>
  <si>
    <t>NOVČANI TIJEK OD POSLOVNIH AKTIVNOSTI</t>
  </si>
  <si>
    <t>I. Ukupno povećanje novčanog tijeka od poslovnih aktivnosti (001 do 006)</t>
  </si>
  <si>
    <t>II. Ukupno smanjenje novčanog tijeka od poslovnih aktivnosti (008 do 011)</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</si>
  <si>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</si>
  <si>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</si>
  <si>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</si>
  <si>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</si>
  <si>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</si>
  <si>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IZVJEŠTAJ O NOVČANOM TIJEKU - Indirektna metoda</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</si>
  <si>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</si>
  <si>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</si>
  <si>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</si>
  <si>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III. Ukupno novčani primici od investicijskih aktivnosti (015 do 019)</t>
  </si>
  <si>
    <t>1. Zadržana dobit</t>
  </si>
  <si>
    <t>2. Preneseni gubitak</t>
  </si>
  <si>
    <t>1. Dobit poslovne godine</t>
  </si>
  <si>
    <t>2. Gubitak poslovne godine</t>
  </si>
  <si>
    <t>VII. MANJINSKI INTERES</t>
  </si>
  <si>
    <t xml:space="preserve">   1. Novčani primici od izdavanja vlasničkih i dužničkih financijskih instrumenata</t>
  </si>
  <si>
    <t>Povećanje  novca i novčanih ekvivalenata</t>
  </si>
  <si>
    <t>Smanjenje novca i novčanih ekvivalenata</t>
  </si>
  <si>
    <t>Novac i novčani ekvivalenti na kraju razdoblja</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</si>
  <si>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</si>
  <si>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</si>
  <si>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</si>
  <si>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</si>
  <si>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</si>
  <si>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t xml:space="preserve">     8.  Ulaganja koja se obračunavaju metodom udjela</t>
  </si>
  <si>
    <t>IV. POTRAŽIVANJA (030 do 032)</t>
  </si>
  <si>
    <t>V. ODGOĐENA POREZNA IMOVINA</t>
  </si>
  <si>
    <t>A) KAPITAL I REZERVE</t>
  </si>
  <si>
    <t>XIV. DOBIT ILI GUBITAK RAZDOBLJA</t>
  </si>
  <si>
    <t>VI. SVEOBUHVATNA DOBIT ILI GUBITAK RAZDOBLJA</t>
  </si>
  <si>
    <t>IZVJEŠTAJ O OSTALOJ SVEOBUHVATNOJ DOBITI (popunjava poduzetnik obveznik primjene MSFI-a)</t>
  </si>
  <si>
    <t>III. DUGOTRAJNA FINANCIJSKA IMOVINA (021 do 028)</t>
  </si>
  <si>
    <r>
      <t xml:space="preserve">A)  KAPITAL I REZERVE </t>
    </r>
    <r>
      <rPr>
        <sz val="9"/>
        <rFont val="Arial"/>
        <family val="2"/>
      </rPr>
      <t>(063+064+065+071+072+075+078)</t>
    </r>
  </si>
  <si>
    <t xml:space="preserve">  1. Dobit razdoblja (149-151)</t>
  </si>
  <si>
    <r>
      <t>IV. NETO OSTALA SVEOBUHVATNA DOBIT ILI GUBITAK
      RAZDOBLJA</t>
    </r>
    <r>
      <rPr>
        <sz val="9"/>
        <rFont val="Arial"/>
        <family val="2"/>
      </rPr>
      <t xml:space="preserve"> (158-166)</t>
    </r>
  </si>
  <si>
    <t>V. SVEOBUHVATNA DOBIT ILI GUBITAK RAZDOBLJA (157+167)</t>
  </si>
  <si>
    <t xml:space="preserve">V.    UDIO U DOBITI OD PRIDRUŽENIH PODUZETNIKA </t>
  </si>
  <si>
    <t xml:space="preserve">VI.   UDIO U GUBITKU OD PRIDRUŽENIH PODUZETNIKA </t>
  </si>
  <si>
    <t>IZVJEŠTAJ O NOVČANOM TIJEKU - Direktna metoda</t>
  </si>
  <si>
    <t>I.  Ukupno novčani primici od poslovnih aktivnosti (001 do 005)</t>
  </si>
  <si>
    <t xml:space="preserve">     1. Novčani primici od kupaca</t>
  </si>
  <si>
    <t xml:space="preserve">   1. Potraživanja od povezanih poduzetnika</t>
  </si>
  <si>
    <t xml:space="preserve">   2. Potraživanja od kupaca</t>
  </si>
  <si>
    <t xml:space="preserve">   3. Potraživanja od sudjelujućih poduzetnika </t>
  </si>
  <si>
    <t xml:space="preserve">   4. Potraživanja od zaposlenika i članova poduzetnika</t>
  </si>
  <si>
    <t>I. DOBIT ILI GUBITAK RAZDOBLJA (= 152)</t>
  </si>
  <si>
    <t>I. NEMATERIJALNA IMOVINA (004 do 009)</t>
  </si>
  <si>
    <t>II. MATERIJALNA IMOVINA (011 do 019)</t>
  </si>
  <si>
    <t>IV. NOVAC U BANCI I BLAGAJNI</t>
  </si>
  <si>
    <t xml:space="preserve">   4. Predujmovi za nabavu nematerijalne imovine</t>
  </si>
  <si>
    <t xml:space="preserve">   5. Nematerijalna imovina u pripremi</t>
  </si>
  <si>
    <t xml:space="preserve">   6. Ostala nematerijalna imovina</t>
  </si>
  <si>
    <t xml:space="preserve">    1. Zemljište</t>
  </si>
  <si>
    <t xml:space="preserve">    3. Postrojenja i oprema </t>
  </si>
  <si>
    <r>
      <t xml:space="preserve">III. FINANCIJSKI PRIHODI </t>
    </r>
    <r>
      <rPr>
        <sz val="9"/>
        <rFont val="Arial"/>
        <family val="2"/>
      </rPr>
      <t>(132 do 136)</t>
    </r>
  </si>
  <si>
    <r>
      <t xml:space="preserve">IV. FINANCIJSKI RASHODI </t>
    </r>
    <r>
      <rPr>
        <sz val="9"/>
        <rFont val="Arial"/>
        <family val="2"/>
      </rPr>
      <t>(138 do 141)</t>
    </r>
  </si>
  <si>
    <r>
      <t xml:space="preserve">IX.  UKUPNI PRIHODI </t>
    </r>
    <r>
      <rPr>
        <sz val="9"/>
        <rFont val="Arial"/>
        <family val="2"/>
      </rPr>
      <t>(111+131+142 + 144)</t>
    </r>
  </si>
  <si>
    <r>
      <t xml:space="preserve">X.   UKUPNI RASHODI </t>
    </r>
    <r>
      <rPr>
        <sz val="9"/>
        <rFont val="Arial"/>
        <family val="2"/>
      </rPr>
      <t>(114+137+143 + 145)</t>
    </r>
  </si>
  <si>
    <t>XII.  POREZ NA DOBIT</t>
  </si>
  <si>
    <t xml:space="preserve">  1. Dobit prije oporezivanja (146-147)</t>
  </si>
  <si>
    <t xml:space="preserve">  2. Gubitak prije oporezivanja (147-146)</t>
  </si>
  <si>
    <t xml:space="preserve">  2. Gubitak razdoblja (151-148)</t>
  </si>
  <si>
    <r>
      <t xml:space="preserve">II. OSTALA SVEOBUHVATNA DOBIT/GUBITAK PRIJE POREZA </t>
    </r>
    <r>
      <rPr>
        <sz val="9"/>
        <rFont val="Arial"/>
        <family val="2"/>
      </rPr>
      <t>(159 do 165)</t>
    </r>
  </si>
  <si>
    <t>III. POREZ NA OSTALU SVEOBUHVATNU DOBIT RAZDOBLJA</t>
  </si>
  <si>
    <t xml:space="preserve">     4. Nerealizirani dobici (prihodi) od financijske imovine</t>
  </si>
  <si>
    <t xml:space="preserve">    3. Nerealizirani gubici (rashodi) od financijske imovine</t>
  </si>
  <si>
    <t>VII.  IZVANREDNI - OSTALI PRIHODI</t>
  </si>
  <si>
    <t>VIII. IZVANREDNI - OSTALI RASHODI</t>
  </si>
  <si>
    <t xml:space="preserve">     1. Kamate, tečajne razlike, dividende i slični prihodi iz odnosa s
         povezanim poduzetnicima</t>
  </si>
  <si>
    <t xml:space="preserve">    1. Tečajne razlike iz preračuna inozemnog poslovanja</t>
  </si>
  <si>
    <t xml:space="preserve">    2. Promjene revalorizacijskih rezervi dugotrajne materijalne i
         nematerijalne imovine</t>
  </si>
  <si>
    <t xml:space="preserve">    4. Dobit ili gubitak s osnove učinkovite zaštite novčanog toka</t>
  </si>
  <si>
    <t xml:space="preserve">    5. Dobit ili gubitak s osnove učinkovite zaštite neto ulaganja u inozemstvu</t>
  </si>
  <si>
    <t xml:space="preserve">    6. Udio u ostaloj sveobuhvatnoj dobiti/gubitku pridruženih poduzetnika</t>
  </si>
  <si>
    <t xml:space="preserve">    7. Aktuarski dobici/gubici po planovima definiranih primanja</t>
  </si>
  <si>
    <t>1. Pripisana imateljima kapitala matice</t>
  </si>
  <si>
    <t>2. Pripisana manjinskom interesu</t>
  </si>
  <si>
    <r>
      <t xml:space="preserve">XI.  DOBIT ILI GUBITAK PRIJE OPOREZIVANJA </t>
    </r>
    <r>
      <rPr>
        <sz val="9"/>
        <rFont val="Arial"/>
        <family val="2"/>
      </rPr>
      <t>(146-147)</t>
    </r>
  </si>
  <si>
    <r>
      <t xml:space="preserve">XIII. DOBIT ILI GUBITAK RAZDOBLJA </t>
    </r>
    <r>
      <rPr>
        <sz val="9"/>
        <rFont val="Arial"/>
        <family val="2"/>
      </rPr>
      <t>(148-151)</t>
    </r>
  </si>
  <si>
    <t>V. ZADRŽANA DOBIT ILI PRENESENI GUBITAK (073-074)</t>
  </si>
  <si>
    <t>VI. DOBIT ILI GUBITAK POSLOVNE GODINE (076-077)</t>
  </si>
  <si>
    <r>
      <t xml:space="preserve">C)  KRATKOTRAJNA IMOVINA </t>
    </r>
    <r>
      <rPr>
        <sz val="9"/>
        <rFont val="Arial"/>
        <family val="2"/>
      </rPr>
      <t>(035+043+050+058)</t>
    </r>
  </si>
  <si>
    <r>
      <t xml:space="preserve">E)  UKUPNO AKTIVA </t>
    </r>
    <r>
      <rPr>
        <sz val="9"/>
        <rFont val="Arial"/>
        <family val="2"/>
      </rPr>
      <t>(001+002+034+059)</t>
    </r>
  </si>
  <si>
    <t xml:space="preserve">     3. Sudjelujući interesi (udjeli) </t>
  </si>
  <si>
    <t xml:space="preserve">     2. Obveze za zajmove, depozite i slično</t>
  </si>
  <si>
    <t xml:space="preserve">     4. Obveze za predujmove</t>
  </si>
  <si>
    <t xml:space="preserve">     5. Obveze prema dobavljačima</t>
  </si>
  <si>
    <t xml:space="preserve">     6. Obveze po vrijednosnim papirima</t>
  </si>
  <si>
    <t xml:space="preserve">    2. Građevinski objekti</t>
  </si>
  <si>
    <t>Prilog 1.</t>
  </si>
  <si>
    <t>Razdoblje izvještavanja:</t>
  </si>
  <si>
    <t>do</t>
  </si>
  <si>
    <t>Matični broj (MB):</t>
  </si>
  <si>
    <t>Matični broj subjekta (MBS):</t>
  </si>
  <si>
    <t>Osobni identifikacijski broj (OIB):</t>
  </si>
  <si>
    <t>Tvrtka izdavatelja:</t>
  </si>
  <si>
    <t>Poštanski broj i mjesto:</t>
  </si>
  <si>
    <t>Ulica i kućni broj:</t>
  </si>
  <si>
    <t>Adresa e-pošte:</t>
  </si>
  <si>
    <t>Internet adresa:</t>
  </si>
  <si>
    <t>Šifra i naziv općine/grada:</t>
  </si>
  <si>
    <t>Šifra i naziv županije:</t>
  </si>
  <si>
    <t>Broj zaposlenih:</t>
  </si>
  <si>
    <t>Konsolidirani izvještaj:</t>
  </si>
  <si>
    <t>Šifra NKD-a:</t>
  </si>
  <si>
    <t>Tvrtke subjekata konsolidacije (prema MSFI):</t>
  </si>
  <si>
    <t>Sjedište:</t>
  </si>
  <si>
    <t>MB:</t>
  </si>
  <si>
    <t>Knjigovodstveni servis:</t>
  </si>
  <si>
    <t>Osoba za kontakt:</t>
  </si>
  <si>
    <t>(unosi se samo prezime i ime osobe za kontakt)</t>
  </si>
  <si>
    <t>Telefon:</t>
  </si>
  <si>
    <t>Telefaks:</t>
  </si>
  <si>
    <t>Prezime i ime:</t>
  </si>
  <si>
    <t>(osoba ovlaštene za zastupanje)</t>
  </si>
  <si>
    <t xml:space="preserve">Dokumentacija za objavu: </t>
  </si>
  <si>
    <t/>
  </si>
  <si>
    <t>M.P.</t>
  </si>
  <si>
    <t>(potpis osobe ovlaštene za zastupanje)</t>
  </si>
  <si>
    <r>
      <t xml:space="preserve">AOP
</t>
    </r>
    <r>
      <rPr>
        <b/>
        <sz val="7"/>
        <rFont val="Arial"/>
        <family val="2"/>
      </rPr>
      <t>oznaka</t>
    </r>
  </si>
  <si>
    <r>
      <t xml:space="preserve">AOP
</t>
    </r>
    <r>
      <rPr>
        <b/>
        <sz val="8"/>
        <rFont val="Arial"/>
        <family val="2"/>
      </rPr>
      <t>oznaka</t>
    </r>
  </si>
  <si>
    <t>Bilješke uz financijske izvještaje</t>
  </si>
  <si>
    <t>IZVJEŠTAJ O PROMJENAMA KAPITALA</t>
  </si>
  <si>
    <t>za razdoblje od</t>
  </si>
  <si>
    <t>3</t>
  </si>
  <si>
    <t>4</t>
  </si>
  <si>
    <t xml:space="preserve">  1. Upisani kapital</t>
  </si>
  <si>
    <t xml:space="preserve">  2. Kapitalne rezerve</t>
  </si>
  <si>
    <t xml:space="preserve">  3. Rezerve iz dobiti</t>
  </si>
  <si>
    <t xml:space="preserve">  4. Zadržana dobit ili preneseni gubitak</t>
  </si>
  <si>
    <t xml:space="preserve">  5. Dobit ili gubitak tekuće godine</t>
  </si>
  <si>
    <t xml:space="preserve">  6. Revalorizacija dugotrajne materijalne imovine</t>
  </si>
  <si>
    <t xml:space="preserve">  7. Revalorizacija nematerijalne imovine</t>
  </si>
  <si>
    <t xml:space="preserve">  8. Revalorizacija financijske imovine raspoložive za prodaju</t>
  </si>
  <si>
    <t xml:space="preserve">  9. Ostala revalorizacija</t>
  </si>
  <si>
    <t>10. Ukupno kapital i rezerve (AOP 001 do 009)</t>
  </si>
  <si>
    <t>11. Tečajne razlike s naslova neto ulaganja u inozemno poslovanje</t>
  </si>
  <si>
    <t>12. Tekući i odgođeni porezi (dio)</t>
  </si>
  <si>
    <t>13. Zaštita novčanog tijeka</t>
  </si>
  <si>
    <t>14. Promjene računovodstvenih politika</t>
  </si>
  <si>
    <t>15. Ispravak značajnih pogrešaka prethodnog razdoblja</t>
  </si>
  <si>
    <t>16. Ostale promjene kapitala</t>
  </si>
  <si>
    <t>17. Ukupno povećanje ili smanjenje kapitala (AOP 011 do 016)</t>
  </si>
  <si>
    <t>17 a. Pripisano imateljima kapitala matice</t>
  </si>
  <si>
    <t>17 b. Pripisano manjinskom interesu</t>
  </si>
  <si>
    <t>Stavke koje umanjuju kapital upisuju se s negativnim predznakom 
Podaci pod AOP oznakama 001 do 009 upisuju se kao stanje na datum bilance</t>
  </si>
  <si>
    <r>
      <t xml:space="preserve">AOP
</t>
    </r>
    <r>
      <rPr>
        <b/>
        <sz val="8"/>
        <rFont val="Arial"/>
        <family val="2"/>
      </rPr>
      <t>oznaka</t>
    </r>
  </si>
  <si>
    <t>1. Financijski izvjštaji (bilanca, račun dobiti i gubitka, izvještaj o novčanom tijeku, izvještaj o promjenama</t>
  </si>
  <si>
    <t xml:space="preserve">  kapitala i bilješke uz financijske izvještaje)</t>
  </si>
  <si>
    <t>2. Međuizvještaj poslovodstva,</t>
  </si>
  <si>
    <t>3. Izjavu osoba odgovornih za sastavljanje izvještaja izdavatelja.</t>
  </si>
  <si>
    <r>
      <t>DODATAK BILANCI</t>
    </r>
    <r>
      <rPr>
        <b/>
        <sz val="8"/>
        <rFont val="Arial"/>
        <family val="2"/>
      </rPr>
      <t xml:space="preserve"> (popunjava poduzetnik koji sastavlja konsolidirani financijski izvještaj)</t>
    </r>
  </si>
  <si>
    <t>Napomena 1.: Dodatak bilanci popunjavaju poduzetnici koji sastavljaju konsolidirane financijske izvještaje.</t>
  </si>
  <si>
    <t>DODATAK RDG-u (popunjava poduzetnik koji sastavlja konsolidirani financijski izvještaj)</t>
  </si>
  <si>
    <t>DODATAK Izvještaju o  ostaloj sveobuhvatnoj dobiti (popunjava poduzetnik koji sastavlja konsolidirani financijski izvještaj)</t>
  </si>
  <si>
    <t>Kumulativno</t>
  </si>
  <si>
    <t>Tromjesečje</t>
  </si>
  <si>
    <t>Tromjesečni financijski izvještaj poduzetnika TFI-POD</t>
  </si>
  <si>
    <t>(krajem izvještajnog razdoblja)</t>
  </si>
  <si>
    <t>Prethodno razdoblje</t>
  </si>
  <si>
    <t>Tekuće razdoblje</t>
  </si>
  <si>
    <t xml:space="preserve">     3. Novčani primici od kamata</t>
  </si>
  <si>
    <t xml:space="preserve">     4. Novčani primici od dividendi</t>
  </si>
  <si>
    <t>0820431</t>
  </si>
  <si>
    <t>040035070</t>
  </si>
  <si>
    <t>36004425025</t>
  </si>
  <si>
    <t>OT-OPTIMA TELEKOM d.d.</t>
  </si>
  <si>
    <t>BUZIN</t>
  </si>
  <si>
    <t>BANI 75A</t>
  </si>
  <si>
    <t>info@optima.hr</t>
  </si>
  <si>
    <t>www.optima.hr</t>
  </si>
  <si>
    <t>NE</t>
  </si>
  <si>
    <t>Svetlana Kundović</t>
  </si>
  <si>
    <t>01/5492 027</t>
  </si>
  <si>
    <t>01/</t>
  </si>
  <si>
    <t>svetlana.kundovic@optima-telekom.hr</t>
  </si>
  <si>
    <t>Obveznik: OT - Optima Telekom d.d.</t>
  </si>
  <si>
    <t xml:space="preserve">1. OPĆI PODACI </t>
  </si>
  <si>
    <t xml:space="preserve">Povijest i osnutak </t>
  </si>
  <si>
    <t xml:space="preserve">Društvo Optima Telekom d.d. ( u nastavku “Društvo“) je osnovano 1994. godine pod nazivom Syskey d.o.o., a svoju glavnu djelatnost i svoj naziv promijenilo je u Optima Telekom d.o.o. dana 22. travnja 2004. godine. </t>
  </si>
  <si>
    <t xml:space="preserve">Društvo je promijenilo svoj pravni status iz društva s ograničenom odgovornošću u dioničko društvo tijekom srpnja 2007. godine. Vijeće Hrvatske agencije za telekomunikacije dodijelilo je Društvu dozvolu za javnu govornu uslugu u nepokretnoj mreži dana  19. studenog 2004. godine, na razdoblje od 30 godina. </t>
  </si>
  <si>
    <t xml:space="preserve">Glavne djelatnosti </t>
  </si>
  <si>
    <t>Glavna djelatnost Društva je pružanje telekomunikacijskih usluga privatnim i poslovnim korisnicima na hrvatskom tržištu. Društvo je započelo pružati svoje telekomunikacijske usluge u svibnju 2005. godine.</t>
  </si>
  <si>
    <t xml:space="preserve"> </t>
  </si>
  <si>
    <t xml:space="preserve">Optima Telekom d.d. se u početku fokusirala na poslovne korisnike, no ubrzo nakon početka poslovanja započela je ciljati na tržište privatnih korisnika nudeći kvalitetne voice pakete. </t>
  </si>
  <si>
    <t xml:space="preserve">Svojim poslovnim korisnicima, Optima Telekom d.d. nudi usluge izravnog pristupa, internetske usluge, kao i usluge glasovne telekomunikacije putem vlastite mreže i/ili prenesenih ranije odabranih usluga. Pored toga, vodeće usluge koje Optima Telekom d.d. pruža poslovnim korisnicima su rješenje IP Centrex, među prvima ove vrste na hrvatskom tržištu i IP VPN usluge. Postojeći kapaciteti omogućuju Optima Telekomu d.d. i pružanje usluga kolokacije i hostinga. Svojim velikim poslovnim klijentima Društvo nudi i specifično prilagođena rješenja oslanjajući se na svoje izuzetne vještine u području informatičke tehnologije. </t>
  </si>
  <si>
    <t xml:space="preserve">Osoblje </t>
  </si>
  <si>
    <t>Goran Jovičić</t>
  </si>
  <si>
    <t xml:space="preserve">Jadranka Suručić                                    </t>
  </si>
  <si>
    <t xml:space="preserve">Član </t>
  </si>
  <si>
    <t>Matija Martić</t>
  </si>
  <si>
    <t>Nada Martić</t>
  </si>
  <si>
    <t xml:space="preserve">PREGLED TEMELJNIH RAČUNOVODSTVENIH POLITIKA </t>
  </si>
  <si>
    <t xml:space="preserve">Osnova pripreme </t>
  </si>
  <si>
    <t>Financijski izvještaji Društva sastavljeni su sukladno Međunarodnm računovodstvenim standardima („MRS“) i Međunarodnim standardima financijskog izvještavanja („MSFI“). Financijski izvještaji Društva izrađeni su primjenom metode povijesnog troška osim za vrednovanje određenih financijskih instrumenata.</t>
  </si>
  <si>
    <t xml:space="preserve">Izvještajna valuta </t>
  </si>
  <si>
    <t>Prihodi od javne govorne usluge</t>
  </si>
  <si>
    <t>Prihodi od interkonekcijskih usluga</t>
  </si>
  <si>
    <t>Podatkovne usluge</t>
  </si>
  <si>
    <t>Multimedijalne usluge</t>
  </si>
  <si>
    <t>Najam i prodaja opreme</t>
  </si>
  <si>
    <t>Prihod od najma - sustav naplate</t>
  </si>
  <si>
    <t>Prihod od naplaćenih penala i sl</t>
  </si>
  <si>
    <t>Prihod od davanja u naravi</t>
  </si>
  <si>
    <t>Ostali prihodi</t>
  </si>
  <si>
    <t>Troškovi materijala</t>
  </si>
  <si>
    <t>Trošak prodanih roba i usluga</t>
  </si>
  <si>
    <t>Troškovi usluga</t>
  </si>
  <si>
    <t>Troškovi održavanja</t>
  </si>
  <si>
    <t>Marketinške usluge</t>
  </si>
  <si>
    <t>Troškovi fakturiranja</t>
  </si>
  <si>
    <t>Troškovi najma i zakupa vodova</t>
  </si>
  <si>
    <t>Intelektualne i druge usluge</t>
  </si>
  <si>
    <t>Režijski troškovi</t>
  </si>
  <si>
    <t>Troškovi privlačenja kupaca</t>
  </si>
  <si>
    <t>Troškovi naknade priključenja parica</t>
  </si>
  <si>
    <t>Troškovi telekomunikacija</t>
  </si>
  <si>
    <t>Usluge rezidencijalne prodaje</t>
  </si>
  <si>
    <t>Ostali troškovi</t>
  </si>
  <si>
    <t>Neto plaće</t>
  </si>
  <si>
    <t>Porezi i doprinosi iz plaća</t>
  </si>
  <si>
    <t>Porezi i doprinosi na plaće</t>
  </si>
  <si>
    <t xml:space="preserve">Troškovi koji se nadoknađuju zaposlenima obuhvaćaju dnevnice, troškove noćenja i prijevoza po osnovi službenih putovanja, zatim troškove svakodnevnog prijevoza sa i na posao, naknadu troškova za korištenje osobnih vozila u poslovne svrhe i slično. </t>
  </si>
  <si>
    <t>Amortizacija dugotrajne materijalne imovine</t>
  </si>
  <si>
    <t>Amortizacija dugotrajne nematerijalne imovine</t>
  </si>
  <si>
    <t>Troškovi reprezentacije</t>
  </si>
  <si>
    <t>Premije osiguranja</t>
  </si>
  <si>
    <t>Bankovne usluge</t>
  </si>
  <si>
    <t>Porezi, doprinosi i članarine</t>
  </si>
  <si>
    <t>Troškovi prodane i rashodovane imovine</t>
  </si>
  <si>
    <t>Darovi i sponzorstva</t>
  </si>
  <si>
    <t>Naknadno utvrđeni troškovi poslovanja</t>
  </si>
  <si>
    <t xml:space="preserve">Ostali troškovi </t>
  </si>
  <si>
    <t xml:space="preserve">Vrijednosno usklađenje utvrđuje se na kraju obračunskog razdoblja ukoliko  postoji dokaz da se potraživanja od kupaca neće moći naplatiti  radi značajnih financijskih poteškoća kod klijenta,  raskida ugovora i ovrhe, kad postoji velika vjerojatnost stečaja  i sl. </t>
  </si>
  <si>
    <t>Prihodi od kamata</t>
  </si>
  <si>
    <t>Pozitivne tečajne razlike</t>
  </si>
  <si>
    <t>Rashodi od kamata</t>
  </si>
  <si>
    <t>Rashodi od naknada</t>
  </si>
  <si>
    <t>Negativne tečajne razlike</t>
  </si>
  <si>
    <t>Trošak kamata obuhvaća kamate na  kredite, izdane obveznice Društva i zatezne kamate zbog nepravovremenog izmirenja dospjelih obveza dobavljačima.</t>
  </si>
  <si>
    <t xml:space="preserve">003. NEMATERIJALNA IMOVINA </t>
  </si>
  <si>
    <t>KONCESIJE I PRAVA</t>
  </si>
  <si>
    <t>SOFTVER</t>
  </si>
  <si>
    <t>ULAGANJA NA TUĐOJ IMOVINI</t>
  </si>
  <si>
    <t xml:space="preserve">IMOVINA U PRIPREMI </t>
  </si>
  <si>
    <t>UKUPNO</t>
  </si>
  <si>
    <t>NABAVNA VRIJEDNOST</t>
  </si>
  <si>
    <t>Povećanje</t>
  </si>
  <si>
    <t>Prijenos u upotrebu</t>
  </si>
  <si>
    <t>Prodaja i rashodi</t>
  </si>
  <si>
    <t>ISPRAVAK VRIJEDNOSTI</t>
  </si>
  <si>
    <t>Amortizacija tekuće godine</t>
  </si>
  <si>
    <t xml:space="preserve">NETO KNJIGOVODSTVENA VRIJEDNOST </t>
  </si>
  <si>
    <t>ZEMLJIŠTE</t>
  </si>
  <si>
    <t>ZGRADE</t>
  </si>
  <si>
    <t>VOZILA</t>
  </si>
  <si>
    <t>UMJETNIČKA DJELA</t>
  </si>
  <si>
    <t>Prodaja i rashod</t>
  </si>
  <si>
    <t>NETO KNJIGOVODSTVENA VRIJEDNOST</t>
  </si>
  <si>
    <t>Krediti odobreni vlasniku društva</t>
  </si>
  <si>
    <t>Krediti odobreni trgovačkim društvima</t>
  </si>
  <si>
    <t>Dugoročni depoziti</t>
  </si>
  <si>
    <t>Vrijednosno usklađenje</t>
  </si>
  <si>
    <t>Zajmovi povezanim poduzećima</t>
  </si>
  <si>
    <t>Zajmovi i depoziti</t>
  </si>
  <si>
    <t>Udjeli u povezanim poduzećima</t>
  </si>
  <si>
    <t xml:space="preserve">Glavna djelatnosti Optima Direct d.o.o. je trgovina i pružanje raznovrsnih usluga koje se većinom odnose na sektor telekomunikacija. </t>
  </si>
  <si>
    <t>U kolovozu 2008.god. Društvo je  povećalo temeljni kapital Optime Direct d.o.o. za 15.888 tisuća unosom prava potraživanja za dane kredite  i obračunate kamate u temeljni kapital.</t>
  </si>
  <si>
    <t>Društvo je kao jedini vlasnik osnovalo u 2007. godini društvo Optima Telekom d.o.o., Kopar, Slovenija.</t>
  </si>
  <si>
    <t>Podružnice</t>
  </si>
  <si>
    <t xml:space="preserve">Postotak u vlasništvu               </t>
  </si>
  <si>
    <t>Optima Direct d.o.o., Hrvatska</t>
  </si>
  <si>
    <t>Optima Telekom d.o.o., Slovenija</t>
  </si>
  <si>
    <t>Transakcije unutar grupe odvijaju se prema tržišnim uvjetima.</t>
  </si>
  <si>
    <t>Potraživanja od kupaca</t>
  </si>
  <si>
    <t>Potraživanja od zaposlenih</t>
  </si>
  <si>
    <t>Potraživanja od države i državnih institucija</t>
  </si>
  <si>
    <t>Potraživanja za kamate po danim kreditima i depozitima</t>
  </si>
  <si>
    <t>Potraživanja za predujmove</t>
  </si>
  <si>
    <t>Ostala potraživanja</t>
  </si>
  <si>
    <t>Potraživanja od kupaca u zemlji</t>
  </si>
  <si>
    <t>Potraživanja od kupaca u inozemstvu</t>
  </si>
  <si>
    <t>Ispravak vrijednosti potraživanja od kupaca</t>
  </si>
  <si>
    <t>Kretanje ispravka vrijednosti sumnjivih i spornih potraživanja</t>
  </si>
  <si>
    <t>Otpisano tijekom godine</t>
  </si>
  <si>
    <t>Naplaćeno tijekom godine</t>
  </si>
  <si>
    <t>Rezervirano tijekom godine</t>
  </si>
  <si>
    <t>Završno stanje</t>
  </si>
  <si>
    <t xml:space="preserve">Starosna struktura potraživanja Društva: </t>
  </si>
  <si>
    <t xml:space="preserve">Nedospjelo </t>
  </si>
  <si>
    <t>do 120 dana</t>
  </si>
  <si>
    <t>120 - 360 dana</t>
  </si>
  <si>
    <t>preko 360 dana</t>
  </si>
  <si>
    <t>Krediti</t>
  </si>
  <si>
    <t>Depoziti</t>
  </si>
  <si>
    <t xml:space="preserve">Stanje na kunskim računima    </t>
  </si>
  <si>
    <t xml:space="preserve">Stanje na dviznim računim          </t>
  </si>
  <si>
    <t>Novac u blagajni</t>
  </si>
  <si>
    <t>Razgraničeni troškovi privlačenja korisnika</t>
  </si>
  <si>
    <t>Troškovi izdavanja obveznica</t>
  </si>
  <si>
    <t>Unaprijed plaćeni troškovi</t>
  </si>
  <si>
    <t>Broj dionica</t>
  </si>
  <si>
    <t>Gubitak po dionici</t>
  </si>
  <si>
    <t>RAIFFEISENBANK AUSTRIA D.D./R5</t>
  </si>
  <si>
    <t>RAIFFEISENBANK AUSTRIA D.D./RBA</t>
  </si>
  <si>
    <t>SOCIETE GENERALE-SPLITSKA BANKA D.D./ AZ OBVEZNI MIROVINSKI FOND (1/1)</t>
  </si>
  <si>
    <t>ZAGREBAČKA BANKA D.D. (1/1)</t>
  </si>
  <si>
    <t>RAIFFEISENBANK AUSTRIA D.D. (1/1)</t>
  </si>
  <si>
    <t>ŽUVANIĆ ROLAND (1/1)</t>
  </si>
  <si>
    <t>Obveze s osnova zajmova</t>
  </si>
  <si>
    <t>Obveze prema kreditnim institucijama</t>
  </si>
  <si>
    <t>Obveze s osnove zajmova</t>
  </si>
  <si>
    <t>Obveze za obračunate kamate po osnovu zajmova i kredita</t>
  </si>
  <si>
    <t>Obveze prema povezanim poduzećima</t>
  </si>
  <si>
    <t>Obveze prema dobavljačima</t>
  </si>
  <si>
    <t>Nominalna vrijednost</t>
  </si>
  <si>
    <t>Naknade za izdavanje obveznica</t>
  </si>
  <si>
    <t>Obveze po osnovi obračunatih kamata</t>
  </si>
  <si>
    <t>Obveze prema dobavljačima  u zemlji</t>
  </si>
  <si>
    <t>Obveze prema dobavljačima u inozemstvu</t>
  </si>
  <si>
    <t>Obračunate nedospjele fakture</t>
  </si>
  <si>
    <t>Obveze prema zaposlenima</t>
  </si>
  <si>
    <t xml:space="preserve">Ostale obveze </t>
  </si>
  <si>
    <t>Odgođeni prihodi zbog neizvjesnosti</t>
  </si>
  <si>
    <t xml:space="preserve">3. FINANCIJSKI INSTRUMENTI </t>
  </si>
  <si>
    <t xml:space="preserve">Tijekom razdoblja Društvo je većinu svojih financijskih instrumenata koristilo za financiranje poslovanja. Financijski instrumenti uključuju zajmove, mjenice, novac i likvidna sredstva te druge razne instrumente, kao što su potraživanja od kupaca i obveze prema dobavljačima, koji proizlaze izravno iz redovnog poslovanja. </t>
  </si>
  <si>
    <t>Upravljanje valutnim rizikom</t>
  </si>
  <si>
    <t xml:space="preserve">Valutni rizik je rizik da će se vrijednosti financijskih instrumenata promijeniti uslijed promjene tečaja. Društvo je najviše izloženo valutnom riziku po osnovi obveza po dugoročnim zajmovima, denominiranim u inozemnim valutama, koji se preračunavaju u kune primjenom važećeg tečaja na datum bilance. Nastale tečajne razlike terete rashode poslovanja ili se knjiže u korist računa dobitka i gubitka, ali ne utječu na tijek novca. </t>
  </si>
  <si>
    <t>U idućoj tablici su prikazani knjigovodstveni iznosi monetarne imovine i monetarnih obveza Društva u stranoj valuti na izvještajni datum.</t>
  </si>
  <si>
    <t>Obveze</t>
  </si>
  <si>
    <t>Imovina</t>
  </si>
  <si>
    <t>u tis. kuna</t>
  </si>
  <si>
    <t>EUR</t>
  </si>
  <si>
    <t>USD</t>
  </si>
  <si>
    <t>CHF</t>
  </si>
  <si>
    <t>GPB</t>
  </si>
  <si>
    <t>Upravljanje valutnim rizikom (nastavak)</t>
  </si>
  <si>
    <t>Analiza osjetljivosti na valutni rizik</t>
  </si>
  <si>
    <t>Društvo je uglavnom izloženo valutnom riziku promjene tečaja kune u odnosu na EUR i USD.</t>
  </si>
  <si>
    <t xml:space="preserve">Izloženost promjeni tečaja prikazanih valuta za 10% najvećim dijelom povezano je sa stanjem primljenih kredita, stanjem dobavljača  i potraživanjima od povezanih društava iskazanim u eurima (EUR) i američkim dolarima (USD). </t>
  </si>
  <si>
    <t>Kamatni rizik</t>
  </si>
  <si>
    <t xml:space="preserve">Ostala imovina i obveze, uključujući i izdane obveznice nisu izloženi kamatnom riziku. </t>
  </si>
  <si>
    <t xml:space="preserve">Kreditni rizik </t>
  </si>
  <si>
    <t xml:space="preserve">Kreditni rizik je rizik od neplaćanja odnosno neizvršenja ugovornih obveza od strane kupaca Društva koji utječe na eventualni financijski gubitak Društva. Društvo je usvojilo procedure koje primjenjuje u poslovanju s kupcima, te prikuplja instrumente osiguranja plaćanja, gdje god je to moguće, u svrhu zaštite od mogućih financijskih rizika i gubitaka uslijed neizvršenja plaćanja i ugovornih obveza. </t>
  </si>
  <si>
    <t>Potraživanja od kupaca se prate na kontinuiranoj osnovi kako bi se utvrdila njihova rizičnost te provele odgovarajuće procedure. Kontinuirano se prati kreditna sposobnost kupaca Društva, a kreditna izloženost istima se revidira minimalno jednom godišnje.</t>
  </si>
  <si>
    <t xml:space="preserve">Društvo posluje s velikim brojem kupaca različite strukture djelatnosti i veličine, te sa fizičkim osobama koji imaju specifičan kreditni rizik. Društvo je razvilo procedure za svaku pojedinačnu skupinu kupaca kako bi osiguralo upravljanje kreditnim rizikom na adekvatan način.  </t>
  </si>
  <si>
    <t>Upravljanje rizikom likvidnosti</t>
  </si>
  <si>
    <t xml:space="preserve">Odgovornost za upravljanje rizikom likvidnosti snosi Uprava, koja postavlja odgovarajući okvir za upravljanje rizikom likvidnosti, s ciljem upravljanja kratkoročnim, srednjoročnim i dugoročnim zahtjevima financiranja i likvidnosti. Društvo upravlja rizikom likvidnosti održavajući adekvatne rezerve i kreditne linije, kontinuirano uspoređujući planirani i ostvareni tijek novca uz praćenje dospijeća potraživanja i obveza. </t>
  </si>
  <si>
    <t>Tablična analiza rizika likvidnosti i rizika kamatnih stopa</t>
  </si>
  <si>
    <t>Tablice u nastavku prikazuju dospijeća ugovornih obveza Društva iskazanih u bilanci na kraju izvještajnog  razdoblja.</t>
  </si>
  <si>
    <t xml:space="preserve">Tablice su izrađene na temelju nediskontiranih novčanih odljeva po financijskim obvezama na datum dospijeća. Tablice prikazuju novčane tokove po glavnici i kamatama. </t>
  </si>
  <si>
    <t>u tisućama kuna</t>
  </si>
  <si>
    <t>Do jedne godine</t>
  </si>
  <si>
    <t>Od 1 do 5 godina</t>
  </si>
  <si>
    <t>Preko 5 godina</t>
  </si>
  <si>
    <t>Ukupno</t>
  </si>
  <si>
    <t>Beskamatne obveze</t>
  </si>
  <si>
    <t>Kamatne obveze</t>
  </si>
  <si>
    <t>U kamatnim obvezama prikazane su obveze s osnove kratkoročnih i dugoročnih kredita, obveznica i financijskog najma.</t>
  </si>
  <si>
    <t>Tablice u nastavku prikazuju dospijeća financijske imovine Društva iskazane u bilanci na kraju izvještajnog razdoblja.</t>
  </si>
  <si>
    <t xml:space="preserve">Tablice su izrađene na temelju nediskontiranih novčanih priljeva po financijskoj imovini na datum dospijeća. Tablice prikazuju novčane tokove po glavnici i kamatama. </t>
  </si>
  <si>
    <t>Beskamatna imovina</t>
  </si>
  <si>
    <t>Kamatna imovina</t>
  </si>
  <si>
    <t>Novac i novčani ekvivalenti su zbog niske kamatne stope iskazani kod beskamatne imovine.</t>
  </si>
  <si>
    <t xml:space="preserve">Članovi Uprave Društva u 2011. godini: </t>
  </si>
  <si>
    <t>Ivan Martić</t>
  </si>
  <si>
    <t>Ostale usluge</t>
  </si>
  <si>
    <t>Stanje na dan 01.01. 2011.god.</t>
  </si>
  <si>
    <t xml:space="preserve"> 01. siječanj 2011. godine</t>
  </si>
  <si>
    <t>UPRAVA I NADZORNI ODBOR</t>
  </si>
  <si>
    <t>Prihodi od kamata iz odnosa s povezanim poduzetnicima</t>
  </si>
  <si>
    <t>Potraživanja od kupaca povezana poduzeća</t>
  </si>
  <si>
    <t>Dugoročni depoziti uključuju dva  garantna devizna depozita  u Zagrebačkoj banci d.d. po osnovi izdavanje bankarske garancije za kupnju i instalaciju telekomunikacijske opreme i dospijevaju 16.02.2015.god. i 23.02.2015.godine, te depozita u BKS banci i dospijeva 31.03.2012. godine</t>
  </si>
  <si>
    <t>Obveze za porez na dodanu vrijednost</t>
  </si>
  <si>
    <t>Obveze za poreze i doprinose iz i na plaće</t>
  </si>
  <si>
    <t>Obveze za ostale poreze i doprinose</t>
  </si>
  <si>
    <t xml:space="preserve">112.  PRIHODI OD PRODAJE </t>
  </si>
  <si>
    <t xml:space="preserve">113. OSTALI POSLOVNI PRIHODI </t>
  </si>
  <si>
    <t>116. MATERIJALNI TROŠKOVI</t>
  </si>
  <si>
    <t>120. TROŠKOVI OSOBLJA</t>
  </si>
  <si>
    <t>124. AMORTIZACIJA MATERIJALNE I NEMATERIJALNE IMOVINE</t>
  </si>
  <si>
    <t xml:space="preserve">125. OSTALI TROŠKOVI POSLOVANJA </t>
  </si>
  <si>
    <t>126. VRIJEDNOSNO USKLAĐENJE</t>
  </si>
  <si>
    <t xml:space="preserve">131. FINANCIJSKI PRIHODI  </t>
  </si>
  <si>
    <t xml:space="preserve">137. FINANCIJSKI RASHODI  </t>
  </si>
  <si>
    <t>010. MATERIJALNA IMOVINA</t>
  </si>
  <si>
    <t>020. DUGOTRAJNA FINANCIJSKA IMOVINA</t>
  </si>
  <si>
    <t>021. UDJELI U POVEZANIM PODUZEĆIMA</t>
  </si>
  <si>
    <t>043. POTRAŽIVANJA</t>
  </si>
  <si>
    <t xml:space="preserve">045. POTRAŽIVANJA OD KUPACA </t>
  </si>
  <si>
    <t xml:space="preserve">056. DANI ZAJMOVI I DEPOZITI </t>
  </si>
  <si>
    <t xml:space="preserve">058. NOVAC U BANCI I BLAGAJNI </t>
  </si>
  <si>
    <t xml:space="preserve">059. PLAĆENI TROŠKOVI BUDUĆEG RAZDOBLJA I NEDOSPJELA NAPLATA PRIHODA </t>
  </si>
  <si>
    <t xml:space="preserve">063. UPISANI KAPITAL  </t>
  </si>
  <si>
    <t>083. DUGOROČNE OBVEZE</t>
  </si>
  <si>
    <t>093. KRATKOROČNE OBVEZE</t>
  </si>
  <si>
    <t>099. IZDANE OBVEZNICE</t>
  </si>
  <si>
    <t xml:space="preserve">098. OBVEZE PREMA DOBAVLJAČIMA </t>
  </si>
  <si>
    <t>106. ODGOĐENO PLAĆANJE TROŠKOVA I PRIHOD BUDUĆEG RAZDOBLJA</t>
  </si>
  <si>
    <t>Predsjednik Društva</t>
  </si>
  <si>
    <t>Član</t>
  </si>
  <si>
    <t>Predsjednica</t>
  </si>
  <si>
    <t>OT-Optima Telekom d.d. je  dana 6. srpnja 2006. godine postalo stopostotnim vlasnikom Optima Grupa Holdinga d.o.o., koja se 23. rujna 2008. godine preimenovala u Optima Direct d.o.o.</t>
  </si>
  <si>
    <t>ZAGREBAČKA BANKA D.D./ZBIRNI SKRBNIČKI RAČUN ZA UNICREDIT BANK AUSTRIA AG</t>
  </si>
  <si>
    <t>U prosincu 2007. godine Društvo je povećalo temeljni kapital izdavanjem dionica kroz javnu ponudu. Društvo je izdalo 800.000 dionica nominalne vrijednosti od 10 kuna, čime je ukupan broj dionica povećan na 2.820.070.  Prilikom upisa novih dionica ostvarena je kapitalna dobit od 194.354 tisuća kuna što predstavlja razliku između nominalne vrijednosti i cijene utvrđene na inicijalnoj javnoj ponudi.</t>
  </si>
  <si>
    <t xml:space="preserve">Vlasnik Društva Matija Martić uplatio je u temeljni kapital Društva  24. kolovoza 2007. godine 20 milijuna kuna, čime je temeljni kapital Društva povećan sa 201 tisuća kuna na 20.201 tisuća kuna. Društvo je preregistrirano iz društva sa ograničenom odgovornošću u dioničko društvo. Ukupan broj dionica iznosio je 2.020.070 redovnih dionica čija je nominalna vrijednost 10 kuna. Jedini vlasnik Društva je ostao Matija Martić. </t>
  </si>
  <si>
    <t>Prihodi od internetskih usluga</t>
  </si>
  <si>
    <t>Naknade troškova zaposlenima</t>
  </si>
  <si>
    <t>Obveze po izdanim obveznicama</t>
  </si>
  <si>
    <t>Obveze za poreze, doprinose i dr. pristojbe</t>
  </si>
  <si>
    <t>102. OBVEZE ZA POREZE, DOPRINOSE I DR. PRISTOJBE</t>
  </si>
  <si>
    <t>Obračunati troškovi za koje nisu primljene fakture od dobavljaču u tuzemstvu</t>
  </si>
  <si>
    <t>Obračunati troškovi za koje nisu primljene fakture od dobavljaču u inozemstvu</t>
  </si>
  <si>
    <t>Neto rezultat - gubitak</t>
  </si>
  <si>
    <t>Društvo je izdalo obveznice (OPTE-O-124A) nominalne vrijednosti od 250 milijuna kuna, 5. veljače 2007. godine. Obveznice su izdane na Zagrebačkoj burzi. Obveznice imaju kamatnu stopu od 9,125% i dospijevaju 1.veljače 2014. godine . Obveznice su izdane sa cijenom od 99,496%. Kamata je plaćena na godišnjoj razini dana 1. veljače 2011. godine.</t>
  </si>
  <si>
    <t>U idućoj tablici analizirana je osjetljivost Društva na smanjenje tečaja kune od 10 % u 2011. godini u odnosu na relevantne strane valute. Analiza osjetljivosti uključuje samo otvorene novčane stavke u stranoj valuti i njihovo preračunavanje na kraju razdoblja temeljem postotne promjene valutnih tečajeva.  Analiza osjetljivosti uključuje monetarnu imovinu i monetarne obveze u valuti. Negativan broj pokazuje smanjenje dobiti ako se hrvatska kuna u odnosu na predmetnu valutu promijenila za gore navedene postotke.  U slučaju obrnuto proporcionalne promjene vrijednosti hrvatske kune u odnosu na predmetnu valutu, utjecaj na dobit bio bi jednak i suprotan.</t>
  </si>
  <si>
    <r>
      <t>Članovi Nadzornog odbora Društva</t>
    </r>
    <r>
      <rPr>
        <sz val="10"/>
        <rFont val="Arial"/>
        <family val="2"/>
      </rPr>
      <t xml:space="preserve">: </t>
    </r>
  </si>
  <si>
    <t>POSTROJENJA, OPREMA, ALATI I POGONSKI INVENTAR</t>
  </si>
  <si>
    <t>Matija Martić                                   Jadranka Suručić</t>
  </si>
  <si>
    <t>MATIJA MARTIĆ, JADRANKA SURUČIĆ</t>
  </si>
  <si>
    <t>Član i Zamjenik Predsjednice od 06.06.2011.</t>
  </si>
  <si>
    <t>Zrinka Vuković Berić</t>
  </si>
  <si>
    <t>Članica od 06.06. 2011.</t>
  </si>
  <si>
    <t>Duško Grabovac</t>
  </si>
  <si>
    <t>Član od 06.06.2011.</t>
  </si>
  <si>
    <t>JOVIČIĆ GORAN (1/1)</t>
  </si>
  <si>
    <t>6110</t>
  </si>
  <si>
    <t>ZAGREBAČKA BANKA D.D./ZBIRNI SKRBNIČKI RAČUN ZAGREBAČKA BANKA D.D./DF</t>
  </si>
  <si>
    <t>Optima telekom za upravljanje nekretninama i savjetovanje d.o.o.</t>
  </si>
  <si>
    <t>Obveze za predujmove</t>
  </si>
  <si>
    <t>Odgođeni prihodi</t>
  </si>
  <si>
    <t>Društvo je kao jedini vlasnik dana 16. kolovoza 2011. godine osnovalo društvo Optima telekom za upravljanje nekretninama i savjetovanje d.o.o., koje u izvještajnom periodu nije poslovalo, odnosno trenutno je u mirovanju</t>
  </si>
  <si>
    <t>Marijan Hanžeković</t>
  </si>
  <si>
    <t>Član i Zamjenik Predsjednice do 06.06.2011.</t>
  </si>
  <si>
    <t>Negativne tečajne razlike porasle su kao posljedica deprecijacije kune u odnosu na valutu EUR u izvještajnom periodu i postojanja dugoročnih obveza vezanih valutnom klauzulom.</t>
  </si>
  <si>
    <t>31.12.2011.</t>
  </si>
  <si>
    <t>stanje na dan 31.12.2011.</t>
  </si>
  <si>
    <t>u razdoblju 01.01.2011. do 31.12.2011.</t>
  </si>
  <si>
    <t>31.12.2010.</t>
  </si>
  <si>
    <t>Stanje na dan 31.12.2011</t>
  </si>
  <si>
    <t>Amortizacija na dan 31.12.2011</t>
  </si>
  <si>
    <t>Na dan 31.12.2011.</t>
  </si>
  <si>
    <t>Na dan 31.12.2011</t>
  </si>
  <si>
    <t>Ulaganja u pridružena društva na 31.12.2011. godine:</t>
  </si>
  <si>
    <t>Financijski izvještaji na dan 31 prosinca 2011. god. sastavljeni su temeljem računovodstvenih politika prezentiranih i objavljenih u  revidiranim  konsolidiranim financijskim izvještajima Grupe na dan 31.prosinca 2010. god. na Zagrebačkoj burzi d.d. dana 06.04. 2011. god.</t>
  </si>
  <si>
    <t>Broj zaposlenih na dan 31 prosinca 2011.</t>
  </si>
  <si>
    <t xml:space="preserve">Zarada po dionici na 31 prosinca 2011. godine iznosila je: </t>
  </si>
  <si>
    <t xml:space="preserve">U razdoblju siječanj – prosinac 2011.god. nije bilo promjena u računovodstvenim politikama i  računovodstvenim procjenama  na osnovu kojih su sastavljeni revidirani konsolidirani financijski izvještaji na dan 31. prosinca 2010.god. </t>
  </si>
  <si>
    <t>U razdoblju siječanj - prosinac 2011.god. Društvo nije otkupljivalo izdane dionice, odnosno ne posjeduje trezorske dionice.</t>
  </si>
  <si>
    <t>Gubitak po dionici u istom razdoblju prethodne godine iznosio je 23,28 kuna.</t>
  </si>
  <si>
    <t>Financijski izvještaji Društva  pripremljeni su u kunama. Važeći tečaj hrvatske valute na dan 31 prosinca 2011. godine bio je 7,530420 kuna za 1 EUR i 5,819940 kuna za 1 USD.</t>
  </si>
  <si>
    <t>Cijena dionica  kojima se trguje na burzi  u tekućem tromjesečju kretala se od 21,00 kune  ( najniža cijena) do 28,00 kuna  (najviša cijena). Tržišna kapitalizacija u tisućama kuna na dan 31. prosinca  2011. god. iznosi  70,220  tisuće kuna.</t>
  </si>
  <si>
    <t>Struktura dioničara na dan 31.prosinca 2011. godine:</t>
  </si>
  <si>
    <t>Dioničari</t>
  </si>
  <si>
    <t>u 000 HRK</t>
  </si>
  <si>
    <t>%</t>
  </si>
  <si>
    <t xml:space="preserve">MARTIĆ MATIJA </t>
  </si>
  <si>
    <t>HRVATSKA POŠTANSKA BANKA D.D./ZBIRNI RAČUN ZA KLIJENTE BANKE</t>
  </si>
  <si>
    <t>SOCIETE GENERALE-SPLITSKA BANKA D.D./ AZ PROFIT DOBROVOLJNI MIROVINSKI FOND (1/1)</t>
  </si>
  <si>
    <t>INTERKAPITAL D.D. (1/1)</t>
  </si>
  <si>
    <t>ČORAK LJERKA (1/1)</t>
  </si>
  <si>
    <t>INTERKAPITAL VRIJEDNOSNI PAPIRI D.O.O./ZBIRNI SKRBNIČKI RAČUN ZA DP</t>
  </si>
  <si>
    <t>ČERNOŠEK KRUNOSLAV (1/1)</t>
  </si>
  <si>
    <t>VARVODIĆ ANTE (1/1)</t>
  </si>
  <si>
    <t>RAIFFEISENBANK AUSTRIA D.D./ZBIRNI SKRBNIČKI RAČUN ZA DF</t>
  </si>
  <si>
    <t>KMETOVIĆ IVO (1/1)</t>
  </si>
  <si>
    <t>OREŠKOVIĆ STJEPAN (1/1)</t>
  </si>
  <si>
    <t>HUGHES KATICA (1/1)</t>
  </si>
  <si>
    <t>PBZ D.D./I - ZBIRNI SKRBNIČKI RAČUN</t>
  </si>
  <si>
    <t>KANTOCI IVANIŠEVIĆ KRISTINA (1/1)</t>
  </si>
  <si>
    <t>CELIŽIĆ MARIO (1/1)</t>
  </si>
  <si>
    <t>MALI DIONIČARI</t>
  </si>
  <si>
    <t xml:space="preserve">Društvo  je na dan 31 prosinca 2011. godine imala 193 zaposlenika.  </t>
  </si>
  <si>
    <t>Prihodi od otpisa starih obveza i naknadnih popusta</t>
  </si>
  <si>
    <t>Krediti odobreni trgovačkim društvima odnose se na kredite odobrene tvrtki OSN INŽENJERING d.o.o. uz kamatnu stopu od 11,5% i s dospijećem 13.08.2012. god. (kredit u iznosu od 2,99 mio kn) i 30.04.2013. god.( krediti u iznosu od 28,54 mio kuna)</t>
  </si>
  <si>
    <t>Beskamatne obveze Društva do godine dana najvećim dijelom sastoje se od obveza prema dobavljačima u iznosu od 91.077 tisuća kuna za razdoblje siječanj – prosinac 2011. godine (131.896 tisuće kuna za isto razdoblje u  2010. godini).</t>
  </si>
  <si>
    <t xml:space="preserve">Dugoročne obveza po kreditima i zajmovima sa varijabilnim kamatnim stopama iznose 364,79 mio kn, te je izloženost Društvo kamatnom riziku značajna. </t>
  </si>
  <si>
    <t>Revalorizacija</t>
  </si>
  <si>
    <t>049. OSTALA POTRAŽIVANJA</t>
  </si>
  <si>
    <t>Obračunate kamate</t>
  </si>
  <si>
    <t>Obračunate kamate odnose se na nedospjele kamate po kreditu, koje se prema ugovoru o reprogramu kredita Zagrebačke banke, sklopljenim u prosincu 2010. godine, pripisuju glavnici kredita.</t>
  </si>
  <si>
    <t>lo</t>
  </si>
</sst>
</file>

<file path=xl/styles.xml><?xml version="1.0" encoding="utf-8"?>
<styleSheet xmlns="http://schemas.openxmlformats.org/spreadsheetml/2006/main">
  <numFmts count="1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numFmt numFmtId="165" formatCode="0.0%"/>
  </numFmts>
  <fonts count="69">
    <font>
      <sz val="10"/>
      <name val="Arial"/>
      <family val="0"/>
    </font>
    <font>
      <sz val="11"/>
      <color indexed="8"/>
      <name val="Calibri"/>
      <family val="2"/>
    </font>
    <font>
      <sz val="8"/>
      <name val="Arial"/>
      <family val="2"/>
    </font>
    <font>
      <b/>
      <sz val="9"/>
      <name val="Arial"/>
      <family val="2"/>
    </font>
    <font>
      <sz val="9"/>
      <name val="Arial"/>
      <family val="2"/>
    </font>
    <font>
      <u val="single"/>
      <sz val="10"/>
      <color indexed="12"/>
      <name val="Arial"/>
      <family val="2"/>
    </font>
    <font>
      <b/>
      <sz val="8"/>
      <name val="Arial"/>
      <family val="2"/>
    </font>
    <font>
      <b/>
      <sz val="10"/>
      <name val="Arial"/>
      <family val="2"/>
    </font>
    <font>
      <sz val="8"/>
      <color indexed="16"/>
      <name val="Arial"/>
      <family val="2"/>
    </font>
    <font>
      <sz val="10"/>
      <color indexed="8"/>
      <name val="Arial"/>
      <family val="2"/>
    </font>
    <font>
      <b/>
      <sz val="12"/>
      <name val="Arial"/>
      <family val="2"/>
    </font>
    <font>
      <b/>
      <sz val="12"/>
      <name val="Arial Rounded MT Bold"/>
      <family val="2"/>
    </font>
    <font>
      <b/>
      <sz val="9"/>
      <name val="Arial Rounded MT Bold"/>
      <family val="2"/>
    </font>
    <font>
      <sz val="9"/>
      <color indexed="8"/>
      <name val="Arial"/>
      <family val="2"/>
    </font>
    <font>
      <b/>
      <sz val="7"/>
      <name val="Arial"/>
      <family val="2"/>
    </font>
    <font>
      <b/>
      <sz val="9"/>
      <color indexed="8"/>
      <name val="Arial"/>
      <family val="2"/>
    </font>
    <font>
      <b/>
      <sz val="10"/>
      <color indexed="8"/>
      <name val="Arial"/>
      <family val="2"/>
    </font>
    <font>
      <sz val="8"/>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name val="Arial"/>
      <family val="2"/>
    </font>
    <font>
      <sz val="10"/>
      <name val="Times New Roman"/>
      <family val="1"/>
    </font>
    <font>
      <sz val="10"/>
      <color indexed="12"/>
      <name val="Arial"/>
      <family val="2"/>
    </font>
    <font>
      <sz val="8"/>
      <name val="Verdana"/>
      <family val="2"/>
    </font>
    <font>
      <b/>
      <sz val="10"/>
      <name val="Times New Roman"/>
      <family val="1"/>
    </font>
    <font>
      <sz val="10"/>
      <color indexed="10"/>
      <name val="Arial"/>
      <family val="2"/>
    </font>
    <font>
      <sz val="10"/>
      <color indexed="9"/>
      <name val="Arial"/>
      <family val="2"/>
    </font>
    <font>
      <b/>
      <sz val="18"/>
      <color indexed="62"/>
      <name val="Cambria"/>
      <family val="2"/>
    </font>
    <font>
      <sz val="8"/>
      <color indexed="10"/>
      <name val="Arial"/>
      <family val="2"/>
    </font>
    <font>
      <sz val="8"/>
      <color indexed="12"/>
      <name val="Arial"/>
      <family val="2"/>
    </font>
    <font>
      <b/>
      <sz val="8"/>
      <color indexed="8"/>
      <name val="Arial"/>
      <family val="2"/>
    </font>
    <font>
      <b/>
      <sz val="10"/>
      <name val="Verdana"/>
      <family val="2"/>
    </font>
    <font>
      <sz val="10"/>
      <color indexed="8"/>
      <name val="Verdana"/>
      <family val="2"/>
    </font>
    <font>
      <sz val="10"/>
      <name val="Verdana"/>
      <family val="2"/>
    </font>
    <font>
      <b/>
      <sz val="10"/>
      <color indexed="8"/>
      <name val="Verdan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sz val="10"/>
      <color rgb="FFFF0000"/>
      <name val="Arial"/>
      <family val="2"/>
    </font>
    <font>
      <sz val="10"/>
      <color theme="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6"/>
        <bgColor indexed="64"/>
      </patternFill>
    </fill>
    <fill>
      <patternFill patternType="solid">
        <fgColor rgb="FFFFFFCC"/>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rgb="FFC6EFCE"/>
        <bgColor indexed="64"/>
      </patternFill>
    </fill>
    <fill>
      <patternFill patternType="solid">
        <fgColor rgb="FFFFCC99"/>
        <bgColor indexed="64"/>
      </patternFill>
    </fill>
    <fill>
      <patternFill patternType="solid">
        <fgColor indexed="22"/>
        <bgColor indexed="64"/>
      </patternFill>
    </fill>
    <fill>
      <patternFill patternType="solid">
        <fgColor rgb="FFFFEB9C"/>
        <bgColor indexed="64"/>
      </patternFill>
    </fill>
    <fill>
      <patternFill patternType="solid">
        <fgColor indexed="65"/>
        <bgColor indexed="64"/>
      </patternFill>
    </fill>
    <fill>
      <patternFill patternType="solid">
        <fgColor theme="0"/>
        <bgColor indexed="64"/>
      </patternFill>
    </fill>
  </fills>
  <borders count="57">
    <border>
      <left/>
      <right/>
      <top/>
      <bottom/>
      <diagonal/>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indexed="8"/>
      </left>
      <right style="thin">
        <color indexed="8"/>
      </right>
      <top style="thin">
        <color indexed="8"/>
      </top>
      <bottom style="thin">
        <color indexed="8"/>
      </bottom>
    </border>
    <border>
      <left/>
      <right/>
      <top/>
      <bottom style="double">
        <color rgb="FFFF8001"/>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hair"/>
      <bottom style="hair"/>
    </border>
    <border>
      <left style="thin"/>
      <right style="thin"/>
      <top style="hair"/>
      <bottom/>
    </border>
    <border>
      <left style="thin"/>
      <right style="thin"/>
      <top/>
      <bottom style="hair"/>
    </border>
    <border>
      <left style="thin"/>
      <right style="thin"/>
      <top style="hair"/>
      <bottom style="thin"/>
    </border>
    <border>
      <left style="thin"/>
      <right/>
      <top style="hair"/>
      <bottom style="hair"/>
    </border>
    <border>
      <left style="thin"/>
      <right style="thin"/>
      <top style="thin"/>
      <bottom style="hair"/>
    </border>
    <border>
      <left style="thin"/>
      <right/>
      <top/>
      <bottom/>
    </border>
    <border>
      <left/>
      <right/>
      <top style="thin"/>
      <bottom/>
    </border>
    <border>
      <left/>
      <right/>
      <top/>
      <bottom style="medium"/>
    </border>
    <border>
      <left style="thin"/>
      <right style="thin"/>
      <top/>
      <bottom style="thin"/>
    </border>
    <border>
      <left style="thin"/>
      <right style="thin"/>
      <top style="thin"/>
      <bottom style="thin"/>
    </border>
    <border>
      <left style="thin"/>
      <right/>
      <top style="thin"/>
      <bottom style="thin"/>
    </border>
    <border>
      <left style="thin"/>
      <right/>
      <top style="hair"/>
      <bottom style="thin"/>
    </border>
    <border>
      <left/>
      <right style="thin"/>
      <top style="thin"/>
      <bottom/>
    </border>
    <border>
      <left/>
      <right style="thin"/>
      <top/>
      <bottom/>
    </border>
    <border>
      <left/>
      <right style="thin"/>
      <top/>
      <bottom style="medium"/>
    </border>
    <border>
      <left style="thin"/>
      <right/>
      <top/>
      <bottom style="thin"/>
    </border>
    <border>
      <left/>
      <right/>
      <top/>
      <bottom style="thin"/>
    </border>
    <border>
      <left/>
      <right style="thin"/>
      <top/>
      <bottom style="thin"/>
    </border>
    <border>
      <left/>
      <right/>
      <top style="medium"/>
      <bottom style="medium"/>
    </border>
    <border>
      <left/>
      <right/>
      <top style="thin"/>
      <bottom style="medium"/>
    </border>
    <border>
      <left style="medium"/>
      <right style="medium"/>
      <top/>
      <bottom style="medium"/>
    </border>
    <border>
      <left/>
      <right style="medium"/>
      <top/>
      <bottom style="medium"/>
    </border>
    <border>
      <left style="medium"/>
      <right/>
      <top style="medium"/>
      <bottom/>
    </border>
    <border>
      <left/>
      <right style="medium"/>
      <top style="medium"/>
      <bottom/>
    </border>
    <border>
      <left style="medium"/>
      <right/>
      <top style="medium"/>
      <bottom style="medium"/>
    </border>
    <border>
      <left/>
      <right style="medium"/>
      <top style="medium"/>
      <bottom style="medium"/>
    </border>
    <border>
      <left style="medium"/>
      <right/>
      <top/>
      <bottom/>
    </border>
    <border>
      <left/>
      <right style="medium"/>
      <top/>
      <bottom/>
    </border>
    <border>
      <left style="medium"/>
      <right/>
      <top/>
      <bottom style="medium"/>
    </border>
    <border>
      <left/>
      <right/>
      <top style="medium"/>
      <bottom/>
    </border>
    <border>
      <left/>
      <right style="thin"/>
      <top style="medium"/>
      <bottom/>
    </border>
    <border>
      <left style="thin"/>
      <right/>
      <top style="thin"/>
      <bottom/>
    </border>
    <border>
      <left style="thin"/>
      <right/>
      <top style="thin"/>
      <bottom style="hair"/>
    </border>
    <border>
      <left/>
      <right/>
      <top style="thin"/>
      <bottom style="hair"/>
    </border>
    <border>
      <left/>
      <right style="thin"/>
      <top style="thin"/>
      <bottom style="hair"/>
    </border>
    <border>
      <left/>
      <right/>
      <top style="hair"/>
      <bottom style="hair"/>
    </border>
    <border>
      <left/>
      <right style="thin"/>
      <top style="hair"/>
      <bottom style="hair"/>
    </border>
    <border>
      <left/>
      <right/>
      <top style="thin"/>
      <bottom style="thin"/>
    </border>
    <border>
      <left/>
      <right style="thin"/>
      <top style="thin"/>
      <bottom style="thin"/>
    </border>
    <border>
      <left/>
      <right/>
      <top style="hair"/>
      <bottom style="thin"/>
    </border>
    <border>
      <left/>
      <right style="thin"/>
      <top style="hair"/>
      <bottom style="thin"/>
    </border>
    <border>
      <left style="thin"/>
      <right/>
      <top style="hair"/>
      <bottom/>
    </border>
    <border>
      <left/>
      <right/>
      <top style="hair"/>
      <bottom/>
    </border>
    <border>
      <left/>
      <right style="thin"/>
      <top style="hair"/>
      <bottom/>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0" fillId="27" borderId="1" applyNumberFormat="0" applyFont="0" applyAlignment="0" applyProtection="0"/>
    <xf numFmtId="0" fontId="49" fillId="28" borderId="2" applyNumberFormat="0" applyFont="0" applyAlignment="0" applyProtection="0"/>
    <xf numFmtId="0" fontId="49" fillId="28" borderId="2" applyNumberFormat="0" applyFont="0" applyAlignment="0" applyProtection="0"/>
    <xf numFmtId="0" fontId="52" fillId="29" borderId="3" applyNumberFormat="0" applyAlignment="0" applyProtection="0"/>
    <xf numFmtId="0" fontId="53" fillId="30"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31" borderId="0" applyNumberFormat="0" applyBorder="0" applyAlignment="0" applyProtection="0"/>
    <xf numFmtId="0" fontId="54" fillId="0" borderId="0" applyNumberFormat="0" applyFill="0" applyBorder="0" applyAlignment="0" applyProtection="0"/>
    <xf numFmtId="0" fontId="55" fillId="32" borderId="0" applyNumberFormat="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9" fillId="33" borderId="3" applyNumberFormat="0" applyAlignment="0" applyProtection="0"/>
    <xf numFmtId="0" fontId="32" fillId="34" borderId="8" applyNumberFormat="0" applyAlignment="0" applyProtection="0"/>
    <xf numFmtId="0" fontId="60" fillId="0" borderId="9" applyNumberFormat="0" applyFill="0" applyAlignment="0" applyProtection="0"/>
    <xf numFmtId="0" fontId="41" fillId="0" borderId="0" applyNumberFormat="0" applyFill="0" applyBorder="0" applyAlignment="0" applyProtection="0"/>
    <xf numFmtId="0" fontId="61" fillId="35" borderId="0" applyNumberFormat="0" applyBorder="0" applyAlignment="0" applyProtection="0"/>
    <xf numFmtId="0" fontId="49" fillId="0" borderId="0">
      <alignment/>
      <protection/>
    </xf>
    <xf numFmtId="0" fontId="37" fillId="0" borderId="0">
      <alignment vertical="center"/>
      <protection/>
    </xf>
    <xf numFmtId="0" fontId="49" fillId="0" borderId="0">
      <alignment/>
      <protection/>
    </xf>
    <xf numFmtId="0" fontId="49" fillId="0" borderId="0">
      <alignment/>
      <protection/>
    </xf>
    <xf numFmtId="0" fontId="49" fillId="0" borderId="0">
      <alignment/>
      <protection/>
    </xf>
    <xf numFmtId="0" fontId="0" fillId="0" borderId="0">
      <alignment vertical="top"/>
      <protection/>
    </xf>
    <xf numFmtId="0" fontId="0" fillId="0" borderId="0">
      <alignment vertical="top"/>
      <protection/>
    </xf>
    <xf numFmtId="0" fontId="0" fillId="0" borderId="0">
      <alignment/>
      <protection/>
    </xf>
    <xf numFmtId="0" fontId="9" fillId="0" borderId="0">
      <alignment vertical="top"/>
      <protection/>
    </xf>
    <xf numFmtId="0" fontId="0" fillId="28" borderId="2" applyNumberFormat="0" applyFont="0" applyAlignment="0" applyProtection="0"/>
    <xf numFmtId="0" fontId="49" fillId="0" borderId="0">
      <alignment/>
      <protection/>
    </xf>
    <xf numFmtId="0" fontId="49" fillId="0" borderId="0">
      <alignment/>
      <protection/>
    </xf>
    <xf numFmtId="0" fontId="62" fillId="29" borderId="10"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lignment vertical="top"/>
      <protection/>
    </xf>
    <xf numFmtId="0" fontId="30" fillId="0" borderId="0" applyNumberFormat="0" applyFill="0" applyBorder="0" applyAlignment="0" applyProtection="0"/>
    <xf numFmtId="0" fontId="63" fillId="0" borderId="0" applyNumberFormat="0" applyFill="0" applyBorder="0" applyAlignment="0" applyProtection="0"/>
    <xf numFmtId="0" fontId="64" fillId="0" borderId="11" applyNumberFormat="0" applyFill="0" applyAlignment="0" applyProtection="0"/>
    <xf numFmtId="0" fontId="65" fillId="0" borderId="0" applyNumberFormat="0" applyFill="0" applyBorder="0" applyAlignment="0" applyProtection="0"/>
    <xf numFmtId="43" fontId="49" fillId="0" borderId="0" applyFont="0" applyFill="0" applyBorder="0" applyAlignment="0" applyProtection="0"/>
    <xf numFmtId="43" fontId="49" fillId="0" borderId="0" applyFont="0" applyFill="0" applyBorder="0" applyAlignment="0" applyProtection="0"/>
  </cellStyleXfs>
  <cellXfs count="518">
    <xf numFmtId="0" fontId="0" fillId="0" borderId="0" xfId="0" applyAlignment="1">
      <alignment/>
    </xf>
    <xf numFmtId="164" fontId="3" fillId="0" borderId="12" xfId="0" applyNumberFormat="1" applyFont="1" applyFill="1" applyBorder="1" applyAlignment="1">
      <alignment horizontal="center" vertical="center"/>
    </xf>
    <xf numFmtId="164" fontId="3" fillId="0" borderId="13" xfId="0" applyNumberFormat="1" applyFont="1" applyFill="1" applyBorder="1" applyAlignment="1">
      <alignment horizontal="center" vertical="center"/>
    </xf>
    <xf numFmtId="164" fontId="3" fillId="0" borderId="14" xfId="0" applyNumberFormat="1" applyFont="1" applyFill="1" applyBorder="1" applyAlignment="1">
      <alignment horizontal="center" vertical="center"/>
    </xf>
    <xf numFmtId="164" fontId="3" fillId="0" borderId="15" xfId="0" applyNumberFormat="1" applyFont="1" applyFill="1" applyBorder="1" applyAlignment="1">
      <alignment horizontal="center" vertical="center"/>
    </xf>
    <xf numFmtId="3" fontId="2" fillId="0" borderId="16" xfId="0" applyNumberFormat="1" applyFont="1" applyFill="1" applyBorder="1" applyAlignment="1" applyProtection="1">
      <alignment vertical="center"/>
      <protection locked="0"/>
    </xf>
    <xf numFmtId="3" fontId="2" fillId="0" borderId="17"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3" fontId="2" fillId="0" borderId="15" xfId="0" applyNumberFormat="1" applyFont="1" applyFill="1" applyBorder="1" applyAlignment="1" applyProtection="1">
      <alignment vertical="center"/>
      <protection locked="0"/>
    </xf>
    <xf numFmtId="164" fontId="3" fillId="0" borderId="17" xfId="0" applyNumberFormat="1" applyFont="1" applyFill="1" applyBorder="1" applyAlignment="1">
      <alignment horizontal="center" vertical="center"/>
    </xf>
    <xf numFmtId="0" fontId="4" fillId="0" borderId="0" xfId="83" applyFont="1" applyAlignment="1">
      <alignment/>
      <protection/>
    </xf>
    <xf numFmtId="0" fontId="0" fillId="0" borderId="0" xfId="83" applyFont="1" applyAlignment="1">
      <alignment/>
      <protection/>
    </xf>
    <xf numFmtId="0" fontId="4" fillId="0" borderId="18" xfId="83" applyFont="1" applyFill="1" applyBorder="1" applyAlignment="1" applyProtection="1">
      <alignment horizontal="center" vertical="center"/>
      <protection hidden="1" locked="0"/>
    </xf>
    <xf numFmtId="0" fontId="3" fillId="0" borderId="0" xfId="83" applyFont="1" applyFill="1" applyBorder="1" applyAlignment="1" applyProtection="1">
      <alignment horizontal="left" vertical="center"/>
      <protection hidden="1"/>
    </xf>
    <xf numFmtId="0" fontId="4" fillId="0" borderId="0" xfId="83" applyFont="1" applyFill="1" applyBorder="1" applyAlignment="1" applyProtection="1">
      <alignment vertical="center"/>
      <protection hidden="1"/>
    </xf>
    <xf numFmtId="0" fontId="4" fillId="0" borderId="0" xfId="83" applyFont="1" applyFill="1" applyBorder="1" applyAlignment="1" applyProtection="1">
      <alignment horizontal="center" vertical="center" wrapText="1"/>
      <protection hidden="1"/>
    </xf>
    <xf numFmtId="0" fontId="4" fillId="0" borderId="0" xfId="83" applyFont="1" applyBorder="1" applyAlignment="1" applyProtection="1">
      <alignment/>
      <protection hidden="1"/>
    </xf>
    <xf numFmtId="0" fontId="12" fillId="0" borderId="0" xfId="83" applyFont="1" applyBorder="1" applyAlignment="1" applyProtection="1">
      <alignment horizontal="right" vertical="center" wrapText="1"/>
      <protection hidden="1"/>
    </xf>
    <xf numFmtId="0" fontId="12" fillId="0" borderId="0" xfId="83" applyNumberFormat="1" applyFont="1" applyFill="1" applyBorder="1" applyAlignment="1" applyProtection="1">
      <alignment horizontal="right" vertical="center" shrinkToFit="1"/>
      <protection hidden="1" locked="0"/>
    </xf>
    <xf numFmtId="0" fontId="12" fillId="0" borderId="0" xfId="83" applyFont="1" applyFill="1" applyBorder="1" applyAlignment="1" applyProtection="1">
      <alignment horizontal="left" vertical="center"/>
      <protection hidden="1"/>
    </xf>
    <xf numFmtId="0" fontId="4" fillId="0" borderId="0" xfId="83" applyFont="1" applyBorder="1" applyAlignment="1" applyProtection="1">
      <alignment horizontal="left"/>
      <protection hidden="1"/>
    </xf>
    <xf numFmtId="0" fontId="4" fillId="0" borderId="0" xfId="83" applyFont="1" applyBorder="1" applyAlignment="1" applyProtection="1">
      <alignment vertical="top"/>
      <protection hidden="1"/>
    </xf>
    <xf numFmtId="0" fontId="4" fillId="0" borderId="0" xfId="83" applyFont="1" applyBorder="1" applyAlignment="1" applyProtection="1">
      <alignment horizontal="right"/>
      <protection hidden="1"/>
    </xf>
    <xf numFmtId="0" fontId="3" fillId="0" borderId="0" xfId="83" applyFont="1" applyFill="1" applyBorder="1" applyAlignment="1" applyProtection="1">
      <alignment horizontal="right" vertical="center"/>
      <protection hidden="1" locked="0"/>
    </xf>
    <xf numFmtId="0" fontId="4" fillId="0" borderId="0" xfId="83" applyFont="1" applyBorder="1" applyAlignment="1" applyProtection="1">
      <alignment/>
      <protection hidden="1"/>
    </xf>
    <xf numFmtId="0" fontId="3" fillId="0" borderId="0" xfId="83" applyFont="1" applyBorder="1" applyAlignment="1" applyProtection="1">
      <alignment vertical="top"/>
      <protection hidden="1"/>
    </xf>
    <xf numFmtId="0" fontId="4" fillId="0" borderId="0" xfId="83" applyFont="1" applyFill="1" applyBorder="1" applyAlignment="1" applyProtection="1">
      <alignment/>
      <protection hidden="1"/>
    </xf>
    <xf numFmtId="0" fontId="4" fillId="0" borderId="0" xfId="83" applyFont="1" applyBorder="1" applyAlignment="1" applyProtection="1">
      <alignment horizontal="center" vertical="center"/>
      <protection hidden="1" locked="0"/>
    </xf>
    <xf numFmtId="0" fontId="4" fillId="0" borderId="0" xfId="83" applyFont="1" applyBorder="1" applyAlignment="1" applyProtection="1">
      <alignment vertical="top" wrapText="1"/>
      <protection hidden="1"/>
    </xf>
    <xf numFmtId="0" fontId="4" fillId="0" borderId="0" xfId="83" applyFont="1" applyBorder="1" applyAlignment="1" applyProtection="1">
      <alignment wrapText="1"/>
      <protection hidden="1"/>
    </xf>
    <xf numFmtId="0" fontId="4" fillId="0" borderId="0" xfId="83" applyFont="1" applyBorder="1" applyAlignment="1" applyProtection="1">
      <alignment horizontal="right" vertical="top"/>
      <protection hidden="1"/>
    </xf>
    <xf numFmtId="0" fontId="4" fillId="0" borderId="0" xfId="83" applyFont="1" applyBorder="1" applyAlignment="1" applyProtection="1">
      <alignment horizontal="center" vertical="top"/>
      <protection hidden="1"/>
    </xf>
    <xf numFmtId="0" fontId="4" fillId="0" borderId="0" xfId="83" applyFont="1" applyBorder="1" applyAlignment="1" applyProtection="1">
      <alignment horizontal="center"/>
      <protection hidden="1"/>
    </xf>
    <xf numFmtId="0" fontId="4" fillId="0" borderId="0" xfId="83" applyFont="1" applyBorder="1" applyAlignment="1">
      <alignment/>
      <protection/>
    </xf>
    <xf numFmtId="0" fontId="4" fillId="0" borderId="0" xfId="83" applyFont="1" applyBorder="1" applyAlignment="1" applyProtection="1">
      <alignment horizontal="left" vertical="top"/>
      <protection hidden="1"/>
    </xf>
    <xf numFmtId="0" fontId="4" fillId="0" borderId="19" xfId="83" applyFont="1" applyBorder="1" applyAlignment="1" applyProtection="1">
      <alignment/>
      <protection hidden="1"/>
    </xf>
    <xf numFmtId="0" fontId="4" fillId="0" borderId="0" xfId="83" applyFont="1" applyBorder="1" applyAlignment="1" applyProtection="1">
      <alignment vertical="center"/>
      <protection hidden="1"/>
    </xf>
    <xf numFmtId="0" fontId="4" fillId="0" borderId="20" xfId="83" applyFont="1" applyBorder="1" applyAlignment="1" applyProtection="1">
      <alignment/>
      <protection hidden="1"/>
    </xf>
    <xf numFmtId="0" fontId="4" fillId="0" borderId="20" xfId="83" applyFont="1" applyBorder="1" applyAlignment="1">
      <alignment/>
      <protection/>
    </xf>
    <xf numFmtId="0" fontId="10" fillId="0" borderId="0" xfId="90" applyFont="1" applyFill="1" applyBorder="1" applyAlignment="1">
      <alignment horizontal="center" vertical="center" wrapText="1"/>
      <protection/>
    </xf>
    <xf numFmtId="0" fontId="7" fillId="0" borderId="0" xfId="90" applyFont="1" applyFill="1" applyBorder="1" applyAlignment="1" applyProtection="1">
      <alignment horizontal="center" vertical="center"/>
      <protection hidden="1"/>
    </xf>
    <xf numFmtId="164" fontId="3" fillId="0" borderId="12" xfId="0" applyNumberFormat="1" applyFont="1" applyFill="1" applyBorder="1" applyAlignment="1">
      <alignment horizontal="center" vertical="center"/>
    </xf>
    <xf numFmtId="3" fontId="2" fillId="0" borderId="17"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164" fontId="3" fillId="0" borderId="17" xfId="0" applyNumberFormat="1" applyFont="1" applyFill="1" applyBorder="1" applyAlignment="1">
      <alignment horizontal="center" vertical="center"/>
    </xf>
    <xf numFmtId="164" fontId="3" fillId="0" borderId="15" xfId="0" applyNumberFormat="1" applyFont="1" applyFill="1" applyBorder="1" applyAlignment="1">
      <alignment horizontal="center" vertical="center"/>
    </xf>
    <xf numFmtId="0" fontId="13" fillId="0" borderId="0" xfId="90" applyFont="1" applyBorder="1" applyAlignment="1" applyProtection="1">
      <alignment vertical="center"/>
      <protection hidden="1"/>
    </xf>
    <xf numFmtId="0" fontId="4" fillId="0" borderId="0" xfId="83" applyFont="1" applyBorder="1" applyAlignment="1" applyProtection="1">
      <alignment horizontal="right" wrapText="1"/>
      <protection hidden="1"/>
    </xf>
    <xf numFmtId="0" fontId="4" fillId="0" borderId="0" xfId="83" applyFont="1" applyBorder="1" applyAlignment="1" applyProtection="1">
      <alignment horizontal="right" vertical="center"/>
      <protection hidden="1"/>
    </xf>
    <xf numFmtId="0" fontId="0" fillId="0" borderId="0" xfId="0" applyFill="1" applyAlignment="1">
      <alignment/>
    </xf>
    <xf numFmtId="3" fontId="2" fillId="0" borderId="12" xfId="0" applyNumberFormat="1" applyFont="1" applyFill="1" applyBorder="1" applyAlignment="1" applyProtection="1">
      <alignment vertical="center"/>
      <protection hidden="1"/>
    </xf>
    <xf numFmtId="3" fontId="2" fillId="0" borderId="17" xfId="0" applyNumberFormat="1" applyFont="1" applyFill="1" applyBorder="1" applyAlignment="1" applyProtection="1">
      <alignment vertical="center"/>
      <protection hidden="1"/>
    </xf>
    <xf numFmtId="0" fontId="6" fillId="0" borderId="21" xfId="0" applyFont="1" applyFill="1" applyBorder="1" applyAlignment="1" applyProtection="1">
      <alignment horizontal="center" vertical="center" wrapText="1"/>
      <protection hidden="1"/>
    </xf>
    <xf numFmtId="0" fontId="6" fillId="0" borderId="21" xfId="0" applyFont="1" applyFill="1" applyBorder="1" applyAlignment="1" applyProtection="1">
      <alignment horizontal="center" vertical="center"/>
      <protection hidden="1"/>
    </xf>
    <xf numFmtId="0" fontId="3" fillId="0" borderId="22" xfId="0" applyFont="1" applyFill="1" applyBorder="1" applyAlignment="1" applyProtection="1">
      <alignment horizontal="center" vertical="center" wrapText="1"/>
      <protection hidden="1"/>
    </xf>
    <xf numFmtId="0" fontId="6" fillId="0" borderId="23" xfId="0" applyFont="1" applyFill="1" applyBorder="1" applyAlignment="1" applyProtection="1">
      <alignment horizontal="center" vertical="center" wrapText="1"/>
      <protection hidden="1"/>
    </xf>
    <xf numFmtId="0" fontId="6" fillId="0" borderId="22" xfId="0" applyFont="1" applyFill="1" applyBorder="1" applyAlignment="1" applyProtection="1">
      <alignment horizontal="center" vertical="center" wrapText="1"/>
      <protection hidden="1"/>
    </xf>
    <xf numFmtId="3" fontId="2" fillId="0" borderId="15" xfId="0" applyNumberFormat="1" applyFont="1" applyFill="1" applyBorder="1" applyAlignment="1" applyProtection="1">
      <alignment vertical="center"/>
      <protection hidden="1"/>
    </xf>
    <xf numFmtId="0" fontId="6" fillId="0" borderId="22" xfId="0" applyFont="1" applyFill="1" applyBorder="1" applyAlignment="1" applyProtection="1">
      <alignment horizontal="center" vertical="center"/>
      <protection hidden="1"/>
    </xf>
    <xf numFmtId="3" fontId="2" fillId="0" borderId="16" xfId="0" applyNumberFormat="1" applyFont="1" applyFill="1" applyBorder="1" applyAlignment="1" applyProtection="1">
      <alignment vertical="center"/>
      <protection hidden="1"/>
    </xf>
    <xf numFmtId="3" fontId="2" fillId="0" borderId="24" xfId="0" applyNumberFormat="1" applyFont="1" applyFill="1" applyBorder="1" applyAlignment="1" applyProtection="1">
      <alignment vertical="center"/>
      <protection hidden="1"/>
    </xf>
    <xf numFmtId="0" fontId="3" fillId="0" borderId="22"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2" xfId="0" applyFont="1" applyFill="1" applyBorder="1" applyAlignment="1">
      <alignment horizontal="center" vertical="center"/>
    </xf>
    <xf numFmtId="49" fontId="6" fillId="0" borderId="22" xfId="0" applyNumberFormat="1" applyFont="1" applyFill="1" applyBorder="1" applyAlignment="1">
      <alignment horizontal="center" vertical="center" wrapText="1"/>
    </xf>
    <xf numFmtId="0" fontId="6" fillId="0" borderId="0" xfId="0" applyFont="1" applyFill="1" applyAlignment="1">
      <alignment/>
    </xf>
    <xf numFmtId="0" fontId="0" fillId="0" borderId="0" xfId="0" applyFont="1" applyFill="1" applyAlignment="1">
      <alignment/>
    </xf>
    <xf numFmtId="0" fontId="6" fillId="0" borderId="21" xfId="0" applyFont="1" applyFill="1" applyBorder="1" applyAlignment="1">
      <alignment horizontal="center" vertical="center"/>
    </xf>
    <xf numFmtId="49" fontId="6" fillId="0" borderId="21"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90" applyFont="1" applyFill="1" applyAlignment="1">
      <alignment wrapText="1"/>
      <protection/>
    </xf>
    <xf numFmtId="0" fontId="0" fillId="0" borderId="0" xfId="0" applyFont="1" applyFill="1" applyAlignment="1">
      <alignment/>
    </xf>
    <xf numFmtId="14" fontId="7" fillId="0" borderId="0" xfId="90" applyNumberFormat="1" applyFont="1" applyFill="1" applyBorder="1" applyAlignment="1" applyProtection="1">
      <alignment horizontal="center" vertical="center"/>
      <protection hidden="1" locked="0"/>
    </xf>
    <xf numFmtId="0" fontId="0" fillId="0" borderId="0" xfId="90" applyFont="1" applyFill="1" applyBorder="1" applyAlignment="1">
      <alignment wrapText="1"/>
      <protection/>
    </xf>
    <xf numFmtId="3" fontId="2" fillId="0" borderId="12" xfId="0" applyNumberFormat="1" applyFont="1" applyFill="1" applyBorder="1" applyAlignment="1" applyProtection="1">
      <alignment vertical="center"/>
      <protection hidden="1"/>
    </xf>
    <xf numFmtId="3" fontId="2" fillId="0" borderId="15" xfId="0" applyNumberFormat="1" applyFont="1" applyFill="1" applyBorder="1" applyAlignment="1" applyProtection="1">
      <alignment vertical="center"/>
      <protection hidden="1"/>
    </xf>
    <xf numFmtId="0" fontId="3" fillId="0" borderId="22" xfId="0" applyFont="1" applyFill="1" applyBorder="1" applyAlignment="1">
      <alignment horizontal="center" vertical="center" wrapText="1"/>
    </xf>
    <xf numFmtId="0" fontId="6" fillId="0" borderId="22" xfId="0" applyFont="1" applyFill="1" applyBorder="1" applyAlignment="1">
      <alignment horizontal="center" vertical="center" wrapText="1"/>
    </xf>
    <xf numFmtId="49" fontId="6" fillId="0" borderId="22" xfId="0" applyNumberFormat="1" applyFont="1" applyFill="1" applyBorder="1" applyAlignment="1">
      <alignment horizontal="center" vertical="center" wrapText="1"/>
    </xf>
    <xf numFmtId="49" fontId="6" fillId="0" borderId="22" xfId="0" applyNumberFormat="1" applyFont="1" applyFill="1" applyBorder="1" applyAlignment="1">
      <alignment horizontal="center" vertical="center"/>
    </xf>
    <xf numFmtId="0" fontId="4" fillId="0" borderId="19" xfId="83" applyFont="1" applyBorder="1" applyAlignment="1">
      <alignment/>
      <protection/>
    </xf>
    <xf numFmtId="0" fontId="4" fillId="0" borderId="25" xfId="83" applyFont="1" applyBorder="1" applyAlignment="1">
      <alignment/>
      <protection/>
    </xf>
    <xf numFmtId="0" fontId="4" fillId="0" borderId="26" xfId="83" applyFont="1" applyFill="1" applyBorder="1" applyAlignment="1" applyProtection="1">
      <alignment horizontal="left" vertical="center" wrapText="1"/>
      <protection hidden="1"/>
    </xf>
    <xf numFmtId="0" fontId="4" fillId="0" borderId="18" xfId="83" applyFont="1" applyFill="1" applyBorder="1" applyAlignment="1" applyProtection="1">
      <alignment vertical="center"/>
      <protection hidden="1"/>
    </xf>
    <xf numFmtId="0" fontId="4" fillId="0" borderId="26" xfId="83" applyFont="1" applyBorder="1" applyAlignment="1" applyProtection="1">
      <alignment horizontal="left" vertical="center" wrapText="1"/>
      <protection hidden="1"/>
    </xf>
    <xf numFmtId="0" fontId="4" fillId="0" borderId="18" xfId="83" applyFont="1" applyBorder="1" applyAlignment="1" applyProtection="1">
      <alignment/>
      <protection hidden="1"/>
    </xf>
    <xf numFmtId="0" fontId="12" fillId="0" borderId="0" xfId="83" applyFont="1" applyBorder="1" applyAlignment="1" applyProtection="1">
      <alignment horizontal="right"/>
      <protection hidden="1"/>
    </xf>
    <xf numFmtId="0" fontId="4" fillId="0" borderId="26" xfId="83" applyFont="1" applyFill="1" applyBorder="1" applyAlignment="1" applyProtection="1">
      <alignment/>
      <protection hidden="1"/>
    </xf>
    <xf numFmtId="0" fontId="4" fillId="0" borderId="26" xfId="83" applyFont="1" applyBorder="1" applyAlignment="1" applyProtection="1">
      <alignment wrapText="1"/>
      <protection hidden="1"/>
    </xf>
    <xf numFmtId="0" fontId="4" fillId="0" borderId="18" xfId="83" applyFont="1" applyBorder="1" applyAlignment="1" applyProtection="1">
      <alignment horizontal="right"/>
      <protection hidden="1"/>
    </xf>
    <xf numFmtId="0" fontId="4" fillId="0" borderId="26" xfId="83" applyFont="1" applyBorder="1" applyAlignment="1" applyProtection="1">
      <alignment/>
      <protection hidden="1"/>
    </xf>
    <xf numFmtId="0" fontId="4" fillId="0" borderId="18" xfId="83" applyFont="1" applyBorder="1" applyAlignment="1" applyProtection="1">
      <alignment horizontal="right" wrapText="1"/>
      <protection hidden="1"/>
    </xf>
    <xf numFmtId="0" fontId="3" fillId="0" borderId="26" xfId="83" applyFont="1" applyFill="1" applyBorder="1" applyAlignment="1" applyProtection="1">
      <alignment horizontal="right" vertical="center"/>
      <protection hidden="1" locked="0"/>
    </xf>
    <xf numFmtId="0" fontId="4" fillId="0" borderId="26" xfId="83" applyFont="1" applyBorder="1" applyAlignment="1" applyProtection="1">
      <alignment vertical="top"/>
      <protection hidden="1"/>
    </xf>
    <xf numFmtId="0" fontId="4" fillId="0" borderId="26" xfId="83" applyFont="1" applyBorder="1" applyAlignment="1" applyProtection="1">
      <alignment horizontal="left" vertical="top" wrapText="1"/>
      <protection hidden="1"/>
    </xf>
    <xf numFmtId="0" fontId="4" fillId="0" borderId="18" xfId="83" applyFont="1" applyBorder="1" applyAlignment="1">
      <alignment/>
      <protection/>
    </xf>
    <xf numFmtId="0" fontId="4" fillId="0" borderId="26" xfId="83" applyFont="1" applyBorder="1" applyAlignment="1" applyProtection="1">
      <alignment horizontal="left" vertical="top" indent="2"/>
      <protection hidden="1"/>
    </xf>
    <xf numFmtId="0" fontId="4" fillId="0" borderId="26" xfId="83" applyFont="1" applyBorder="1" applyAlignment="1" applyProtection="1">
      <alignment horizontal="left" vertical="top" wrapText="1" indent="2"/>
      <protection hidden="1"/>
    </xf>
    <xf numFmtId="0" fontId="4" fillId="0" borderId="18" xfId="83" applyFont="1" applyBorder="1" applyAlignment="1" applyProtection="1">
      <alignment horizontal="right" vertical="top"/>
      <protection hidden="1"/>
    </xf>
    <xf numFmtId="49" fontId="3" fillId="0" borderId="26" xfId="83" applyNumberFormat="1" applyFont="1" applyBorder="1" applyAlignment="1" applyProtection="1">
      <alignment horizontal="center" vertical="center"/>
      <protection hidden="1" locked="0"/>
    </xf>
    <xf numFmtId="0" fontId="4" fillId="0" borderId="18" xfId="83" applyFont="1" applyBorder="1" applyAlignment="1" applyProtection="1">
      <alignment horizontal="left" vertical="top"/>
      <protection hidden="1"/>
    </xf>
    <xf numFmtId="0" fontId="4" fillId="0" borderId="26" xfId="83" applyFont="1" applyBorder="1" applyAlignment="1" applyProtection="1">
      <alignment horizontal="left"/>
      <protection hidden="1"/>
    </xf>
    <xf numFmtId="0" fontId="4" fillId="0" borderId="25" xfId="83" applyFont="1" applyBorder="1" applyAlignment="1" applyProtection="1">
      <alignment/>
      <protection hidden="1"/>
    </xf>
    <xf numFmtId="0" fontId="4" fillId="0" borderId="18" xfId="83" applyFont="1" applyBorder="1" applyAlignment="1" applyProtection="1">
      <alignment horizontal="left"/>
      <protection hidden="1"/>
    </xf>
    <xf numFmtId="0" fontId="4" fillId="0" borderId="26" xfId="83" applyFont="1" applyFill="1" applyBorder="1" applyAlignment="1" applyProtection="1">
      <alignment vertical="center"/>
      <protection hidden="1"/>
    </xf>
    <xf numFmtId="0" fontId="13" fillId="0" borderId="26" xfId="90" applyFont="1" applyFill="1" applyBorder="1" applyAlignment="1" applyProtection="1">
      <alignment vertical="center"/>
      <protection hidden="1"/>
    </xf>
    <xf numFmtId="0" fontId="13" fillId="0" borderId="0" xfId="90" applyFont="1" applyBorder="1" applyAlignment="1" applyProtection="1">
      <alignment horizontal="left"/>
      <protection hidden="1"/>
    </xf>
    <xf numFmtId="0" fontId="9" fillId="0" borderId="0" xfId="90" applyBorder="1" applyAlignment="1">
      <alignment/>
      <protection/>
    </xf>
    <xf numFmtId="0" fontId="9" fillId="0" borderId="26" xfId="90" applyBorder="1" applyAlignment="1">
      <alignment/>
      <protection/>
    </xf>
    <xf numFmtId="0" fontId="3" fillId="0" borderId="18" xfId="83" applyFont="1" applyBorder="1" applyAlignment="1" applyProtection="1">
      <alignment vertical="center"/>
      <protection hidden="1"/>
    </xf>
    <xf numFmtId="0" fontId="4" fillId="0" borderId="27" xfId="83" applyFont="1" applyBorder="1" applyAlignment="1" applyProtection="1">
      <alignment/>
      <protection hidden="1"/>
    </xf>
    <xf numFmtId="0" fontId="4" fillId="0" borderId="28" xfId="83" applyFont="1" applyFill="1" applyBorder="1" applyAlignment="1" applyProtection="1">
      <alignment horizontal="right" vertical="top" wrapText="1"/>
      <protection hidden="1"/>
    </xf>
    <xf numFmtId="0" fontId="4" fillId="0" borderId="29" xfId="83" applyFont="1" applyFill="1" applyBorder="1" applyAlignment="1" applyProtection="1">
      <alignment horizontal="right" vertical="top" wrapText="1"/>
      <protection hidden="1"/>
    </xf>
    <xf numFmtId="0" fontId="4" fillId="0" borderId="29" xfId="83" applyFont="1" applyFill="1" applyBorder="1" applyAlignment="1" applyProtection="1">
      <alignment/>
      <protection hidden="1"/>
    </xf>
    <xf numFmtId="0" fontId="4" fillId="0" borderId="30" xfId="83" applyFont="1" applyFill="1" applyBorder="1" applyAlignment="1" applyProtection="1">
      <alignment/>
      <protection hidden="1"/>
    </xf>
    <xf numFmtId="14" fontId="3" fillId="0" borderId="22" xfId="83" applyNumberFormat="1" applyFont="1" applyFill="1" applyBorder="1" applyAlignment="1" applyProtection="1">
      <alignment horizontal="center" vertical="center"/>
      <protection hidden="1" locked="0"/>
    </xf>
    <xf numFmtId="1" fontId="3" fillId="0" borderId="21" xfId="83" applyNumberFormat="1" applyFont="1" applyFill="1" applyBorder="1" applyAlignment="1" applyProtection="1">
      <alignment horizontal="center" vertical="center"/>
      <protection hidden="1" locked="0"/>
    </xf>
    <xf numFmtId="0" fontId="3" fillId="0" borderId="21" xfId="83" applyFont="1" applyFill="1" applyBorder="1" applyAlignment="1" applyProtection="1">
      <alignment horizontal="center" vertical="center"/>
      <protection hidden="1" locked="0"/>
    </xf>
    <xf numFmtId="49" fontId="3" fillId="0" borderId="21" xfId="83" applyNumberFormat="1" applyFont="1" applyFill="1" applyBorder="1" applyAlignment="1" applyProtection="1">
      <alignment horizontal="right" vertical="center"/>
      <protection hidden="1" locked="0"/>
    </xf>
    <xf numFmtId="0" fontId="3" fillId="0" borderId="18" xfId="83" applyFont="1" applyFill="1" applyBorder="1" applyAlignment="1" applyProtection="1">
      <alignment horizontal="right" vertical="center"/>
      <protection hidden="1" locked="0"/>
    </xf>
    <xf numFmtId="0" fontId="4" fillId="0" borderId="0" xfId="83" applyFont="1" applyFill="1" applyBorder="1" applyAlignment="1">
      <alignment/>
      <protection/>
    </xf>
    <xf numFmtId="49" fontId="3" fillId="0" borderId="0" xfId="83" applyNumberFormat="1" applyFont="1" applyFill="1" applyBorder="1" applyAlignment="1" applyProtection="1">
      <alignment horizontal="center" vertical="center"/>
      <protection hidden="1" locked="0"/>
    </xf>
    <xf numFmtId="3" fontId="9" fillId="36" borderId="0" xfId="0" applyNumberFormat="1" applyFont="1" applyFill="1" applyAlignment="1">
      <alignment horizontal="right" vertical="top"/>
    </xf>
    <xf numFmtId="0" fontId="9" fillId="36" borderId="0" xfId="0" applyFont="1" applyFill="1" applyAlignment="1">
      <alignment horizontal="right" vertical="top"/>
    </xf>
    <xf numFmtId="3" fontId="9" fillId="36" borderId="20" xfId="0" applyNumberFormat="1" applyFont="1" applyFill="1" applyBorder="1" applyAlignment="1">
      <alignment horizontal="right" vertical="top"/>
    </xf>
    <xf numFmtId="0" fontId="9" fillId="36" borderId="0" xfId="0" applyFont="1" applyFill="1" applyAlignment="1">
      <alignment vertical="top"/>
    </xf>
    <xf numFmtId="0" fontId="9" fillId="36" borderId="0" xfId="0" applyFont="1" applyFill="1" applyAlignment="1">
      <alignment horizontal="left" vertical="center" wrapText="1"/>
    </xf>
    <xf numFmtId="0" fontId="16" fillId="36" borderId="0" xfId="0" applyFont="1" applyFill="1" applyAlignment="1">
      <alignment horizontal="left" vertical="center" wrapText="1"/>
    </xf>
    <xf numFmtId="0" fontId="0" fillId="36" borderId="0" xfId="0" applyFont="1" applyFill="1" applyAlignment="1">
      <alignment horizontal="left" vertical="center" wrapText="1"/>
    </xf>
    <xf numFmtId="0" fontId="9" fillId="37" borderId="0" xfId="0" applyFont="1" applyFill="1" applyAlignment="1">
      <alignment horizontal="justify" vertical="top"/>
    </xf>
    <xf numFmtId="0" fontId="16" fillId="37" borderId="0" xfId="0" applyFont="1" applyFill="1" applyAlignment="1">
      <alignment horizontal="center" vertical="top"/>
    </xf>
    <xf numFmtId="14" fontId="16" fillId="37" borderId="0" xfId="0" applyNumberFormat="1" applyFont="1" applyFill="1" applyAlignment="1">
      <alignment horizontal="center" vertical="top"/>
    </xf>
    <xf numFmtId="3" fontId="9" fillId="37" borderId="0" xfId="0" applyNumberFormat="1" applyFont="1" applyFill="1" applyAlignment="1">
      <alignment horizontal="right" vertical="top"/>
    </xf>
    <xf numFmtId="0" fontId="9" fillId="37" borderId="0" xfId="0" applyFont="1" applyFill="1" applyAlignment="1">
      <alignment horizontal="right" vertical="top"/>
    </xf>
    <xf numFmtId="3" fontId="9" fillId="37" borderId="20" xfId="0" applyNumberFormat="1" applyFont="1" applyFill="1" applyBorder="1" applyAlignment="1">
      <alignment horizontal="right" vertical="top"/>
    </xf>
    <xf numFmtId="3" fontId="16" fillId="37" borderId="20" xfId="0" applyNumberFormat="1" applyFont="1" applyFill="1" applyBorder="1" applyAlignment="1">
      <alignment horizontal="right" vertical="top"/>
    </xf>
    <xf numFmtId="0" fontId="16" fillId="37" borderId="0" xfId="0" applyFont="1" applyFill="1" applyAlignment="1">
      <alignment vertical="top"/>
    </xf>
    <xf numFmtId="0" fontId="9" fillId="37" borderId="20" xfId="0" applyFont="1" applyFill="1" applyBorder="1" applyAlignment="1">
      <alignment horizontal="right" vertical="top"/>
    </xf>
    <xf numFmtId="3" fontId="0" fillId="37" borderId="0" xfId="0" applyNumberFormat="1" applyFont="1" applyFill="1" applyAlignment="1">
      <alignment horizontal="right" vertical="top"/>
    </xf>
    <xf numFmtId="0" fontId="39" fillId="37" borderId="0" xfId="0" applyFont="1" applyFill="1" applyAlignment="1">
      <alignment vertical="top"/>
    </xf>
    <xf numFmtId="3" fontId="7" fillId="37" borderId="20" xfId="0" applyNumberFormat="1" applyFont="1" applyFill="1" applyBorder="1" applyAlignment="1">
      <alignment horizontal="right" vertical="top"/>
    </xf>
    <xf numFmtId="0" fontId="35" fillId="37" borderId="0" xfId="0" applyFont="1" applyFill="1" applyAlignment="1">
      <alignment vertical="top"/>
    </xf>
    <xf numFmtId="3" fontId="16" fillId="37" borderId="31" xfId="0" applyNumberFormat="1" applyFont="1" applyFill="1" applyBorder="1" applyAlignment="1">
      <alignment horizontal="right" vertical="top"/>
    </xf>
    <xf numFmtId="3" fontId="0" fillId="37" borderId="0" xfId="0" applyNumberFormat="1" applyFont="1" applyFill="1" applyAlignment="1">
      <alignment horizontal="right" vertical="center" wrapText="1"/>
    </xf>
    <xf numFmtId="14" fontId="36" fillId="37" borderId="0" xfId="0" applyNumberFormat="1" applyFont="1" applyFill="1" applyBorder="1" applyAlignment="1">
      <alignment/>
    </xf>
    <xf numFmtId="3" fontId="7" fillId="37" borderId="0" xfId="0" applyNumberFormat="1" applyFont="1" applyFill="1" applyBorder="1" applyAlignment="1">
      <alignment/>
    </xf>
    <xf numFmtId="3" fontId="7" fillId="37" borderId="0" xfId="0" applyNumberFormat="1" applyFont="1" applyFill="1" applyBorder="1" applyAlignment="1">
      <alignment/>
    </xf>
    <xf numFmtId="0" fontId="9" fillId="37" borderId="0" xfId="0" applyFont="1" applyFill="1" applyAlignment="1">
      <alignment horizontal="left" vertical="center" wrapText="1"/>
    </xf>
    <xf numFmtId="0" fontId="0" fillId="37" borderId="0" xfId="0" applyFont="1" applyFill="1" applyAlignment="1">
      <alignment horizontal="left" vertical="center" wrapText="1"/>
    </xf>
    <xf numFmtId="3" fontId="7" fillId="37" borderId="0" xfId="0" applyNumberFormat="1" applyFont="1" applyFill="1" applyBorder="1" applyAlignment="1">
      <alignment horizontal="right" vertical="top"/>
    </xf>
    <xf numFmtId="3" fontId="9" fillId="37" borderId="0" xfId="0" applyNumberFormat="1" applyFont="1" applyFill="1" applyAlignment="1">
      <alignment horizontal="right" vertical="center"/>
    </xf>
    <xf numFmtId="3" fontId="16" fillId="37" borderId="0" xfId="0" applyNumberFormat="1" applyFont="1" applyFill="1" applyBorder="1" applyAlignment="1">
      <alignment horizontal="right" vertical="top"/>
    </xf>
    <xf numFmtId="3" fontId="7" fillId="37" borderId="31" xfId="0" applyNumberFormat="1" applyFont="1" applyFill="1" applyBorder="1" applyAlignment="1">
      <alignment vertical="top"/>
    </xf>
    <xf numFmtId="3" fontId="0" fillId="37" borderId="0" xfId="0" applyNumberFormat="1" applyFont="1" applyFill="1" applyAlignment="1">
      <alignment horizontal="right" vertical="center"/>
    </xf>
    <xf numFmtId="0" fontId="0" fillId="37" borderId="0" xfId="0" applyFont="1" applyFill="1" applyAlignment="1">
      <alignment vertical="center" wrapText="1"/>
    </xf>
    <xf numFmtId="3" fontId="0" fillId="37" borderId="20" xfId="0" applyNumberFormat="1" applyFont="1" applyFill="1" applyBorder="1" applyAlignment="1">
      <alignment horizontal="right" vertical="center"/>
    </xf>
    <xf numFmtId="0" fontId="38" fillId="37" borderId="0" xfId="0" applyFont="1" applyFill="1" applyAlignment="1">
      <alignment vertical="top"/>
    </xf>
    <xf numFmtId="0" fontId="0" fillId="37" borderId="0" xfId="0" applyFont="1" applyFill="1" applyAlignment="1">
      <alignment vertical="top"/>
    </xf>
    <xf numFmtId="3" fontId="0" fillId="37" borderId="0" xfId="0" applyNumberFormat="1" applyFont="1" applyFill="1" applyAlignment="1">
      <alignment vertical="top"/>
    </xf>
    <xf numFmtId="3" fontId="9" fillId="37" borderId="20" xfId="0" applyNumberFormat="1" applyFont="1" applyFill="1" applyBorder="1" applyAlignment="1">
      <alignment horizontal="right" vertical="center"/>
    </xf>
    <xf numFmtId="0" fontId="9" fillId="37" borderId="0" xfId="0" applyFont="1" applyFill="1" applyAlignment="1">
      <alignment vertical="center"/>
    </xf>
    <xf numFmtId="0" fontId="9" fillId="37" borderId="20" xfId="0" applyFont="1" applyFill="1" applyBorder="1" applyAlignment="1">
      <alignment vertical="top"/>
    </xf>
    <xf numFmtId="0" fontId="16" fillId="37" borderId="0" xfId="0" applyFont="1" applyFill="1" applyAlignment="1">
      <alignment horizontal="center" vertical="center" wrapText="1"/>
    </xf>
    <xf numFmtId="3" fontId="0" fillId="0" borderId="0" xfId="0" applyNumberFormat="1" applyFill="1" applyAlignment="1">
      <alignment/>
    </xf>
    <xf numFmtId="3" fontId="66" fillId="0" borderId="0" xfId="0" applyNumberFormat="1" applyFont="1" applyFill="1" applyAlignment="1">
      <alignment/>
    </xf>
    <xf numFmtId="0" fontId="0" fillId="0" borderId="0" xfId="0" applyFont="1" applyFill="1" applyAlignment="1">
      <alignment vertical="top"/>
    </xf>
    <xf numFmtId="0" fontId="0" fillId="0" borderId="0" xfId="0" applyFont="1" applyFill="1" applyAlignment="1">
      <alignment vertical="top"/>
    </xf>
    <xf numFmtId="3" fontId="0" fillId="36" borderId="0" xfId="0" applyNumberFormat="1" applyFont="1" applyFill="1" applyAlignment="1">
      <alignment horizontal="right" vertical="top"/>
    </xf>
    <xf numFmtId="0" fontId="7" fillId="37" borderId="0" xfId="0" applyFont="1" applyFill="1" applyAlignment="1">
      <alignment horizontal="left" vertical="top" wrapText="1"/>
    </xf>
    <xf numFmtId="0" fontId="0" fillId="37" borderId="0" xfId="0" applyFont="1" applyFill="1" applyAlignment="1">
      <alignment horizontal="left" vertical="top" wrapText="1"/>
    </xf>
    <xf numFmtId="0" fontId="7" fillId="37" borderId="0" xfId="0" applyFont="1" applyFill="1" applyAlignment="1">
      <alignment horizontal="justify" vertical="top"/>
    </xf>
    <xf numFmtId="0" fontId="7" fillId="37" borderId="0" xfId="0" applyFont="1" applyFill="1" applyAlignment="1">
      <alignment vertical="top"/>
    </xf>
    <xf numFmtId="0" fontId="16" fillId="37" borderId="0" xfId="0" applyFont="1" applyFill="1" applyAlignment="1">
      <alignment horizontal="justify" vertical="top"/>
    </xf>
    <xf numFmtId="0" fontId="0" fillId="37" borderId="0" xfId="0" applyFont="1" applyFill="1" applyAlignment="1">
      <alignment vertical="top"/>
    </xf>
    <xf numFmtId="0" fontId="9" fillId="37" borderId="0" xfId="0" applyFont="1" applyFill="1" applyAlignment="1">
      <alignment vertical="top"/>
    </xf>
    <xf numFmtId="3" fontId="7" fillId="0" borderId="20" xfId="0" applyNumberFormat="1" applyFont="1" applyFill="1" applyBorder="1" applyAlignment="1">
      <alignment horizontal="right" vertical="top"/>
    </xf>
    <xf numFmtId="0" fontId="0" fillId="0" borderId="0" xfId="0" applyFont="1" applyAlignment="1">
      <alignment/>
    </xf>
    <xf numFmtId="0" fontId="0" fillId="37" borderId="0" xfId="0" applyFont="1" applyFill="1" applyAlignment="1">
      <alignment horizontal="justify" vertical="top"/>
    </xf>
    <xf numFmtId="0" fontId="0" fillId="0" borderId="0" xfId="0" applyFont="1" applyFill="1" applyAlignment="1">
      <alignment horizontal="left" vertical="top" wrapText="1"/>
    </xf>
    <xf numFmtId="0" fontId="0" fillId="37" borderId="0" xfId="0" applyFont="1" applyFill="1" applyAlignment="1">
      <alignment horizontal="left" vertical="top"/>
    </xf>
    <xf numFmtId="0" fontId="0" fillId="0" borderId="0" xfId="0" applyFont="1" applyFill="1" applyAlignment="1">
      <alignment vertical="top" wrapText="1"/>
    </xf>
    <xf numFmtId="3" fontId="0" fillId="0" borderId="0" xfId="0" applyNumberFormat="1" applyFont="1" applyFill="1" applyAlignment="1">
      <alignment vertical="top"/>
    </xf>
    <xf numFmtId="3" fontId="0" fillId="37" borderId="0" xfId="0" applyNumberFormat="1" applyFont="1" applyFill="1" applyAlignment="1">
      <alignment vertical="top"/>
    </xf>
    <xf numFmtId="0" fontId="0" fillId="37" borderId="0" xfId="0" applyFont="1" applyFill="1" applyAlignment="1">
      <alignment horizontal="right" vertical="center"/>
    </xf>
    <xf numFmtId="0" fontId="0" fillId="37" borderId="0" xfId="0" applyFont="1" applyFill="1" applyAlignment="1">
      <alignment horizontal="center" vertical="center" wrapText="1"/>
    </xf>
    <xf numFmtId="0" fontId="0" fillId="37" borderId="0" xfId="0" applyFont="1" applyFill="1" applyBorder="1" applyAlignment="1">
      <alignment vertical="top"/>
    </xf>
    <xf numFmtId="0" fontId="0" fillId="0" borderId="0" xfId="0" applyFont="1" applyFill="1" applyBorder="1" applyAlignment="1">
      <alignment vertical="top"/>
    </xf>
    <xf numFmtId="3" fontId="0" fillId="37" borderId="20" xfId="0" applyNumberFormat="1" applyFont="1" applyFill="1" applyBorder="1" applyAlignment="1">
      <alignment horizontal="right" vertical="center" wrapText="1"/>
    </xf>
    <xf numFmtId="3" fontId="0" fillId="0" borderId="0" xfId="0" applyNumberFormat="1" applyFont="1" applyFill="1" applyBorder="1" applyAlignment="1">
      <alignment vertical="top"/>
    </xf>
    <xf numFmtId="3" fontId="0" fillId="37" borderId="0" xfId="0" applyNumberFormat="1" applyFont="1" applyFill="1" applyBorder="1" applyAlignment="1">
      <alignment/>
    </xf>
    <xf numFmtId="0" fontId="0" fillId="36" borderId="0" xfId="0" applyFont="1" applyFill="1" applyAlignment="1">
      <alignment vertical="top"/>
    </xf>
    <xf numFmtId="0" fontId="0" fillId="0" borderId="0" xfId="0" applyFont="1" applyFill="1" applyAlignment="1">
      <alignment/>
    </xf>
    <xf numFmtId="0" fontId="7" fillId="36" borderId="0" xfId="0" applyFont="1" applyFill="1" applyAlignment="1">
      <alignment vertical="top"/>
    </xf>
    <xf numFmtId="0" fontId="9" fillId="37" borderId="0" xfId="0" applyFont="1" applyFill="1" applyAlignment="1">
      <alignment horizontal="center" vertical="top"/>
    </xf>
    <xf numFmtId="0" fontId="16" fillId="37" borderId="0" xfId="0" applyFont="1" applyFill="1" applyAlignment="1">
      <alignment horizontal="right" vertical="top"/>
    </xf>
    <xf numFmtId="0" fontId="9" fillId="37" borderId="0" xfId="0" applyFont="1" applyFill="1" applyAlignment="1">
      <alignment horizontal="justify" vertical="center"/>
    </xf>
    <xf numFmtId="3" fontId="9" fillId="37" borderId="0" xfId="0" applyNumberFormat="1" applyFont="1" applyFill="1" applyAlignment="1">
      <alignment vertical="center"/>
    </xf>
    <xf numFmtId="3" fontId="9" fillId="37" borderId="20" xfId="0" applyNumberFormat="1" applyFont="1" applyFill="1" applyBorder="1" applyAlignment="1">
      <alignment vertical="center"/>
    </xf>
    <xf numFmtId="0" fontId="9" fillId="37" borderId="0" xfId="0" applyFont="1" applyFill="1" applyAlignment="1">
      <alignment vertical="center" wrapText="1"/>
    </xf>
    <xf numFmtId="3" fontId="9" fillId="37" borderId="0" xfId="0" applyNumberFormat="1" applyFont="1" applyFill="1" applyAlignment="1">
      <alignment horizontal="right" vertical="center" wrapText="1"/>
    </xf>
    <xf numFmtId="3" fontId="9" fillId="37" borderId="20" xfId="0" applyNumberFormat="1" applyFont="1" applyFill="1" applyBorder="1" applyAlignment="1">
      <alignment horizontal="right" vertical="center" wrapText="1"/>
    </xf>
    <xf numFmtId="0" fontId="9" fillId="37" borderId="0" xfId="0" applyFont="1" applyFill="1" applyAlignment="1">
      <alignment horizontal="justify" vertical="center" wrapText="1"/>
    </xf>
    <xf numFmtId="3" fontId="9" fillId="36" borderId="0" xfId="0" applyNumberFormat="1" applyFont="1" applyFill="1" applyAlignment="1">
      <alignment horizontal="right" vertical="center" wrapText="1"/>
    </xf>
    <xf numFmtId="3" fontId="9" fillId="36" borderId="20" xfId="0" applyNumberFormat="1" applyFont="1" applyFill="1" applyBorder="1" applyAlignment="1">
      <alignment horizontal="right" vertical="center" wrapText="1"/>
    </xf>
    <xf numFmtId="3" fontId="16" fillId="36" borderId="0" xfId="0" applyNumberFormat="1" applyFont="1" applyFill="1" applyAlignment="1">
      <alignment horizontal="right" vertical="center" wrapText="1"/>
    </xf>
    <xf numFmtId="3" fontId="67" fillId="36" borderId="20" xfId="0" applyNumberFormat="1" applyFont="1" applyFill="1" applyBorder="1" applyAlignment="1">
      <alignment horizontal="right" vertical="center" wrapText="1"/>
    </xf>
    <xf numFmtId="3" fontId="7" fillId="36" borderId="0" xfId="0" applyNumberFormat="1" applyFont="1" applyFill="1" applyAlignment="1">
      <alignment horizontal="right" vertical="center" wrapText="1"/>
    </xf>
    <xf numFmtId="3" fontId="0" fillId="36" borderId="20" xfId="0" applyNumberFormat="1" applyFont="1" applyFill="1" applyBorder="1" applyAlignment="1">
      <alignment horizontal="right" vertical="center" wrapText="1"/>
    </xf>
    <xf numFmtId="0" fontId="0" fillId="37" borderId="0" xfId="0" applyFont="1" applyFill="1" applyAlignment="1">
      <alignment horizontal="justify" vertical="center"/>
    </xf>
    <xf numFmtId="3" fontId="7" fillId="37" borderId="0" xfId="0" applyNumberFormat="1" applyFont="1" applyFill="1" applyAlignment="1">
      <alignment horizontal="right" vertical="center" wrapText="1"/>
    </xf>
    <xf numFmtId="3" fontId="67" fillId="37" borderId="20" xfId="0" applyNumberFormat="1" applyFont="1" applyFill="1" applyBorder="1" applyAlignment="1">
      <alignment horizontal="right" vertical="center" wrapText="1"/>
    </xf>
    <xf numFmtId="0" fontId="16" fillId="37" borderId="0" xfId="0" applyFont="1" applyFill="1" applyAlignment="1">
      <alignment horizontal="justify" vertical="center" wrapText="1"/>
    </xf>
    <xf numFmtId="3" fontId="16" fillId="37" borderId="0" xfId="0" applyNumberFormat="1" applyFont="1" applyFill="1" applyBorder="1" applyAlignment="1">
      <alignment horizontal="right" vertical="center" wrapText="1"/>
    </xf>
    <xf numFmtId="0" fontId="0" fillId="37" borderId="0" xfId="0" applyFont="1" applyFill="1" applyAlignment="1">
      <alignment horizontal="justify" vertical="center" wrapText="1"/>
    </xf>
    <xf numFmtId="3" fontId="7" fillId="37" borderId="31" xfId="0" applyNumberFormat="1" applyFont="1" applyFill="1" applyBorder="1" applyAlignment="1">
      <alignment vertical="center" wrapText="1"/>
    </xf>
    <xf numFmtId="3" fontId="0" fillId="37" borderId="0" xfId="0" applyNumberFormat="1" applyFont="1" applyFill="1" applyBorder="1" applyAlignment="1">
      <alignment horizontal="right" vertical="center" wrapText="1"/>
    </xf>
    <xf numFmtId="0" fontId="0" fillId="37" borderId="0" xfId="0" applyFont="1" applyFill="1" applyAlignment="1">
      <alignment vertical="center" wrapText="1"/>
    </xf>
    <xf numFmtId="3" fontId="0" fillId="37" borderId="0" xfId="0" applyNumberFormat="1" applyFont="1" applyFill="1" applyAlignment="1">
      <alignment vertical="center" wrapText="1"/>
    </xf>
    <xf numFmtId="3" fontId="0" fillId="37" borderId="20" xfId="0" applyNumberFormat="1" applyFont="1" applyFill="1" applyBorder="1" applyAlignment="1">
      <alignment vertical="center" wrapText="1"/>
    </xf>
    <xf numFmtId="0" fontId="6" fillId="37" borderId="0" xfId="0" applyFont="1" applyFill="1" applyAlignment="1">
      <alignment vertical="top"/>
    </xf>
    <xf numFmtId="0" fontId="2" fillId="37" borderId="0" xfId="0" applyFont="1" applyFill="1" applyAlignment="1">
      <alignment vertical="top"/>
    </xf>
    <xf numFmtId="0" fontId="6" fillId="37" borderId="0" xfId="0" applyFont="1" applyFill="1" applyAlignment="1">
      <alignment horizontal="center" vertical="top"/>
    </xf>
    <xf numFmtId="0" fontId="6" fillId="37" borderId="0" xfId="0" applyFont="1" applyFill="1" applyAlignment="1">
      <alignment horizontal="center" vertical="center" wrapText="1"/>
    </xf>
    <xf numFmtId="0" fontId="6" fillId="37" borderId="0" xfId="0" applyFont="1" applyFill="1" applyAlignment="1">
      <alignment vertical="center" wrapText="1"/>
    </xf>
    <xf numFmtId="3" fontId="6" fillId="37" borderId="31" xfId="0" applyNumberFormat="1" applyFont="1" applyFill="1" applyBorder="1" applyAlignment="1">
      <alignment horizontal="right" vertical="top"/>
    </xf>
    <xf numFmtId="0" fontId="6" fillId="37" borderId="31" xfId="0" applyFont="1" applyFill="1" applyBorder="1" applyAlignment="1">
      <alignment vertical="top"/>
    </xf>
    <xf numFmtId="0" fontId="2" fillId="37" borderId="0" xfId="0" applyFont="1" applyFill="1" applyAlignment="1">
      <alignment vertical="center" wrapText="1"/>
    </xf>
    <xf numFmtId="3" fontId="2" fillId="37" borderId="0" xfId="0" applyNumberFormat="1" applyFont="1" applyFill="1" applyAlignment="1">
      <alignment horizontal="right" vertical="top"/>
    </xf>
    <xf numFmtId="0" fontId="42" fillId="37" borderId="0" xfId="0" applyFont="1" applyFill="1" applyAlignment="1">
      <alignment vertical="top"/>
    </xf>
    <xf numFmtId="0" fontId="43" fillId="37" borderId="0" xfId="0" applyFont="1" applyFill="1" applyAlignment="1">
      <alignment vertical="center" wrapText="1"/>
    </xf>
    <xf numFmtId="0" fontId="2" fillId="37" borderId="20" xfId="0" applyFont="1" applyFill="1" applyBorder="1" applyAlignment="1">
      <alignment vertical="top"/>
    </xf>
    <xf numFmtId="0" fontId="6" fillId="37" borderId="31" xfId="0" applyFont="1" applyFill="1" applyBorder="1" applyAlignment="1">
      <alignment horizontal="right" vertical="top"/>
    </xf>
    <xf numFmtId="3" fontId="44" fillId="37" borderId="31" xfId="0" applyNumberFormat="1" applyFont="1" applyFill="1" applyBorder="1" applyAlignment="1">
      <alignment horizontal="right" vertical="top"/>
    </xf>
    <xf numFmtId="0" fontId="2" fillId="37" borderId="0" xfId="0" applyFont="1" applyFill="1" applyAlignment="1">
      <alignment horizontal="center" vertical="center" wrapText="1"/>
    </xf>
    <xf numFmtId="3" fontId="6" fillId="37" borderId="32" xfId="0" applyNumberFormat="1" applyFont="1" applyFill="1" applyBorder="1" applyAlignment="1">
      <alignment horizontal="right" vertical="center" wrapText="1"/>
    </xf>
    <xf numFmtId="3" fontId="2" fillId="37" borderId="0" xfId="0" applyNumberFormat="1" applyFont="1" applyFill="1" applyAlignment="1">
      <alignment horizontal="right" vertical="center" wrapText="1"/>
    </xf>
    <xf numFmtId="3" fontId="2" fillId="37" borderId="20" xfId="0" applyNumberFormat="1" applyFont="1" applyFill="1" applyBorder="1" applyAlignment="1">
      <alignment horizontal="right" vertical="center" wrapText="1"/>
    </xf>
    <xf numFmtId="3" fontId="6" fillId="37" borderId="31" xfId="0" applyNumberFormat="1" applyFont="1" applyFill="1" applyBorder="1" applyAlignment="1">
      <alignment horizontal="right" vertical="center" wrapText="1"/>
    </xf>
    <xf numFmtId="3" fontId="6" fillId="37" borderId="0" xfId="0" applyNumberFormat="1" applyFont="1" applyFill="1" applyBorder="1" applyAlignment="1">
      <alignment horizontal="right" vertical="center" wrapText="1"/>
    </xf>
    <xf numFmtId="3" fontId="6" fillId="37" borderId="0" xfId="0" applyNumberFormat="1" applyFont="1" applyFill="1" applyBorder="1" applyAlignment="1">
      <alignment/>
    </xf>
    <xf numFmtId="3" fontId="2" fillId="37" borderId="0" xfId="0" applyNumberFormat="1" applyFont="1" applyFill="1" applyBorder="1" applyAlignment="1">
      <alignment/>
    </xf>
    <xf numFmtId="0" fontId="2" fillId="37" borderId="0" xfId="0" applyFont="1" applyFill="1" applyBorder="1" applyAlignment="1">
      <alignment vertical="top"/>
    </xf>
    <xf numFmtId="0" fontId="7" fillId="37" borderId="0" xfId="0" applyFont="1" applyFill="1" applyAlignment="1">
      <alignment vertical="top"/>
    </xf>
    <xf numFmtId="165" fontId="7" fillId="37" borderId="0" xfId="88" applyNumberFormat="1" applyFont="1" applyFill="1" applyAlignment="1">
      <alignment vertical="top"/>
    </xf>
    <xf numFmtId="3" fontId="7" fillId="37" borderId="0" xfId="0" applyNumberFormat="1" applyFont="1" applyFill="1" applyAlignment="1">
      <alignment vertical="top"/>
    </xf>
    <xf numFmtId="165" fontId="0" fillId="37" borderId="0" xfId="88" applyNumberFormat="1" applyFont="1" applyFill="1" applyAlignment="1">
      <alignment vertical="top"/>
    </xf>
    <xf numFmtId="3" fontId="16" fillId="0" borderId="20" xfId="0" applyNumberFormat="1" applyFont="1" applyFill="1" applyBorder="1" applyAlignment="1">
      <alignment horizontal="right" vertical="top"/>
    </xf>
    <xf numFmtId="3" fontId="6" fillId="0" borderId="31" xfId="0" applyNumberFormat="1" applyFont="1" applyFill="1" applyBorder="1" applyAlignment="1">
      <alignment horizontal="right" vertical="top"/>
    </xf>
    <xf numFmtId="3" fontId="6" fillId="0" borderId="32" xfId="0" applyNumberFormat="1" applyFont="1" applyFill="1" applyBorder="1" applyAlignment="1">
      <alignment horizontal="right" vertical="center" wrapText="1"/>
    </xf>
    <xf numFmtId="3" fontId="0" fillId="0" borderId="0" xfId="0" applyNumberFormat="1" applyFont="1" applyFill="1" applyBorder="1" applyAlignment="1">
      <alignment horizontal="right" vertical="center" wrapText="1"/>
    </xf>
    <xf numFmtId="3" fontId="0" fillId="0" borderId="0" xfId="0" applyNumberFormat="1" applyFont="1" applyAlignment="1">
      <alignment/>
    </xf>
    <xf numFmtId="3" fontId="2" fillId="0" borderId="0" xfId="0" applyNumberFormat="1" applyFont="1" applyFill="1" applyAlignment="1">
      <alignment horizontal="right" vertical="center" wrapText="1"/>
    </xf>
    <xf numFmtId="3" fontId="2" fillId="0" borderId="0" xfId="0" applyNumberFormat="1" applyFont="1" applyFill="1" applyAlignment="1">
      <alignment horizontal="right" vertical="top"/>
    </xf>
    <xf numFmtId="0" fontId="0" fillId="37" borderId="0" xfId="0" applyFont="1" applyFill="1" applyAlignment="1">
      <alignment vertical="top"/>
    </xf>
    <xf numFmtId="0" fontId="16" fillId="37" borderId="0" xfId="0" applyFont="1" applyFill="1" applyAlignment="1">
      <alignment horizontal="center" vertical="top"/>
    </xf>
    <xf numFmtId="0" fontId="16" fillId="37" borderId="0" xfId="0" applyFont="1" applyFill="1" applyAlignment="1">
      <alignment horizontal="justify" vertical="top"/>
    </xf>
    <xf numFmtId="3" fontId="9" fillId="37" borderId="0" xfId="0" applyNumberFormat="1" applyFont="1" applyFill="1" applyBorder="1" applyAlignment="1">
      <alignment horizontal="right" vertical="top"/>
    </xf>
    <xf numFmtId="0" fontId="16" fillId="37" borderId="0" xfId="0" applyFont="1" applyFill="1" applyAlignment="1">
      <alignment horizontal="justify" vertical="center"/>
    </xf>
    <xf numFmtId="0" fontId="0" fillId="37" borderId="0" xfId="0" applyFont="1" applyFill="1" applyAlignment="1">
      <alignment vertical="top"/>
    </xf>
    <xf numFmtId="0" fontId="7" fillId="37" borderId="0" xfId="0" applyFont="1" applyFill="1" applyAlignment="1">
      <alignment vertical="top"/>
    </xf>
    <xf numFmtId="0" fontId="16" fillId="37" borderId="0" xfId="0" applyFont="1" applyFill="1" applyAlignment="1">
      <alignment horizontal="center" vertical="top"/>
    </xf>
    <xf numFmtId="3" fontId="2" fillId="0" borderId="18" xfId="0" applyNumberFormat="1" applyFont="1" applyFill="1" applyBorder="1" applyAlignment="1" applyProtection="1">
      <alignment vertical="center"/>
      <protection locked="0"/>
    </xf>
    <xf numFmtId="0" fontId="0" fillId="0" borderId="18" xfId="0" applyFill="1" applyBorder="1" applyAlignment="1">
      <alignment/>
    </xf>
    <xf numFmtId="10" fontId="2" fillId="0" borderId="18" xfId="88" applyNumberFormat="1" applyFont="1" applyFill="1" applyBorder="1" applyAlignment="1" applyProtection="1">
      <alignment vertical="center"/>
      <protection hidden="1"/>
    </xf>
    <xf numFmtId="0" fontId="16" fillId="37" borderId="0" xfId="0" applyFont="1" applyFill="1" applyAlignment="1">
      <alignment horizontal="left" vertical="top"/>
    </xf>
    <xf numFmtId="0" fontId="7" fillId="37" borderId="0" xfId="0" applyFont="1" applyFill="1" applyBorder="1" applyAlignment="1">
      <alignment horizontal="justify" vertical="top"/>
    </xf>
    <xf numFmtId="0" fontId="0" fillId="37" borderId="0" xfId="0" applyFont="1" applyFill="1" applyBorder="1" applyAlignment="1">
      <alignment horizontal="justify" vertical="top"/>
    </xf>
    <xf numFmtId="0" fontId="0" fillId="37" borderId="0" xfId="0" applyFont="1" applyFill="1" applyBorder="1" applyAlignment="1">
      <alignment horizontal="left" vertical="top"/>
    </xf>
    <xf numFmtId="0" fontId="7" fillId="37" borderId="0" xfId="0" applyFont="1" applyFill="1" applyBorder="1" applyAlignment="1">
      <alignment horizontal="left" vertical="top"/>
    </xf>
    <xf numFmtId="0" fontId="0" fillId="37" borderId="0" xfId="0" applyFont="1" applyFill="1" applyAlignment="1">
      <alignment vertical="top"/>
    </xf>
    <xf numFmtId="0" fontId="7" fillId="37" borderId="0" xfId="0" applyFont="1" applyFill="1" applyAlignment="1">
      <alignment vertical="top"/>
    </xf>
    <xf numFmtId="0" fontId="0" fillId="37" borderId="0" xfId="0" applyFont="1" applyFill="1" applyAlignment="1">
      <alignment vertical="top"/>
    </xf>
    <xf numFmtId="0" fontId="0" fillId="37" borderId="0" xfId="0" applyFont="1" applyFill="1" applyAlignment="1">
      <alignment horizontal="justify" vertical="top"/>
    </xf>
    <xf numFmtId="9" fontId="0" fillId="37" borderId="0" xfId="0" applyNumberFormat="1" applyFont="1" applyFill="1" applyAlignment="1">
      <alignment horizontal="center" vertical="center"/>
    </xf>
    <xf numFmtId="0" fontId="7" fillId="37" borderId="0" xfId="0" applyFont="1" applyFill="1" applyAlignment="1">
      <alignment horizontal="center" vertical="top" wrapText="1"/>
    </xf>
    <xf numFmtId="0" fontId="7" fillId="37" borderId="0" xfId="0" applyFont="1" applyFill="1" applyAlignment="1">
      <alignment horizontal="justify" vertical="center"/>
    </xf>
    <xf numFmtId="0" fontId="0" fillId="37" borderId="0" xfId="0" applyFont="1" applyFill="1" applyAlignment="1">
      <alignment horizontal="justify" vertical="center"/>
    </xf>
    <xf numFmtId="0" fontId="0" fillId="37" borderId="0" xfId="0" applyFont="1" applyFill="1" applyBorder="1" applyAlignment="1">
      <alignment horizontal="left" vertical="top"/>
    </xf>
    <xf numFmtId="0" fontId="0" fillId="0" borderId="0" xfId="0" applyFont="1" applyFill="1" applyAlignment="1">
      <alignment vertical="center" wrapText="1"/>
    </xf>
    <xf numFmtId="3" fontId="7" fillId="0" borderId="0" xfId="0" applyNumberFormat="1" applyFont="1" applyFill="1" applyAlignment="1">
      <alignment horizontal="right" vertical="center" wrapText="1"/>
    </xf>
    <xf numFmtId="3" fontId="3" fillId="0" borderId="21" xfId="83" applyNumberFormat="1" applyFont="1" applyFill="1" applyBorder="1" applyAlignment="1" applyProtection="1">
      <alignment horizontal="right" vertical="center"/>
      <protection hidden="1" locked="0"/>
    </xf>
    <xf numFmtId="0" fontId="68" fillId="0" borderId="0" xfId="0" applyFont="1" applyAlignment="1">
      <alignment/>
    </xf>
    <xf numFmtId="3" fontId="68" fillId="0" borderId="0" xfId="0" applyNumberFormat="1" applyFont="1" applyAlignment="1">
      <alignment/>
    </xf>
    <xf numFmtId="0" fontId="68" fillId="37" borderId="0" xfId="0" applyFont="1" applyFill="1" applyAlignment="1">
      <alignment/>
    </xf>
    <xf numFmtId="0" fontId="45" fillId="37" borderId="33" xfId="0" applyFont="1" applyFill="1" applyBorder="1" applyAlignment="1">
      <alignment horizontal="center" vertical="center" wrapText="1"/>
    </xf>
    <xf numFmtId="0" fontId="45" fillId="37" borderId="34" xfId="0" applyFont="1" applyFill="1" applyBorder="1" applyAlignment="1">
      <alignment horizontal="center" vertical="center"/>
    </xf>
    <xf numFmtId="3" fontId="47" fillId="37" borderId="35" xfId="0" applyNumberFormat="1" applyFont="1" applyFill="1" applyBorder="1" applyAlignment="1">
      <alignment/>
    </xf>
    <xf numFmtId="4" fontId="47" fillId="37" borderId="36" xfId="0" applyNumberFormat="1" applyFont="1" applyFill="1" applyBorder="1" applyAlignment="1">
      <alignment/>
    </xf>
    <xf numFmtId="3" fontId="48" fillId="37" borderId="37" xfId="0" applyNumberFormat="1" applyFont="1" applyFill="1" applyBorder="1" applyAlignment="1">
      <alignment/>
    </xf>
    <xf numFmtId="4" fontId="48" fillId="37" borderId="38" xfId="0" applyNumberFormat="1" applyFont="1" applyFill="1" applyBorder="1" applyAlignment="1">
      <alignment/>
    </xf>
    <xf numFmtId="3" fontId="48" fillId="37" borderId="31" xfId="0" applyNumberFormat="1" applyFont="1" applyFill="1" applyBorder="1" applyAlignment="1">
      <alignment/>
    </xf>
    <xf numFmtId="3" fontId="47" fillId="37" borderId="39" xfId="0" applyNumberFormat="1" applyFont="1" applyFill="1" applyBorder="1" applyAlignment="1">
      <alignment/>
    </xf>
    <xf numFmtId="4" fontId="47" fillId="37" borderId="40" xfId="0" applyNumberFormat="1" applyFont="1" applyFill="1" applyBorder="1" applyAlignment="1">
      <alignment/>
    </xf>
    <xf numFmtId="3" fontId="47" fillId="37" borderId="41" xfId="0" applyNumberFormat="1" applyFont="1" applyFill="1" applyBorder="1" applyAlignment="1">
      <alignment/>
    </xf>
    <xf numFmtId="4" fontId="47" fillId="37" borderId="34" xfId="0" applyNumberFormat="1" applyFont="1" applyFill="1" applyBorder="1" applyAlignment="1">
      <alignment/>
    </xf>
    <xf numFmtId="3" fontId="47" fillId="37" borderId="20" xfId="0" applyNumberFormat="1" applyFont="1" applyFill="1" applyBorder="1" applyAlignment="1">
      <alignment/>
    </xf>
    <xf numFmtId="3" fontId="48" fillId="37" borderId="39" xfId="0" applyNumberFormat="1" applyFont="1" applyFill="1" applyBorder="1" applyAlignment="1">
      <alignment/>
    </xf>
    <xf numFmtId="4" fontId="48" fillId="37" borderId="40" xfId="0" applyNumberFormat="1" applyFont="1" applyFill="1" applyBorder="1" applyAlignment="1">
      <alignment/>
    </xf>
    <xf numFmtId="3" fontId="48" fillId="37" borderId="0" xfId="0" applyNumberFormat="1" applyFont="1" applyFill="1" applyBorder="1" applyAlignment="1">
      <alignment/>
    </xf>
    <xf numFmtId="3" fontId="47" fillId="37" borderId="37" xfId="0" applyNumberFormat="1" applyFont="1" applyFill="1" applyBorder="1" applyAlignment="1">
      <alignment/>
    </xf>
    <xf numFmtId="4" fontId="47" fillId="37" borderId="38" xfId="0" applyNumberFormat="1" applyFont="1" applyFill="1" applyBorder="1" applyAlignment="1">
      <alignment/>
    </xf>
    <xf numFmtId="3" fontId="48" fillId="37" borderId="38" xfId="0" applyNumberFormat="1" applyFont="1" applyFill="1" applyBorder="1" applyAlignment="1">
      <alignment/>
    </xf>
    <xf numFmtId="0" fontId="0" fillId="37" borderId="0" xfId="0" applyFont="1" applyFill="1" applyAlignment="1">
      <alignment horizontal="right" vertical="center" wrapText="1"/>
    </xf>
    <xf numFmtId="3" fontId="0" fillId="37" borderId="0" xfId="0" applyNumberFormat="1" applyFont="1" applyFill="1" applyAlignment="1">
      <alignment horizontal="right" vertical="top" wrapText="1"/>
    </xf>
    <xf numFmtId="4" fontId="7" fillId="37" borderId="0" xfId="0" applyNumberFormat="1" applyFont="1" applyFill="1" applyAlignment="1">
      <alignment horizontal="right" vertical="top" wrapText="1"/>
    </xf>
    <xf numFmtId="0" fontId="16" fillId="37" borderId="0" xfId="0" applyFont="1" applyFill="1" applyAlignment="1">
      <alignment horizontal="center" vertical="top"/>
    </xf>
    <xf numFmtId="0" fontId="7" fillId="37" borderId="0" xfId="0" applyFont="1" applyFill="1" applyAlignment="1">
      <alignment vertical="top"/>
    </xf>
    <xf numFmtId="0" fontId="16" fillId="37" borderId="0" xfId="0" applyFont="1" applyFill="1" applyAlignment="1">
      <alignment horizontal="justify" vertical="top"/>
    </xf>
    <xf numFmtId="0" fontId="35" fillId="37" borderId="0" xfId="0" applyFont="1" applyFill="1" applyAlignment="1">
      <alignment vertical="top"/>
    </xf>
    <xf numFmtId="0" fontId="0" fillId="37" borderId="0" xfId="0" applyFont="1" applyFill="1" applyAlignment="1">
      <alignment vertical="top"/>
    </xf>
    <xf numFmtId="0" fontId="4" fillId="0" borderId="29" xfId="83" applyFont="1" applyFill="1" applyBorder="1" applyAlignment="1" applyProtection="1">
      <alignment horizontal="center" vertical="top"/>
      <protection hidden="1"/>
    </xf>
    <xf numFmtId="0" fontId="4" fillId="0" borderId="29" xfId="83" applyFont="1" applyFill="1" applyBorder="1" applyAlignment="1" applyProtection="1">
      <alignment horizontal="center"/>
      <protection hidden="1"/>
    </xf>
    <xf numFmtId="0" fontId="4" fillId="0" borderId="18" xfId="83" applyFont="1" applyBorder="1" applyAlignment="1" applyProtection="1">
      <alignment horizontal="right" vertical="center" wrapText="1"/>
      <protection hidden="1"/>
    </xf>
    <xf numFmtId="0" fontId="4" fillId="0" borderId="26" xfId="83" applyFont="1" applyBorder="1" applyAlignment="1" applyProtection="1">
      <alignment horizontal="right" wrapText="1"/>
      <protection hidden="1"/>
    </xf>
    <xf numFmtId="49" fontId="5" fillId="0" borderId="28" xfId="68" applyNumberFormat="1" applyFill="1" applyBorder="1" applyAlignment="1" applyProtection="1">
      <alignment horizontal="left" vertical="center"/>
      <protection hidden="1" locked="0"/>
    </xf>
    <xf numFmtId="49" fontId="3" fillId="0" borderId="29" xfId="83" applyNumberFormat="1" applyFont="1" applyFill="1" applyBorder="1" applyAlignment="1" applyProtection="1">
      <alignment horizontal="left" vertical="center"/>
      <protection hidden="1" locked="0"/>
    </xf>
    <xf numFmtId="49" fontId="3" fillId="0" borderId="30" xfId="83" applyNumberFormat="1" applyFont="1" applyFill="1" applyBorder="1" applyAlignment="1" applyProtection="1">
      <alignment horizontal="left" vertical="center"/>
      <protection hidden="1" locked="0"/>
    </xf>
    <xf numFmtId="0" fontId="4" fillId="0" borderId="18" xfId="83" applyFont="1" applyBorder="1" applyAlignment="1" applyProtection="1">
      <alignment horizontal="right" vertical="center"/>
      <protection hidden="1"/>
    </xf>
    <xf numFmtId="0" fontId="4" fillId="0" borderId="26" xfId="83" applyFont="1" applyBorder="1" applyAlignment="1" applyProtection="1">
      <alignment horizontal="right"/>
      <protection hidden="1"/>
    </xf>
    <xf numFmtId="49" fontId="3" fillId="0" borderId="28" xfId="83" applyNumberFormat="1" applyFont="1" applyFill="1" applyBorder="1" applyAlignment="1" applyProtection="1">
      <alignment horizontal="left" vertical="center"/>
      <protection hidden="1" locked="0"/>
    </xf>
    <xf numFmtId="0" fontId="4" fillId="0" borderId="30" xfId="83" applyFont="1" applyFill="1" applyBorder="1" applyAlignment="1">
      <alignment horizontal="left" vertical="center"/>
      <protection/>
    </xf>
    <xf numFmtId="0" fontId="15" fillId="0" borderId="0" xfId="90" applyFont="1" applyBorder="1" applyAlignment="1" applyProtection="1">
      <alignment horizontal="left"/>
      <protection hidden="1"/>
    </xf>
    <xf numFmtId="0" fontId="16" fillId="0" borderId="0" xfId="90" applyFont="1" applyBorder="1" applyAlignment="1">
      <alignment/>
      <protection/>
    </xf>
    <xf numFmtId="0" fontId="13" fillId="0" borderId="0" xfId="90" applyFont="1" applyBorder="1" applyAlignment="1" applyProtection="1">
      <alignment horizontal="left"/>
      <protection hidden="1"/>
    </xf>
    <xf numFmtId="0" fontId="9" fillId="0" borderId="0" xfId="90" applyBorder="1" applyAlignment="1">
      <alignment/>
      <protection/>
    </xf>
    <xf numFmtId="0" fontId="9" fillId="0" borderId="26" xfId="90" applyBorder="1" applyAlignment="1">
      <alignment/>
      <protection/>
    </xf>
    <xf numFmtId="0" fontId="4" fillId="0" borderId="42" xfId="83" applyFont="1" applyBorder="1" applyAlignment="1" applyProtection="1">
      <alignment horizontal="center" vertical="top"/>
      <protection hidden="1"/>
    </xf>
    <xf numFmtId="0" fontId="4" fillId="0" borderId="42" xfId="83" applyFont="1" applyBorder="1" applyAlignment="1">
      <alignment horizontal="center"/>
      <protection/>
    </xf>
    <xf numFmtId="0" fontId="4" fillId="0" borderId="43" xfId="83" applyFont="1" applyBorder="1" applyAlignment="1">
      <alignment/>
      <protection/>
    </xf>
    <xf numFmtId="0" fontId="10" fillId="0" borderId="44" xfId="83" applyFont="1" applyBorder="1" applyAlignment="1">
      <alignment/>
      <protection/>
    </xf>
    <xf numFmtId="0" fontId="10" fillId="0" borderId="19" xfId="83" applyFont="1" applyBorder="1" applyAlignment="1">
      <alignment/>
      <protection/>
    </xf>
    <xf numFmtId="0" fontId="4" fillId="0" borderId="0" xfId="83" applyFont="1" applyBorder="1" applyAlignment="1" applyProtection="1">
      <alignment vertical="center"/>
      <protection hidden="1"/>
    </xf>
    <xf numFmtId="49" fontId="3" fillId="0" borderId="28" xfId="83" applyNumberFormat="1" applyFont="1" applyFill="1" applyBorder="1" applyAlignment="1" applyProtection="1">
      <alignment horizontal="center" vertical="center"/>
      <protection hidden="1" locked="0"/>
    </xf>
    <xf numFmtId="49" fontId="3" fillId="0" borderId="30" xfId="83" applyNumberFormat="1" applyFont="1" applyFill="1" applyBorder="1" applyAlignment="1" applyProtection="1">
      <alignment horizontal="center" vertical="center"/>
      <protection hidden="1" locked="0"/>
    </xf>
    <xf numFmtId="0" fontId="3" fillId="0" borderId="28" xfId="83" applyFont="1" applyFill="1" applyBorder="1" applyAlignment="1" applyProtection="1">
      <alignment horizontal="left" vertical="center"/>
      <protection hidden="1" locked="0"/>
    </xf>
    <xf numFmtId="0" fontId="4" fillId="0" borderId="29" xfId="83" applyFont="1" applyFill="1" applyBorder="1" applyAlignment="1">
      <alignment/>
      <protection/>
    </xf>
    <xf numFmtId="0" fontId="4" fillId="0" borderId="30" xfId="83" applyFont="1" applyFill="1" applyBorder="1" applyAlignment="1">
      <alignment/>
      <protection/>
    </xf>
    <xf numFmtId="0" fontId="4" fillId="0" borderId="0" xfId="83" applyFont="1" applyBorder="1" applyAlignment="1" applyProtection="1">
      <alignment horizontal="center" vertical="top"/>
      <protection hidden="1"/>
    </xf>
    <xf numFmtId="0" fontId="4" fillId="0" borderId="0" xfId="83" applyFont="1" applyBorder="1" applyAlignment="1" applyProtection="1">
      <alignment horizontal="center"/>
      <protection hidden="1"/>
    </xf>
    <xf numFmtId="0" fontId="4" fillId="0" borderId="19" xfId="83" applyFont="1" applyBorder="1" applyAlignment="1" applyProtection="1">
      <alignment horizontal="center"/>
      <protection hidden="1"/>
    </xf>
    <xf numFmtId="0" fontId="3" fillId="0" borderId="29" xfId="83" applyFont="1" applyFill="1" applyBorder="1" applyAlignment="1" applyProtection="1">
      <alignment horizontal="left" vertical="center"/>
      <protection hidden="1" locked="0"/>
    </xf>
    <xf numFmtId="0" fontId="3" fillId="0" borderId="30" xfId="83" applyFont="1" applyFill="1" applyBorder="1" applyAlignment="1" applyProtection="1">
      <alignment horizontal="left" vertical="center"/>
      <protection hidden="1" locked="0"/>
    </xf>
    <xf numFmtId="0" fontId="3" fillId="0" borderId="28" xfId="83" applyFont="1" applyFill="1" applyBorder="1" applyAlignment="1" applyProtection="1">
      <alignment horizontal="right" vertical="center"/>
      <protection hidden="1" locked="0"/>
    </xf>
    <xf numFmtId="0" fontId="4" fillId="0" borderId="0" xfId="83" applyFont="1" applyBorder="1" applyAlignment="1" applyProtection="1">
      <alignment vertical="top" wrapText="1"/>
      <protection hidden="1"/>
    </xf>
    <xf numFmtId="0" fontId="4" fillId="0" borderId="0" xfId="83" applyFont="1" applyBorder="1" applyAlignment="1" applyProtection="1">
      <alignment wrapText="1"/>
      <protection hidden="1"/>
    </xf>
    <xf numFmtId="0" fontId="4" fillId="0" borderId="29" xfId="83" applyFont="1" applyFill="1" applyBorder="1" applyAlignment="1">
      <alignment horizontal="left"/>
      <protection/>
    </xf>
    <xf numFmtId="0" fontId="4" fillId="0" borderId="30" xfId="83" applyFont="1" applyFill="1" applyBorder="1" applyAlignment="1">
      <alignment horizontal="left"/>
      <protection/>
    </xf>
    <xf numFmtId="0" fontId="4" fillId="0" borderId="0" xfId="83" applyFont="1" applyBorder="1" applyAlignment="1" applyProtection="1">
      <alignment horizontal="right" vertical="center"/>
      <protection hidden="1"/>
    </xf>
    <xf numFmtId="0" fontId="4" fillId="0" borderId="18" xfId="83" applyFont="1" applyBorder="1" applyAlignment="1" applyProtection="1">
      <alignment horizontal="center" vertical="center"/>
      <protection hidden="1"/>
    </xf>
    <xf numFmtId="0" fontId="4" fillId="0" borderId="0" xfId="83" applyFont="1" applyBorder="1" applyAlignment="1">
      <alignment horizontal="center" vertical="center"/>
      <protection/>
    </xf>
    <xf numFmtId="0" fontId="4" fillId="0" borderId="0" xfId="83" applyFont="1" applyBorder="1" applyAlignment="1">
      <alignment horizontal="center"/>
      <protection/>
    </xf>
    <xf numFmtId="0" fontId="4" fillId="0" borderId="0" xfId="83" applyFont="1" applyBorder="1" applyAlignment="1">
      <alignment horizontal="center" vertical="center"/>
      <protection/>
    </xf>
    <xf numFmtId="0" fontId="4" fillId="0" borderId="0" xfId="83" applyFont="1" applyBorder="1" applyAlignment="1">
      <alignment vertical="center"/>
      <protection/>
    </xf>
    <xf numFmtId="0" fontId="4" fillId="0" borderId="0" xfId="83" applyFont="1" applyBorder="1" applyAlignment="1">
      <alignment horizontal="center"/>
      <protection/>
    </xf>
    <xf numFmtId="0" fontId="4" fillId="0" borderId="26" xfId="83" applyFont="1" applyBorder="1" applyAlignment="1">
      <alignment horizontal="center"/>
      <protection/>
    </xf>
    <xf numFmtId="0" fontId="5" fillId="0" borderId="28" xfId="68" applyFill="1" applyBorder="1" applyAlignment="1" applyProtection="1">
      <alignment/>
      <protection hidden="1" locked="0"/>
    </xf>
    <xf numFmtId="0" fontId="3" fillId="0" borderId="29" xfId="83" applyFont="1" applyFill="1" applyBorder="1" applyAlignment="1" applyProtection="1">
      <alignment/>
      <protection hidden="1" locked="0"/>
    </xf>
    <xf numFmtId="0" fontId="3" fillId="0" borderId="30" xfId="83" applyFont="1" applyFill="1" applyBorder="1" applyAlignment="1" applyProtection="1">
      <alignment/>
      <protection hidden="1" locked="0"/>
    </xf>
    <xf numFmtId="0" fontId="4" fillId="0" borderId="0" xfId="83" applyFont="1" applyBorder="1" applyAlignment="1" applyProtection="1">
      <alignment horizontal="right"/>
      <protection hidden="1"/>
    </xf>
    <xf numFmtId="0" fontId="4" fillId="0" borderId="29" xfId="83" applyFont="1" applyFill="1" applyBorder="1" applyAlignment="1">
      <alignment horizontal="left" vertical="center"/>
      <protection/>
    </xf>
    <xf numFmtId="0" fontId="4" fillId="0" borderId="0" xfId="83" applyFont="1" applyBorder="1" applyAlignment="1" applyProtection="1">
      <alignment horizontal="right" wrapText="1"/>
      <protection hidden="1"/>
    </xf>
    <xf numFmtId="0" fontId="4" fillId="0" borderId="18" xfId="83" applyFont="1" applyBorder="1" applyAlignment="1" applyProtection="1">
      <alignment horizontal="right" wrapText="1"/>
      <protection hidden="1"/>
    </xf>
    <xf numFmtId="0" fontId="3" fillId="0" borderId="18" xfId="83" applyFont="1" applyFill="1" applyBorder="1" applyAlignment="1" applyProtection="1">
      <alignment horizontal="left" vertical="center" wrapText="1"/>
      <protection hidden="1"/>
    </xf>
    <xf numFmtId="0" fontId="3" fillId="0" borderId="0" xfId="83" applyFont="1" applyFill="1" applyBorder="1" applyAlignment="1" applyProtection="1">
      <alignment horizontal="left" vertical="center" wrapText="1"/>
      <protection hidden="1"/>
    </xf>
    <xf numFmtId="0" fontId="3" fillId="0" borderId="26" xfId="83" applyFont="1" applyFill="1" applyBorder="1" applyAlignment="1" applyProtection="1">
      <alignment horizontal="left" vertical="center" wrapText="1"/>
      <protection hidden="1"/>
    </xf>
    <xf numFmtId="0" fontId="11" fillId="0" borderId="18" xfId="83" applyFont="1" applyBorder="1" applyAlignment="1" applyProtection="1">
      <alignment horizontal="center" vertical="center" wrapText="1"/>
      <protection hidden="1"/>
    </xf>
    <xf numFmtId="0" fontId="11" fillId="0" borderId="0" xfId="83" applyFont="1" applyBorder="1" applyAlignment="1" applyProtection="1">
      <alignment horizontal="center" vertical="center" wrapText="1"/>
      <protection hidden="1"/>
    </xf>
    <xf numFmtId="0" fontId="11" fillId="0" borderId="26" xfId="83" applyFont="1" applyBorder="1" applyAlignment="1" applyProtection="1">
      <alignment horizontal="center" vertical="center" wrapText="1"/>
      <protection hidden="1"/>
    </xf>
    <xf numFmtId="0" fontId="2" fillId="0" borderId="18" xfId="83" applyFont="1" applyBorder="1" applyAlignment="1" applyProtection="1">
      <alignment horizontal="right" vertical="center" wrapText="1"/>
      <protection hidden="1"/>
    </xf>
    <xf numFmtId="0" fontId="2" fillId="0" borderId="26" xfId="83" applyFont="1" applyBorder="1" applyAlignment="1" applyProtection="1">
      <alignment horizontal="right" wrapText="1"/>
      <protection hidden="1"/>
    </xf>
    <xf numFmtId="1" fontId="3" fillId="0" borderId="28" xfId="83" applyNumberFormat="1" applyFont="1" applyFill="1" applyBorder="1" applyAlignment="1" applyProtection="1">
      <alignment horizontal="center" vertical="center"/>
      <protection hidden="1" locked="0"/>
    </xf>
    <xf numFmtId="1" fontId="3" fillId="0" borderId="30" xfId="83" applyNumberFormat="1" applyFont="1" applyFill="1" applyBorder="1" applyAlignment="1" applyProtection="1">
      <alignment horizontal="center" vertical="center"/>
      <protection hidden="1" locked="0"/>
    </xf>
    <xf numFmtId="0" fontId="6" fillId="0" borderId="21" xfId="0" applyFont="1" applyFill="1" applyBorder="1" applyAlignment="1" applyProtection="1">
      <alignment horizontal="center" vertical="center" wrapText="1"/>
      <protection hidden="1"/>
    </xf>
    <xf numFmtId="0" fontId="3" fillId="0" borderId="28"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3" fillId="0" borderId="49" xfId="0" applyFont="1" applyFill="1" applyBorder="1" applyAlignment="1">
      <alignment horizontal="left" vertical="center" wrapText="1"/>
    </xf>
    <xf numFmtId="0" fontId="10" fillId="0" borderId="0" xfId="0" applyFont="1" applyFill="1" applyBorder="1" applyAlignment="1" applyProtection="1">
      <alignment horizontal="center" vertical="center" wrapText="1"/>
      <protection hidden="1"/>
    </xf>
    <xf numFmtId="0" fontId="7" fillId="0" borderId="29" xfId="0" applyFont="1" applyFill="1" applyBorder="1" applyAlignment="1" applyProtection="1">
      <alignment horizontal="center" vertical="top" wrapText="1"/>
      <protection hidden="1"/>
    </xf>
    <xf numFmtId="0" fontId="7" fillId="0" borderId="23" xfId="0" applyFont="1" applyFill="1" applyBorder="1" applyAlignment="1" applyProtection="1">
      <alignment vertical="center" wrapText="1"/>
      <protection hidden="1"/>
    </xf>
    <xf numFmtId="0" fontId="7" fillId="0" borderId="50" xfId="0" applyFont="1" applyFill="1" applyBorder="1" applyAlignment="1" applyProtection="1">
      <alignment vertical="center" wrapText="1"/>
      <protection hidden="1"/>
    </xf>
    <xf numFmtId="0" fontId="7" fillId="0" borderId="51" xfId="0" applyFont="1" applyFill="1" applyBorder="1" applyAlignment="1" applyProtection="1">
      <alignment vertical="center" wrapText="1"/>
      <protection hidden="1"/>
    </xf>
    <xf numFmtId="0" fontId="3" fillId="0" borderId="23" xfId="0" applyFont="1" applyFill="1" applyBorder="1" applyAlignment="1" applyProtection="1">
      <alignment horizontal="center" vertical="center" wrapText="1"/>
      <protection hidden="1"/>
    </xf>
    <xf numFmtId="0" fontId="3" fillId="0" borderId="50" xfId="0" applyFont="1" applyFill="1" applyBorder="1" applyAlignment="1" applyProtection="1">
      <alignment horizontal="center" vertical="center" wrapText="1"/>
      <protection hidden="1"/>
    </xf>
    <xf numFmtId="0" fontId="3" fillId="0" borderId="51" xfId="0" applyFont="1" applyFill="1" applyBorder="1" applyAlignment="1" applyProtection="1">
      <alignment horizontal="center" vertical="center" wrapText="1"/>
      <protection hidden="1"/>
    </xf>
    <xf numFmtId="0" fontId="4" fillId="0" borderId="16" xfId="0" applyFont="1" applyFill="1" applyBorder="1" applyAlignment="1">
      <alignment horizontal="left" vertical="center" wrapText="1"/>
    </xf>
    <xf numFmtId="0" fontId="4" fillId="0" borderId="48"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52" xfId="0" applyFont="1" applyFill="1" applyBorder="1" applyAlignment="1">
      <alignment horizontal="left" vertical="center" wrapText="1"/>
    </xf>
    <xf numFmtId="0" fontId="3" fillId="0" borderId="53"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0" fillId="0" borderId="50" xfId="0" applyFont="1" applyFill="1" applyBorder="1" applyAlignment="1">
      <alignment vertical="center"/>
    </xf>
    <xf numFmtId="0" fontId="0" fillId="0" borderId="51" xfId="0" applyFont="1" applyFill="1" applyBorder="1" applyAlignment="1">
      <alignment vertical="center"/>
    </xf>
    <xf numFmtId="0" fontId="4" fillId="0" borderId="16" xfId="0" applyFont="1" applyFill="1" applyBorder="1" applyAlignment="1">
      <alignment horizontal="left" vertical="center" wrapText="1" indent="1"/>
    </xf>
    <xf numFmtId="0" fontId="4" fillId="0" borderId="48" xfId="0" applyFont="1" applyFill="1" applyBorder="1" applyAlignment="1">
      <alignment horizontal="left" vertical="center" wrapText="1" indent="1"/>
    </xf>
    <xf numFmtId="0" fontId="4" fillId="0" borderId="49" xfId="0" applyFont="1" applyFill="1" applyBorder="1" applyAlignment="1">
      <alignment horizontal="left" vertical="center" wrapText="1" indent="1"/>
    </xf>
    <xf numFmtId="0" fontId="8" fillId="0" borderId="0" xfId="0" applyFont="1" applyFill="1" applyBorder="1" applyAlignment="1">
      <alignment vertical="center" wrapText="1"/>
    </xf>
    <xf numFmtId="0" fontId="8" fillId="0" borderId="0" xfId="0" applyFont="1" applyFill="1" applyAlignment="1">
      <alignment vertical="center"/>
    </xf>
    <xf numFmtId="0" fontId="3" fillId="0" borderId="54" xfId="0" applyFont="1" applyFill="1" applyBorder="1" applyAlignment="1">
      <alignment horizontal="left" vertical="center" wrapText="1"/>
    </xf>
    <xf numFmtId="0" fontId="3" fillId="0" borderId="55" xfId="0" applyFont="1" applyFill="1" applyBorder="1" applyAlignment="1">
      <alignment horizontal="left" vertical="center" wrapText="1"/>
    </xf>
    <xf numFmtId="0" fontId="3" fillId="0" borderId="56" xfId="0" applyFont="1" applyFill="1" applyBorder="1" applyAlignment="1">
      <alignment horizontal="left" vertical="center" wrapText="1"/>
    </xf>
    <xf numFmtId="0" fontId="3" fillId="0" borderId="50"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46" xfId="0" applyFont="1" applyFill="1" applyBorder="1" applyAlignment="1">
      <alignment vertical="center"/>
    </xf>
    <xf numFmtId="0" fontId="0" fillId="0" borderId="47" xfId="0" applyFont="1" applyFill="1" applyBorder="1" applyAlignment="1">
      <alignment vertical="center"/>
    </xf>
    <xf numFmtId="0" fontId="4" fillId="0" borderId="24" xfId="0" applyFont="1" applyFill="1" applyBorder="1" applyAlignment="1">
      <alignment horizontal="left" vertical="center" wrapText="1"/>
    </xf>
    <xf numFmtId="0" fontId="4" fillId="0" borderId="52" xfId="0" applyFont="1" applyFill="1" applyBorder="1" applyAlignment="1">
      <alignment horizontal="left" vertical="center" wrapText="1"/>
    </xf>
    <xf numFmtId="0" fontId="4" fillId="0" borderId="53" xfId="0" applyFont="1" applyFill="1" applyBorder="1" applyAlignment="1">
      <alignment horizontal="left" vertical="center" wrapText="1"/>
    </xf>
    <xf numFmtId="0" fontId="17" fillId="0" borderId="0" xfId="0" applyFont="1" applyFill="1" applyBorder="1" applyAlignment="1">
      <alignment vertical="center" wrapText="1"/>
    </xf>
    <xf numFmtId="0" fontId="17" fillId="0" borderId="0" xfId="0" applyFont="1" applyFill="1" applyAlignment="1">
      <alignment vertical="center"/>
    </xf>
    <xf numFmtId="0" fontId="7" fillId="0" borderId="29" xfId="0" applyFont="1" applyFill="1" applyBorder="1" applyAlignment="1" applyProtection="1">
      <alignment horizontal="left" vertical="center" wrapText="1"/>
      <protection hidden="1"/>
    </xf>
    <xf numFmtId="0" fontId="3" fillId="0" borderId="22" xfId="0" applyFont="1" applyFill="1" applyBorder="1" applyAlignment="1" applyProtection="1">
      <alignment horizontal="center" vertical="center" wrapText="1"/>
      <protection hidden="1"/>
    </xf>
    <xf numFmtId="0" fontId="6" fillId="0" borderId="22" xfId="0" applyFont="1" applyFill="1" applyBorder="1" applyAlignment="1" applyProtection="1">
      <alignment horizontal="center" vertical="center" wrapText="1"/>
      <protection hidden="1"/>
    </xf>
    <xf numFmtId="0" fontId="3" fillId="0" borderId="16" xfId="0" applyFont="1" applyFill="1" applyBorder="1" applyAlignment="1">
      <alignment horizontal="left" vertical="center" wrapText="1" indent="1"/>
    </xf>
    <xf numFmtId="0" fontId="3" fillId="0" borderId="48" xfId="0" applyFont="1" applyFill="1" applyBorder="1" applyAlignment="1">
      <alignment horizontal="left" vertical="center" wrapText="1" indent="1"/>
    </xf>
    <xf numFmtId="0" fontId="3" fillId="0" borderId="49" xfId="0" applyFont="1" applyFill="1" applyBorder="1" applyAlignment="1">
      <alignment horizontal="left" vertical="center" wrapText="1" indent="1"/>
    </xf>
    <xf numFmtId="0" fontId="4" fillId="0" borderId="54" xfId="0" applyFont="1" applyFill="1" applyBorder="1" applyAlignment="1">
      <alignment horizontal="left" vertical="center" wrapText="1" indent="1"/>
    </xf>
    <xf numFmtId="0" fontId="4" fillId="0" borderId="55" xfId="0" applyFont="1" applyFill="1" applyBorder="1" applyAlignment="1">
      <alignment horizontal="left" vertical="center" wrapText="1" indent="1"/>
    </xf>
    <xf numFmtId="0" fontId="4" fillId="0" borderId="56" xfId="0" applyFont="1" applyFill="1" applyBorder="1" applyAlignment="1">
      <alignment horizontal="left" vertical="center" wrapText="1" indent="1"/>
    </xf>
    <xf numFmtId="0" fontId="7" fillId="0" borderId="0" xfId="0" applyFont="1" applyFill="1" applyBorder="1" applyAlignment="1" applyProtection="1">
      <alignment horizontal="center" vertical="top" wrapText="1"/>
      <protection hidden="1"/>
    </xf>
    <xf numFmtId="0" fontId="3" fillId="0" borderId="24" xfId="0" applyFont="1" applyFill="1" applyBorder="1" applyAlignment="1">
      <alignment horizontal="left" vertical="center" wrapText="1" indent="1"/>
    </xf>
    <xf numFmtId="0" fontId="3" fillId="0" borderId="52" xfId="0" applyFont="1" applyFill="1" applyBorder="1" applyAlignment="1">
      <alignment horizontal="left" vertical="center" wrapText="1" indent="1"/>
    </xf>
    <xf numFmtId="0" fontId="3" fillId="0" borderId="53" xfId="0" applyFont="1" applyFill="1" applyBorder="1" applyAlignment="1">
      <alignment horizontal="left" vertical="center" wrapText="1" indent="1"/>
    </xf>
    <xf numFmtId="0" fontId="3" fillId="0" borderId="44"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45" xfId="0" applyFont="1" applyFill="1" applyBorder="1" applyAlignment="1">
      <alignment horizontal="left" vertical="center" wrapText="1" indent="1"/>
    </xf>
    <xf numFmtId="0" fontId="3" fillId="0" borderId="46" xfId="0" applyFont="1" applyFill="1" applyBorder="1" applyAlignment="1">
      <alignment horizontal="left" vertical="center" wrapText="1" indent="1"/>
    </xf>
    <xf numFmtId="0" fontId="3" fillId="0" borderId="47" xfId="0" applyFont="1" applyFill="1" applyBorder="1" applyAlignment="1">
      <alignment horizontal="left" vertical="center" wrapText="1" indent="1"/>
    </xf>
    <xf numFmtId="0" fontId="6" fillId="0" borderId="23" xfId="0" applyFont="1" applyFill="1" applyBorder="1" applyAlignment="1" applyProtection="1">
      <alignment vertical="center" wrapText="1"/>
      <protection hidden="1"/>
    </xf>
    <xf numFmtId="0" fontId="6" fillId="0" borderId="50" xfId="0" applyFont="1" applyFill="1" applyBorder="1" applyAlignment="1" applyProtection="1">
      <alignment vertical="center" wrapText="1"/>
      <protection hidden="1"/>
    </xf>
    <xf numFmtId="0" fontId="6" fillId="0" borderId="51" xfId="0" applyFont="1" applyFill="1" applyBorder="1" applyAlignment="1" applyProtection="1">
      <alignment vertical="center" wrapText="1"/>
      <protection hidden="1"/>
    </xf>
    <xf numFmtId="0" fontId="10" fillId="0" borderId="0" xfId="0" applyFont="1" applyFill="1" applyBorder="1" applyAlignment="1">
      <alignment horizontal="center" vertical="center" wrapText="1"/>
    </xf>
    <xf numFmtId="0" fontId="7" fillId="0" borderId="29" xfId="0" applyFont="1" applyFill="1" applyBorder="1" applyAlignment="1">
      <alignment horizontal="center" vertical="top" wrapText="1"/>
    </xf>
    <xf numFmtId="0" fontId="3" fillId="0" borderId="22"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0" fillId="0" borderId="50" xfId="0" applyFont="1" applyFill="1" applyBorder="1" applyAlignment="1">
      <alignment vertical="center" wrapText="1"/>
    </xf>
    <xf numFmtId="0" fontId="0" fillId="0" borderId="51" xfId="0" applyFont="1" applyFill="1" applyBorder="1" applyAlignment="1">
      <alignment vertical="center" wrapText="1"/>
    </xf>
    <xf numFmtId="0" fontId="6" fillId="0" borderId="22" xfId="0" applyFont="1" applyFill="1" applyBorder="1" applyAlignment="1" applyProtection="1">
      <alignment vertical="center" wrapText="1"/>
      <protection hidden="1"/>
    </xf>
    <xf numFmtId="0" fontId="7" fillId="0" borderId="0" xfId="0" applyFont="1" applyFill="1" applyBorder="1" applyAlignment="1">
      <alignment horizontal="center" vertical="top" wrapText="1"/>
    </xf>
    <xf numFmtId="0" fontId="6" fillId="0" borderId="21" xfId="0" applyFont="1" applyFill="1" applyBorder="1" applyAlignment="1">
      <alignment horizontal="center" vertical="center" wrapText="1"/>
    </xf>
    <xf numFmtId="0" fontId="0" fillId="0" borderId="48" xfId="0" applyFont="1" applyFill="1" applyBorder="1" applyAlignment="1">
      <alignment/>
    </xf>
    <xf numFmtId="0" fontId="0" fillId="0" borderId="49" xfId="0" applyFont="1" applyFill="1" applyBorder="1" applyAlignment="1">
      <alignment/>
    </xf>
    <xf numFmtId="0" fontId="0" fillId="0" borderId="52" xfId="0" applyFont="1" applyFill="1" applyBorder="1" applyAlignment="1">
      <alignment/>
    </xf>
    <xf numFmtId="0" fontId="0" fillId="0" borderId="53" xfId="0" applyFont="1" applyFill="1" applyBorder="1" applyAlignment="1">
      <alignment/>
    </xf>
    <xf numFmtId="0" fontId="4" fillId="0" borderId="45" xfId="0" applyFont="1" applyFill="1" applyBorder="1" applyAlignment="1">
      <alignment horizontal="left" vertical="center" wrapText="1"/>
    </xf>
    <xf numFmtId="0" fontId="4" fillId="0" borderId="4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52"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19" xfId="0" applyFont="1" applyFill="1" applyBorder="1" applyAlignment="1">
      <alignment vertical="center" wrapText="1"/>
    </xf>
    <xf numFmtId="0" fontId="10" fillId="0" borderId="0" xfId="90"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48"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50" xfId="0" applyFont="1" applyFill="1" applyBorder="1" applyAlignment="1">
      <alignment horizontal="left" vertical="center" wrapText="1"/>
    </xf>
    <xf numFmtId="0" fontId="0" fillId="0" borderId="50" xfId="0" applyFont="1" applyFill="1" applyBorder="1" applyAlignment="1">
      <alignment vertical="center" wrapText="1"/>
    </xf>
    <xf numFmtId="0" fontId="0" fillId="0" borderId="51" xfId="0" applyFont="1" applyFill="1" applyBorder="1" applyAlignment="1">
      <alignment vertical="center" wrapText="1"/>
    </xf>
    <xf numFmtId="0" fontId="7" fillId="0" borderId="0" xfId="90" applyFont="1" applyFill="1" applyBorder="1" applyAlignment="1" applyProtection="1">
      <alignment horizontal="center" vertical="center"/>
      <protection hidden="1"/>
    </xf>
    <xf numFmtId="14" fontId="7" fillId="0" borderId="0" xfId="90" applyNumberFormat="1" applyFont="1" applyFill="1" applyBorder="1" applyAlignment="1" applyProtection="1">
      <alignment horizontal="center" vertical="center"/>
      <protection hidden="1" locked="0"/>
    </xf>
    <xf numFmtId="0" fontId="0" fillId="0" borderId="0" xfId="90" applyFont="1" applyFill="1" applyBorder="1" applyAlignment="1">
      <alignment vertical="center"/>
      <protection/>
    </xf>
    <xf numFmtId="0" fontId="3" fillId="0" borderId="22" xfId="0" applyFont="1" applyFill="1" applyBorder="1" applyAlignment="1">
      <alignment horizontal="center" vertical="center" wrapText="1"/>
    </xf>
    <xf numFmtId="49" fontId="6" fillId="0" borderId="22" xfId="0" applyNumberFormat="1" applyFont="1" applyFill="1" applyBorder="1" applyAlignment="1">
      <alignment horizontal="center" vertical="center" wrapText="1"/>
    </xf>
    <xf numFmtId="0" fontId="0" fillId="37" borderId="0" xfId="0" applyFont="1" applyFill="1" applyAlignment="1">
      <alignment horizontal="left" vertical="top" wrapText="1"/>
    </xf>
    <xf numFmtId="0" fontId="0" fillId="37" borderId="0" xfId="0" applyFont="1" applyFill="1" applyAlignment="1">
      <alignment horizontal="justify" vertical="top" wrapText="1"/>
    </xf>
    <xf numFmtId="0" fontId="7" fillId="37" borderId="0" xfId="0" applyFont="1" applyFill="1" applyAlignment="1">
      <alignment horizontal="left" vertical="top" wrapText="1"/>
    </xf>
    <xf numFmtId="0" fontId="16" fillId="37" borderId="0" xfId="0" applyFont="1" applyFill="1" applyAlignment="1">
      <alignment horizontal="center" vertical="top"/>
    </xf>
    <xf numFmtId="0" fontId="0" fillId="0" borderId="0" xfId="0" applyFont="1" applyFill="1" applyAlignment="1">
      <alignment horizontal="justify" vertical="top" wrapText="1"/>
    </xf>
    <xf numFmtId="0" fontId="47" fillId="37" borderId="37" xfId="0" applyFont="1" applyFill="1" applyBorder="1" applyAlignment="1">
      <alignment horizontal="left"/>
    </xf>
    <xf numFmtId="0" fontId="47" fillId="37" borderId="31" xfId="0" applyFont="1" applyFill="1" applyBorder="1" applyAlignment="1">
      <alignment horizontal="left"/>
    </xf>
    <xf numFmtId="0" fontId="47" fillId="37" borderId="38" xfId="0" applyFont="1" applyFill="1" applyBorder="1" applyAlignment="1">
      <alignment horizontal="left"/>
    </xf>
    <xf numFmtId="0" fontId="47" fillId="37" borderId="35" xfId="0" applyFont="1" applyFill="1" applyBorder="1" applyAlignment="1">
      <alignment horizontal="left" vertical="center" wrapText="1"/>
    </xf>
    <xf numFmtId="0" fontId="47" fillId="37" borderId="42" xfId="0" applyFont="1" applyFill="1" applyBorder="1" applyAlignment="1">
      <alignment horizontal="left" vertical="center" wrapText="1"/>
    </xf>
    <xf numFmtId="0" fontId="47" fillId="37" borderId="36" xfId="0" applyFont="1" applyFill="1" applyBorder="1" applyAlignment="1">
      <alignment horizontal="left" vertical="center" wrapText="1"/>
    </xf>
    <xf numFmtId="0" fontId="47" fillId="37" borderId="39" xfId="0" applyFont="1" applyFill="1" applyBorder="1" applyAlignment="1">
      <alignment horizontal="left" vertical="center" wrapText="1"/>
    </xf>
    <xf numFmtId="0" fontId="47" fillId="37" borderId="0" xfId="0" applyFont="1" applyFill="1" applyBorder="1" applyAlignment="1">
      <alignment horizontal="left" vertical="center" wrapText="1"/>
    </xf>
    <xf numFmtId="0" fontId="47" fillId="37" borderId="40" xfId="0" applyFont="1" applyFill="1" applyBorder="1" applyAlignment="1">
      <alignment horizontal="left" vertical="center" wrapText="1"/>
    </xf>
    <xf numFmtId="0" fontId="7" fillId="37" borderId="0" xfId="0" applyFont="1" applyFill="1" applyAlignment="1">
      <alignment vertical="top"/>
    </xf>
    <xf numFmtId="0" fontId="45" fillId="37" borderId="35" xfId="0" applyFont="1" applyFill="1" applyBorder="1" applyAlignment="1">
      <alignment horizontal="left" vertical="center"/>
    </xf>
    <xf numFmtId="0" fontId="45" fillId="37" borderId="42" xfId="0" applyFont="1" applyFill="1" applyBorder="1" applyAlignment="1">
      <alignment horizontal="left" vertical="center"/>
    </xf>
    <xf numFmtId="0" fontId="45" fillId="37" borderId="36" xfId="0" applyFont="1" applyFill="1" applyBorder="1" applyAlignment="1">
      <alignment horizontal="left" vertical="center"/>
    </xf>
    <xf numFmtId="0" fontId="45" fillId="37" borderId="41" xfId="0" applyFont="1" applyFill="1" applyBorder="1" applyAlignment="1">
      <alignment horizontal="left" vertical="center"/>
    </xf>
    <xf numFmtId="0" fontId="45" fillId="37" borderId="20" xfId="0" applyFont="1" applyFill="1" applyBorder="1" applyAlignment="1">
      <alignment horizontal="left" vertical="center"/>
    </xf>
    <xf numFmtId="0" fontId="45" fillId="37" borderId="34" xfId="0" applyFont="1" applyFill="1" applyBorder="1" applyAlignment="1">
      <alignment horizontal="left" vertical="center"/>
    </xf>
    <xf numFmtId="0" fontId="45" fillId="37" borderId="37" xfId="0" applyFont="1" applyFill="1" applyBorder="1" applyAlignment="1">
      <alignment horizontal="center" vertical="center"/>
    </xf>
    <xf numFmtId="0" fontId="45" fillId="37" borderId="38" xfId="0" applyFont="1" applyFill="1" applyBorder="1" applyAlignment="1">
      <alignment horizontal="center" vertical="center"/>
    </xf>
    <xf numFmtId="0" fontId="0" fillId="37" borderId="0" xfId="0" applyFont="1" applyFill="1" applyAlignment="1">
      <alignment horizontal="justify" vertical="center"/>
    </xf>
    <xf numFmtId="0" fontId="0" fillId="37" borderId="0" xfId="0" applyFont="1" applyFill="1" applyAlignment="1">
      <alignment horizontal="center" vertical="center"/>
    </xf>
    <xf numFmtId="0" fontId="7" fillId="37" borderId="0" xfId="0" applyFont="1" applyFill="1" applyAlignment="1">
      <alignment horizontal="center" vertical="center"/>
    </xf>
    <xf numFmtId="0" fontId="0" fillId="37" borderId="0" xfId="0" applyFont="1" applyFill="1" applyAlignment="1">
      <alignment horizontal="left" vertical="center" wrapText="1"/>
    </xf>
    <xf numFmtId="0" fontId="16" fillId="37" borderId="0" xfId="0" applyFont="1" applyFill="1" applyAlignment="1">
      <alignment horizontal="justify" vertical="top"/>
    </xf>
    <xf numFmtId="0" fontId="9" fillId="37" borderId="0" xfId="0" applyFont="1" applyFill="1" applyAlignment="1">
      <alignment vertical="top"/>
    </xf>
    <xf numFmtId="0" fontId="7" fillId="37" borderId="0" xfId="0" applyFont="1" applyFill="1" applyBorder="1" applyAlignment="1">
      <alignment horizontal="left" vertical="top" wrapText="1"/>
    </xf>
    <xf numFmtId="0" fontId="0" fillId="37" borderId="0" xfId="0" applyFont="1" applyFill="1" applyBorder="1" applyAlignment="1">
      <alignment horizontal="left" vertical="top"/>
    </xf>
    <xf numFmtId="0" fontId="35" fillId="37" borderId="0" xfId="0" applyFont="1" applyFill="1" applyAlignment="1">
      <alignment vertical="top"/>
    </xf>
    <xf numFmtId="0" fontId="7" fillId="37" borderId="0" xfId="0" applyFont="1" applyFill="1" applyAlignment="1">
      <alignment horizontal="left" vertical="top"/>
    </xf>
    <xf numFmtId="0" fontId="7" fillId="37" borderId="0" xfId="0" applyFont="1" applyFill="1" applyBorder="1" applyAlignment="1">
      <alignment horizontal="left" vertical="top"/>
    </xf>
    <xf numFmtId="0" fontId="0" fillId="0" borderId="0" xfId="0" applyFont="1" applyFill="1" applyAlignment="1">
      <alignment horizontal="left" vertical="top" wrapText="1"/>
    </xf>
    <xf numFmtId="0" fontId="7" fillId="37" borderId="0" xfId="0" applyFont="1" applyFill="1" applyAlignment="1">
      <alignment horizontal="justify" vertical="top"/>
    </xf>
    <xf numFmtId="0" fontId="0" fillId="37" borderId="0" xfId="0" applyFont="1" applyFill="1" applyAlignment="1">
      <alignment horizontal="justify" vertical="top"/>
    </xf>
    <xf numFmtId="0" fontId="0" fillId="37" borderId="0" xfId="0" applyFont="1" applyFill="1" applyAlignment="1">
      <alignment horizontal="center" vertical="top"/>
    </xf>
    <xf numFmtId="0" fontId="0" fillId="37" borderId="0" xfId="0" applyFont="1" applyFill="1" applyAlignment="1">
      <alignment vertical="top"/>
    </xf>
    <xf numFmtId="0" fontId="0" fillId="0" borderId="0" xfId="0" applyFont="1" applyFill="1" applyBorder="1" applyAlignment="1">
      <alignment horizontal="left" vertical="top" wrapText="1"/>
    </xf>
    <xf numFmtId="0" fontId="34" fillId="37" borderId="0" xfId="0" applyFont="1" applyFill="1" applyAlignment="1">
      <alignment horizontal="left" vertical="top"/>
    </xf>
    <xf numFmtId="0" fontId="47" fillId="37" borderId="41" xfId="0" applyFont="1" applyFill="1" applyBorder="1" applyAlignment="1">
      <alignment horizontal="left" vertical="center" wrapText="1"/>
    </xf>
    <xf numFmtId="0" fontId="47" fillId="37" borderId="20" xfId="0" applyFont="1" applyFill="1" applyBorder="1" applyAlignment="1">
      <alignment horizontal="left" vertical="center" wrapText="1"/>
    </xf>
    <xf numFmtId="0" fontId="47" fillId="37" borderId="34" xfId="0" applyFont="1" applyFill="1" applyBorder="1" applyAlignment="1">
      <alignment horizontal="left" vertical="center" wrapText="1"/>
    </xf>
  </cellXfs>
  <cellStyles count="83">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Bilješka" xfId="52"/>
    <cellStyle name="Bilješka 2" xfId="53"/>
    <cellStyle name="Bilješka 2 2" xfId="54"/>
    <cellStyle name="Calculation" xfId="55"/>
    <cellStyle name="Check Cell" xfId="56"/>
    <cellStyle name="Comma" xfId="57"/>
    <cellStyle name="Comma [0]" xfId="58"/>
    <cellStyle name="Currency" xfId="59"/>
    <cellStyle name="Currency [0]" xfId="60"/>
    <cellStyle name="Dobro" xfId="61"/>
    <cellStyle name="Explanatory Text" xfId="62"/>
    <cellStyle name="Good" xfId="63"/>
    <cellStyle name="Heading 1" xfId="64"/>
    <cellStyle name="Heading 2" xfId="65"/>
    <cellStyle name="Heading 3" xfId="66"/>
    <cellStyle name="Heading 4" xfId="67"/>
    <cellStyle name="Hyperlink" xfId="68"/>
    <cellStyle name="Hyperlink 2" xfId="69"/>
    <cellStyle name="Input" xfId="70"/>
    <cellStyle name="Izlaz" xfId="71"/>
    <cellStyle name="Linked Cell" xfId="72"/>
    <cellStyle name="Naslov" xfId="73"/>
    <cellStyle name="Neutral" xfId="74"/>
    <cellStyle name="Normal 2" xfId="75"/>
    <cellStyle name="Normal 2 2" xfId="76"/>
    <cellStyle name="Normal 2 3" xfId="77"/>
    <cellStyle name="Normal 2 3 2" xfId="78"/>
    <cellStyle name="Normal 2 4" xfId="79"/>
    <cellStyle name="Normal 3" xfId="80"/>
    <cellStyle name="Normal 3 2" xfId="81"/>
    <cellStyle name="Normal 4" xfId="82"/>
    <cellStyle name="Normal_TFI-POD" xfId="83"/>
    <cellStyle name="Note" xfId="84"/>
    <cellStyle name="Obično 2" xfId="85"/>
    <cellStyle name="Obično 2 2" xfId="86"/>
    <cellStyle name="Output" xfId="87"/>
    <cellStyle name="Percent" xfId="88"/>
    <cellStyle name="Percent 2" xfId="89"/>
    <cellStyle name="Style 1" xfId="90"/>
    <cellStyle name="Tekst upozorenja" xfId="91"/>
    <cellStyle name="Title" xfId="92"/>
    <cellStyle name="Total" xfId="93"/>
    <cellStyle name="Warning Text" xfId="94"/>
    <cellStyle name="Zarez 2" xfId="95"/>
    <cellStyle name="Zarez 2 2" xfId="96"/>
  </cellStyles>
  <dxfs count="5">
    <dxf>
      <font>
        <color indexed="9"/>
      </font>
      <fill>
        <patternFill patternType="solid">
          <bgColor indexed="10"/>
        </patternFill>
      </fill>
    </dxf>
    <dxf>
      <fill>
        <patternFill>
          <bgColor rgb="FFFF0000"/>
        </patternFill>
      </fill>
    </dxf>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optima.hr" TargetMode="External" /><Relationship Id="rId2" Type="http://schemas.openxmlformats.org/officeDocument/2006/relationships/hyperlink" Target="http://www.optima.hr/" TargetMode="External" /><Relationship Id="rId3" Type="http://schemas.openxmlformats.org/officeDocument/2006/relationships/hyperlink" Target="mailto:svetlana.kundovic@optima-telekom.hr"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63"/>
  <sheetViews>
    <sheetView tabSelected="1" zoomScaleSheetLayoutView="110" zoomScalePageLayoutView="0" workbookViewId="0" topLeftCell="A1">
      <selection activeCell="A1" sqref="A1:C1"/>
    </sheetView>
  </sheetViews>
  <sheetFormatPr defaultColWidth="9.140625" defaultRowHeight="12.75"/>
  <cols>
    <col min="1" max="1" width="9.140625" style="11" customWidth="1"/>
    <col min="2" max="2" width="13.00390625" style="11" customWidth="1"/>
    <col min="3" max="6" width="9.140625" style="11" customWidth="1"/>
    <col min="7" max="7" width="15.140625" style="11" customWidth="1"/>
    <col min="8" max="8" width="19.28125" style="11" customWidth="1"/>
    <col min="9" max="9" width="14.421875" style="11" customWidth="1"/>
    <col min="10" max="16384" width="9.140625" style="11" customWidth="1"/>
  </cols>
  <sheetData>
    <row r="1" spans="1:12" ht="15.75">
      <c r="A1" s="329" t="s">
        <v>248</v>
      </c>
      <c r="B1" s="330"/>
      <c r="C1" s="330"/>
      <c r="D1" s="80"/>
      <c r="E1" s="80"/>
      <c r="F1" s="80"/>
      <c r="G1" s="80"/>
      <c r="H1" s="80"/>
      <c r="I1" s="81"/>
      <c r="J1" s="10"/>
      <c r="K1" s="10"/>
      <c r="L1" s="10"/>
    </row>
    <row r="2" spans="1:12" ht="12.75">
      <c r="A2" s="362" t="s">
        <v>249</v>
      </c>
      <c r="B2" s="363"/>
      <c r="C2" s="363"/>
      <c r="D2" s="364"/>
      <c r="E2" s="115">
        <v>40544</v>
      </c>
      <c r="F2" s="12"/>
      <c r="G2" s="13" t="s">
        <v>250</v>
      </c>
      <c r="H2" s="115" t="s">
        <v>594</v>
      </c>
      <c r="I2" s="82"/>
      <c r="J2" s="10"/>
      <c r="K2" s="10"/>
      <c r="L2" s="10"/>
    </row>
    <row r="3" spans="1:12" ht="12.75">
      <c r="A3" s="83"/>
      <c r="B3" s="14"/>
      <c r="C3" s="14"/>
      <c r="D3" s="14"/>
      <c r="E3" s="15"/>
      <c r="F3" s="15"/>
      <c r="G3" s="14"/>
      <c r="H3" s="14"/>
      <c r="I3" s="84"/>
      <c r="J3" s="10"/>
      <c r="K3" s="10"/>
      <c r="L3" s="10"/>
    </row>
    <row r="4" spans="1:12" ht="15">
      <c r="A4" s="365" t="s">
        <v>316</v>
      </c>
      <c r="B4" s="366"/>
      <c r="C4" s="366"/>
      <c r="D4" s="366"/>
      <c r="E4" s="366"/>
      <c r="F4" s="366"/>
      <c r="G4" s="366"/>
      <c r="H4" s="366"/>
      <c r="I4" s="367"/>
      <c r="J4" s="10"/>
      <c r="K4" s="10"/>
      <c r="L4" s="10"/>
    </row>
    <row r="5" spans="1:12" ht="12.75">
      <c r="A5" s="85"/>
      <c r="B5" s="16"/>
      <c r="C5" s="16"/>
      <c r="D5" s="16"/>
      <c r="E5" s="17"/>
      <c r="F5" s="86"/>
      <c r="G5" s="18"/>
      <c r="H5" s="19"/>
      <c r="I5" s="87"/>
      <c r="J5" s="10"/>
      <c r="K5" s="10"/>
      <c r="L5" s="10"/>
    </row>
    <row r="6" spans="1:12" ht="12.75">
      <c r="A6" s="317" t="s">
        <v>251</v>
      </c>
      <c r="B6" s="318"/>
      <c r="C6" s="332" t="s">
        <v>322</v>
      </c>
      <c r="D6" s="333"/>
      <c r="E6" s="29"/>
      <c r="F6" s="29"/>
      <c r="G6" s="29"/>
      <c r="H6" s="29"/>
      <c r="I6" s="88"/>
      <c r="J6" s="10"/>
      <c r="K6" s="10"/>
      <c r="L6" s="10"/>
    </row>
    <row r="7" spans="1:12" ht="12.75">
      <c r="A7" s="89"/>
      <c r="B7" s="22"/>
      <c r="C7" s="16"/>
      <c r="D7" s="16"/>
      <c r="E7" s="29"/>
      <c r="F7" s="29"/>
      <c r="G7" s="29"/>
      <c r="H7" s="29"/>
      <c r="I7" s="88"/>
      <c r="J7" s="10"/>
      <c r="K7" s="10"/>
      <c r="L7" s="10"/>
    </row>
    <row r="8" spans="1:12" ht="12.75">
      <c r="A8" s="368" t="s">
        <v>252</v>
      </c>
      <c r="B8" s="369"/>
      <c r="C8" s="332" t="s">
        <v>323</v>
      </c>
      <c r="D8" s="333"/>
      <c r="E8" s="29"/>
      <c r="F8" s="29"/>
      <c r="G8" s="29"/>
      <c r="H8" s="29"/>
      <c r="I8" s="90"/>
      <c r="J8" s="10"/>
      <c r="K8" s="10"/>
      <c r="L8" s="10"/>
    </row>
    <row r="9" spans="1:12" ht="12.75">
      <c r="A9" s="91"/>
      <c r="B9" s="47"/>
      <c r="C9" s="20"/>
      <c r="D9" s="26"/>
      <c r="E9" s="16"/>
      <c r="F9" s="16"/>
      <c r="G9" s="16"/>
      <c r="H9" s="16"/>
      <c r="I9" s="90"/>
      <c r="J9" s="10"/>
      <c r="K9" s="10"/>
      <c r="L9" s="10"/>
    </row>
    <row r="10" spans="1:12" ht="12.75">
      <c r="A10" s="312" t="s">
        <v>253</v>
      </c>
      <c r="B10" s="360"/>
      <c r="C10" s="332" t="s">
        <v>324</v>
      </c>
      <c r="D10" s="333"/>
      <c r="E10" s="16"/>
      <c r="F10" s="16"/>
      <c r="G10" s="16"/>
      <c r="H10" s="16"/>
      <c r="I10" s="90"/>
      <c r="J10" s="10"/>
      <c r="K10" s="10"/>
      <c r="L10" s="10"/>
    </row>
    <row r="11" spans="1:12" ht="12.75">
      <c r="A11" s="361"/>
      <c r="B11" s="360"/>
      <c r="C11" s="16"/>
      <c r="D11" s="16"/>
      <c r="E11" s="16"/>
      <c r="F11" s="16"/>
      <c r="G11" s="16"/>
      <c r="H11" s="16"/>
      <c r="I11" s="90"/>
      <c r="J11" s="10"/>
      <c r="K11" s="10"/>
      <c r="L11" s="10"/>
    </row>
    <row r="12" spans="1:12" ht="12.75">
      <c r="A12" s="317" t="s">
        <v>254</v>
      </c>
      <c r="B12" s="318"/>
      <c r="C12" s="334" t="s">
        <v>325</v>
      </c>
      <c r="D12" s="359"/>
      <c r="E12" s="359"/>
      <c r="F12" s="359"/>
      <c r="G12" s="359"/>
      <c r="H12" s="359"/>
      <c r="I12" s="320"/>
      <c r="J12" s="10"/>
      <c r="K12" s="10"/>
      <c r="L12" s="10"/>
    </row>
    <row r="13" spans="1:12" ht="12.75">
      <c r="A13" s="89"/>
      <c r="B13" s="22"/>
      <c r="C13" s="21"/>
      <c r="D13" s="16"/>
      <c r="E13" s="16"/>
      <c r="F13" s="16"/>
      <c r="G13" s="16"/>
      <c r="H13" s="16"/>
      <c r="I13" s="90"/>
      <c r="J13" s="10"/>
      <c r="K13" s="10"/>
      <c r="L13" s="10"/>
    </row>
    <row r="14" spans="1:12" ht="12.75">
      <c r="A14" s="317" t="s">
        <v>255</v>
      </c>
      <c r="B14" s="318"/>
      <c r="C14" s="370">
        <v>10010</v>
      </c>
      <c r="D14" s="371"/>
      <c r="E14" s="16"/>
      <c r="F14" s="334" t="s">
        <v>326</v>
      </c>
      <c r="G14" s="359"/>
      <c r="H14" s="359"/>
      <c r="I14" s="320"/>
      <c r="J14" s="10"/>
      <c r="K14" s="10"/>
      <c r="L14" s="10"/>
    </row>
    <row r="15" spans="1:12" ht="12.75">
      <c r="A15" s="89"/>
      <c r="B15" s="22"/>
      <c r="C15" s="16"/>
      <c r="D15" s="16"/>
      <c r="E15" s="16"/>
      <c r="F15" s="16"/>
      <c r="G15" s="16"/>
      <c r="H15" s="16"/>
      <c r="I15" s="90"/>
      <c r="J15" s="10"/>
      <c r="K15" s="10"/>
      <c r="L15" s="10"/>
    </row>
    <row r="16" spans="1:12" ht="12.75">
      <c r="A16" s="317" t="s">
        <v>256</v>
      </c>
      <c r="B16" s="318"/>
      <c r="C16" s="334" t="s">
        <v>327</v>
      </c>
      <c r="D16" s="359"/>
      <c r="E16" s="359"/>
      <c r="F16" s="359"/>
      <c r="G16" s="359"/>
      <c r="H16" s="359"/>
      <c r="I16" s="320"/>
      <c r="J16" s="10"/>
      <c r="K16" s="10"/>
      <c r="L16" s="10"/>
    </row>
    <row r="17" spans="1:12" ht="12.75">
      <c r="A17" s="89"/>
      <c r="B17" s="22"/>
      <c r="C17" s="16"/>
      <c r="D17" s="16"/>
      <c r="E17" s="16"/>
      <c r="F17" s="16"/>
      <c r="G17" s="16"/>
      <c r="H17" s="16"/>
      <c r="I17" s="90"/>
      <c r="J17" s="10"/>
      <c r="K17" s="10"/>
      <c r="L17" s="10"/>
    </row>
    <row r="18" spans="1:12" ht="12.75">
      <c r="A18" s="317" t="s">
        <v>257</v>
      </c>
      <c r="B18" s="318"/>
      <c r="C18" s="355" t="s">
        <v>328</v>
      </c>
      <c r="D18" s="356"/>
      <c r="E18" s="356"/>
      <c r="F18" s="356"/>
      <c r="G18" s="356"/>
      <c r="H18" s="356"/>
      <c r="I18" s="357"/>
      <c r="J18" s="10"/>
      <c r="K18" s="10"/>
      <c r="L18" s="10"/>
    </row>
    <row r="19" spans="1:12" ht="12.75">
      <c r="A19" s="89"/>
      <c r="B19" s="22"/>
      <c r="C19" s="21"/>
      <c r="D19" s="16"/>
      <c r="E19" s="16"/>
      <c r="F19" s="16"/>
      <c r="G19" s="16"/>
      <c r="H19" s="16"/>
      <c r="I19" s="90"/>
      <c r="J19" s="10"/>
      <c r="K19" s="10"/>
      <c r="L19" s="10"/>
    </row>
    <row r="20" spans="1:12" ht="12.75">
      <c r="A20" s="317" t="s">
        <v>258</v>
      </c>
      <c r="B20" s="318"/>
      <c r="C20" s="355" t="s">
        <v>329</v>
      </c>
      <c r="D20" s="356"/>
      <c r="E20" s="356"/>
      <c r="F20" s="356"/>
      <c r="G20" s="356"/>
      <c r="H20" s="356"/>
      <c r="I20" s="357"/>
      <c r="J20" s="10"/>
      <c r="K20" s="10"/>
      <c r="L20" s="10"/>
    </row>
    <row r="21" spans="1:12" ht="12.75">
      <c r="A21" s="89"/>
      <c r="B21" s="22"/>
      <c r="C21" s="21"/>
      <c r="D21" s="16"/>
      <c r="E21" s="16"/>
      <c r="F21" s="16"/>
      <c r="G21" s="16"/>
      <c r="H21" s="16"/>
      <c r="I21" s="90"/>
      <c r="J21" s="10"/>
      <c r="K21" s="10"/>
      <c r="L21" s="10"/>
    </row>
    <row r="22" spans="1:12" ht="12.75">
      <c r="A22" s="317" t="s">
        <v>259</v>
      </c>
      <c r="B22" s="318"/>
      <c r="C22" s="116">
        <v>133</v>
      </c>
      <c r="D22" s="334"/>
      <c r="E22" s="345"/>
      <c r="F22" s="346"/>
      <c r="G22" s="317"/>
      <c r="H22" s="358"/>
      <c r="I22" s="92"/>
      <c r="J22" s="10"/>
      <c r="K22" s="10"/>
      <c r="L22" s="10"/>
    </row>
    <row r="23" spans="1:12" ht="12.75">
      <c r="A23" s="89"/>
      <c r="B23" s="22"/>
      <c r="C23" s="16"/>
      <c r="D23" s="24"/>
      <c r="E23" s="24"/>
      <c r="F23" s="24"/>
      <c r="G23" s="24"/>
      <c r="H23" s="16"/>
      <c r="I23" s="90"/>
      <c r="J23" s="10"/>
      <c r="L23" s="10"/>
    </row>
    <row r="24" spans="1:12" ht="12.75">
      <c r="A24" s="317" t="s">
        <v>260</v>
      </c>
      <c r="B24" s="318"/>
      <c r="C24" s="116">
        <v>21</v>
      </c>
      <c r="D24" s="334"/>
      <c r="E24" s="345"/>
      <c r="F24" s="345"/>
      <c r="G24" s="346"/>
      <c r="H24" s="48" t="s">
        <v>261</v>
      </c>
      <c r="I24" s="280">
        <v>193</v>
      </c>
      <c r="J24" s="10"/>
      <c r="K24" s="10"/>
      <c r="L24" s="10"/>
    </row>
    <row r="25" spans="1:12" ht="12.75">
      <c r="A25" s="89"/>
      <c r="B25" s="22"/>
      <c r="C25" s="16"/>
      <c r="D25" s="24"/>
      <c r="E25" s="24"/>
      <c r="F25" s="24"/>
      <c r="G25" s="22"/>
      <c r="H25" s="22" t="s">
        <v>317</v>
      </c>
      <c r="I25" s="93"/>
      <c r="J25" s="10"/>
      <c r="K25" s="10"/>
      <c r="L25" s="10"/>
    </row>
    <row r="26" spans="1:12" ht="12.75">
      <c r="A26" s="317" t="s">
        <v>262</v>
      </c>
      <c r="B26" s="318"/>
      <c r="C26" s="117" t="s">
        <v>330</v>
      </c>
      <c r="D26" s="25"/>
      <c r="E26" s="33"/>
      <c r="F26" s="24"/>
      <c r="G26" s="347" t="s">
        <v>263</v>
      </c>
      <c r="H26" s="318"/>
      <c r="I26" s="118" t="s">
        <v>585</v>
      </c>
      <c r="J26" s="10"/>
      <c r="K26" s="10"/>
      <c r="L26" s="10"/>
    </row>
    <row r="27" spans="1:12" ht="12.75">
      <c r="A27" s="89"/>
      <c r="B27" s="22"/>
      <c r="C27" s="16"/>
      <c r="D27" s="24"/>
      <c r="E27" s="24"/>
      <c r="F27" s="24"/>
      <c r="G27" s="24"/>
      <c r="H27" s="16"/>
      <c r="I27" s="94"/>
      <c r="J27" s="10"/>
      <c r="K27" s="10"/>
      <c r="L27" s="10"/>
    </row>
    <row r="28" spans="1:12" ht="12.75">
      <c r="A28" s="348" t="s">
        <v>264</v>
      </c>
      <c r="B28" s="349"/>
      <c r="C28" s="350"/>
      <c r="D28" s="350"/>
      <c r="E28" s="351" t="s">
        <v>265</v>
      </c>
      <c r="F28" s="352"/>
      <c r="G28" s="352"/>
      <c r="H28" s="353" t="s">
        <v>266</v>
      </c>
      <c r="I28" s="354"/>
      <c r="J28" s="10"/>
      <c r="K28" s="10"/>
      <c r="L28" s="10"/>
    </row>
    <row r="29" spans="1:12" ht="12.75">
      <c r="A29" s="95"/>
      <c r="B29" s="33"/>
      <c r="C29" s="33"/>
      <c r="D29" s="26"/>
      <c r="E29" s="16"/>
      <c r="F29" s="16"/>
      <c r="G29" s="16"/>
      <c r="H29" s="27"/>
      <c r="I29" s="94"/>
      <c r="J29" s="10"/>
      <c r="K29" s="10"/>
      <c r="L29" s="10"/>
    </row>
    <row r="30" spans="1:12" ht="12.75">
      <c r="A30" s="342"/>
      <c r="B30" s="335"/>
      <c r="C30" s="335"/>
      <c r="D30" s="336"/>
      <c r="E30" s="342"/>
      <c r="F30" s="335"/>
      <c r="G30" s="335"/>
      <c r="H30" s="332"/>
      <c r="I30" s="333"/>
      <c r="J30" s="10"/>
      <c r="K30" s="10"/>
      <c r="L30" s="10"/>
    </row>
    <row r="31" spans="1:12" ht="12.75">
      <c r="A31" s="89"/>
      <c r="B31" s="22"/>
      <c r="C31" s="21"/>
      <c r="D31" s="343"/>
      <c r="E31" s="343"/>
      <c r="F31" s="343"/>
      <c r="G31" s="344"/>
      <c r="H31" s="16"/>
      <c r="I31" s="96"/>
      <c r="J31" s="10"/>
      <c r="K31" s="10"/>
      <c r="L31" s="10"/>
    </row>
    <row r="32" spans="1:12" ht="12.75">
      <c r="A32" s="342"/>
      <c r="B32" s="335"/>
      <c r="C32" s="335"/>
      <c r="D32" s="336"/>
      <c r="E32" s="342"/>
      <c r="F32" s="335"/>
      <c r="G32" s="335"/>
      <c r="H32" s="332"/>
      <c r="I32" s="333"/>
      <c r="J32" s="10"/>
      <c r="K32" s="10"/>
      <c r="L32" s="10"/>
    </row>
    <row r="33" spans="1:12" ht="12.75">
      <c r="A33" s="89"/>
      <c r="B33" s="22"/>
      <c r="C33" s="21"/>
      <c r="D33" s="28"/>
      <c r="E33" s="28"/>
      <c r="F33" s="28"/>
      <c r="G33" s="29"/>
      <c r="H33" s="16"/>
      <c r="I33" s="97"/>
      <c r="J33" s="10"/>
      <c r="K33" s="10"/>
      <c r="L33" s="10"/>
    </row>
    <row r="34" spans="1:12" ht="12.75">
      <c r="A34" s="342"/>
      <c r="B34" s="335"/>
      <c r="C34" s="335"/>
      <c r="D34" s="336"/>
      <c r="E34" s="342"/>
      <c r="F34" s="335"/>
      <c r="G34" s="335"/>
      <c r="H34" s="332"/>
      <c r="I34" s="333"/>
      <c r="J34" s="10"/>
      <c r="K34" s="10"/>
      <c r="L34" s="10"/>
    </row>
    <row r="35" spans="1:12" ht="12.75">
      <c r="A35" s="89"/>
      <c r="B35" s="22"/>
      <c r="C35" s="21"/>
      <c r="D35" s="28"/>
      <c r="E35" s="28"/>
      <c r="F35" s="28"/>
      <c r="G35" s="29"/>
      <c r="H35" s="16"/>
      <c r="I35" s="97"/>
      <c r="J35" s="10"/>
      <c r="K35" s="10"/>
      <c r="L35" s="10"/>
    </row>
    <row r="36" spans="1:12" ht="12.75">
      <c r="A36" s="342"/>
      <c r="B36" s="335"/>
      <c r="C36" s="335"/>
      <c r="D36" s="336"/>
      <c r="E36" s="342"/>
      <c r="F36" s="335"/>
      <c r="G36" s="335"/>
      <c r="H36" s="332"/>
      <c r="I36" s="333"/>
      <c r="J36" s="10"/>
      <c r="K36" s="10"/>
      <c r="L36" s="10"/>
    </row>
    <row r="37" spans="1:12" ht="12.75">
      <c r="A37" s="98"/>
      <c r="B37" s="30"/>
      <c r="C37" s="337"/>
      <c r="D37" s="338"/>
      <c r="E37" s="16"/>
      <c r="F37" s="337"/>
      <c r="G37" s="338"/>
      <c r="H37" s="16"/>
      <c r="I37" s="90"/>
      <c r="J37" s="10"/>
      <c r="K37" s="10"/>
      <c r="L37" s="10"/>
    </row>
    <row r="38" spans="1:12" ht="12.75">
      <c r="A38" s="342"/>
      <c r="B38" s="335"/>
      <c r="C38" s="335"/>
      <c r="D38" s="336"/>
      <c r="E38" s="342"/>
      <c r="F38" s="335"/>
      <c r="G38" s="335"/>
      <c r="H38" s="332"/>
      <c r="I38" s="333"/>
      <c r="J38" s="10"/>
      <c r="K38" s="10"/>
      <c r="L38" s="10"/>
    </row>
    <row r="39" spans="1:12" ht="12.75">
      <c r="A39" s="98"/>
      <c r="B39" s="30"/>
      <c r="C39" s="31"/>
      <c r="D39" s="32"/>
      <c r="E39" s="16"/>
      <c r="F39" s="31"/>
      <c r="G39" s="32"/>
      <c r="H39" s="16"/>
      <c r="I39" s="90"/>
      <c r="J39" s="10"/>
      <c r="K39" s="10"/>
      <c r="L39" s="10"/>
    </row>
    <row r="40" spans="1:12" ht="12.75">
      <c r="A40" s="342"/>
      <c r="B40" s="335"/>
      <c r="C40" s="335"/>
      <c r="D40" s="336"/>
      <c r="E40" s="342"/>
      <c r="F40" s="335"/>
      <c r="G40" s="335"/>
      <c r="H40" s="332"/>
      <c r="I40" s="333"/>
      <c r="J40" s="10"/>
      <c r="K40" s="10"/>
      <c r="L40" s="10"/>
    </row>
    <row r="41" spans="1:12" ht="12.75">
      <c r="A41" s="119"/>
      <c r="B41" s="33"/>
      <c r="C41" s="33"/>
      <c r="D41" s="33"/>
      <c r="E41" s="23"/>
      <c r="F41" s="120"/>
      <c r="G41" s="120"/>
      <c r="H41" s="121"/>
      <c r="I41" s="99"/>
      <c r="J41" s="10"/>
      <c r="K41" s="10"/>
      <c r="L41" s="10"/>
    </row>
    <row r="42" spans="1:12" ht="12.75">
      <c r="A42" s="98"/>
      <c r="B42" s="30"/>
      <c r="C42" s="31"/>
      <c r="D42" s="32"/>
      <c r="E42" s="16"/>
      <c r="F42" s="31"/>
      <c r="G42" s="32"/>
      <c r="H42" s="16"/>
      <c r="I42" s="90"/>
      <c r="J42" s="10"/>
      <c r="K42" s="10"/>
      <c r="L42" s="10"/>
    </row>
    <row r="43" spans="1:12" ht="12.75">
      <c r="A43" s="100"/>
      <c r="B43" s="34"/>
      <c r="C43" s="34"/>
      <c r="D43" s="20"/>
      <c r="E43" s="20"/>
      <c r="F43" s="34"/>
      <c r="G43" s="20"/>
      <c r="H43" s="20"/>
      <c r="I43" s="101"/>
      <c r="J43" s="10"/>
      <c r="K43" s="10"/>
      <c r="L43" s="10"/>
    </row>
    <row r="44" spans="1:12" ht="12.75">
      <c r="A44" s="312" t="s">
        <v>267</v>
      </c>
      <c r="B44" s="313"/>
      <c r="C44" s="332"/>
      <c r="D44" s="333"/>
      <c r="E44" s="26"/>
      <c r="F44" s="334"/>
      <c r="G44" s="335"/>
      <c r="H44" s="335"/>
      <c r="I44" s="336"/>
      <c r="J44" s="10"/>
      <c r="K44" s="10"/>
      <c r="L44" s="10"/>
    </row>
    <row r="45" spans="1:12" ht="12.75">
      <c r="A45" s="98"/>
      <c r="B45" s="30"/>
      <c r="C45" s="337"/>
      <c r="D45" s="338"/>
      <c r="E45" s="16"/>
      <c r="F45" s="337"/>
      <c r="G45" s="339"/>
      <c r="H45" s="35"/>
      <c r="I45" s="102"/>
      <c r="J45" s="10"/>
      <c r="K45" s="10"/>
      <c r="L45" s="10"/>
    </row>
    <row r="46" spans="1:12" ht="12.75">
      <c r="A46" s="312" t="s">
        <v>268</v>
      </c>
      <c r="B46" s="313"/>
      <c r="C46" s="334" t="s">
        <v>331</v>
      </c>
      <c r="D46" s="340"/>
      <c r="E46" s="340"/>
      <c r="F46" s="340"/>
      <c r="G46" s="340"/>
      <c r="H46" s="340"/>
      <c r="I46" s="341"/>
      <c r="J46" s="10"/>
      <c r="K46" s="10"/>
      <c r="L46" s="10"/>
    </row>
    <row r="47" spans="1:12" ht="12.75">
      <c r="A47" s="89"/>
      <c r="B47" s="22"/>
      <c r="C47" s="21" t="s">
        <v>269</v>
      </c>
      <c r="D47" s="16"/>
      <c r="E47" s="16"/>
      <c r="F47" s="16"/>
      <c r="G47" s="16"/>
      <c r="H47" s="16"/>
      <c r="I47" s="90"/>
      <c r="J47" s="10"/>
      <c r="K47" s="10"/>
      <c r="L47" s="10"/>
    </row>
    <row r="48" spans="1:12" ht="12.75">
      <c r="A48" s="312" t="s">
        <v>270</v>
      </c>
      <c r="B48" s="313"/>
      <c r="C48" s="319" t="s">
        <v>332</v>
      </c>
      <c r="D48" s="315"/>
      <c r="E48" s="316"/>
      <c r="F48" s="16"/>
      <c r="G48" s="48" t="s">
        <v>271</v>
      </c>
      <c r="H48" s="319" t="s">
        <v>333</v>
      </c>
      <c r="I48" s="316"/>
      <c r="J48" s="10"/>
      <c r="K48" s="10"/>
      <c r="L48" s="10"/>
    </row>
    <row r="49" spans="1:12" ht="12.75">
      <c r="A49" s="89"/>
      <c r="B49" s="22"/>
      <c r="C49" s="21"/>
      <c r="D49" s="16"/>
      <c r="E49" s="16"/>
      <c r="F49" s="16"/>
      <c r="G49" s="16"/>
      <c r="H49" s="16"/>
      <c r="I49" s="90"/>
      <c r="J49" s="10"/>
      <c r="K49" s="10"/>
      <c r="L49" s="10"/>
    </row>
    <row r="50" spans="1:12" ht="12.75">
      <c r="A50" s="312" t="s">
        <v>257</v>
      </c>
      <c r="B50" s="313"/>
      <c r="C50" s="314" t="s">
        <v>334</v>
      </c>
      <c r="D50" s="315"/>
      <c r="E50" s="315"/>
      <c r="F50" s="315"/>
      <c r="G50" s="315"/>
      <c r="H50" s="315"/>
      <c r="I50" s="316"/>
      <c r="J50" s="10"/>
      <c r="K50" s="10"/>
      <c r="L50" s="10"/>
    </row>
    <row r="51" spans="1:12" ht="12.75">
      <c r="A51" s="89"/>
      <c r="B51" s="22"/>
      <c r="C51" s="16"/>
      <c r="D51" s="16"/>
      <c r="E51" s="16"/>
      <c r="F51" s="16"/>
      <c r="G51" s="16"/>
      <c r="H51" s="16"/>
      <c r="I51" s="90"/>
      <c r="J51" s="10"/>
      <c r="K51" s="10"/>
      <c r="L51" s="10"/>
    </row>
    <row r="52" spans="1:12" ht="12.75">
      <c r="A52" s="317" t="s">
        <v>272</v>
      </c>
      <c r="B52" s="318"/>
      <c r="C52" s="319" t="s">
        <v>578</v>
      </c>
      <c r="D52" s="315"/>
      <c r="E52" s="315"/>
      <c r="F52" s="315"/>
      <c r="G52" s="315"/>
      <c r="H52" s="315"/>
      <c r="I52" s="320"/>
      <c r="J52" s="10"/>
      <c r="K52" s="10"/>
      <c r="L52" s="10"/>
    </row>
    <row r="53" spans="1:12" ht="12.75">
      <c r="A53" s="103"/>
      <c r="B53" s="20"/>
      <c r="C53" s="331" t="s">
        <v>273</v>
      </c>
      <c r="D53" s="331"/>
      <c r="E53" s="331"/>
      <c r="F53" s="331"/>
      <c r="G53" s="331"/>
      <c r="H53" s="331"/>
      <c r="I53" s="104"/>
      <c r="J53" s="10"/>
      <c r="K53" s="10"/>
      <c r="L53" s="10"/>
    </row>
    <row r="54" spans="1:12" ht="12.75">
      <c r="A54" s="103"/>
      <c r="B54" s="20"/>
      <c r="C54" s="36"/>
      <c r="D54" s="36"/>
      <c r="E54" s="36"/>
      <c r="F54" s="36"/>
      <c r="G54" s="36"/>
      <c r="H54" s="36"/>
      <c r="I54" s="104"/>
      <c r="J54" s="10"/>
      <c r="K54" s="10"/>
      <c r="L54" s="10"/>
    </row>
    <row r="55" spans="1:12" ht="12.75">
      <c r="A55" s="103"/>
      <c r="B55" s="321" t="s">
        <v>274</v>
      </c>
      <c r="C55" s="322"/>
      <c r="D55" s="322"/>
      <c r="E55" s="322"/>
      <c r="F55" s="46"/>
      <c r="G55" s="46"/>
      <c r="H55" s="46"/>
      <c r="I55" s="105"/>
      <c r="J55" s="10"/>
      <c r="K55" s="10"/>
      <c r="L55" s="10"/>
    </row>
    <row r="56" spans="1:12" ht="12.75">
      <c r="A56" s="103"/>
      <c r="B56" s="323" t="s">
        <v>306</v>
      </c>
      <c r="C56" s="324"/>
      <c r="D56" s="324"/>
      <c r="E56" s="324"/>
      <c r="F56" s="324"/>
      <c r="G56" s="324"/>
      <c r="H56" s="324"/>
      <c r="I56" s="325"/>
      <c r="J56" s="10"/>
      <c r="K56" s="10"/>
      <c r="L56" s="10"/>
    </row>
    <row r="57" spans="1:12" ht="12.75">
      <c r="A57" s="103"/>
      <c r="B57" s="323" t="s">
        <v>307</v>
      </c>
      <c r="C57" s="324"/>
      <c r="D57" s="324"/>
      <c r="E57" s="324"/>
      <c r="F57" s="324"/>
      <c r="G57" s="324"/>
      <c r="H57" s="324"/>
      <c r="I57" s="105"/>
      <c r="J57" s="10"/>
      <c r="K57" s="10"/>
      <c r="L57" s="10"/>
    </row>
    <row r="58" spans="1:12" ht="12.75">
      <c r="A58" s="103"/>
      <c r="B58" s="323" t="s">
        <v>308</v>
      </c>
      <c r="C58" s="324"/>
      <c r="D58" s="324"/>
      <c r="E58" s="324"/>
      <c r="F58" s="324"/>
      <c r="G58" s="324"/>
      <c r="H58" s="324"/>
      <c r="I58" s="325"/>
      <c r="J58" s="10"/>
      <c r="K58" s="10"/>
      <c r="L58" s="10"/>
    </row>
    <row r="59" spans="1:12" ht="12.75">
      <c r="A59" s="103"/>
      <c r="B59" s="323" t="s">
        <v>309</v>
      </c>
      <c r="C59" s="324"/>
      <c r="D59" s="324"/>
      <c r="E59" s="324"/>
      <c r="F59" s="324"/>
      <c r="G59" s="324"/>
      <c r="H59" s="324"/>
      <c r="I59" s="325"/>
      <c r="J59" s="10"/>
      <c r="K59" s="10"/>
      <c r="L59" s="10"/>
    </row>
    <row r="60" spans="1:12" ht="12.75">
      <c r="A60" s="103"/>
      <c r="B60" s="106"/>
      <c r="C60" s="107"/>
      <c r="D60" s="107"/>
      <c r="E60" s="107"/>
      <c r="F60" s="107"/>
      <c r="G60" s="107"/>
      <c r="H60" s="107"/>
      <c r="I60" s="108"/>
      <c r="J60" s="10"/>
      <c r="K60" s="10"/>
      <c r="L60" s="10"/>
    </row>
    <row r="61" spans="1:12" ht="13.5" thickBot="1">
      <c r="A61" s="109" t="s">
        <v>275</v>
      </c>
      <c r="B61" s="16"/>
      <c r="C61" s="16"/>
      <c r="D61" s="16"/>
      <c r="E61" s="16"/>
      <c r="F61" s="16"/>
      <c r="G61" s="37"/>
      <c r="H61" s="38"/>
      <c r="I61" s="110"/>
      <c r="J61" s="10"/>
      <c r="K61" s="10"/>
      <c r="L61" s="10"/>
    </row>
    <row r="62" spans="1:12" ht="12.75">
      <c r="A62" s="85"/>
      <c r="B62" s="16"/>
      <c r="C62" s="16"/>
      <c r="D62" s="16"/>
      <c r="E62" s="20" t="s">
        <v>276</v>
      </c>
      <c r="F62" s="33"/>
      <c r="G62" s="326" t="s">
        <v>277</v>
      </c>
      <c r="H62" s="327"/>
      <c r="I62" s="328"/>
      <c r="J62" s="10"/>
      <c r="K62" s="10"/>
      <c r="L62" s="10"/>
    </row>
    <row r="63" spans="1:12" ht="12.75">
      <c r="A63" s="111"/>
      <c r="B63" s="112"/>
      <c r="C63" s="113"/>
      <c r="D63" s="113"/>
      <c r="E63" s="113"/>
      <c r="F63" s="113"/>
      <c r="G63" s="310"/>
      <c r="H63" s="311"/>
      <c r="I63" s="114"/>
      <c r="J63" s="10"/>
      <c r="K63" s="10"/>
      <c r="L63" s="10"/>
    </row>
  </sheetData>
  <sheetProtection/>
  <protectedRanges>
    <protectedRange sqref="E2 H2 C6:D6 C8:D8 C10:D10 C12:I12 C14:D14 F14:I14 C16:I16 C18:I18 C20:I20 C24:G24 C22:F22 C26 I26 I24 A30:I30 A32:I32 A34:D34" name="Range1"/>
  </protectedRanges>
  <mergeCells count="73">
    <mergeCell ref="A16:B16"/>
    <mergeCell ref="C16:I16"/>
    <mergeCell ref="A10:B11"/>
    <mergeCell ref="C10:D10"/>
    <mergeCell ref="A2:D2"/>
    <mergeCell ref="A4:I4"/>
    <mergeCell ref="A6:B6"/>
    <mergeCell ref="C6:D6"/>
    <mergeCell ref="A8:B8"/>
    <mergeCell ref="C8:D8"/>
    <mergeCell ref="A12:B12"/>
    <mergeCell ref="C12:I12"/>
    <mergeCell ref="A14:B14"/>
    <mergeCell ref="C14:D14"/>
    <mergeCell ref="F14:I14"/>
    <mergeCell ref="A18:B18"/>
    <mergeCell ref="C18:I18"/>
    <mergeCell ref="A20:B20"/>
    <mergeCell ref="C20:I20"/>
    <mergeCell ref="A22:B22"/>
    <mergeCell ref="D22:F22"/>
    <mergeCell ref="G22:H22"/>
    <mergeCell ref="A24:B24"/>
    <mergeCell ref="D24:G24"/>
    <mergeCell ref="A26:B26"/>
    <mergeCell ref="G26:H26"/>
    <mergeCell ref="A28:D28"/>
    <mergeCell ref="E28:G28"/>
    <mergeCell ref="H28:I28"/>
    <mergeCell ref="A30:D30"/>
    <mergeCell ref="E30:G30"/>
    <mergeCell ref="H30:I30"/>
    <mergeCell ref="D31:G31"/>
    <mergeCell ref="A32:D32"/>
    <mergeCell ref="E32:G32"/>
    <mergeCell ref="H32:I32"/>
    <mergeCell ref="H38:I38"/>
    <mergeCell ref="A40:D40"/>
    <mergeCell ref="E40:G40"/>
    <mergeCell ref="H40:I40"/>
    <mergeCell ref="A34:D34"/>
    <mergeCell ref="E34:G34"/>
    <mergeCell ref="H34:I34"/>
    <mergeCell ref="A36:D36"/>
    <mergeCell ref="E36:G36"/>
    <mergeCell ref="H36:I36"/>
    <mergeCell ref="A48:B48"/>
    <mergeCell ref="C48:E48"/>
    <mergeCell ref="H48:I48"/>
    <mergeCell ref="A1:C1"/>
    <mergeCell ref="C53:H53"/>
    <mergeCell ref="A46:B46"/>
    <mergeCell ref="A44:B44"/>
    <mergeCell ref="C44:D44"/>
    <mergeCell ref="F44:I44"/>
    <mergeCell ref="C45:D45"/>
    <mergeCell ref="F45:G45"/>
    <mergeCell ref="C46:I46"/>
    <mergeCell ref="C37:D37"/>
    <mergeCell ref="F37:G37"/>
    <mergeCell ref="A38:D38"/>
    <mergeCell ref="E38:G38"/>
    <mergeCell ref="G63:H63"/>
    <mergeCell ref="A50:B50"/>
    <mergeCell ref="C50:I50"/>
    <mergeCell ref="A52:B52"/>
    <mergeCell ref="C52:I52"/>
    <mergeCell ref="B55:E55"/>
    <mergeCell ref="B56:I56"/>
    <mergeCell ref="B57:H57"/>
    <mergeCell ref="B58:I58"/>
    <mergeCell ref="B59:I59"/>
    <mergeCell ref="G62:I62"/>
  </mergeCells>
  <conditionalFormatting sqref="H29">
    <cfRule type="cellIs" priority="1" dxfId="4" operator="equal" stopIfTrue="1">
      <formula>"DA"</formula>
    </cfRule>
  </conditionalFormatting>
  <conditionalFormatting sqref="H2">
    <cfRule type="cellIs" priority="2" dxfId="0" operator="lessThan" stopIfTrue="1">
      <formula>#REF!</formula>
    </cfRule>
  </conditionalFormatting>
  <hyperlinks>
    <hyperlink ref="C18" r:id="rId1" display="info@optima.hr"/>
    <hyperlink ref="C20" r:id="rId2" display="www.optima.hr"/>
    <hyperlink ref="C50" r:id="rId3" display="svetlana.kundovic@optima-telekom.hr"/>
  </hyperlinks>
  <printOptions/>
  <pageMargins left="0.75" right="0.75" top="1" bottom="1" header="0.5" footer="0.5"/>
  <pageSetup horizontalDpi="600" verticalDpi="600" orientation="portrait" paperSize="9" scale="80" r:id="rId4"/>
  <ignoredErrors>
    <ignoredError sqref="C6" numberStoredAsText="1"/>
  </ignoredErrors>
</worksheet>
</file>

<file path=xl/worksheets/sheet2.xml><?xml version="1.0" encoding="utf-8"?>
<worksheet xmlns="http://schemas.openxmlformats.org/spreadsheetml/2006/main" xmlns:r="http://schemas.openxmlformats.org/officeDocument/2006/relationships">
  <dimension ref="A1:P125"/>
  <sheetViews>
    <sheetView zoomScaleSheetLayoutView="110" zoomScalePageLayoutView="0" workbookViewId="0" topLeftCell="A95">
      <selection activeCell="J103" sqref="J103"/>
    </sheetView>
  </sheetViews>
  <sheetFormatPr defaultColWidth="9.140625" defaultRowHeight="12.75"/>
  <cols>
    <col min="1" max="9" width="9.140625" style="49" customWidth="1"/>
    <col min="10" max="10" width="13.28125" style="49" customWidth="1"/>
    <col min="11" max="11" width="12.8515625" style="49" customWidth="1"/>
    <col min="12" max="13" width="11.140625" style="49" bestFit="1" customWidth="1"/>
    <col min="14" max="15" width="9.140625" style="49" customWidth="1"/>
    <col min="16" max="16" width="10.140625" style="49" bestFit="1" customWidth="1"/>
    <col min="17" max="16384" width="9.140625" style="49" customWidth="1"/>
  </cols>
  <sheetData>
    <row r="1" spans="1:11" ht="12.75" customHeight="1">
      <c r="A1" s="382" t="s">
        <v>153</v>
      </c>
      <c r="B1" s="382"/>
      <c r="C1" s="382"/>
      <c r="D1" s="382"/>
      <c r="E1" s="382"/>
      <c r="F1" s="382"/>
      <c r="G1" s="382"/>
      <c r="H1" s="382"/>
      <c r="I1" s="382"/>
      <c r="J1" s="382"/>
      <c r="K1" s="382"/>
    </row>
    <row r="2" spans="1:11" ht="12.75" customHeight="1">
      <c r="A2" s="383" t="s">
        <v>595</v>
      </c>
      <c r="B2" s="383"/>
      <c r="C2" s="383"/>
      <c r="D2" s="383"/>
      <c r="E2" s="383"/>
      <c r="F2" s="383"/>
      <c r="G2" s="383"/>
      <c r="H2" s="383"/>
      <c r="I2" s="383"/>
      <c r="J2" s="383"/>
      <c r="K2" s="383"/>
    </row>
    <row r="3" spans="1:11" ht="12.75">
      <c r="A3" s="384" t="s">
        <v>335</v>
      </c>
      <c r="B3" s="385"/>
      <c r="C3" s="385"/>
      <c r="D3" s="385"/>
      <c r="E3" s="385"/>
      <c r="F3" s="385"/>
      <c r="G3" s="385"/>
      <c r="H3" s="385"/>
      <c r="I3" s="385"/>
      <c r="J3" s="385"/>
      <c r="K3" s="386"/>
    </row>
    <row r="4" spans="1:11" ht="22.5">
      <c r="A4" s="387" t="s">
        <v>59</v>
      </c>
      <c r="B4" s="388"/>
      <c r="C4" s="388"/>
      <c r="D4" s="388"/>
      <c r="E4" s="388"/>
      <c r="F4" s="388"/>
      <c r="G4" s="388"/>
      <c r="H4" s="389"/>
      <c r="I4" s="54" t="s">
        <v>278</v>
      </c>
      <c r="J4" s="55" t="s">
        <v>318</v>
      </c>
      <c r="K4" s="56" t="s">
        <v>319</v>
      </c>
    </row>
    <row r="5" spans="1:11" ht="12.75">
      <c r="A5" s="372">
        <v>1</v>
      </c>
      <c r="B5" s="372"/>
      <c r="C5" s="372"/>
      <c r="D5" s="372"/>
      <c r="E5" s="372"/>
      <c r="F5" s="372"/>
      <c r="G5" s="372"/>
      <c r="H5" s="372"/>
      <c r="I5" s="53">
        <v>2</v>
      </c>
      <c r="J5" s="52">
        <v>3</v>
      </c>
      <c r="K5" s="52">
        <v>4</v>
      </c>
    </row>
    <row r="6" spans="1:11" ht="12.75">
      <c r="A6" s="373"/>
      <c r="B6" s="374"/>
      <c r="C6" s="374"/>
      <c r="D6" s="374"/>
      <c r="E6" s="374"/>
      <c r="F6" s="374"/>
      <c r="G6" s="374"/>
      <c r="H6" s="374"/>
      <c r="I6" s="374"/>
      <c r="J6" s="374"/>
      <c r="K6" s="375"/>
    </row>
    <row r="7" spans="1:11" ht="12.75">
      <c r="A7" s="376" t="s">
        <v>60</v>
      </c>
      <c r="B7" s="377"/>
      <c r="C7" s="377"/>
      <c r="D7" s="377"/>
      <c r="E7" s="377"/>
      <c r="F7" s="377"/>
      <c r="G7" s="377"/>
      <c r="H7" s="378"/>
      <c r="I7" s="3">
        <v>1</v>
      </c>
      <c r="J7" s="6">
        <v>0</v>
      </c>
      <c r="K7" s="6">
        <v>0</v>
      </c>
    </row>
    <row r="8" spans="1:11" ht="12.75">
      <c r="A8" s="379" t="s">
        <v>13</v>
      </c>
      <c r="B8" s="380"/>
      <c r="C8" s="380"/>
      <c r="D8" s="380"/>
      <c r="E8" s="380"/>
      <c r="F8" s="380"/>
      <c r="G8" s="380"/>
      <c r="H8" s="381"/>
      <c r="I8" s="1">
        <v>2</v>
      </c>
      <c r="J8" s="50">
        <f>J9+J16+J26+J35+J39</f>
        <v>480645075</v>
      </c>
      <c r="K8" s="50">
        <f>K9+K16+K26+K35+K39</f>
        <v>508746088</v>
      </c>
    </row>
    <row r="9" spans="1:13" ht="12.75">
      <c r="A9" s="390" t="s">
        <v>205</v>
      </c>
      <c r="B9" s="391"/>
      <c r="C9" s="391"/>
      <c r="D9" s="391"/>
      <c r="E9" s="391"/>
      <c r="F9" s="391"/>
      <c r="G9" s="391"/>
      <c r="H9" s="392"/>
      <c r="I9" s="1">
        <v>3</v>
      </c>
      <c r="J9" s="50">
        <f>SUM(J10:J15)</f>
        <v>31611450</v>
      </c>
      <c r="K9" s="50">
        <f>SUM(K10:K15)</f>
        <v>24736656</v>
      </c>
      <c r="L9" s="163"/>
      <c r="M9" s="163"/>
    </row>
    <row r="10" spans="1:11" ht="12.75">
      <c r="A10" s="390" t="s">
        <v>112</v>
      </c>
      <c r="B10" s="391"/>
      <c r="C10" s="391"/>
      <c r="D10" s="391"/>
      <c r="E10" s="391"/>
      <c r="F10" s="391"/>
      <c r="G10" s="391"/>
      <c r="H10" s="392"/>
      <c r="I10" s="1">
        <v>4</v>
      </c>
      <c r="J10" s="7">
        <v>0</v>
      </c>
      <c r="K10" s="7">
        <v>0</v>
      </c>
    </row>
    <row r="11" spans="1:11" ht="12.75">
      <c r="A11" s="390" t="s">
        <v>14</v>
      </c>
      <c r="B11" s="391"/>
      <c r="C11" s="391"/>
      <c r="D11" s="391"/>
      <c r="E11" s="391"/>
      <c r="F11" s="391"/>
      <c r="G11" s="391"/>
      <c r="H11" s="392"/>
      <c r="I11" s="1">
        <v>5</v>
      </c>
      <c r="J11" s="7">
        <v>31611450</v>
      </c>
      <c r="K11" s="7">
        <v>24736656</v>
      </c>
    </row>
    <row r="12" spans="1:11" ht="12.75">
      <c r="A12" s="390" t="s">
        <v>113</v>
      </c>
      <c r="B12" s="391"/>
      <c r="C12" s="391"/>
      <c r="D12" s="391"/>
      <c r="E12" s="391"/>
      <c r="F12" s="391"/>
      <c r="G12" s="391"/>
      <c r="H12" s="392"/>
      <c r="I12" s="1">
        <v>6</v>
      </c>
      <c r="J12" s="7">
        <v>0</v>
      </c>
      <c r="K12" s="7">
        <v>0</v>
      </c>
    </row>
    <row r="13" spans="1:11" ht="12.75">
      <c r="A13" s="390" t="s">
        <v>208</v>
      </c>
      <c r="B13" s="391"/>
      <c r="C13" s="391"/>
      <c r="D13" s="391"/>
      <c r="E13" s="391"/>
      <c r="F13" s="391"/>
      <c r="G13" s="391"/>
      <c r="H13" s="392"/>
      <c r="I13" s="1">
        <v>7</v>
      </c>
      <c r="J13" s="7">
        <v>0</v>
      </c>
      <c r="K13" s="7">
        <v>0</v>
      </c>
    </row>
    <row r="14" spans="1:11" ht="12.75">
      <c r="A14" s="390" t="s">
        <v>209</v>
      </c>
      <c r="B14" s="391"/>
      <c r="C14" s="391"/>
      <c r="D14" s="391"/>
      <c r="E14" s="391"/>
      <c r="F14" s="391"/>
      <c r="G14" s="391"/>
      <c r="H14" s="392"/>
      <c r="I14" s="1">
        <v>8</v>
      </c>
      <c r="J14" s="7">
        <v>0</v>
      </c>
      <c r="K14" s="7">
        <v>0</v>
      </c>
    </row>
    <row r="15" spans="1:11" ht="12.75">
      <c r="A15" s="390" t="s">
        <v>210</v>
      </c>
      <c r="B15" s="391"/>
      <c r="C15" s="391"/>
      <c r="D15" s="391"/>
      <c r="E15" s="391"/>
      <c r="F15" s="391"/>
      <c r="G15" s="391"/>
      <c r="H15" s="392"/>
      <c r="I15" s="1">
        <v>9</v>
      </c>
      <c r="J15" s="7">
        <v>0</v>
      </c>
      <c r="K15" s="7">
        <v>0</v>
      </c>
    </row>
    <row r="16" spans="1:11" ht="12.75">
      <c r="A16" s="390" t="s">
        <v>206</v>
      </c>
      <c r="B16" s="391"/>
      <c r="C16" s="391"/>
      <c r="D16" s="391"/>
      <c r="E16" s="391"/>
      <c r="F16" s="391"/>
      <c r="G16" s="391"/>
      <c r="H16" s="392"/>
      <c r="I16" s="1">
        <v>10</v>
      </c>
      <c r="J16" s="50">
        <f>SUM(J17:J25)</f>
        <v>375604035</v>
      </c>
      <c r="K16" s="50">
        <f>SUM(K17:K25)</f>
        <v>418485996</v>
      </c>
    </row>
    <row r="17" spans="1:11" ht="12.75">
      <c r="A17" s="390" t="s">
        <v>211</v>
      </c>
      <c r="B17" s="391"/>
      <c r="C17" s="391"/>
      <c r="D17" s="391"/>
      <c r="E17" s="391"/>
      <c r="F17" s="391"/>
      <c r="G17" s="391"/>
      <c r="H17" s="392"/>
      <c r="I17" s="1">
        <v>11</v>
      </c>
      <c r="J17" s="7">
        <v>23269</v>
      </c>
      <c r="K17" s="7">
        <v>23269</v>
      </c>
    </row>
    <row r="18" spans="1:11" ht="12.75">
      <c r="A18" s="390" t="s">
        <v>247</v>
      </c>
      <c r="B18" s="391"/>
      <c r="C18" s="391"/>
      <c r="D18" s="391"/>
      <c r="E18" s="391"/>
      <c r="F18" s="391"/>
      <c r="G18" s="391"/>
      <c r="H18" s="392"/>
      <c r="I18" s="1">
        <v>12</v>
      </c>
      <c r="J18" s="7">
        <v>14298213</v>
      </c>
      <c r="K18" s="7">
        <v>14210300</v>
      </c>
    </row>
    <row r="19" spans="1:11" ht="12.75">
      <c r="A19" s="390" t="s">
        <v>212</v>
      </c>
      <c r="B19" s="391"/>
      <c r="C19" s="391"/>
      <c r="D19" s="391"/>
      <c r="E19" s="391"/>
      <c r="F19" s="391"/>
      <c r="G19" s="391"/>
      <c r="H19" s="392"/>
      <c r="I19" s="1">
        <v>13</v>
      </c>
      <c r="J19" s="7">
        <v>318113372</v>
      </c>
      <c r="K19" s="7">
        <v>398200229</v>
      </c>
    </row>
    <row r="20" spans="1:11" ht="12.75">
      <c r="A20" s="390" t="s">
        <v>27</v>
      </c>
      <c r="B20" s="391"/>
      <c r="C20" s="391"/>
      <c r="D20" s="391"/>
      <c r="E20" s="391"/>
      <c r="F20" s="391"/>
      <c r="G20" s="391"/>
      <c r="H20" s="392"/>
      <c r="I20" s="1">
        <v>14</v>
      </c>
      <c r="J20" s="7">
        <v>660388</v>
      </c>
      <c r="K20" s="7">
        <v>314030</v>
      </c>
    </row>
    <row r="21" spans="1:11" ht="12.75">
      <c r="A21" s="390" t="s">
        <v>28</v>
      </c>
      <c r="B21" s="391"/>
      <c r="C21" s="391"/>
      <c r="D21" s="391"/>
      <c r="E21" s="391"/>
      <c r="F21" s="391"/>
      <c r="G21" s="391"/>
      <c r="H21" s="392"/>
      <c r="I21" s="1">
        <v>15</v>
      </c>
      <c r="J21" s="7">
        <v>0</v>
      </c>
      <c r="K21" s="7">
        <v>0</v>
      </c>
    </row>
    <row r="22" spans="1:11" ht="12.75">
      <c r="A22" s="390" t="s">
        <v>72</v>
      </c>
      <c r="B22" s="391"/>
      <c r="C22" s="391"/>
      <c r="D22" s="391"/>
      <c r="E22" s="391"/>
      <c r="F22" s="391"/>
      <c r="G22" s="391"/>
      <c r="H22" s="392"/>
      <c r="I22" s="1">
        <v>16</v>
      </c>
      <c r="J22" s="7">
        <v>0</v>
      </c>
      <c r="K22" s="7">
        <v>0</v>
      </c>
    </row>
    <row r="23" spans="1:11" ht="12.75">
      <c r="A23" s="390" t="s">
        <v>73</v>
      </c>
      <c r="B23" s="391"/>
      <c r="C23" s="391"/>
      <c r="D23" s="391"/>
      <c r="E23" s="391"/>
      <c r="F23" s="391"/>
      <c r="G23" s="391"/>
      <c r="H23" s="392"/>
      <c r="I23" s="1">
        <v>17</v>
      </c>
      <c r="J23" s="7">
        <v>41904067</v>
      </c>
      <c r="K23" s="7">
        <v>5228626</v>
      </c>
    </row>
    <row r="24" spans="1:11" ht="12.75">
      <c r="A24" s="390" t="s">
        <v>74</v>
      </c>
      <c r="B24" s="391"/>
      <c r="C24" s="391"/>
      <c r="D24" s="391"/>
      <c r="E24" s="391"/>
      <c r="F24" s="391"/>
      <c r="G24" s="391"/>
      <c r="H24" s="392"/>
      <c r="I24" s="1">
        <v>18</v>
      </c>
      <c r="J24" s="7">
        <v>46822</v>
      </c>
      <c r="K24" s="7">
        <v>46822</v>
      </c>
    </row>
    <row r="25" spans="1:11" ht="12.75">
      <c r="A25" s="390" t="s">
        <v>75</v>
      </c>
      <c r="B25" s="391"/>
      <c r="C25" s="391"/>
      <c r="D25" s="391"/>
      <c r="E25" s="391"/>
      <c r="F25" s="391"/>
      <c r="G25" s="391"/>
      <c r="H25" s="392"/>
      <c r="I25" s="1">
        <v>19</v>
      </c>
      <c r="J25" s="7">
        <v>557904</v>
      </c>
      <c r="K25" s="7">
        <v>462720</v>
      </c>
    </row>
    <row r="26" spans="1:11" ht="12.75">
      <c r="A26" s="390" t="s">
        <v>190</v>
      </c>
      <c r="B26" s="391"/>
      <c r="C26" s="391"/>
      <c r="D26" s="391"/>
      <c r="E26" s="391"/>
      <c r="F26" s="391"/>
      <c r="G26" s="391"/>
      <c r="H26" s="392"/>
      <c r="I26" s="1">
        <v>20</v>
      </c>
      <c r="J26" s="50">
        <f>SUM(J27:J34)</f>
        <v>73429590</v>
      </c>
      <c r="K26" s="50">
        <f>SUM(K27:K34)</f>
        <v>65523436</v>
      </c>
    </row>
    <row r="27" spans="1:11" ht="12.75">
      <c r="A27" s="390" t="s">
        <v>76</v>
      </c>
      <c r="B27" s="391"/>
      <c r="C27" s="391"/>
      <c r="D27" s="391"/>
      <c r="E27" s="391"/>
      <c r="F27" s="391"/>
      <c r="G27" s="391"/>
      <c r="H27" s="392"/>
      <c r="I27" s="1">
        <v>21</v>
      </c>
      <c r="J27" s="7">
        <v>19280994</v>
      </c>
      <c r="K27" s="7">
        <v>19302266</v>
      </c>
    </row>
    <row r="28" spans="1:11" ht="12.75">
      <c r="A28" s="390" t="s">
        <v>77</v>
      </c>
      <c r="B28" s="391"/>
      <c r="C28" s="391"/>
      <c r="D28" s="391"/>
      <c r="E28" s="391"/>
      <c r="F28" s="391"/>
      <c r="G28" s="391"/>
      <c r="H28" s="392"/>
      <c r="I28" s="1">
        <v>22</v>
      </c>
      <c r="J28" s="7">
        <v>18108846</v>
      </c>
      <c r="K28" s="7">
        <v>6330230</v>
      </c>
    </row>
    <row r="29" spans="1:11" ht="12.75">
      <c r="A29" s="390" t="s">
        <v>78</v>
      </c>
      <c r="B29" s="391"/>
      <c r="C29" s="391"/>
      <c r="D29" s="391"/>
      <c r="E29" s="391"/>
      <c r="F29" s="391"/>
      <c r="G29" s="391"/>
      <c r="H29" s="392"/>
      <c r="I29" s="1">
        <v>23</v>
      </c>
      <c r="J29" s="7">
        <v>0</v>
      </c>
      <c r="K29" s="7">
        <v>0</v>
      </c>
    </row>
    <row r="30" spans="1:11" ht="12.75">
      <c r="A30" s="390" t="s">
        <v>83</v>
      </c>
      <c r="B30" s="391"/>
      <c r="C30" s="391"/>
      <c r="D30" s="391"/>
      <c r="E30" s="391"/>
      <c r="F30" s="391"/>
      <c r="G30" s="391"/>
      <c r="H30" s="392"/>
      <c r="I30" s="1">
        <v>24</v>
      </c>
      <c r="J30" s="7">
        <v>0</v>
      </c>
      <c r="K30" s="7">
        <v>0</v>
      </c>
    </row>
    <row r="31" spans="1:11" ht="12.75">
      <c r="A31" s="390" t="s">
        <v>84</v>
      </c>
      <c r="B31" s="391"/>
      <c r="C31" s="391"/>
      <c r="D31" s="391"/>
      <c r="E31" s="391"/>
      <c r="F31" s="391"/>
      <c r="G31" s="391"/>
      <c r="H31" s="392"/>
      <c r="I31" s="1">
        <v>25</v>
      </c>
      <c r="J31" s="7">
        <v>0</v>
      </c>
      <c r="K31" s="7">
        <v>0</v>
      </c>
    </row>
    <row r="32" spans="1:11" ht="12.75">
      <c r="A32" s="390" t="s">
        <v>85</v>
      </c>
      <c r="B32" s="391"/>
      <c r="C32" s="391"/>
      <c r="D32" s="391"/>
      <c r="E32" s="391"/>
      <c r="F32" s="391"/>
      <c r="G32" s="391"/>
      <c r="H32" s="392"/>
      <c r="I32" s="1">
        <v>26</v>
      </c>
      <c r="J32" s="7">
        <v>36039750</v>
      </c>
      <c r="K32" s="7">
        <v>39890940</v>
      </c>
    </row>
    <row r="33" spans="1:11" ht="12.75">
      <c r="A33" s="390" t="s">
        <v>79</v>
      </c>
      <c r="B33" s="391"/>
      <c r="C33" s="391"/>
      <c r="D33" s="391"/>
      <c r="E33" s="391"/>
      <c r="F33" s="391"/>
      <c r="G33" s="391"/>
      <c r="H33" s="392"/>
      <c r="I33" s="1">
        <v>27</v>
      </c>
      <c r="J33" s="7">
        <v>0</v>
      </c>
      <c r="K33" s="7">
        <v>0</v>
      </c>
    </row>
    <row r="34" spans="1:11" ht="12.75">
      <c r="A34" s="390" t="s">
        <v>183</v>
      </c>
      <c r="B34" s="391"/>
      <c r="C34" s="391"/>
      <c r="D34" s="391"/>
      <c r="E34" s="391"/>
      <c r="F34" s="391"/>
      <c r="G34" s="391"/>
      <c r="H34" s="392"/>
      <c r="I34" s="1">
        <v>28</v>
      </c>
      <c r="J34" s="7">
        <v>0</v>
      </c>
      <c r="K34" s="7">
        <v>0</v>
      </c>
    </row>
    <row r="35" spans="1:11" ht="12.75">
      <c r="A35" s="390" t="s">
        <v>184</v>
      </c>
      <c r="B35" s="391"/>
      <c r="C35" s="391"/>
      <c r="D35" s="391"/>
      <c r="E35" s="391"/>
      <c r="F35" s="391"/>
      <c r="G35" s="391"/>
      <c r="H35" s="392"/>
      <c r="I35" s="1">
        <v>29</v>
      </c>
      <c r="J35" s="50">
        <f>SUM(J36:J38)</f>
        <v>0</v>
      </c>
      <c r="K35" s="50">
        <f>SUM(K36:K38)</f>
        <v>0</v>
      </c>
    </row>
    <row r="36" spans="1:11" ht="12.75">
      <c r="A36" s="390" t="s">
        <v>80</v>
      </c>
      <c r="B36" s="391"/>
      <c r="C36" s="391"/>
      <c r="D36" s="391"/>
      <c r="E36" s="391"/>
      <c r="F36" s="391"/>
      <c r="G36" s="391"/>
      <c r="H36" s="392"/>
      <c r="I36" s="1">
        <v>30</v>
      </c>
      <c r="J36" s="7">
        <v>0</v>
      </c>
      <c r="K36" s="7">
        <v>0</v>
      </c>
    </row>
    <row r="37" spans="1:11" ht="12.75">
      <c r="A37" s="390" t="s">
        <v>81</v>
      </c>
      <c r="B37" s="391"/>
      <c r="C37" s="391"/>
      <c r="D37" s="391"/>
      <c r="E37" s="391"/>
      <c r="F37" s="391"/>
      <c r="G37" s="391"/>
      <c r="H37" s="392"/>
      <c r="I37" s="1">
        <v>31</v>
      </c>
      <c r="J37" s="7">
        <v>0</v>
      </c>
      <c r="K37" s="7">
        <v>0</v>
      </c>
    </row>
    <row r="38" spans="1:11" ht="12.75">
      <c r="A38" s="390" t="s">
        <v>82</v>
      </c>
      <c r="B38" s="391"/>
      <c r="C38" s="391"/>
      <c r="D38" s="391"/>
      <c r="E38" s="391"/>
      <c r="F38" s="391"/>
      <c r="G38" s="391"/>
      <c r="H38" s="392"/>
      <c r="I38" s="1">
        <v>32</v>
      </c>
      <c r="J38" s="7">
        <v>0</v>
      </c>
      <c r="K38" s="7">
        <v>0</v>
      </c>
    </row>
    <row r="39" spans="1:11" ht="12.75">
      <c r="A39" s="390" t="s">
        <v>185</v>
      </c>
      <c r="B39" s="391"/>
      <c r="C39" s="391"/>
      <c r="D39" s="391"/>
      <c r="E39" s="391"/>
      <c r="F39" s="391"/>
      <c r="G39" s="391"/>
      <c r="H39" s="392"/>
      <c r="I39" s="1">
        <v>33</v>
      </c>
      <c r="J39" s="7">
        <v>0</v>
      </c>
      <c r="K39" s="7">
        <v>0</v>
      </c>
    </row>
    <row r="40" spans="1:11" ht="12.75">
      <c r="A40" s="379" t="s">
        <v>240</v>
      </c>
      <c r="B40" s="380"/>
      <c r="C40" s="380"/>
      <c r="D40" s="380"/>
      <c r="E40" s="380"/>
      <c r="F40" s="380"/>
      <c r="G40" s="380"/>
      <c r="H40" s="381"/>
      <c r="I40" s="1">
        <v>34</v>
      </c>
      <c r="J40" s="50">
        <f>J41+J49+J56+J64</f>
        <v>84334476</v>
      </c>
      <c r="K40" s="50">
        <f>K41+K49+K56+K64</f>
        <v>88211574</v>
      </c>
    </row>
    <row r="41" spans="1:11" ht="12.75">
      <c r="A41" s="390" t="s">
        <v>100</v>
      </c>
      <c r="B41" s="391"/>
      <c r="C41" s="391"/>
      <c r="D41" s="391"/>
      <c r="E41" s="391"/>
      <c r="F41" s="391"/>
      <c r="G41" s="391"/>
      <c r="H41" s="392"/>
      <c r="I41" s="1">
        <v>35</v>
      </c>
      <c r="J41" s="50">
        <f>SUM(J42:J48)</f>
        <v>3679112</v>
      </c>
      <c r="K41" s="50">
        <f>SUM(K42:K48)</f>
        <v>2585871</v>
      </c>
    </row>
    <row r="42" spans="1:11" ht="12.75">
      <c r="A42" s="390" t="s">
        <v>117</v>
      </c>
      <c r="B42" s="391"/>
      <c r="C42" s="391"/>
      <c r="D42" s="391"/>
      <c r="E42" s="391"/>
      <c r="F42" s="391"/>
      <c r="G42" s="391"/>
      <c r="H42" s="392"/>
      <c r="I42" s="1">
        <v>36</v>
      </c>
      <c r="J42" s="7">
        <v>0</v>
      </c>
      <c r="K42" s="7">
        <v>0</v>
      </c>
    </row>
    <row r="43" spans="1:11" ht="12.75">
      <c r="A43" s="390" t="s">
        <v>118</v>
      </c>
      <c r="B43" s="391"/>
      <c r="C43" s="391"/>
      <c r="D43" s="391"/>
      <c r="E43" s="391"/>
      <c r="F43" s="391"/>
      <c r="G43" s="391"/>
      <c r="H43" s="392"/>
      <c r="I43" s="1">
        <v>37</v>
      </c>
      <c r="J43" s="7">
        <v>0</v>
      </c>
      <c r="K43" s="7">
        <v>0</v>
      </c>
    </row>
    <row r="44" spans="1:11" ht="12.75">
      <c r="A44" s="390" t="s">
        <v>86</v>
      </c>
      <c r="B44" s="391"/>
      <c r="C44" s="391"/>
      <c r="D44" s="391"/>
      <c r="E44" s="391"/>
      <c r="F44" s="391"/>
      <c r="G44" s="391"/>
      <c r="H44" s="392"/>
      <c r="I44" s="1">
        <v>38</v>
      </c>
      <c r="J44" s="7">
        <v>0</v>
      </c>
      <c r="K44" s="7">
        <v>0</v>
      </c>
    </row>
    <row r="45" spans="1:11" ht="12.75">
      <c r="A45" s="390" t="s">
        <v>87</v>
      </c>
      <c r="B45" s="391"/>
      <c r="C45" s="391"/>
      <c r="D45" s="391"/>
      <c r="E45" s="391"/>
      <c r="F45" s="391"/>
      <c r="G45" s="391"/>
      <c r="H45" s="392"/>
      <c r="I45" s="1">
        <v>39</v>
      </c>
      <c r="J45" s="7">
        <v>3679112</v>
      </c>
      <c r="K45" s="7">
        <v>2585871</v>
      </c>
    </row>
    <row r="46" spans="1:11" ht="12.75">
      <c r="A46" s="390" t="s">
        <v>88</v>
      </c>
      <c r="B46" s="391"/>
      <c r="C46" s="391"/>
      <c r="D46" s="391"/>
      <c r="E46" s="391"/>
      <c r="F46" s="391"/>
      <c r="G46" s="391"/>
      <c r="H46" s="392"/>
      <c r="I46" s="1">
        <v>40</v>
      </c>
      <c r="J46" s="7">
        <v>0</v>
      </c>
      <c r="K46" s="7">
        <v>0</v>
      </c>
    </row>
    <row r="47" spans="1:11" ht="12.75">
      <c r="A47" s="390" t="s">
        <v>89</v>
      </c>
      <c r="B47" s="391"/>
      <c r="C47" s="391"/>
      <c r="D47" s="391"/>
      <c r="E47" s="391"/>
      <c r="F47" s="391"/>
      <c r="G47" s="391"/>
      <c r="H47" s="392"/>
      <c r="I47" s="1">
        <v>41</v>
      </c>
      <c r="J47" s="7">
        <v>0</v>
      </c>
      <c r="K47" s="7">
        <v>0</v>
      </c>
    </row>
    <row r="48" spans="1:11" ht="12.75">
      <c r="A48" s="390" t="s">
        <v>90</v>
      </c>
      <c r="B48" s="391"/>
      <c r="C48" s="391"/>
      <c r="D48" s="391"/>
      <c r="E48" s="391"/>
      <c r="F48" s="391"/>
      <c r="G48" s="391"/>
      <c r="H48" s="392"/>
      <c r="I48" s="1">
        <v>42</v>
      </c>
      <c r="J48" s="7">
        <v>0</v>
      </c>
      <c r="K48" s="7">
        <v>0</v>
      </c>
    </row>
    <row r="49" spans="1:13" ht="12.75">
      <c r="A49" s="390" t="s">
        <v>101</v>
      </c>
      <c r="B49" s="391"/>
      <c r="C49" s="391"/>
      <c r="D49" s="391"/>
      <c r="E49" s="391"/>
      <c r="F49" s="391"/>
      <c r="G49" s="391"/>
      <c r="H49" s="392"/>
      <c r="I49" s="1">
        <v>43</v>
      </c>
      <c r="J49" s="50">
        <f>SUM(J50:J55)</f>
        <v>78948108</v>
      </c>
      <c r="K49" s="50">
        <f>SUM(K50:K55)</f>
        <v>83592316</v>
      </c>
      <c r="M49" s="163"/>
    </row>
    <row r="50" spans="1:11" ht="12.75">
      <c r="A50" s="390" t="s">
        <v>200</v>
      </c>
      <c r="B50" s="391"/>
      <c r="C50" s="391"/>
      <c r="D50" s="391"/>
      <c r="E50" s="391"/>
      <c r="F50" s="391"/>
      <c r="G50" s="391"/>
      <c r="H50" s="392"/>
      <c r="I50" s="1">
        <v>44</v>
      </c>
      <c r="J50" s="7">
        <v>287387</v>
      </c>
      <c r="K50" s="7">
        <v>0</v>
      </c>
    </row>
    <row r="51" spans="1:11" ht="12.75">
      <c r="A51" s="390" t="s">
        <v>201</v>
      </c>
      <c r="B51" s="391"/>
      <c r="C51" s="391"/>
      <c r="D51" s="391"/>
      <c r="E51" s="391"/>
      <c r="F51" s="391"/>
      <c r="G51" s="391"/>
      <c r="H51" s="392"/>
      <c r="I51" s="1">
        <v>45</v>
      </c>
      <c r="J51" s="7">
        <v>75992019</v>
      </c>
      <c r="K51" s="7">
        <v>82023884</v>
      </c>
    </row>
    <row r="52" spans="1:13" ht="12.75">
      <c r="A52" s="390" t="s">
        <v>202</v>
      </c>
      <c r="B52" s="391"/>
      <c r="C52" s="391"/>
      <c r="D52" s="391"/>
      <c r="E52" s="391"/>
      <c r="F52" s="391"/>
      <c r="G52" s="391"/>
      <c r="H52" s="392"/>
      <c r="I52" s="1">
        <v>46</v>
      </c>
      <c r="J52" s="7">
        <v>0</v>
      </c>
      <c r="K52" s="7">
        <v>0</v>
      </c>
      <c r="M52" s="163"/>
    </row>
    <row r="53" spans="1:11" ht="12.75">
      <c r="A53" s="390" t="s">
        <v>203</v>
      </c>
      <c r="B53" s="391"/>
      <c r="C53" s="391"/>
      <c r="D53" s="391"/>
      <c r="E53" s="391"/>
      <c r="F53" s="391"/>
      <c r="G53" s="391"/>
      <c r="H53" s="392"/>
      <c r="I53" s="1">
        <v>47</v>
      </c>
      <c r="J53" s="7">
        <v>41744</v>
      </c>
      <c r="K53" s="7">
        <v>40385</v>
      </c>
    </row>
    <row r="54" spans="1:11" ht="12.75">
      <c r="A54" s="390" t="s">
        <v>10</v>
      </c>
      <c r="B54" s="391"/>
      <c r="C54" s="391"/>
      <c r="D54" s="391"/>
      <c r="E54" s="391"/>
      <c r="F54" s="391"/>
      <c r="G54" s="391"/>
      <c r="H54" s="392"/>
      <c r="I54" s="1">
        <v>48</v>
      </c>
      <c r="J54" s="7">
        <v>301225</v>
      </c>
      <c r="K54" s="7">
        <v>57073</v>
      </c>
    </row>
    <row r="55" spans="1:11" ht="12.75">
      <c r="A55" s="390" t="s">
        <v>11</v>
      </c>
      <c r="B55" s="391"/>
      <c r="C55" s="391"/>
      <c r="D55" s="391"/>
      <c r="E55" s="391"/>
      <c r="F55" s="391"/>
      <c r="G55" s="391"/>
      <c r="H55" s="392"/>
      <c r="I55" s="1">
        <v>49</v>
      </c>
      <c r="J55" s="7">
        <v>2325733</v>
      </c>
      <c r="K55" s="7">
        <v>1470974</v>
      </c>
    </row>
    <row r="56" spans="1:11" ht="12.75">
      <c r="A56" s="390" t="s">
        <v>102</v>
      </c>
      <c r="B56" s="391"/>
      <c r="C56" s="391"/>
      <c r="D56" s="391"/>
      <c r="E56" s="391"/>
      <c r="F56" s="391"/>
      <c r="G56" s="391"/>
      <c r="H56" s="392"/>
      <c r="I56" s="1">
        <v>50</v>
      </c>
      <c r="J56" s="50">
        <f>SUM(J57:J63)</f>
        <v>559214</v>
      </c>
      <c r="K56" s="50">
        <f>SUM(K57:K63)</f>
        <v>660961</v>
      </c>
    </row>
    <row r="57" spans="1:16" ht="12.75">
      <c r="A57" s="390" t="s">
        <v>76</v>
      </c>
      <c r="B57" s="391"/>
      <c r="C57" s="391"/>
      <c r="D57" s="391"/>
      <c r="E57" s="391"/>
      <c r="F57" s="391"/>
      <c r="G57" s="391"/>
      <c r="H57" s="392"/>
      <c r="I57" s="1">
        <v>51</v>
      </c>
      <c r="J57" s="7">
        <v>0</v>
      </c>
      <c r="K57" s="7">
        <v>0</v>
      </c>
      <c r="P57" s="163"/>
    </row>
    <row r="58" spans="1:11" ht="12.75">
      <c r="A58" s="390" t="s">
        <v>77</v>
      </c>
      <c r="B58" s="391"/>
      <c r="C58" s="391"/>
      <c r="D58" s="391"/>
      <c r="E58" s="391"/>
      <c r="F58" s="391"/>
      <c r="G58" s="391"/>
      <c r="H58" s="392"/>
      <c r="I58" s="1">
        <v>52</v>
      </c>
      <c r="J58" s="7">
        <v>0</v>
      </c>
      <c r="K58" s="7">
        <v>0</v>
      </c>
    </row>
    <row r="59" spans="1:11" ht="12.75">
      <c r="A59" s="390" t="s">
        <v>242</v>
      </c>
      <c r="B59" s="391"/>
      <c r="C59" s="391"/>
      <c r="D59" s="391"/>
      <c r="E59" s="391"/>
      <c r="F59" s="391"/>
      <c r="G59" s="391"/>
      <c r="H59" s="392"/>
      <c r="I59" s="1">
        <v>53</v>
      </c>
      <c r="J59" s="7">
        <v>0</v>
      </c>
      <c r="K59" s="7">
        <v>0</v>
      </c>
    </row>
    <row r="60" spans="1:11" ht="12.75">
      <c r="A60" s="390" t="s">
        <v>83</v>
      </c>
      <c r="B60" s="391"/>
      <c r="C60" s="391"/>
      <c r="D60" s="391"/>
      <c r="E60" s="391"/>
      <c r="F60" s="391"/>
      <c r="G60" s="391"/>
      <c r="H60" s="392"/>
      <c r="I60" s="1">
        <v>54</v>
      </c>
      <c r="J60" s="7">
        <v>0</v>
      </c>
      <c r="K60" s="7">
        <v>0</v>
      </c>
    </row>
    <row r="61" spans="1:11" ht="12.75">
      <c r="A61" s="390" t="s">
        <v>84</v>
      </c>
      <c r="B61" s="391"/>
      <c r="C61" s="391"/>
      <c r="D61" s="391"/>
      <c r="E61" s="391"/>
      <c r="F61" s="391"/>
      <c r="G61" s="391"/>
      <c r="H61" s="392"/>
      <c r="I61" s="1">
        <v>55</v>
      </c>
      <c r="J61" s="7">
        <v>0</v>
      </c>
      <c r="K61" s="7">
        <v>0</v>
      </c>
    </row>
    <row r="62" spans="1:11" ht="12.75">
      <c r="A62" s="390" t="s">
        <v>85</v>
      </c>
      <c r="B62" s="391"/>
      <c r="C62" s="391"/>
      <c r="D62" s="391"/>
      <c r="E62" s="391"/>
      <c r="F62" s="391"/>
      <c r="G62" s="391"/>
      <c r="H62" s="392"/>
      <c r="I62" s="1">
        <v>56</v>
      </c>
      <c r="J62" s="7">
        <v>559214</v>
      </c>
      <c r="K62" s="7">
        <v>660961</v>
      </c>
    </row>
    <row r="63" spans="1:11" ht="12.75">
      <c r="A63" s="390" t="s">
        <v>46</v>
      </c>
      <c r="B63" s="391"/>
      <c r="C63" s="391"/>
      <c r="D63" s="391"/>
      <c r="E63" s="391"/>
      <c r="F63" s="391"/>
      <c r="G63" s="391"/>
      <c r="H63" s="392"/>
      <c r="I63" s="1">
        <v>57</v>
      </c>
      <c r="J63" s="7">
        <v>0</v>
      </c>
      <c r="K63" s="7">
        <v>0</v>
      </c>
    </row>
    <row r="64" spans="1:11" ht="12.75">
      <c r="A64" s="390" t="s">
        <v>207</v>
      </c>
      <c r="B64" s="391"/>
      <c r="C64" s="391"/>
      <c r="D64" s="391"/>
      <c r="E64" s="391"/>
      <c r="F64" s="391"/>
      <c r="G64" s="391"/>
      <c r="H64" s="392"/>
      <c r="I64" s="1">
        <v>58</v>
      </c>
      <c r="J64" s="7">
        <v>1148042</v>
      </c>
      <c r="K64" s="7">
        <v>1372426</v>
      </c>
    </row>
    <row r="65" spans="1:11" ht="12.75">
      <c r="A65" s="379" t="s">
        <v>56</v>
      </c>
      <c r="B65" s="380"/>
      <c r="C65" s="380"/>
      <c r="D65" s="380"/>
      <c r="E65" s="380"/>
      <c r="F65" s="380"/>
      <c r="G65" s="380"/>
      <c r="H65" s="381"/>
      <c r="I65" s="1">
        <v>59</v>
      </c>
      <c r="J65" s="7">
        <v>53039566</v>
      </c>
      <c r="K65" s="7">
        <v>61048364</v>
      </c>
    </row>
    <row r="66" spans="1:11" ht="12.75">
      <c r="A66" s="379" t="s">
        <v>241</v>
      </c>
      <c r="B66" s="380"/>
      <c r="C66" s="380"/>
      <c r="D66" s="380"/>
      <c r="E66" s="380"/>
      <c r="F66" s="380"/>
      <c r="G66" s="380"/>
      <c r="H66" s="381"/>
      <c r="I66" s="1">
        <v>60</v>
      </c>
      <c r="J66" s="50">
        <f>J7+J8+J40+J65</f>
        <v>618019117</v>
      </c>
      <c r="K66" s="50">
        <f>K7+K8+K40+K65</f>
        <v>658006026</v>
      </c>
    </row>
    <row r="67" spans="1:11" ht="12.75">
      <c r="A67" s="393" t="s">
        <v>91</v>
      </c>
      <c r="B67" s="394"/>
      <c r="C67" s="394"/>
      <c r="D67" s="394"/>
      <c r="E67" s="394"/>
      <c r="F67" s="394"/>
      <c r="G67" s="394"/>
      <c r="H67" s="395"/>
      <c r="I67" s="4">
        <v>61</v>
      </c>
      <c r="J67" s="8">
        <v>581559924</v>
      </c>
      <c r="K67" s="8">
        <v>1102480544</v>
      </c>
    </row>
    <row r="68" spans="1:11" ht="12.75">
      <c r="A68" s="396" t="s">
        <v>58</v>
      </c>
      <c r="B68" s="397"/>
      <c r="C68" s="397"/>
      <c r="D68" s="397"/>
      <c r="E68" s="397"/>
      <c r="F68" s="397"/>
      <c r="G68" s="397"/>
      <c r="H68" s="397"/>
      <c r="I68" s="397"/>
      <c r="J68" s="397"/>
      <c r="K68" s="398"/>
    </row>
    <row r="69" spans="1:11" ht="12.75">
      <c r="A69" s="376" t="s">
        <v>191</v>
      </c>
      <c r="B69" s="377"/>
      <c r="C69" s="377"/>
      <c r="D69" s="377"/>
      <c r="E69" s="377"/>
      <c r="F69" s="377"/>
      <c r="G69" s="377"/>
      <c r="H69" s="378"/>
      <c r="I69" s="3">
        <v>62</v>
      </c>
      <c r="J69" s="51">
        <f>J70+J71+J72+J78+J79+J82+J85</f>
        <v>-396695346</v>
      </c>
      <c r="K69" s="51">
        <f>K70+K71+K72+K78+K79+K82+K85</f>
        <v>-409339687</v>
      </c>
    </row>
    <row r="70" spans="1:11" ht="12.75">
      <c r="A70" s="390" t="s">
        <v>141</v>
      </c>
      <c r="B70" s="391"/>
      <c r="C70" s="391"/>
      <c r="D70" s="391"/>
      <c r="E70" s="391"/>
      <c r="F70" s="391"/>
      <c r="G70" s="391"/>
      <c r="H70" s="392"/>
      <c r="I70" s="1">
        <v>63</v>
      </c>
      <c r="J70" s="7">
        <v>28200700</v>
      </c>
      <c r="K70" s="7">
        <v>28200700</v>
      </c>
    </row>
    <row r="71" spans="1:11" ht="12.75">
      <c r="A71" s="390" t="s">
        <v>142</v>
      </c>
      <c r="B71" s="391"/>
      <c r="C71" s="391"/>
      <c r="D71" s="391"/>
      <c r="E71" s="391"/>
      <c r="F71" s="391"/>
      <c r="G71" s="391"/>
      <c r="H71" s="392"/>
      <c r="I71" s="1">
        <v>64</v>
      </c>
      <c r="J71" s="7">
        <v>194354000</v>
      </c>
      <c r="K71" s="7">
        <v>194354000</v>
      </c>
    </row>
    <row r="72" spans="1:11" ht="12.75">
      <c r="A72" s="390" t="s">
        <v>143</v>
      </c>
      <c r="B72" s="391"/>
      <c r="C72" s="391"/>
      <c r="D72" s="391"/>
      <c r="E72" s="391"/>
      <c r="F72" s="391"/>
      <c r="G72" s="391"/>
      <c r="H72" s="392"/>
      <c r="I72" s="1">
        <v>65</v>
      </c>
      <c r="J72" s="50">
        <f>J73+J74-J75+J76+J77</f>
        <v>0</v>
      </c>
      <c r="K72" s="50">
        <f>K73+K74-K75+K76+K77</f>
        <v>0</v>
      </c>
    </row>
    <row r="73" spans="1:11" ht="12.75">
      <c r="A73" s="390" t="s">
        <v>144</v>
      </c>
      <c r="B73" s="391"/>
      <c r="C73" s="391"/>
      <c r="D73" s="391"/>
      <c r="E73" s="391"/>
      <c r="F73" s="391"/>
      <c r="G73" s="391"/>
      <c r="H73" s="392"/>
      <c r="I73" s="1">
        <v>66</v>
      </c>
      <c r="J73" s="7">
        <v>0</v>
      </c>
      <c r="K73" s="7">
        <v>0</v>
      </c>
    </row>
    <row r="74" spans="1:11" ht="12.75">
      <c r="A74" s="390" t="s">
        <v>145</v>
      </c>
      <c r="B74" s="391"/>
      <c r="C74" s="391"/>
      <c r="D74" s="391"/>
      <c r="E74" s="391"/>
      <c r="F74" s="391"/>
      <c r="G74" s="391"/>
      <c r="H74" s="392"/>
      <c r="I74" s="1">
        <v>67</v>
      </c>
      <c r="J74" s="7">
        <v>0</v>
      </c>
      <c r="K74" s="7">
        <v>0</v>
      </c>
    </row>
    <row r="75" spans="1:11" ht="12.75">
      <c r="A75" s="390" t="s">
        <v>133</v>
      </c>
      <c r="B75" s="391"/>
      <c r="C75" s="391"/>
      <c r="D75" s="391"/>
      <c r="E75" s="391"/>
      <c r="F75" s="391"/>
      <c r="G75" s="391"/>
      <c r="H75" s="392"/>
      <c r="I75" s="1">
        <v>68</v>
      </c>
      <c r="J75" s="7">
        <v>0</v>
      </c>
      <c r="K75" s="7">
        <v>0</v>
      </c>
    </row>
    <row r="76" spans="1:11" ht="12.75">
      <c r="A76" s="390" t="s">
        <v>134</v>
      </c>
      <c r="B76" s="391"/>
      <c r="C76" s="391"/>
      <c r="D76" s="391"/>
      <c r="E76" s="391"/>
      <c r="F76" s="391"/>
      <c r="G76" s="391"/>
      <c r="H76" s="392"/>
      <c r="I76" s="1">
        <v>69</v>
      </c>
      <c r="J76" s="7">
        <v>0</v>
      </c>
      <c r="K76" s="7">
        <v>0</v>
      </c>
    </row>
    <row r="77" spans="1:11" ht="12.75">
      <c r="A77" s="390" t="s">
        <v>135</v>
      </c>
      <c r="B77" s="391"/>
      <c r="C77" s="391"/>
      <c r="D77" s="391"/>
      <c r="E77" s="391"/>
      <c r="F77" s="391"/>
      <c r="G77" s="391"/>
      <c r="H77" s="392"/>
      <c r="I77" s="1">
        <v>70</v>
      </c>
      <c r="J77" s="7">
        <v>0</v>
      </c>
      <c r="K77" s="7">
        <v>0</v>
      </c>
    </row>
    <row r="78" spans="1:11" ht="12.75">
      <c r="A78" s="390" t="s">
        <v>136</v>
      </c>
      <c r="B78" s="391"/>
      <c r="C78" s="391"/>
      <c r="D78" s="391"/>
      <c r="E78" s="391"/>
      <c r="F78" s="391"/>
      <c r="G78" s="391"/>
      <c r="H78" s="392"/>
      <c r="I78" s="1">
        <v>71</v>
      </c>
      <c r="J78" s="7">
        <v>0</v>
      </c>
      <c r="K78" s="7">
        <v>56562156</v>
      </c>
    </row>
    <row r="79" spans="1:11" ht="12.75">
      <c r="A79" s="390" t="s">
        <v>238</v>
      </c>
      <c r="B79" s="391"/>
      <c r="C79" s="391"/>
      <c r="D79" s="391"/>
      <c r="E79" s="391"/>
      <c r="F79" s="391"/>
      <c r="G79" s="391"/>
      <c r="H79" s="392"/>
      <c r="I79" s="1">
        <v>72</v>
      </c>
      <c r="J79" s="50">
        <f>J80-J81</f>
        <v>-553595946</v>
      </c>
      <c r="K79" s="50">
        <f>K80-K81</f>
        <v>-619250046</v>
      </c>
    </row>
    <row r="80" spans="1:11" ht="12.75">
      <c r="A80" s="399" t="s">
        <v>169</v>
      </c>
      <c r="B80" s="400"/>
      <c r="C80" s="400"/>
      <c r="D80" s="400"/>
      <c r="E80" s="400"/>
      <c r="F80" s="400"/>
      <c r="G80" s="400"/>
      <c r="H80" s="401"/>
      <c r="I80" s="1">
        <v>73</v>
      </c>
      <c r="J80" s="7">
        <v>0</v>
      </c>
      <c r="K80" s="7">
        <v>0</v>
      </c>
    </row>
    <row r="81" spans="1:11" ht="12.75">
      <c r="A81" s="399" t="s">
        <v>170</v>
      </c>
      <c r="B81" s="400"/>
      <c r="C81" s="400"/>
      <c r="D81" s="400"/>
      <c r="E81" s="400"/>
      <c r="F81" s="400"/>
      <c r="G81" s="400"/>
      <c r="H81" s="401"/>
      <c r="I81" s="1">
        <v>74</v>
      </c>
      <c r="J81" s="7">
        <v>553595946</v>
      </c>
      <c r="K81" s="7">
        <v>619250046</v>
      </c>
    </row>
    <row r="82" spans="1:11" ht="12.75">
      <c r="A82" s="390" t="s">
        <v>239</v>
      </c>
      <c r="B82" s="391"/>
      <c r="C82" s="391"/>
      <c r="D82" s="391"/>
      <c r="E82" s="391"/>
      <c r="F82" s="391"/>
      <c r="G82" s="391"/>
      <c r="H82" s="392"/>
      <c r="I82" s="1">
        <v>75</v>
      </c>
      <c r="J82" s="50">
        <f>J83-J84</f>
        <v>-65654100</v>
      </c>
      <c r="K82" s="50">
        <f>K83-K84</f>
        <v>-69206497</v>
      </c>
    </row>
    <row r="83" spans="1:11" ht="12.75">
      <c r="A83" s="399" t="s">
        <v>171</v>
      </c>
      <c r="B83" s="400"/>
      <c r="C83" s="400"/>
      <c r="D83" s="400"/>
      <c r="E83" s="400"/>
      <c r="F83" s="400"/>
      <c r="G83" s="400"/>
      <c r="H83" s="401"/>
      <c r="I83" s="1">
        <v>76</v>
      </c>
      <c r="J83" s="7">
        <v>0</v>
      </c>
      <c r="K83" s="7">
        <v>0</v>
      </c>
    </row>
    <row r="84" spans="1:11" ht="12.75">
      <c r="A84" s="399" t="s">
        <v>172</v>
      </c>
      <c r="B84" s="400"/>
      <c r="C84" s="400"/>
      <c r="D84" s="400"/>
      <c r="E84" s="400"/>
      <c r="F84" s="400"/>
      <c r="G84" s="400"/>
      <c r="H84" s="401"/>
      <c r="I84" s="1">
        <v>77</v>
      </c>
      <c r="J84" s="7">
        <v>65654100</v>
      </c>
      <c r="K84" s="7">
        <v>69206497</v>
      </c>
    </row>
    <row r="85" spans="1:11" ht="12.75">
      <c r="A85" s="390" t="s">
        <v>173</v>
      </c>
      <c r="B85" s="391"/>
      <c r="C85" s="391"/>
      <c r="D85" s="391"/>
      <c r="E85" s="391"/>
      <c r="F85" s="391"/>
      <c r="G85" s="391"/>
      <c r="H85" s="392"/>
      <c r="I85" s="1">
        <v>78</v>
      </c>
      <c r="J85" s="7">
        <v>0</v>
      </c>
      <c r="K85" s="7">
        <v>0</v>
      </c>
    </row>
    <row r="86" spans="1:11" ht="12.75">
      <c r="A86" s="379" t="s">
        <v>19</v>
      </c>
      <c r="B86" s="380"/>
      <c r="C86" s="380"/>
      <c r="D86" s="380"/>
      <c r="E86" s="380"/>
      <c r="F86" s="380"/>
      <c r="G86" s="380"/>
      <c r="H86" s="381"/>
      <c r="I86" s="1">
        <v>79</v>
      </c>
      <c r="J86" s="50">
        <f>SUM(J87:J89)</f>
        <v>2796143</v>
      </c>
      <c r="K86" s="50">
        <f>SUM(K87:K89)</f>
        <v>2098917</v>
      </c>
    </row>
    <row r="87" spans="1:11" ht="12.75">
      <c r="A87" s="390" t="s">
        <v>129</v>
      </c>
      <c r="B87" s="391"/>
      <c r="C87" s="391"/>
      <c r="D87" s="391"/>
      <c r="E87" s="391"/>
      <c r="F87" s="391"/>
      <c r="G87" s="391"/>
      <c r="H87" s="392"/>
      <c r="I87" s="1">
        <v>80</v>
      </c>
      <c r="J87" s="7">
        <v>1867301</v>
      </c>
      <c r="K87" s="7">
        <v>2098917</v>
      </c>
    </row>
    <row r="88" spans="1:11" ht="12.75">
      <c r="A88" s="390" t="s">
        <v>130</v>
      </c>
      <c r="B88" s="391"/>
      <c r="C88" s="391"/>
      <c r="D88" s="391"/>
      <c r="E88" s="391"/>
      <c r="F88" s="391"/>
      <c r="G88" s="391"/>
      <c r="H88" s="392"/>
      <c r="I88" s="1">
        <v>81</v>
      </c>
      <c r="J88" s="7">
        <v>928842</v>
      </c>
      <c r="K88" s="7">
        <v>0</v>
      </c>
    </row>
    <row r="89" spans="1:11" ht="12.75">
      <c r="A89" s="390" t="s">
        <v>131</v>
      </c>
      <c r="B89" s="391"/>
      <c r="C89" s="391"/>
      <c r="D89" s="391"/>
      <c r="E89" s="391"/>
      <c r="F89" s="391"/>
      <c r="G89" s="391"/>
      <c r="H89" s="392"/>
      <c r="I89" s="1">
        <v>82</v>
      </c>
      <c r="J89" s="7">
        <v>0</v>
      </c>
      <c r="K89" s="7">
        <v>0</v>
      </c>
    </row>
    <row r="90" spans="1:11" ht="12.75">
      <c r="A90" s="379" t="s">
        <v>20</v>
      </c>
      <c r="B90" s="380"/>
      <c r="C90" s="380"/>
      <c r="D90" s="380"/>
      <c r="E90" s="380"/>
      <c r="F90" s="380"/>
      <c r="G90" s="380"/>
      <c r="H90" s="381"/>
      <c r="I90" s="1">
        <v>83</v>
      </c>
      <c r="J90" s="50">
        <f>SUM(J91:J99)</f>
        <v>582154418</v>
      </c>
      <c r="K90" s="50">
        <f>SUM(K91:K99)</f>
        <v>566501410</v>
      </c>
    </row>
    <row r="91" spans="1:11" ht="12.75">
      <c r="A91" s="390" t="s">
        <v>132</v>
      </c>
      <c r="B91" s="391"/>
      <c r="C91" s="391"/>
      <c r="D91" s="391"/>
      <c r="E91" s="391"/>
      <c r="F91" s="391"/>
      <c r="G91" s="391"/>
      <c r="H91" s="392"/>
      <c r="I91" s="1">
        <v>84</v>
      </c>
      <c r="J91" s="7">
        <v>0</v>
      </c>
      <c r="K91" s="7">
        <v>0</v>
      </c>
    </row>
    <row r="92" spans="1:13" ht="12.75">
      <c r="A92" s="390" t="s">
        <v>243</v>
      </c>
      <c r="B92" s="391"/>
      <c r="C92" s="391"/>
      <c r="D92" s="391"/>
      <c r="E92" s="391"/>
      <c r="F92" s="391"/>
      <c r="G92" s="391"/>
      <c r="H92" s="392"/>
      <c r="I92" s="1">
        <v>85</v>
      </c>
      <c r="J92" s="7">
        <v>48151308</v>
      </c>
      <c r="K92" s="7">
        <v>37409703</v>
      </c>
      <c r="L92" s="163"/>
      <c r="M92" s="163"/>
    </row>
    <row r="93" spans="1:11" ht="12.75">
      <c r="A93" s="390" t="s">
        <v>0</v>
      </c>
      <c r="B93" s="391"/>
      <c r="C93" s="391"/>
      <c r="D93" s="391"/>
      <c r="E93" s="391"/>
      <c r="F93" s="391"/>
      <c r="G93" s="391"/>
      <c r="H93" s="392"/>
      <c r="I93" s="1">
        <v>86</v>
      </c>
      <c r="J93" s="7">
        <v>534003110</v>
      </c>
      <c r="K93" s="7">
        <v>529091707</v>
      </c>
    </row>
    <row r="94" spans="1:11" ht="12.75">
      <c r="A94" s="390" t="s">
        <v>244</v>
      </c>
      <c r="B94" s="391"/>
      <c r="C94" s="391"/>
      <c r="D94" s="391"/>
      <c r="E94" s="391"/>
      <c r="F94" s="391"/>
      <c r="G94" s="391"/>
      <c r="H94" s="392"/>
      <c r="I94" s="1">
        <v>87</v>
      </c>
      <c r="J94" s="7">
        <v>0</v>
      </c>
      <c r="K94" s="7">
        <v>0</v>
      </c>
    </row>
    <row r="95" spans="1:11" ht="12.75">
      <c r="A95" s="390" t="s">
        <v>245</v>
      </c>
      <c r="B95" s="391"/>
      <c r="C95" s="391"/>
      <c r="D95" s="391"/>
      <c r="E95" s="391"/>
      <c r="F95" s="391"/>
      <c r="G95" s="391"/>
      <c r="H95" s="392"/>
      <c r="I95" s="1">
        <v>88</v>
      </c>
      <c r="J95" s="7">
        <v>0</v>
      </c>
      <c r="K95" s="7">
        <v>0</v>
      </c>
    </row>
    <row r="96" spans="1:11" ht="12.75">
      <c r="A96" s="390" t="s">
        <v>246</v>
      </c>
      <c r="B96" s="391"/>
      <c r="C96" s="391"/>
      <c r="D96" s="391"/>
      <c r="E96" s="391"/>
      <c r="F96" s="391"/>
      <c r="G96" s="391"/>
      <c r="H96" s="392"/>
      <c r="I96" s="1">
        <v>89</v>
      </c>
      <c r="J96" s="7">
        <v>0</v>
      </c>
      <c r="K96" s="7">
        <v>0</v>
      </c>
    </row>
    <row r="97" spans="1:11" ht="12.75">
      <c r="A97" s="390" t="s">
        <v>94</v>
      </c>
      <c r="B97" s="391"/>
      <c r="C97" s="391"/>
      <c r="D97" s="391"/>
      <c r="E97" s="391"/>
      <c r="F97" s="391"/>
      <c r="G97" s="391"/>
      <c r="H97" s="392"/>
      <c r="I97" s="1">
        <v>90</v>
      </c>
      <c r="J97" s="7">
        <v>0</v>
      </c>
      <c r="K97" s="7">
        <v>0</v>
      </c>
    </row>
    <row r="98" spans="1:11" ht="12.75">
      <c r="A98" s="390" t="s">
        <v>92</v>
      </c>
      <c r="B98" s="391"/>
      <c r="C98" s="391"/>
      <c r="D98" s="391"/>
      <c r="E98" s="391"/>
      <c r="F98" s="391"/>
      <c r="G98" s="391"/>
      <c r="H98" s="392"/>
      <c r="I98" s="1">
        <v>91</v>
      </c>
      <c r="J98" s="7">
        <v>0</v>
      </c>
      <c r="K98" s="7">
        <v>0</v>
      </c>
    </row>
    <row r="99" spans="1:11" ht="12.75">
      <c r="A99" s="390" t="s">
        <v>93</v>
      </c>
      <c r="B99" s="391"/>
      <c r="C99" s="391"/>
      <c r="D99" s="391"/>
      <c r="E99" s="391"/>
      <c r="F99" s="391"/>
      <c r="G99" s="391"/>
      <c r="H99" s="392"/>
      <c r="I99" s="1">
        <v>92</v>
      </c>
      <c r="J99" s="7">
        <v>0</v>
      </c>
      <c r="K99" s="7">
        <v>0</v>
      </c>
    </row>
    <row r="100" spans="1:13" ht="12.75">
      <c r="A100" s="379" t="s">
        <v>21</v>
      </c>
      <c r="B100" s="380"/>
      <c r="C100" s="380"/>
      <c r="D100" s="380"/>
      <c r="E100" s="380"/>
      <c r="F100" s="380"/>
      <c r="G100" s="380"/>
      <c r="H100" s="381"/>
      <c r="I100" s="1">
        <v>93</v>
      </c>
      <c r="J100" s="50">
        <f>SUM(J101:J112)</f>
        <v>411074864</v>
      </c>
      <c r="K100" s="50">
        <f>SUM(K101:K112)</f>
        <v>452337673</v>
      </c>
      <c r="L100" s="163"/>
      <c r="M100" s="163"/>
    </row>
    <row r="101" spans="1:12" ht="12.75">
      <c r="A101" s="390" t="s">
        <v>132</v>
      </c>
      <c r="B101" s="391"/>
      <c r="C101" s="391"/>
      <c r="D101" s="391"/>
      <c r="E101" s="391"/>
      <c r="F101" s="391"/>
      <c r="G101" s="391"/>
      <c r="H101" s="392"/>
      <c r="I101" s="1">
        <v>94</v>
      </c>
      <c r="J101" s="7">
        <v>3898208</v>
      </c>
      <c r="K101" s="7">
        <v>2966647</v>
      </c>
      <c r="L101" s="261"/>
    </row>
    <row r="102" spans="1:12" ht="12.75">
      <c r="A102" s="390" t="s">
        <v>243</v>
      </c>
      <c r="B102" s="391"/>
      <c r="C102" s="391"/>
      <c r="D102" s="391"/>
      <c r="E102" s="391"/>
      <c r="F102" s="391"/>
      <c r="G102" s="391"/>
      <c r="H102" s="392"/>
      <c r="I102" s="1">
        <v>95</v>
      </c>
      <c r="J102" s="7">
        <v>367780</v>
      </c>
      <c r="K102" s="7">
        <v>67589816</v>
      </c>
      <c r="L102" s="261"/>
    </row>
    <row r="103" spans="1:12" ht="12.75">
      <c r="A103" s="390" t="s">
        <v>0</v>
      </c>
      <c r="B103" s="391"/>
      <c r="C103" s="391"/>
      <c r="D103" s="391"/>
      <c r="E103" s="391"/>
      <c r="F103" s="391"/>
      <c r="G103" s="391"/>
      <c r="H103" s="392"/>
      <c r="I103" s="1">
        <v>96</v>
      </c>
      <c r="J103" s="7">
        <v>981615</v>
      </c>
      <c r="K103" s="7">
        <v>7631541</v>
      </c>
      <c r="L103" s="261"/>
    </row>
    <row r="104" spans="1:13" ht="12.75">
      <c r="A104" s="390" t="s">
        <v>244</v>
      </c>
      <c r="B104" s="391"/>
      <c r="C104" s="391"/>
      <c r="D104" s="391"/>
      <c r="E104" s="391"/>
      <c r="F104" s="391"/>
      <c r="G104" s="391"/>
      <c r="H104" s="392"/>
      <c r="I104" s="1">
        <v>97</v>
      </c>
      <c r="J104" s="7">
        <v>0</v>
      </c>
      <c r="K104" s="7">
        <v>8130081</v>
      </c>
      <c r="L104" s="261"/>
      <c r="M104" s="163"/>
    </row>
    <row r="105" spans="1:12" ht="12.75">
      <c r="A105" s="390" t="s">
        <v>245</v>
      </c>
      <c r="B105" s="391"/>
      <c r="C105" s="391"/>
      <c r="D105" s="391"/>
      <c r="E105" s="391"/>
      <c r="F105" s="391"/>
      <c r="G105" s="391"/>
      <c r="H105" s="392"/>
      <c r="I105" s="1">
        <v>98</v>
      </c>
      <c r="J105" s="7">
        <v>131895535</v>
      </c>
      <c r="K105" s="7">
        <v>91076827</v>
      </c>
      <c r="L105" s="261"/>
    </row>
    <row r="106" spans="1:12" ht="12.75">
      <c r="A106" s="390" t="s">
        <v>246</v>
      </c>
      <c r="B106" s="391"/>
      <c r="C106" s="391"/>
      <c r="D106" s="391"/>
      <c r="E106" s="391"/>
      <c r="F106" s="391"/>
      <c r="G106" s="391"/>
      <c r="H106" s="392"/>
      <c r="I106" s="1">
        <v>99</v>
      </c>
      <c r="J106" s="7">
        <v>266491250</v>
      </c>
      <c r="K106" s="7">
        <v>267952500</v>
      </c>
      <c r="L106" s="261"/>
    </row>
    <row r="107" spans="1:12" ht="12.75">
      <c r="A107" s="390" t="s">
        <v>94</v>
      </c>
      <c r="B107" s="391"/>
      <c r="C107" s="391"/>
      <c r="D107" s="391"/>
      <c r="E107" s="391"/>
      <c r="F107" s="391"/>
      <c r="G107" s="391"/>
      <c r="H107" s="392"/>
      <c r="I107" s="1">
        <v>100</v>
      </c>
      <c r="J107" s="7">
        <v>0</v>
      </c>
      <c r="K107" s="7">
        <v>0</v>
      </c>
      <c r="L107" s="261"/>
    </row>
    <row r="108" spans="1:12" ht="12.75">
      <c r="A108" s="390" t="s">
        <v>95</v>
      </c>
      <c r="B108" s="391"/>
      <c r="C108" s="391"/>
      <c r="D108" s="391"/>
      <c r="E108" s="391"/>
      <c r="F108" s="391"/>
      <c r="G108" s="391"/>
      <c r="H108" s="392"/>
      <c r="I108" s="1">
        <v>101</v>
      </c>
      <c r="J108" s="7">
        <v>1694613</v>
      </c>
      <c r="K108" s="7">
        <v>1709888</v>
      </c>
      <c r="L108" s="261"/>
    </row>
    <row r="109" spans="1:12" ht="12.75">
      <c r="A109" s="390" t="s">
        <v>96</v>
      </c>
      <c r="B109" s="391"/>
      <c r="C109" s="391"/>
      <c r="D109" s="391"/>
      <c r="E109" s="391"/>
      <c r="F109" s="391"/>
      <c r="G109" s="391"/>
      <c r="H109" s="392"/>
      <c r="I109" s="1">
        <v>102</v>
      </c>
      <c r="J109" s="7">
        <v>4798162</v>
      </c>
      <c r="K109" s="7">
        <v>5193249</v>
      </c>
      <c r="L109" s="261"/>
    </row>
    <row r="110" spans="1:12" ht="12.75">
      <c r="A110" s="390" t="s">
        <v>99</v>
      </c>
      <c r="B110" s="391"/>
      <c r="C110" s="391"/>
      <c r="D110" s="391"/>
      <c r="E110" s="391"/>
      <c r="F110" s="391"/>
      <c r="G110" s="391"/>
      <c r="H110" s="392"/>
      <c r="I110" s="1">
        <v>103</v>
      </c>
      <c r="J110" s="7">
        <v>0</v>
      </c>
      <c r="K110" s="7">
        <v>0</v>
      </c>
      <c r="L110" s="262"/>
    </row>
    <row r="111" spans="1:12" ht="12.75">
      <c r="A111" s="390" t="s">
        <v>97</v>
      </c>
      <c r="B111" s="391"/>
      <c r="C111" s="391"/>
      <c r="D111" s="391"/>
      <c r="E111" s="391"/>
      <c r="F111" s="391"/>
      <c r="G111" s="391"/>
      <c r="H111" s="392"/>
      <c r="I111" s="1">
        <v>104</v>
      </c>
      <c r="J111" s="7">
        <v>0</v>
      </c>
      <c r="K111" s="7">
        <v>0</v>
      </c>
      <c r="L111" s="262"/>
    </row>
    <row r="112" spans="1:12" ht="12.75">
      <c r="A112" s="390" t="s">
        <v>98</v>
      </c>
      <c r="B112" s="391"/>
      <c r="C112" s="391"/>
      <c r="D112" s="391"/>
      <c r="E112" s="391"/>
      <c r="F112" s="391"/>
      <c r="G112" s="391"/>
      <c r="H112" s="392"/>
      <c r="I112" s="1">
        <v>105</v>
      </c>
      <c r="J112" s="7">
        <v>947701</v>
      </c>
      <c r="K112" s="7">
        <v>87124</v>
      </c>
      <c r="L112" s="262"/>
    </row>
    <row r="113" spans="1:12" ht="12.75">
      <c r="A113" s="379" t="s">
        <v>1</v>
      </c>
      <c r="B113" s="380"/>
      <c r="C113" s="380"/>
      <c r="D113" s="380"/>
      <c r="E113" s="380"/>
      <c r="F113" s="380"/>
      <c r="G113" s="380"/>
      <c r="H113" s="381"/>
      <c r="I113" s="1">
        <v>106</v>
      </c>
      <c r="J113" s="7">
        <v>18689038</v>
      </c>
      <c r="K113" s="7">
        <v>46407713</v>
      </c>
      <c r="L113" s="262"/>
    </row>
    <row r="114" spans="1:12" ht="12.75">
      <c r="A114" s="379" t="s">
        <v>25</v>
      </c>
      <c r="B114" s="380"/>
      <c r="C114" s="380"/>
      <c r="D114" s="380"/>
      <c r="E114" s="380"/>
      <c r="F114" s="380"/>
      <c r="G114" s="380"/>
      <c r="H114" s="381"/>
      <c r="I114" s="1">
        <v>107</v>
      </c>
      <c r="J114" s="50">
        <f>J69+J86+J90+J100+J113</f>
        <v>618019117</v>
      </c>
      <c r="K114" s="50">
        <f>K69+K86+K90+K100+K113</f>
        <v>658006026</v>
      </c>
      <c r="L114" s="262"/>
    </row>
    <row r="115" spans="1:12" ht="12.75">
      <c r="A115" s="404" t="s">
        <v>57</v>
      </c>
      <c r="B115" s="405"/>
      <c r="C115" s="405"/>
      <c r="D115" s="405"/>
      <c r="E115" s="405"/>
      <c r="F115" s="405"/>
      <c r="G115" s="405"/>
      <c r="H115" s="406"/>
      <c r="I115" s="2">
        <v>108</v>
      </c>
      <c r="J115" s="7">
        <v>581559924</v>
      </c>
      <c r="K115" s="8">
        <v>1102480544</v>
      </c>
      <c r="L115" s="261"/>
    </row>
    <row r="116" spans="1:11" ht="12.75">
      <c r="A116" s="396" t="s">
        <v>310</v>
      </c>
      <c r="B116" s="407"/>
      <c r="C116" s="407"/>
      <c r="D116" s="407"/>
      <c r="E116" s="407"/>
      <c r="F116" s="407"/>
      <c r="G116" s="407"/>
      <c r="H116" s="407"/>
      <c r="I116" s="408"/>
      <c r="J116" s="408"/>
      <c r="K116" s="409"/>
    </row>
    <row r="117" spans="1:11" ht="12.75">
      <c r="A117" s="376" t="s">
        <v>186</v>
      </c>
      <c r="B117" s="377"/>
      <c r="C117" s="377"/>
      <c r="D117" s="377"/>
      <c r="E117" s="377"/>
      <c r="F117" s="377"/>
      <c r="G117" s="377"/>
      <c r="H117" s="377"/>
      <c r="I117" s="410"/>
      <c r="J117" s="410"/>
      <c r="K117" s="411"/>
    </row>
    <row r="118" spans="1:11" ht="12.75">
      <c r="A118" s="390" t="s">
        <v>8</v>
      </c>
      <c r="B118" s="391"/>
      <c r="C118" s="391"/>
      <c r="D118" s="391"/>
      <c r="E118" s="391"/>
      <c r="F118" s="391"/>
      <c r="G118" s="391"/>
      <c r="H118" s="392"/>
      <c r="I118" s="1">
        <v>109</v>
      </c>
      <c r="J118" s="7"/>
      <c r="K118" s="7"/>
    </row>
    <row r="119" spans="1:11" ht="12.75">
      <c r="A119" s="412" t="s">
        <v>9</v>
      </c>
      <c r="B119" s="413"/>
      <c r="C119" s="413"/>
      <c r="D119" s="413"/>
      <c r="E119" s="413"/>
      <c r="F119" s="413"/>
      <c r="G119" s="413"/>
      <c r="H119" s="414"/>
      <c r="I119" s="4">
        <v>110</v>
      </c>
      <c r="J119" s="8"/>
      <c r="K119" s="8"/>
    </row>
    <row r="120" spans="1:11" ht="12.75">
      <c r="A120" s="415" t="s">
        <v>311</v>
      </c>
      <c r="B120" s="416"/>
      <c r="C120" s="416"/>
      <c r="D120" s="416"/>
      <c r="E120" s="416"/>
      <c r="F120" s="416"/>
      <c r="G120" s="416"/>
      <c r="H120" s="416"/>
      <c r="I120" s="416"/>
      <c r="J120" s="416"/>
      <c r="K120" s="416"/>
    </row>
    <row r="121" spans="1:11" ht="12.75">
      <c r="A121" s="402"/>
      <c r="B121" s="403"/>
      <c r="C121" s="403"/>
      <c r="D121" s="403"/>
      <c r="E121" s="403"/>
      <c r="F121" s="403"/>
      <c r="G121" s="403"/>
      <c r="H121" s="403"/>
      <c r="I121" s="403"/>
      <c r="J121" s="403"/>
      <c r="K121" s="403"/>
    </row>
    <row r="123" spans="10:11" ht="12.75">
      <c r="J123" s="163">
        <f>IF(J66-J114=0,"",J114-J66)</f>
      </c>
      <c r="K123" s="163">
        <f>IF(K66-K114=0,"",K114-K66)</f>
      </c>
    </row>
    <row r="124" spans="10:11" ht="12.75">
      <c r="J124" s="163">
        <f>IF(J67-J115=0,"",J115-J67)</f>
      </c>
      <c r="K124" s="163">
        <f>IF(K67-K115=0,"",K115-K67)</f>
      </c>
    </row>
    <row r="125" spans="10:11" ht="12.75">
      <c r="J125" s="163">
        <f>IF(RDG!J56-J82=0,"",J82-RDG!J56)</f>
      </c>
      <c r="K125" s="163">
        <f>IF(RDG!L56-K82=0,"",K82-RDG!L56)</f>
      </c>
    </row>
  </sheetData>
  <sheetProtection/>
  <mergeCells count="121">
    <mergeCell ref="A112:H112"/>
    <mergeCell ref="A105:H105"/>
    <mergeCell ref="A106:H106"/>
    <mergeCell ref="A107:H107"/>
    <mergeCell ref="A108:H108"/>
    <mergeCell ref="A121:K121"/>
    <mergeCell ref="A115:H115"/>
    <mergeCell ref="A116:K116"/>
    <mergeCell ref="A117:K117"/>
    <mergeCell ref="A118:H118"/>
    <mergeCell ref="A113:H113"/>
    <mergeCell ref="A114:H114"/>
    <mergeCell ref="A119:H119"/>
    <mergeCell ref="A120:K120"/>
    <mergeCell ref="A103:H103"/>
    <mergeCell ref="A104:H104"/>
    <mergeCell ref="A97:H97"/>
    <mergeCell ref="A98:H98"/>
    <mergeCell ref="A99:H99"/>
    <mergeCell ref="A100:H100"/>
    <mergeCell ref="A109:H109"/>
    <mergeCell ref="A110:H110"/>
    <mergeCell ref="A111:H111"/>
    <mergeCell ref="A94:H94"/>
    <mergeCell ref="A95:H95"/>
    <mergeCell ref="A96:H96"/>
    <mergeCell ref="A89:H89"/>
    <mergeCell ref="A90:H90"/>
    <mergeCell ref="A91:H91"/>
    <mergeCell ref="A92:H92"/>
    <mergeCell ref="A101:H101"/>
    <mergeCell ref="A102:H102"/>
    <mergeCell ref="A85:H85"/>
    <mergeCell ref="A86:H86"/>
    <mergeCell ref="A87:H87"/>
    <mergeCell ref="A88:H88"/>
    <mergeCell ref="A81:H81"/>
    <mergeCell ref="A82:H82"/>
    <mergeCell ref="A83:H83"/>
    <mergeCell ref="A84:H84"/>
    <mergeCell ref="A93:H93"/>
    <mergeCell ref="A72:H72"/>
    <mergeCell ref="A65:H65"/>
    <mergeCell ref="A66:H66"/>
    <mergeCell ref="A67:H67"/>
    <mergeCell ref="A68:K68"/>
    <mergeCell ref="A77:H77"/>
    <mergeCell ref="A78:H78"/>
    <mergeCell ref="A79:H79"/>
    <mergeCell ref="A80:H80"/>
    <mergeCell ref="A73:H73"/>
    <mergeCell ref="A74:H74"/>
    <mergeCell ref="A75:H75"/>
    <mergeCell ref="A76:H76"/>
    <mergeCell ref="A63:H63"/>
    <mergeCell ref="A64:H64"/>
    <mergeCell ref="A57:H57"/>
    <mergeCell ref="A58:H58"/>
    <mergeCell ref="A59:H59"/>
    <mergeCell ref="A60:H60"/>
    <mergeCell ref="A69:H69"/>
    <mergeCell ref="A70:H70"/>
    <mergeCell ref="A71:H71"/>
    <mergeCell ref="A54:H54"/>
    <mergeCell ref="A55:H55"/>
    <mergeCell ref="A56:H56"/>
    <mergeCell ref="A49:H49"/>
    <mergeCell ref="A50:H50"/>
    <mergeCell ref="A51:H51"/>
    <mergeCell ref="A52:H52"/>
    <mergeCell ref="A61:H61"/>
    <mergeCell ref="A62:H62"/>
    <mergeCell ref="A45:H45"/>
    <mergeCell ref="A46:H46"/>
    <mergeCell ref="A47:H47"/>
    <mergeCell ref="A48:H48"/>
    <mergeCell ref="A41:H41"/>
    <mergeCell ref="A42:H42"/>
    <mergeCell ref="A43:H43"/>
    <mergeCell ref="A44:H44"/>
    <mergeCell ref="A53:H53"/>
    <mergeCell ref="A32:H32"/>
    <mergeCell ref="A25:H25"/>
    <mergeCell ref="A26:H26"/>
    <mergeCell ref="A27:H27"/>
    <mergeCell ref="A28:H28"/>
    <mergeCell ref="A37:H37"/>
    <mergeCell ref="A38:H38"/>
    <mergeCell ref="A39:H39"/>
    <mergeCell ref="A40:H40"/>
    <mergeCell ref="A33:H33"/>
    <mergeCell ref="A34:H34"/>
    <mergeCell ref="A35:H35"/>
    <mergeCell ref="A36:H36"/>
    <mergeCell ref="A23:H23"/>
    <mergeCell ref="A24:H24"/>
    <mergeCell ref="A17:H17"/>
    <mergeCell ref="A18:H18"/>
    <mergeCell ref="A19:H19"/>
    <mergeCell ref="A20:H20"/>
    <mergeCell ref="A29:H29"/>
    <mergeCell ref="A30:H30"/>
    <mergeCell ref="A31:H31"/>
    <mergeCell ref="A14:H14"/>
    <mergeCell ref="A15:H15"/>
    <mergeCell ref="A16:H16"/>
    <mergeCell ref="A9:H9"/>
    <mergeCell ref="A10:H10"/>
    <mergeCell ref="A11:H11"/>
    <mergeCell ref="A12:H12"/>
    <mergeCell ref="A21:H21"/>
    <mergeCell ref="A22:H22"/>
    <mergeCell ref="A5:H5"/>
    <mergeCell ref="A6:K6"/>
    <mergeCell ref="A7:H7"/>
    <mergeCell ref="A8:H8"/>
    <mergeCell ref="A1:K1"/>
    <mergeCell ref="A2:K2"/>
    <mergeCell ref="A3:K3"/>
    <mergeCell ref="A4:H4"/>
    <mergeCell ref="A13:H13"/>
  </mergeCells>
  <dataValidations count="5">
    <dataValidation type="whole" operator="notEqual" allowBlank="1" showInputMessage="1" showErrorMessage="1" errorTitle="Pogrešan unos" error="Mogu se unijeti samo cjelobrojne vrijednosti." sqref="J118:K119 J85:K85">
      <formula1>999999999999</formula1>
    </dataValidation>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notEqual" allowBlank="1" showInputMessage="1" showErrorMessage="1" errorTitle="Pogrešan unos" error="Mogu se unijeti samo cjelobrojne vrijednosti. Ova AOP oznaka može se unijeti i s negativnim predznakom" sqref="J78">
      <formula1>9999999999</formula1>
    </dataValidation>
    <dataValidation type="whole" operator="greaterThanOrEqual" allowBlank="1" showInputMessage="1" showErrorMessage="1" errorTitle="Pogrešan unos" error="Mogu se unijeti samo cjelobrojne pozitivne vrijednosti." sqref="J72:K77 J7:K67 J79:K84 L115 J86:J115 J70:K70 K113:K115 K86:K111 K78">
      <formula1>0</formula1>
    </dataValidation>
  </dataValidations>
  <printOptions/>
  <pageMargins left="0.75" right="0.75" top="1" bottom="1" header="0.5" footer="0.5"/>
  <pageSetup horizontalDpi="600" verticalDpi="600" orientation="portrait" paperSize="9" scale="80" r:id="rId1"/>
  <rowBreaks count="1" manualBreakCount="1">
    <brk id="67" max="255" man="1"/>
  </rowBreaks>
  <ignoredErrors>
    <ignoredError sqref="J35:K35 J56:K56 J100:K100" formulaRange="1"/>
  </ignoredErrors>
</worksheet>
</file>

<file path=xl/worksheets/sheet3.xml><?xml version="1.0" encoding="utf-8"?>
<worksheet xmlns="http://schemas.openxmlformats.org/spreadsheetml/2006/main" xmlns:r="http://schemas.openxmlformats.org/officeDocument/2006/relationships">
  <dimension ref="A1:P71"/>
  <sheetViews>
    <sheetView zoomScaleSheetLayoutView="110" zoomScalePageLayoutView="0" workbookViewId="0" topLeftCell="A27">
      <selection activeCell="L27" sqref="L27"/>
    </sheetView>
  </sheetViews>
  <sheetFormatPr defaultColWidth="9.140625" defaultRowHeight="12.75"/>
  <cols>
    <col min="1" max="9" width="9.140625" style="49" customWidth="1"/>
    <col min="10" max="10" width="10.421875" style="49" customWidth="1"/>
    <col min="11" max="11" width="11.28125" style="49" customWidth="1"/>
    <col min="12" max="13" width="11.00390625" style="49" customWidth="1"/>
    <col min="14" max="14" width="12.00390625" style="49" customWidth="1"/>
    <col min="15" max="15" width="9.140625" style="49" customWidth="1"/>
    <col min="16" max="16" width="11.140625" style="49" bestFit="1" customWidth="1"/>
    <col min="17" max="16384" width="9.140625" style="49" customWidth="1"/>
  </cols>
  <sheetData>
    <row r="1" spans="1:13" ht="12.75" customHeight="1">
      <c r="A1" s="382" t="s">
        <v>154</v>
      </c>
      <c r="B1" s="382"/>
      <c r="C1" s="382"/>
      <c r="D1" s="382"/>
      <c r="E1" s="382"/>
      <c r="F1" s="382"/>
      <c r="G1" s="382"/>
      <c r="H1" s="382"/>
      <c r="I1" s="382"/>
      <c r="J1" s="382"/>
      <c r="K1" s="382"/>
      <c r="L1" s="382"/>
      <c r="M1" s="382"/>
    </row>
    <row r="2" spans="1:13" ht="12.75" customHeight="1">
      <c r="A2" s="426" t="s">
        <v>596</v>
      </c>
      <c r="B2" s="426"/>
      <c r="C2" s="426"/>
      <c r="D2" s="426"/>
      <c r="E2" s="426"/>
      <c r="F2" s="426"/>
      <c r="G2" s="426"/>
      <c r="H2" s="426"/>
      <c r="I2" s="426"/>
      <c r="J2" s="426"/>
      <c r="K2" s="426"/>
      <c r="L2" s="426"/>
      <c r="M2" s="426"/>
    </row>
    <row r="3" spans="1:13" ht="12.75" customHeight="1">
      <c r="A3" s="417" t="s">
        <v>335</v>
      </c>
      <c r="B3" s="417"/>
      <c r="C3" s="417"/>
      <c r="D3" s="417"/>
      <c r="E3" s="417"/>
      <c r="F3" s="417"/>
      <c r="G3" s="417"/>
      <c r="H3" s="417"/>
      <c r="I3" s="417"/>
      <c r="J3" s="417"/>
      <c r="K3" s="417"/>
      <c r="L3" s="417"/>
      <c r="M3" s="417"/>
    </row>
    <row r="4" spans="1:13" ht="23.25">
      <c r="A4" s="418" t="s">
        <v>59</v>
      </c>
      <c r="B4" s="418"/>
      <c r="C4" s="418"/>
      <c r="D4" s="418"/>
      <c r="E4" s="418"/>
      <c r="F4" s="418"/>
      <c r="G4" s="418"/>
      <c r="H4" s="418"/>
      <c r="I4" s="54" t="s">
        <v>279</v>
      </c>
      <c r="J4" s="419" t="s">
        <v>318</v>
      </c>
      <c r="K4" s="419"/>
      <c r="L4" s="419" t="s">
        <v>319</v>
      </c>
      <c r="M4" s="419"/>
    </row>
    <row r="5" spans="1:13" ht="22.5">
      <c r="A5" s="418"/>
      <c r="B5" s="418"/>
      <c r="C5" s="418"/>
      <c r="D5" s="418"/>
      <c r="E5" s="418"/>
      <c r="F5" s="418"/>
      <c r="G5" s="418"/>
      <c r="H5" s="418"/>
      <c r="I5" s="54"/>
      <c r="J5" s="56" t="s">
        <v>314</v>
      </c>
      <c r="K5" s="56" t="s">
        <v>315</v>
      </c>
      <c r="L5" s="56" t="s">
        <v>314</v>
      </c>
      <c r="M5" s="56" t="s">
        <v>315</v>
      </c>
    </row>
    <row r="6" spans="1:13" ht="12.75">
      <c r="A6" s="419">
        <v>1</v>
      </c>
      <c r="B6" s="419"/>
      <c r="C6" s="419"/>
      <c r="D6" s="419"/>
      <c r="E6" s="419"/>
      <c r="F6" s="419"/>
      <c r="G6" s="419"/>
      <c r="H6" s="419"/>
      <c r="I6" s="58">
        <v>2</v>
      </c>
      <c r="J6" s="56">
        <v>3</v>
      </c>
      <c r="K6" s="56">
        <v>4</v>
      </c>
      <c r="L6" s="56">
        <v>5</v>
      </c>
      <c r="M6" s="56">
        <v>6</v>
      </c>
    </row>
    <row r="7" spans="1:16" ht="12.75">
      <c r="A7" s="376" t="s">
        <v>26</v>
      </c>
      <c r="B7" s="377"/>
      <c r="C7" s="377"/>
      <c r="D7" s="377"/>
      <c r="E7" s="377"/>
      <c r="F7" s="377"/>
      <c r="G7" s="377"/>
      <c r="H7" s="378"/>
      <c r="I7" s="3">
        <v>111</v>
      </c>
      <c r="J7" s="51">
        <f>SUM(J8:J9)</f>
        <v>446748413</v>
      </c>
      <c r="K7" s="51">
        <f>SUM(K8:K9)</f>
        <v>111797409</v>
      </c>
      <c r="L7" s="51">
        <f>SUM(L8:L9)</f>
        <v>483148611</v>
      </c>
      <c r="M7" s="51">
        <f>SUM(M8:M9)</f>
        <v>132188661</v>
      </c>
      <c r="O7" s="163"/>
      <c r="P7" s="163"/>
    </row>
    <row r="8" spans="1:16" ht="12.75">
      <c r="A8" s="379" t="s">
        <v>152</v>
      </c>
      <c r="B8" s="380"/>
      <c r="C8" s="380"/>
      <c r="D8" s="380"/>
      <c r="E8" s="380"/>
      <c r="F8" s="380"/>
      <c r="G8" s="380"/>
      <c r="H8" s="381"/>
      <c r="I8" s="1">
        <v>112</v>
      </c>
      <c r="J8" s="7">
        <v>440666094</v>
      </c>
      <c r="K8" s="7">
        <v>111022594</v>
      </c>
      <c r="L8" s="7">
        <v>474934458</v>
      </c>
      <c r="M8" s="7">
        <v>128876666</v>
      </c>
      <c r="O8" s="163"/>
      <c r="P8" s="163"/>
    </row>
    <row r="9" spans="1:16" ht="12.75">
      <c r="A9" s="379" t="s">
        <v>103</v>
      </c>
      <c r="B9" s="380"/>
      <c r="C9" s="380"/>
      <c r="D9" s="380"/>
      <c r="E9" s="380"/>
      <c r="F9" s="380"/>
      <c r="G9" s="380"/>
      <c r="H9" s="381"/>
      <c r="I9" s="1">
        <v>113</v>
      </c>
      <c r="J9" s="7">
        <v>6082319</v>
      </c>
      <c r="K9" s="7">
        <v>774815</v>
      </c>
      <c r="L9" s="7">
        <v>8214153</v>
      </c>
      <c r="M9" s="7">
        <v>3311995</v>
      </c>
      <c r="O9" s="163"/>
      <c r="P9" s="163"/>
    </row>
    <row r="10" spans="1:16" ht="12.75">
      <c r="A10" s="379" t="s">
        <v>12</v>
      </c>
      <c r="B10" s="380"/>
      <c r="C10" s="380"/>
      <c r="D10" s="380"/>
      <c r="E10" s="380"/>
      <c r="F10" s="380"/>
      <c r="G10" s="380"/>
      <c r="H10" s="381"/>
      <c r="I10" s="1">
        <v>114</v>
      </c>
      <c r="J10" s="50">
        <f>J11+J12+J16+J20+J21+J22+J25+J26</f>
        <v>450325075</v>
      </c>
      <c r="K10" s="50">
        <f>K11+K12+K16+K20+K21+K22+K25+K26</f>
        <v>117041222</v>
      </c>
      <c r="L10" s="50">
        <f>L11+L12+L16+L20+L21+L22+L25+L26</f>
        <v>468852746</v>
      </c>
      <c r="M10" s="50">
        <f>M11+M12+M16+M20+M21+M22+M25+M26</f>
        <v>128839901</v>
      </c>
      <c r="O10" s="163"/>
      <c r="P10" s="163"/>
    </row>
    <row r="11" spans="1:16" ht="12.75">
      <c r="A11" s="379" t="s">
        <v>104</v>
      </c>
      <c r="B11" s="380"/>
      <c r="C11" s="380"/>
      <c r="D11" s="380"/>
      <c r="E11" s="380"/>
      <c r="F11" s="380"/>
      <c r="G11" s="380"/>
      <c r="H11" s="381"/>
      <c r="I11" s="1">
        <v>115</v>
      </c>
      <c r="J11" s="7">
        <v>0</v>
      </c>
      <c r="K11" s="7">
        <v>0</v>
      </c>
      <c r="L11" s="7">
        <v>0</v>
      </c>
      <c r="M11" s="7">
        <v>0</v>
      </c>
      <c r="P11" s="163"/>
    </row>
    <row r="12" spans="1:16" ht="12.75">
      <c r="A12" s="379" t="s">
        <v>22</v>
      </c>
      <c r="B12" s="380"/>
      <c r="C12" s="380"/>
      <c r="D12" s="380"/>
      <c r="E12" s="380"/>
      <c r="F12" s="380"/>
      <c r="G12" s="380"/>
      <c r="H12" s="381"/>
      <c r="I12" s="1">
        <v>116</v>
      </c>
      <c r="J12" s="50">
        <f>SUM(J13:J15)</f>
        <v>336896559</v>
      </c>
      <c r="K12" s="50">
        <f>SUM(K13:K15)</f>
        <v>86564425</v>
      </c>
      <c r="L12" s="50">
        <f>SUM(L13:L15)</f>
        <v>357773942</v>
      </c>
      <c r="M12" s="50">
        <f>SUM(M13:M15)</f>
        <v>100820441</v>
      </c>
      <c r="O12" s="163"/>
      <c r="P12" s="163"/>
    </row>
    <row r="13" spans="1:16" ht="12.75">
      <c r="A13" s="390" t="s">
        <v>146</v>
      </c>
      <c r="B13" s="391"/>
      <c r="C13" s="391"/>
      <c r="D13" s="391"/>
      <c r="E13" s="391"/>
      <c r="F13" s="391"/>
      <c r="G13" s="391"/>
      <c r="H13" s="392"/>
      <c r="I13" s="1">
        <v>117</v>
      </c>
      <c r="J13" s="7">
        <v>1429579</v>
      </c>
      <c r="K13" s="7">
        <v>0</v>
      </c>
      <c r="L13" s="7">
        <v>2014260</v>
      </c>
      <c r="M13" s="7">
        <v>679631</v>
      </c>
      <c r="O13" s="163"/>
      <c r="P13" s="163"/>
    </row>
    <row r="14" spans="1:16" ht="12.75">
      <c r="A14" s="390" t="s">
        <v>147</v>
      </c>
      <c r="B14" s="391"/>
      <c r="C14" s="391"/>
      <c r="D14" s="391"/>
      <c r="E14" s="391"/>
      <c r="F14" s="391"/>
      <c r="G14" s="391"/>
      <c r="H14" s="392"/>
      <c r="I14" s="1">
        <v>118</v>
      </c>
      <c r="J14" s="7">
        <v>5659892</v>
      </c>
      <c r="K14" s="7">
        <v>1251481</v>
      </c>
      <c r="L14" s="7">
        <v>5101469</v>
      </c>
      <c r="M14" s="7">
        <v>1561399</v>
      </c>
      <c r="O14" s="163"/>
      <c r="P14" s="163"/>
    </row>
    <row r="15" spans="1:16" ht="12.75">
      <c r="A15" s="390" t="s">
        <v>61</v>
      </c>
      <c r="B15" s="391"/>
      <c r="C15" s="391"/>
      <c r="D15" s="391"/>
      <c r="E15" s="391"/>
      <c r="F15" s="391"/>
      <c r="G15" s="391"/>
      <c r="H15" s="392"/>
      <c r="I15" s="1">
        <v>119</v>
      </c>
      <c r="J15" s="7">
        <v>329807088</v>
      </c>
      <c r="K15" s="7">
        <v>85312944</v>
      </c>
      <c r="L15" s="7">
        <v>350658213</v>
      </c>
      <c r="M15" s="7">
        <v>98579411</v>
      </c>
      <c r="O15" s="163"/>
      <c r="P15" s="163"/>
    </row>
    <row r="16" spans="1:16" ht="12.75">
      <c r="A16" s="379" t="s">
        <v>23</v>
      </c>
      <c r="B16" s="380"/>
      <c r="C16" s="380"/>
      <c r="D16" s="380"/>
      <c r="E16" s="380"/>
      <c r="F16" s="380"/>
      <c r="G16" s="380"/>
      <c r="H16" s="381"/>
      <c r="I16" s="1">
        <v>120</v>
      </c>
      <c r="J16" s="50">
        <f>SUM(J17:J19)</f>
        <v>35690014</v>
      </c>
      <c r="K16" s="50">
        <f>SUM(K17:K19)</f>
        <v>9301044</v>
      </c>
      <c r="L16" s="50">
        <f>SUM(L17:L19)</f>
        <v>36491802</v>
      </c>
      <c r="M16" s="50">
        <f>SUM(M17:M19)</f>
        <v>9034133</v>
      </c>
      <c r="O16" s="163"/>
      <c r="P16" s="163"/>
    </row>
    <row r="17" spans="1:16" ht="12.75">
      <c r="A17" s="390" t="s">
        <v>62</v>
      </c>
      <c r="B17" s="391"/>
      <c r="C17" s="391"/>
      <c r="D17" s="391"/>
      <c r="E17" s="391"/>
      <c r="F17" s="391"/>
      <c r="G17" s="391"/>
      <c r="H17" s="392"/>
      <c r="I17" s="1">
        <v>121</v>
      </c>
      <c r="J17" s="7">
        <v>19109262</v>
      </c>
      <c r="K17" s="7">
        <v>5004945</v>
      </c>
      <c r="L17" s="7">
        <v>19707477</v>
      </c>
      <c r="M17" s="7">
        <v>4894900</v>
      </c>
      <c r="O17" s="163"/>
      <c r="P17" s="163"/>
    </row>
    <row r="18" spans="1:16" ht="12.75">
      <c r="A18" s="390" t="s">
        <v>63</v>
      </c>
      <c r="B18" s="391"/>
      <c r="C18" s="391"/>
      <c r="D18" s="391"/>
      <c r="E18" s="391"/>
      <c r="F18" s="391"/>
      <c r="G18" s="391"/>
      <c r="H18" s="392"/>
      <c r="I18" s="1">
        <v>122</v>
      </c>
      <c r="J18" s="7">
        <v>11383485</v>
      </c>
      <c r="K18" s="7">
        <v>2945596</v>
      </c>
      <c r="L18" s="7">
        <v>11456264</v>
      </c>
      <c r="M18" s="7">
        <v>2811952</v>
      </c>
      <c r="O18" s="163"/>
      <c r="P18" s="163"/>
    </row>
    <row r="19" spans="1:16" ht="12.75">
      <c r="A19" s="390" t="s">
        <v>64</v>
      </c>
      <c r="B19" s="391"/>
      <c r="C19" s="391"/>
      <c r="D19" s="391"/>
      <c r="E19" s="391"/>
      <c r="F19" s="391"/>
      <c r="G19" s="391"/>
      <c r="H19" s="392"/>
      <c r="I19" s="1">
        <v>123</v>
      </c>
      <c r="J19" s="7">
        <v>5197267</v>
      </c>
      <c r="K19" s="7">
        <v>1350503</v>
      </c>
      <c r="L19" s="7">
        <v>5328061</v>
      </c>
      <c r="M19" s="7">
        <v>1327281</v>
      </c>
      <c r="O19" s="163"/>
      <c r="P19" s="163"/>
    </row>
    <row r="20" spans="1:16" ht="12.75">
      <c r="A20" s="379" t="s">
        <v>105</v>
      </c>
      <c r="B20" s="380"/>
      <c r="C20" s="380"/>
      <c r="D20" s="380"/>
      <c r="E20" s="380"/>
      <c r="F20" s="380"/>
      <c r="G20" s="380"/>
      <c r="H20" s="381"/>
      <c r="I20" s="1">
        <v>124</v>
      </c>
      <c r="J20" s="7">
        <v>50896006</v>
      </c>
      <c r="K20" s="7">
        <v>12950322</v>
      </c>
      <c r="L20" s="7">
        <v>54940494</v>
      </c>
      <c r="M20" s="7">
        <v>13971725</v>
      </c>
      <c r="O20" s="163"/>
      <c r="P20" s="163"/>
    </row>
    <row r="21" spans="1:16" ht="12.75">
      <c r="A21" s="379" t="s">
        <v>106</v>
      </c>
      <c r="B21" s="380"/>
      <c r="C21" s="380"/>
      <c r="D21" s="380"/>
      <c r="E21" s="380"/>
      <c r="F21" s="380"/>
      <c r="G21" s="380"/>
      <c r="H21" s="381"/>
      <c r="I21" s="1">
        <v>125</v>
      </c>
      <c r="J21" s="7">
        <v>9356953</v>
      </c>
      <c r="K21" s="7">
        <v>2606173</v>
      </c>
      <c r="L21" s="7">
        <v>10310894</v>
      </c>
      <c r="M21" s="7">
        <v>3065925</v>
      </c>
      <c r="O21" s="163"/>
      <c r="P21" s="163"/>
    </row>
    <row r="22" spans="1:16" ht="12.75">
      <c r="A22" s="379" t="s">
        <v>24</v>
      </c>
      <c r="B22" s="380"/>
      <c r="C22" s="380"/>
      <c r="D22" s="380"/>
      <c r="E22" s="380"/>
      <c r="F22" s="380"/>
      <c r="G22" s="380"/>
      <c r="H22" s="381"/>
      <c r="I22" s="1">
        <v>126</v>
      </c>
      <c r="J22" s="50">
        <f>SUM(J23:J24)</f>
        <v>16027978</v>
      </c>
      <c r="K22" s="50">
        <f>SUM(K23:K24)</f>
        <v>4161693</v>
      </c>
      <c r="L22" s="50">
        <f>SUM(L23:L24)</f>
        <v>9103998</v>
      </c>
      <c r="M22" s="50">
        <f>SUM(M23:M24)</f>
        <v>1716061</v>
      </c>
      <c r="O22" s="163"/>
      <c r="P22" s="163"/>
    </row>
    <row r="23" spans="1:16" ht="12.75">
      <c r="A23" s="390" t="s">
        <v>137</v>
      </c>
      <c r="B23" s="391"/>
      <c r="C23" s="391"/>
      <c r="D23" s="391"/>
      <c r="E23" s="391"/>
      <c r="F23" s="391"/>
      <c r="G23" s="391"/>
      <c r="H23" s="392"/>
      <c r="I23" s="1">
        <v>127</v>
      </c>
      <c r="J23" s="7">
        <v>0</v>
      </c>
      <c r="K23" s="7">
        <v>0</v>
      </c>
      <c r="L23" s="7">
        <v>0</v>
      </c>
      <c r="M23" s="7">
        <v>0</v>
      </c>
      <c r="P23" s="163"/>
    </row>
    <row r="24" spans="1:16" ht="12.75">
      <c r="A24" s="390" t="s">
        <v>138</v>
      </c>
      <c r="B24" s="391"/>
      <c r="C24" s="391"/>
      <c r="D24" s="391"/>
      <c r="E24" s="391"/>
      <c r="F24" s="391"/>
      <c r="G24" s="391"/>
      <c r="H24" s="392"/>
      <c r="I24" s="1">
        <v>128</v>
      </c>
      <c r="J24" s="7">
        <v>16027978</v>
      </c>
      <c r="K24" s="7">
        <v>4161693</v>
      </c>
      <c r="L24" s="7">
        <v>9103998</v>
      </c>
      <c r="M24" s="7">
        <v>1716061</v>
      </c>
      <c r="O24" s="163"/>
      <c r="P24" s="163"/>
    </row>
    <row r="25" spans="1:16" ht="12.75">
      <c r="A25" s="379" t="s">
        <v>107</v>
      </c>
      <c r="B25" s="380"/>
      <c r="C25" s="380"/>
      <c r="D25" s="380"/>
      <c r="E25" s="380"/>
      <c r="F25" s="380"/>
      <c r="G25" s="380"/>
      <c r="H25" s="381"/>
      <c r="I25" s="1">
        <v>129</v>
      </c>
      <c r="J25" s="7">
        <v>1457565</v>
      </c>
      <c r="K25" s="7">
        <v>1457565</v>
      </c>
      <c r="L25" s="7">
        <v>231616</v>
      </c>
      <c r="M25" s="7">
        <v>231616</v>
      </c>
      <c r="P25" s="163"/>
    </row>
    <row r="26" spans="1:16" ht="12.75">
      <c r="A26" s="379" t="s">
        <v>50</v>
      </c>
      <c r="B26" s="380"/>
      <c r="C26" s="380"/>
      <c r="D26" s="380"/>
      <c r="E26" s="380"/>
      <c r="F26" s="380"/>
      <c r="G26" s="380"/>
      <c r="H26" s="381"/>
      <c r="I26" s="1">
        <v>130</v>
      </c>
      <c r="J26" s="7">
        <v>0</v>
      </c>
      <c r="K26" s="7">
        <v>0</v>
      </c>
      <c r="L26" s="7">
        <v>0</v>
      </c>
      <c r="M26" s="7">
        <v>0</v>
      </c>
      <c r="P26" s="163"/>
    </row>
    <row r="27" spans="1:16" ht="12.75">
      <c r="A27" s="379" t="s">
        <v>213</v>
      </c>
      <c r="B27" s="380"/>
      <c r="C27" s="380"/>
      <c r="D27" s="380"/>
      <c r="E27" s="380"/>
      <c r="F27" s="380"/>
      <c r="G27" s="380"/>
      <c r="H27" s="381"/>
      <c r="I27" s="1">
        <v>131</v>
      </c>
      <c r="J27" s="50">
        <f>SUM(J28:J32)</f>
        <v>7832215</v>
      </c>
      <c r="K27" s="50">
        <f>SUM(K28:K32)</f>
        <v>916056</v>
      </c>
      <c r="L27" s="50">
        <f>SUM(L28:L32)</f>
        <v>8127049</v>
      </c>
      <c r="M27" s="50">
        <f>SUM(M28:M32)</f>
        <v>1952751</v>
      </c>
      <c r="O27" s="163"/>
      <c r="P27" s="163"/>
    </row>
    <row r="28" spans="1:16" ht="26.25" customHeight="1">
      <c r="A28" s="379" t="s">
        <v>227</v>
      </c>
      <c r="B28" s="380"/>
      <c r="C28" s="380"/>
      <c r="D28" s="380"/>
      <c r="E28" s="380"/>
      <c r="F28" s="380"/>
      <c r="G28" s="380"/>
      <c r="H28" s="381"/>
      <c r="I28" s="1">
        <v>132</v>
      </c>
      <c r="J28" s="7">
        <v>1656150</v>
      </c>
      <c r="K28" s="7">
        <v>310125</v>
      </c>
      <c r="L28" s="7">
        <v>1046520</v>
      </c>
      <c r="M28" s="7">
        <v>232040</v>
      </c>
      <c r="O28" s="163"/>
      <c r="P28" s="163"/>
    </row>
    <row r="29" spans="1:16" ht="25.5" customHeight="1">
      <c r="A29" s="379" t="s">
        <v>155</v>
      </c>
      <c r="B29" s="380"/>
      <c r="C29" s="380"/>
      <c r="D29" s="380"/>
      <c r="E29" s="380"/>
      <c r="F29" s="380"/>
      <c r="G29" s="380"/>
      <c r="H29" s="381"/>
      <c r="I29" s="1">
        <v>133</v>
      </c>
      <c r="J29" s="7">
        <v>6176065</v>
      </c>
      <c r="K29" s="7">
        <v>605931</v>
      </c>
      <c r="L29" s="7">
        <v>7080529</v>
      </c>
      <c r="M29" s="7">
        <v>1720711</v>
      </c>
      <c r="O29" s="163"/>
      <c r="P29" s="163"/>
    </row>
    <row r="30" spans="1:16" ht="12.75">
      <c r="A30" s="379" t="s">
        <v>139</v>
      </c>
      <c r="B30" s="380"/>
      <c r="C30" s="380"/>
      <c r="D30" s="380"/>
      <c r="E30" s="380"/>
      <c r="F30" s="380"/>
      <c r="G30" s="380"/>
      <c r="H30" s="381"/>
      <c r="I30" s="1">
        <v>134</v>
      </c>
      <c r="J30" s="7">
        <v>0</v>
      </c>
      <c r="K30" s="7">
        <v>0</v>
      </c>
      <c r="L30" s="7">
        <v>0</v>
      </c>
      <c r="M30" s="7">
        <v>0</v>
      </c>
      <c r="P30" s="163"/>
    </row>
    <row r="31" spans="1:16" ht="12.75">
      <c r="A31" s="379" t="s">
        <v>223</v>
      </c>
      <c r="B31" s="380"/>
      <c r="C31" s="380"/>
      <c r="D31" s="380"/>
      <c r="E31" s="380"/>
      <c r="F31" s="380"/>
      <c r="G31" s="380"/>
      <c r="H31" s="381"/>
      <c r="I31" s="1">
        <v>135</v>
      </c>
      <c r="J31" s="7">
        <v>0</v>
      </c>
      <c r="K31" s="7">
        <v>0</v>
      </c>
      <c r="L31" s="7">
        <v>0</v>
      </c>
      <c r="M31" s="7">
        <v>0</v>
      </c>
      <c r="P31" s="163"/>
    </row>
    <row r="32" spans="1:16" ht="12.75">
      <c r="A32" s="379" t="s">
        <v>140</v>
      </c>
      <c r="B32" s="380"/>
      <c r="C32" s="380"/>
      <c r="D32" s="380"/>
      <c r="E32" s="380"/>
      <c r="F32" s="380"/>
      <c r="G32" s="380"/>
      <c r="H32" s="381"/>
      <c r="I32" s="1">
        <v>136</v>
      </c>
      <c r="J32" s="7">
        <v>0</v>
      </c>
      <c r="K32" s="7">
        <v>0</v>
      </c>
      <c r="L32" s="7">
        <v>0</v>
      </c>
      <c r="M32" s="7">
        <v>0</v>
      </c>
      <c r="P32" s="163"/>
    </row>
    <row r="33" spans="1:16" ht="12.75">
      <c r="A33" s="379" t="s">
        <v>214</v>
      </c>
      <c r="B33" s="380"/>
      <c r="C33" s="380"/>
      <c r="D33" s="380"/>
      <c r="E33" s="380"/>
      <c r="F33" s="380"/>
      <c r="G33" s="380"/>
      <c r="H33" s="381"/>
      <c r="I33" s="1">
        <v>137</v>
      </c>
      <c r="J33" s="50">
        <f>SUM(J34:J37)</f>
        <v>69909653</v>
      </c>
      <c r="K33" s="50">
        <f>SUM(K34:K37)</f>
        <v>-1198373</v>
      </c>
      <c r="L33" s="50">
        <f>SUM(L34:L37)</f>
        <v>91629411</v>
      </c>
      <c r="M33" s="50">
        <f>SUM(M34:M37)</f>
        <v>24034584</v>
      </c>
      <c r="O33" s="163"/>
      <c r="P33" s="163"/>
    </row>
    <row r="34" spans="1:16" ht="12.75">
      <c r="A34" s="379" t="s">
        <v>66</v>
      </c>
      <c r="B34" s="380"/>
      <c r="C34" s="380"/>
      <c r="D34" s="380"/>
      <c r="E34" s="380"/>
      <c r="F34" s="380"/>
      <c r="G34" s="380"/>
      <c r="H34" s="381"/>
      <c r="I34" s="1">
        <v>138</v>
      </c>
      <c r="J34" s="7">
        <v>0</v>
      </c>
      <c r="K34" s="7">
        <v>0</v>
      </c>
      <c r="L34" s="7">
        <v>0</v>
      </c>
      <c r="M34" s="7">
        <v>0</v>
      </c>
      <c r="P34" s="163"/>
    </row>
    <row r="35" spans="1:16" ht="12.75">
      <c r="A35" s="379" t="s">
        <v>65</v>
      </c>
      <c r="B35" s="380"/>
      <c r="C35" s="380"/>
      <c r="D35" s="380"/>
      <c r="E35" s="380"/>
      <c r="F35" s="380"/>
      <c r="G35" s="380"/>
      <c r="H35" s="381"/>
      <c r="I35" s="1">
        <v>139</v>
      </c>
      <c r="J35" s="7">
        <v>69909653</v>
      </c>
      <c r="K35" s="7">
        <v>-1198373</v>
      </c>
      <c r="L35" s="7">
        <v>91629411</v>
      </c>
      <c r="M35" s="7">
        <v>24034584</v>
      </c>
      <c r="O35" s="163"/>
      <c r="P35" s="163"/>
    </row>
    <row r="36" spans="1:16" ht="12.75">
      <c r="A36" s="379" t="s">
        <v>224</v>
      </c>
      <c r="B36" s="380"/>
      <c r="C36" s="380"/>
      <c r="D36" s="380"/>
      <c r="E36" s="380"/>
      <c r="F36" s="380"/>
      <c r="G36" s="380"/>
      <c r="H36" s="381"/>
      <c r="I36" s="1">
        <v>140</v>
      </c>
      <c r="J36" s="7">
        <v>0</v>
      </c>
      <c r="K36" s="7">
        <v>0</v>
      </c>
      <c r="L36" s="7">
        <v>0</v>
      </c>
      <c r="M36" s="7">
        <v>0</v>
      </c>
      <c r="P36" s="163"/>
    </row>
    <row r="37" spans="1:16" ht="12.75">
      <c r="A37" s="379" t="s">
        <v>67</v>
      </c>
      <c r="B37" s="380"/>
      <c r="C37" s="380"/>
      <c r="D37" s="380"/>
      <c r="E37" s="380"/>
      <c r="F37" s="380"/>
      <c r="G37" s="380"/>
      <c r="H37" s="381"/>
      <c r="I37" s="1">
        <v>141</v>
      </c>
      <c r="J37" s="7">
        <v>0</v>
      </c>
      <c r="K37" s="7">
        <v>0</v>
      </c>
      <c r="L37" s="7">
        <v>0</v>
      </c>
      <c r="M37" s="7">
        <v>0</v>
      </c>
      <c r="P37" s="163"/>
    </row>
    <row r="38" spans="1:16" ht="12.75">
      <c r="A38" s="379" t="s">
        <v>195</v>
      </c>
      <c r="B38" s="380"/>
      <c r="C38" s="380"/>
      <c r="D38" s="380"/>
      <c r="E38" s="380"/>
      <c r="F38" s="380"/>
      <c r="G38" s="380"/>
      <c r="H38" s="381"/>
      <c r="I38" s="1">
        <v>142</v>
      </c>
      <c r="J38" s="7">
        <v>0</v>
      </c>
      <c r="K38" s="7">
        <v>0</v>
      </c>
      <c r="L38" s="7">
        <v>0</v>
      </c>
      <c r="M38" s="7">
        <v>0</v>
      </c>
      <c r="P38" s="163"/>
    </row>
    <row r="39" spans="1:16" ht="12.75">
      <c r="A39" s="379" t="s">
        <v>196</v>
      </c>
      <c r="B39" s="380"/>
      <c r="C39" s="380"/>
      <c r="D39" s="380"/>
      <c r="E39" s="380"/>
      <c r="F39" s="380"/>
      <c r="G39" s="380"/>
      <c r="H39" s="381"/>
      <c r="I39" s="1">
        <v>143</v>
      </c>
      <c r="J39" s="7">
        <v>0</v>
      </c>
      <c r="K39" s="7">
        <v>0</v>
      </c>
      <c r="L39" s="7">
        <v>0</v>
      </c>
      <c r="M39" s="7">
        <v>0</v>
      </c>
      <c r="P39" s="163"/>
    </row>
    <row r="40" spans="1:16" ht="12.75">
      <c r="A40" s="379" t="s">
        <v>225</v>
      </c>
      <c r="B40" s="380"/>
      <c r="C40" s="380"/>
      <c r="D40" s="380"/>
      <c r="E40" s="380"/>
      <c r="F40" s="380"/>
      <c r="G40" s="380"/>
      <c r="H40" s="381"/>
      <c r="I40" s="1">
        <v>144</v>
      </c>
      <c r="J40" s="7">
        <v>0</v>
      </c>
      <c r="K40" s="7">
        <v>0</v>
      </c>
      <c r="L40" s="7">
        <v>0</v>
      </c>
      <c r="M40" s="7">
        <v>0</v>
      </c>
      <c r="P40" s="163"/>
    </row>
    <row r="41" spans="1:16" ht="12.75">
      <c r="A41" s="379" t="s">
        <v>226</v>
      </c>
      <c r="B41" s="380"/>
      <c r="C41" s="380"/>
      <c r="D41" s="380"/>
      <c r="E41" s="380"/>
      <c r="F41" s="380"/>
      <c r="G41" s="380"/>
      <c r="H41" s="381"/>
      <c r="I41" s="1">
        <v>145</v>
      </c>
      <c r="J41" s="7">
        <v>0</v>
      </c>
      <c r="K41" s="7">
        <v>0</v>
      </c>
      <c r="L41" s="7">
        <v>0</v>
      </c>
      <c r="M41" s="7">
        <v>0</v>
      </c>
      <c r="P41" s="163"/>
    </row>
    <row r="42" spans="1:16" ht="12.75">
      <c r="A42" s="379" t="s">
        <v>215</v>
      </c>
      <c r="B42" s="380"/>
      <c r="C42" s="380"/>
      <c r="D42" s="380"/>
      <c r="E42" s="380"/>
      <c r="F42" s="380"/>
      <c r="G42" s="380"/>
      <c r="H42" s="381"/>
      <c r="I42" s="1">
        <v>146</v>
      </c>
      <c r="J42" s="50">
        <f>J7+J27+J38+J40</f>
        <v>454580628</v>
      </c>
      <c r="K42" s="50">
        <f>K7+K27+K38+K40</f>
        <v>112713465</v>
      </c>
      <c r="L42" s="50">
        <f>L7+L27+L38+L40</f>
        <v>491275660</v>
      </c>
      <c r="M42" s="50">
        <f>M7+M27+M38+M40</f>
        <v>134141412</v>
      </c>
      <c r="N42" s="263"/>
      <c r="O42" s="163"/>
      <c r="P42" s="163"/>
    </row>
    <row r="43" spans="1:16" ht="12.75">
      <c r="A43" s="379" t="s">
        <v>216</v>
      </c>
      <c r="B43" s="380"/>
      <c r="C43" s="380"/>
      <c r="D43" s="380"/>
      <c r="E43" s="380"/>
      <c r="F43" s="380"/>
      <c r="G43" s="380"/>
      <c r="H43" s="381"/>
      <c r="I43" s="1">
        <v>147</v>
      </c>
      <c r="J43" s="50">
        <f>J10+J33+J39+J41</f>
        <v>520234728</v>
      </c>
      <c r="K43" s="50">
        <f>K10+K33+K39+K41</f>
        <v>115842849</v>
      </c>
      <c r="L43" s="50">
        <f>L10+L33+L39+L41</f>
        <v>560482157</v>
      </c>
      <c r="M43" s="50">
        <f>M10+M33+M39+M41</f>
        <v>152874485</v>
      </c>
      <c r="O43" s="163"/>
      <c r="P43" s="163"/>
    </row>
    <row r="44" spans="1:16" ht="12.75">
      <c r="A44" s="379" t="s">
        <v>236</v>
      </c>
      <c r="B44" s="380"/>
      <c r="C44" s="380"/>
      <c r="D44" s="380"/>
      <c r="E44" s="380"/>
      <c r="F44" s="380"/>
      <c r="G44" s="380"/>
      <c r="H44" s="381"/>
      <c r="I44" s="1">
        <v>148</v>
      </c>
      <c r="J44" s="50">
        <f>J42-J43</f>
        <v>-65654100</v>
      </c>
      <c r="K44" s="50">
        <f>K42-K43</f>
        <v>-3129384</v>
      </c>
      <c r="L44" s="50">
        <f>L42-L43</f>
        <v>-69206497</v>
      </c>
      <c r="M44" s="50">
        <f>M42-M43</f>
        <v>-18733073</v>
      </c>
      <c r="O44" s="163"/>
      <c r="P44" s="163"/>
    </row>
    <row r="45" spans="1:16" ht="12.75">
      <c r="A45" s="399" t="s">
        <v>218</v>
      </c>
      <c r="B45" s="400"/>
      <c r="C45" s="400"/>
      <c r="D45" s="400"/>
      <c r="E45" s="400"/>
      <c r="F45" s="400"/>
      <c r="G45" s="400"/>
      <c r="H45" s="401"/>
      <c r="I45" s="1">
        <v>149</v>
      </c>
      <c r="J45" s="50">
        <f>IF(J42&gt;J43,J42-J43,0)</f>
        <v>0</v>
      </c>
      <c r="K45" s="50">
        <f>IF(K42&gt;K43,K42-K43,0)</f>
        <v>0</v>
      </c>
      <c r="L45" s="50">
        <f>IF(L42&gt;L43,L42-L43,0)</f>
        <v>0</v>
      </c>
      <c r="M45" s="50">
        <f>IF(M42&gt;M43,M42-M43,0)</f>
        <v>0</v>
      </c>
      <c r="P45" s="163"/>
    </row>
    <row r="46" spans="1:16" ht="12.75">
      <c r="A46" s="399" t="s">
        <v>219</v>
      </c>
      <c r="B46" s="400"/>
      <c r="C46" s="400"/>
      <c r="D46" s="400"/>
      <c r="E46" s="400"/>
      <c r="F46" s="400"/>
      <c r="G46" s="400"/>
      <c r="H46" s="401"/>
      <c r="I46" s="1">
        <v>150</v>
      </c>
      <c r="J46" s="50">
        <f>IF(J43&gt;J42,J43-J42,0)</f>
        <v>65654100</v>
      </c>
      <c r="K46" s="50">
        <f>IF(K43&gt;K42,K43-K42,0)</f>
        <v>3129384</v>
      </c>
      <c r="L46" s="50">
        <f>IF(L43&gt;L42,L43-L42,0)</f>
        <v>69206497</v>
      </c>
      <c r="M46" s="50">
        <f>IF(M43&gt;M42,M43-M42,0)</f>
        <v>18733073</v>
      </c>
      <c r="O46" s="163"/>
      <c r="P46" s="163"/>
    </row>
    <row r="47" spans="1:16" ht="12.75">
      <c r="A47" s="379" t="s">
        <v>217</v>
      </c>
      <c r="B47" s="380"/>
      <c r="C47" s="380"/>
      <c r="D47" s="380"/>
      <c r="E47" s="380"/>
      <c r="F47" s="380"/>
      <c r="G47" s="380"/>
      <c r="H47" s="381"/>
      <c r="I47" s="1">
        <v>151</v>
      </c>
      <c r="J47" s="7">
        <v>0</v>
      </c>
      <c r="K47" s="7">
        <v>0</v>
      </c>
      <c r="L47" s="7">
        <v>0</v>
      </c>
      <c r="M47" s="7">
        <v>0</v>
      </c>
      <c r="P47" s="163"/>
    </row>
    <row r="48" spans="1:16" ht="12.75">
      <c r="A48" s="379" t="s">
        <v>237</v>
      </c>
      <c r="B48" s="380"/>
      <c r="C48" s="380"/>
      <c r="D48" s="380"/>
      <c r="E48" s="380"/>
      <c r="F48" s="380"/>
      <c r="G48" s="380"/>
      <c r="H48" s="381"/>
      <c r="I48" s="1">
        <v>152</v>
      </c>
      <c r="J48" s="50">
        <f>J44-J47</f>
        <v>-65654100</v>
      </c>
      <c r="K48" s="50">
        <f>K44-K47</f>
        <v>-3129384</v>
      </c>
      <c r="L48" s="50">
        <f>L44-L47</f>
        <v>-69206497</v>
      </c>
      <c r="M48" s="50">
        <f>M44-M47</f>
        <v>-18733073</v>
      </c>
      <c r="O48" s="163"/>
      <c r="P48" s="163"/>
    </row>
    <row r="49" spans="1:16" ht="12.75">
      <c r="A49" s="399" t="s">
        <v>192</v>
      </c>
      <c r="B49" s="400"/>
      <c r="C49" s="400"/>
      <c r="D49" s="400"/>
      <c r="E49" s="400"/>
      <c r="F49" s="400"/>
      <c r="G49" s="400"/>
      <c r="H49" s="401"/>
      <c r="I49" s="1">
        <v>153</v>
      </c>
      <c r="J49" s="50">
        <f>IF(J48&gt;0,J48,0)</f>
        <v>0</v>
      </c>
      <c r="K49" s="50">
        <f>IF(K48&gt;0,K48,0)</f>
        <v>0</v>
      </c>
      <c r="L49" s="50">
        <f>IF(L48&gt;0,L48,0)</f>
        <v>0</v>
      </c>
      <c r="M49" s="50">
        <f>IF(M48&gt;0,M48,0)</f>
        <v>0</v>
      </c>
      <c r="P49" s="163"/>
    </row>
    <row r="50" spans="1:16" ht="12.75">
      <c r="A50" s="423" t="s">
        <v>220</v>
      </c>
      <c r="B50" s="424"/>
      <c r="C50" s="424"/>
      <c r="D50" s="424"/>
      <c r="E50" s="424"/>
      <c r="F50" s="424"/>
      <c r="G50" s="424"/>
      <c r="H50" s="425"/>
      <c r="I50" s="2">
        <v>154</v>
      </c>
      <c r="J50" s="57">
        <f>IF(J48&lt;0,-J48,0)</f>
        <v>65654100</v>
      </c>
      <c r="K50" s="57">
        <f>IF(K48&lt;0,-K48,0)</f>
        <v>3129384</v>
      </c>
      <c r="L50" s="57">
        <f>IF(L48&lt;0,-L48,0)</f>
        <v>69206497</v>
      </c>
      <c r="M50" s="57">
        <f>IF(M48&lt;0,-M48,0)</f>
        <v>18733073</v>
      </c>
      <c r="O50" s="163"/>
      <c r="P50" s="163"/>
    </row>
    <row r="51" spans="1:13" ht="12.75" customHeight="1">
      <c r="A51" s="396" t="s">
        <v>312</v>
      </c>
      <c r="B51" s="407"/>
      <c r="C51" s="407"/>
      <c r="D51" s="407"/>
      <c r="E51" s="407"/>
      <c r="F51" s="407"/>
      <c r="G51" s="407"/>
      <c r="H51" s="407"/>
      <c r="I51" s="407"/>
      <c r="J51" s="407"/>
      <c r="K51" s="407"/>
      <c r="L51" s="407"/>
      <c r="M51" s="407"/>
    </row>
    <row r="52" spans="1:13" ht="12.75" customHeight="1">
      <c r="A52" s="376" t="s">
        <v>187</v>
      </c>
      <c r="B52" s="377"/>
      <c r="C52" s="377"/>
      <c r="D52" s="377"/>
      <c r="E52" s="377"/>
      <c r="F52" s="377"/>
      <c r="G52" s="377"/>
      <c r="H52" s="377"/>
      <c r="I52" s="1"/>
      <c r="J52" s="7"/>
      <c r="K52" s="7"/>
      <c r="L52" s="7"/>
      <c r="M52" s="7"/>
    </row>
    <row r="53" spans="1:13" ht="12.75">
      <c r="A53" s="420" t="s">
        <v>234</v>
      </c>
      <c r="B53" s="421"/>
      <c r="C53" s="421"/>
      <c r="D53" s="421"/>
      <c r="E53" s="421"/>
      <c r="F53" s="421"/>
      <c r="G53" s="421"/>
      <c r="H53" s="422"/>
      <c r="I53" s="1">
        <v>155</v>
      </c>
      <c r="J53" s="7"/>
      <c r="K53" s="7"/>
      <c r="L53" s="7"/>
      <c r="M53" s="7"/>
    </row>
    <row r="54" spans="1:13" ht="12.75">
      <c r="A54" s="420" t="s">
        <v>235</v>
      </c>
      <c r="B54" s="421"/>
      <c r="C54" s="421"/>
      <c r="D54" s="421"/>
      <c r="E54" s="421"/>
      <c r="F54" s="421"/>
      <c r="G54" s="421"/>
      <c r="H54" s="422"/>
      <c r="I54" s="1">
        <v>156</v>
      </c>
      <c r="J54" s="8"/>
      <c r="K54" s="8"/>
      <c r="L54" s="8"/>
      <c r="M54" s="8"/>
    </row>
    <row r="55" spans="1:13" ht="12.75" customHeight="1">
      <c r="A55" s="396" t="s">
        <v>189</v>
      </c>
      <c r="B55" s="407"/>
      <c r="C55" s="407"/>
      <c r="D55" s="407"/>
      <c r="E55" s="407"/>
      <c r="F55" s="407"/>
      <c r="G55" s="407"/>
      <c r="H55" s="407"/>
      <c r="I55" s="407"/>
      <c r="J55" s="407"/>
      <c r="K55" s="407"/>
      <c r="L55" s="407"/>
      <c r="M55" s="407"/>
    </row>
    <row r="56" spans="1:13" ht="12.75">
      <c r="A56" s="376" t="s">
        <v>204</v>
      </c>
      <c r="B56" s="377"/>
      <c r="C56" s="377"/>
      <c r="D56" s="377"/>
      <c r="E56" s="377"/>
      <c r="F56" s="377"/>
      <c r="G56" s="377"/>
      <c r="H56" s="378"/>
      <c r="I56" s="9">
        <v>157</v>
      </c>
      <c r="J56" s="6">
        <f>J48</f>
        <v>-65654100</v>
      </c>
      <c r="K56" s="6">
        <f>K48</f>
        <v>-3129384</v>
      </c>
      <c r="L56" s="6">
        <f>L48</f>
        <v>-69206497</v>
      </c>
      <c r="M56" s="6">
        <f>M48</f>
        <v>-18733073</v>
      </c>
    </row>
    <row r="57" spans="1:13" ht="12.75">
      <c r="A57" s="379" t="s">
        <v>221</v>
      </c>
      <c r="B57" s="380"/>
      <c r="C57" s="380"/>
      <c r="D57" s="380"/>
      <c r="E57" s="380"/>
      <c r="F57" s="380"/>
      <c r="G57" s="380"/>
      <c r="H57" s="381"/>
      <c r="I57" s="1">
        <v>158</v>
      </c>
      <c r="J57" s="50">
        <f>SUM(J58:J64)</f>
        <v>0</v>
      </c>
      <c r="K57" s="50">
        <f>SUM(K58:K64)</f>
        <v>0</v>
      </c>
      <c r="L57" s="50">
        <f>SUM(L58:L64)</f>
        <v>0</v>
      </c>
      <c r="M57" s="50">
        <f>SUM(M58:M64)</f>
        <v>0</v>
      </c>
    </row>
    <row r="58" spans="1:13" ht="12.75">
      <c r="A58" s="379" t="s">
        <v>228</v>
      </c>
      <c r="B58" s="380"/>
      <c r="C58" s="380"/>
      <c r="D58" s="380"/>
      <c r="E58" s="380"/>
      <c r="F58" s="380"/>
      <c r="G58" s="380"/>
      <c r="H58" s="381"/>
      <c r="I58" s="1">
        <v>159</v>
      </c>
      <c r="J58" s="7">
        <v>0</v>
      </c>
      <c r="K58" s="7">
        <v>0</v>
      </c>
      <c r="L58" s="7">
        <v>0</v>
      </c>
      <c r="M58" s="7">
        <v>0</v>
      </c>
    </row>
    <row r="59" spans="1:13" ht="12.75">
      <c r="A59" s="379" t="s">
        <v>229</v>
      </c>
      <c r="B59" s="380"/>
      <c r="C59" s="380"/>
      <c r="D59" s="380"/>
      <c r="E59" s="380"/>
      <c r="F59" s="380"/>
      <c r="G59" s="380"/>
      <c r="H59" s="381"/>
      <c r="I59" s="1">
        <v>160</v>
      </c>
      <c r="J59" s="7">
        <v>0</v>
      </c>
      <c r="K59" s="7">
        <v>0</v>
      </c>
      <c r="L59" s="7">
        <v>0</v>
      </c>
      <c r="M59" s="7">
        <v>0</v>
      </c>
    </row>
    <row r="60" spans="1:13" ht="12.75">
      <c r="A60" s="379" t="s">
        <v>45</v>
      </c>
      <c r="B60" s="380"/>
      <c r="C60" s="380"/>
      <c r="D60" s="380"/>
      <c r="E60" s="380"/>
      <c r="F60" s="380"/>
      <c r="G60" s="380"/>
      <c r="H60" s="381"/>
      <c r="I60" s="1">
        <v>161</v>
      </c>
      <c r="J60" s="7">
        <v>0</v>
      </c>
      <c r="K60" s="7">
        <v>0</v>
      </c>
      <c r="L60" s="7">
        <v>0</v>
      </c>
      <c r="M60" s="7">
        <v>0</v>
      </c>
    </row>
    <row r="61" spans="1:13" ht="12.75">
      <c r="A61" s="379" t="s">
        <v>230</v>
      </c>
      <c r="B61" s="380"/>
      <c r="C61" s="380"/>
      <c r="D61" s="380"/>
      <c r="E61" s="380"/>
      <c r="F61" s="380"/>
      <c r="G61" s="380"/>
      <c r="H61" s="381"/>
      <c r="I61" s="1">
        <v>162</v>
      </c>
      <c r="J61" s="7">
        <v>0</v>
      </c>
      <c r="K61" s="7">
        <v>0</v>
      </c>
      <c r="L61" s="7">
        <v>0</v>
      </c>
      <c r="M61" s="7">
        <v>0</v>
      </c>
    </row>
    <row r="62" spans="1:13" ht="12.75">
      <c r="A62" s="379" t="s">
        <v>231</v>
      </c>
      <c r="B62" s="380"/>
      <c r="C62" s="380"/>
      <c r="D62" s="380"/>
      <c r="E62" s="380"/>
      <c r="F62" s="380"/>
      <c r="G62" s="380"/>
      <c r="H62" s="381"/>
      <c r="I62" s="1">
        <v>163</v>
      </c>
      <c r="J62" s="7">
        <v>0</v>
      </c>
      <c r="K62" s="7">
        <v>0</v>
      </c>
      <c r="L62" s="7">
        <v>0</v>
      </c>
      <c r="M62" s="7">
        <v>0</v>
      </c>
    </row>
    <row r="63" spans="1:13" ht="12.75">
      <c r="A63" s="379" t="s">
        <v>232</v>
      </c>
      <c r="B63" s="380"/>
      <c r="C63" s="380"/>
      <c r="D63" s="380"/>
      <c r="E63" s="380"/>
      <c r="F63" s="380"/>
      <c r="G63" s="380"/>
      <c r="H63" s="381"/>
      <c r="I63" s="1">
        <v>164</v>
      </c>
      <c r="J63" s="7">
        <v>0</v>
      </c>
      <c r="K63" s="7">
        <v>0</v>
      </c>
      <c r="L63" s="7">
        <v>0</v>
      </c>
      <c r="M63" s="7">
        <v>0</v>
      </c>
    </row>
    <row r="64" spans="1:13" ht="12.75">
      <c r="A64" s="379" t="s">
        <v>233</v>
      </c>
      <c r="B64" s="380"/>
      <c r="C64" s="380"/>
      <c r="D64" s="380"/>
      <c r="E64" s="380"/>
      <c r="F64" s="380"/>
      <c r="G64" s="380"/>
      <c r="H64" s="381"/>
      <c r="I64" s="1">
        <v>165</v>
      </c>
      <c r="J64" s="7">
        <v>0</v>
      </c>
      <c r="K64" s="7">
        <v>0</v>
      </c>
      <c r="L64" s="7">
        <v>0</v>
      </c>
      <c r="M64" s="7">
        <v>0</v>
      </c>
    </row>
    <row r="65" spans="1:13" ht="12.75">
      <c r="A65" s="379" t="s">
        <v>222</v>
      </c>
      <c r="B65" s="380"/>
      <c r="C65" s="380"/>
      <c r="D65" s="380"/>
      <c r="E65" s="380"/>
      <c r="F65" s="380"/>
      <c r="G65" s="380"/>
      <c r="H65" s="381"/>
      <c r="I65" s="1">
        <v>166</v>
      </c>
      <c r="J65" s="7">
        <v>0</v>
      </c>
      <c r="K65" s="7">
        <v>0</v>
      </c>
      <c r="L65" s="7">
        <v>0</v>
      </c>
      <c r="M65" s="7">
        <v>0</v>
      </c>
    </row>
    <row r="66" spans="1:13" ht="12.75">
      <c r="A66" s="379" t="s">
        <v>193</v>
      </c>
      <c r="B66" s="380"/>
      <c r="C66" s="380"/>
      <c r="D66" s="380"/>
      <c r="E66" s="380"/>
      <c r="F66" s="380"/>
      <c r="G66" s="380"/>
      <c r="H66" s="381"/>
      <c r="I66" s="1">
        <v>167</v>
      </c>
      <c r="J66" s="50">
        <f>J57-J65</f>
        <v>0</v>
      </c>
      <c r="K66" s="50">
        <f>K57-K65</f>
        <v>0</v>
      </c>
      <c r="L66" s="50">
        <f>L57-L65</f>
        <v>0</v>
      </c>
      <c r="M66" s="50">
        <f>M57-M65</f>
        <v>0</v>
      </c>
    </row>
    <row r="67" spans="1:13" ht="12.75">
      <c r="A67" s="379" t="s">
        <v>194</v>
      </c>
      <c r="B67" s="380"/>
      <c r="C67" s="380"/>
      <c r="D67" s="380"/>
      <c r="E67" s="380"/>
      <c r="F67" s="380"/>
      <c r="G67" s="380"/>
      <c r="H67" s="381"/>
      <c r="I67" s="1">
        <v>168</v>
      </c>
      <c r="J67" s="57">
        <f>J56+J66</f>
        <v>-65654100</v>
      </c>
      <c r="K67" s="57">
        <f>K56+K66</f>
        <v>-3129384</v>
      </c>
      <c r="L67" s="57">
        <f>L56+L66</f>
        <v>-69206497</v>
      </c>
      <c r="M67" s="57">
        <f>M56+M66</f>
        <v>-18733073</v>
      </c>
    </row>
    <row r="68" spans="1:13" ht="12.75" customHeight="1">
      <c r="A68" s="430" t="s">
        <v>313</v>
      </c>
      <c r="B68" s="431"/>
      <c r="C68" s="431"/>
      <c r="D68" s="431"/>
      <c r="E68" s="431"/>
      <c r="F68" s="431"/>
      <c r="G68" s="431"/>
      <c r="H68" s="431"/>
      <c r="I68" s="431"/>
      <c r="J68" s="431"/>
      <c r="K68" s="431"/>
      <c r="L68" s="431"/>
      <c r="M68" s="431"/>
    </row>
    <row r="69" spans="1:13" ht="12.75" customHeight="1">
      <c r="A69" s="432" t="s">
        <v>188</v>
      </c>
      <c r="B69" s="433"/>
      <c r="C69" s="433"/>
      <c r="D69" s="433"/>
      <c r="E69" s="433"/>
      <c r="F69" s="433"/>
      <c r="G69" s="433"/>
      <c r="H69" s="433"/>
      <c r="I69" s="433"/>
      <c r="J69" s="433"/>
      <c r="K69" s="433"/>
      <c r="L69" s="433"/>
      <c r="M69" s="433"/>
    </row>
    <row r="70" spans="1:13" ht="12.75">
      <c r="A70" s="434" t="s">
        <v>234</v>
      </c>
      <c r="B70" s="435"/>
      <c r="C70" s="435"/>
      <c r="D70" s="435"/>
      <c r="E70" s="435"/>
      <c r="F70" s="435"/>
      <c r="G70" s="435"/>
      <c r="H70" s="436"/>
      <c r="I70" s="9">
        <v>169</v>
      </c>
      <c r="J70" s="6"/>
      <c r="K70" s="6"/>
      <c r="L70" s="6"/>
      <c r="M70" s="6"/>
    </row>
    <row r="71" spans="1:13" ht="12.75">
      <c r="A71" s="427" t="s">
        <v>235</v>
      </c>
      <c r="B71" s="428"/>
      <c r="C71" s="428"/>
      <c r="D71" s="428"/>
      <c r="E71" s="428"/>
      <c r="F71" s="428"/>
      <c r="G71" s="428"/>
      <c r="H71" s="429"/>
      <c r="I71" s="4">
        <v>170</v>
      </c>
      <c r="J71" s="8"/>
      <c r="K71" s="8"/>
      <c r="L71" s="8"/>
      <c r="M71" s="8"/>
    </row>
  </sheetData>
  <sheetProtection/>
  <mergeCells count="73">
    <mergeCell ref="A2:M2"/>
    <mergeCell ref="A1:M1"/>
    <mergeCell ref="A71:H71"/>
    <mergeCell ref="A65:H65"/>
    <mergeCell ref="A66:H66"/>
    <mergeCell ref="A67:H67"/>
    <mergeCell ref="A68:M68"/>
    <mergeCell ref="A69:M69"/>
    <mergeCell ref="A62:H62"/>
    <mergeCell ref="A63:H63"/>
    <mergeCell ref="A64:H64"/>
    <mergeCell ref="A70:H70"/>
    <mergeCell ref="A58:H58"/>
    <mergeCell ref="A59:H59"/>
    <mergeCell ref="A60:H60"/>
    <mergeCell ref="A61:H61"/>
    <mergeCell ref="A54:H54"/>
    <mergeCell ref="A56:H56"/>
    <mergeCell ref="A55:M55"/>
    <mergeCell ref="A57:H57"/>
    <mergeCell ref="A50:H50"/>
    <mergeCell ref="A51:M51"/>
    <mergeCell ref="A52:H52"/>
    <mergeCell ref="A53:H53"/>
    <mergeCell ref="A46:H46"/>
    <mergeCell ref="A47:H47"/>
    <mergeCell ref="A48:H48"/>
    <mergeCell ref="A49:H49"/>
    <mergeCell ref="A42:H42"/>
    <mergeCell ref="A43:H43"/>
    <mergeCell ref="A44:H44"/>
    <mergeCell ref="A45:H45"/>
    <mergeCell ref="A38:H38"/>
    <mergeCell ref="A39:H39"/>
    <mergeCell ref="A40:H40"/>
    <mergeCell ref="A41:H41"/>
    <mergeCell ref="A34:H34"/>
    <mergeCell ref="A35:H35"/>
    <mergeCell ref="A36:H36"/>
    <mergeCell ref="A37:H37"/>
    <mergeCell ref="A30:H30"/>
    <mergeCell ref="A31:H31"/>
    <mergeCell ref="A32:H32"/>
    <mergeCell ref="A33:H33"/>
    <mergeCell ref="A26:H26"/>
    <mergeCell ref="A27:H27"/>
    <mergeCell ref="A28:H28"/>
    <mergeCell ref="A29:H29"/>
    <mergeCell ref="A22:H22"/>
    <mergeCell ref="A23:H23"/>
    <mergeCell ref="A24:H24"/>
    <mergeCell ref="A25:H25"/>
    <mergeCell ref="A18:H18"/>
    <mergeCell ref="A19:H19"/>
    <mergeCell ref="A20:H20"/>
    <mergeCell ref="A21:H21"/>
    <mergeCell ref="A15:H15"/>
    <mergeCell ref="A16:H16"/>
    <mergeCell ref="A17:H17"/>
    <mergeCell ref="A10:H10"/>
    <mergeCell ref="A11:H11"/>
    <mergeCell ref="A12:H12"/>
    <mergeCell ref="A13:H13"/>
    <mergeCell ref="A9:H9"/>
    <mergeCell ref="J4:K4"/>
    <mergeCell ref="L4:M4"/>
    <mergeCell ref="A5:H5"/>
    <mergeCell ref="A14:H14"/>
    <mergeCell ref="A3:M3"/>
    <mergeCell ref="A4:H4"/>
    <mergeCell ref="A6:H6"/>
    <mergeCell ref="A7:H7"/>
    <mergeCell ref="A8:H8"/>
  </mergeCells>
  <dataValidations count="3">
    <dataValidation type="whole" operator="notEqual" allowBlank="1" showInputMessage="1" showErrorMessage="1" errorTitle="Pogrešan unos" error="Mogu se unijeti samo cjelobrojne vrijednosti." sqref="J47:L47 J70:L71 J53:L54 J56:M67">
      <formula1>999999999999</formula1>
    </dataValidation>
    <dataValidation type="whole" operator="notEqual" allowBlank="1" showInputMessage="1" showErrorMessage="1" errorTitle="Pogrešan unos" error="Mogu se unijeti samo cjelobrojne pozitivne ili negativne vrijednosti." sqref="J11:L11">
      <formula1>999999999999</formula1>
    </dataValidation>
    <dataValidation type="whole" operator="greaterThanOrEqual" allowBlank="1" showInputMessage="1" showErrorMessage="1" errorTitle="Pogrešan unos" error="Mogu se unijeti samo cjelobrojne pozitivne vrijednosti." sqref="K42:M46 K34:K41 J16:J46 J10:M10 J48:M50 L36:L41 K22:M22 J8:K9 K27:M27 L25:L26 K33:M33 L30:L32 J7:M7 J12:M12 K16:K21 L23 K23:K26 K28:K32 L34 J13:K15 L16:M16">
      <formula1>0</formula1>
    </dataValidation>
  </dataValidations>
  <printOptions/>
  <pageMargins left="0.75" right="0.75" top="1" bottom="1" header="0.5" footer="0.5"/>
  <pageSetup horizontalDpi="600" verticalDpi="600" orientation="portrait" paperSize="9" scale="69" r:id="rId1"/>
  <ignoredErrors>
    <ignoredError sqref="J57:M57 J16:K16 J22:K22 J33:K33 L22 L33 L16" formulaRange="1"/>
    <ignoredError sqref="J56:K56 L56:M56" unlockedFormula="1"/>
  </ignoredErrors>
</worksheet>
</file>

<file path=xl/worksheets/sheet4.xml><?xml version="1.0" encoding="utf-8"?>
<worksheet xmlns="http://schemas.openxmlformats.org/spreadsheetml/2006/main" xmlns:r="http://schemas.openxmlformats.org/officeDocument/2006/relationships">
  <dimension ref="A1:L55"/>
  <sheetViews>
    <sheetView zoomScaleSheetLayoutView="110" zoomScalePageLayoutView="0" workbookViewId="0" topLeftCell="A19">
      <selection activeCell="K28" sqref="K28"/>
    </sheetView>
  </sheetViews>
  <sheetFormatPr defaultColWidth="9.140625" defaultRowHeight="12.75"/>
  <cols>
    <col min="1" max="9" width="9.140625" style="49" customWidth="1"/>
    <col min="10" max="10" width="14.28125" style="49" customWidth="1"/>
    <col min="11" max="11" width="13.421875" style="49" customWidth="1"/>
    <col min="12" max="12" width="17.140625" style="49" customWidth="1"/>
    <col min="13" max="16384" width="9.140625" style="49" customWidth="1"/>
  </cols>
  <sheetData>
    <row r="1" spans="1:11" ht="12.75" customHeight="1">
      <c r="A1" s="440" t="s">
        <v>164</v>
      </c>
      <c r="B1" s="440"/>
      <c r="C1" s="440"/>
      <c r="D1" s="440"/>
      <c r="E1" s="440"/>
      <c r="F1" s="440"/>
      <c r="G1" s="440"/>
      <c r="H1" s="440"/>
      <c r="I1" s="440"/>
      <c r="J1" s="440"/>
      <c r="K1" s="440"/>
    </row>
    <row r="2" spans="1:11" ht="12.75" customHeight="1">
      <c r="A2" s="441" t="s">
        <v>596</v>
      </c>
      <c r="B2" s="441"/>
      <c r="C2" s="441"/>
      <c r="D2" s="441"/>
      <c r="E2" s="441"/>
      <c r="F2" s="441"/>
      <c r="G2" s="441"/>
      <c r="H2" s="441"/>
      <c r="I2" s="441"/>
      <c r="J2" s="441"/>
      <c r="K2" s="441"/>
    </row>
    <row r="3" spans="1:11" ht="12.75">
      <c r="A3" s="437" t="s">
        <v>335</v>
      </c>
      <c r="B3" s="438"/>
      <c r="C3" s="438"/>
      <c r="D3" s="438"/>
      <c r="E3" s="438"/>
      <c r="F3" s="438"/>
      <c r="G3" s="438"/>
      <c r="H3" s="438"/>
      <c r="I3" s="438"/>
      <c r="J3" s="438"/>
      <c r="K3" s="439"/>
    </row>
    <row r="4" spans="1:11" ht="23.25">
      <c r="A4" s="442" t="s">
        <v>59</v>
      </c>
      <c r="B4" s="442"/>
      <c r="C4" s="442"/>
      <c r="D4" s="442"/>
      <c r="E4" s="442"/>
      <c r="F4" s="442"/>
      <c r="G4" s="442"/>
      <c r="H4" s="442"/>
      <c r="I4" s="61" t="s">
        <v>279</v>
      </c>
      <c r="J4" s="62" t="s">
        <v>318</v>
      </c>
      <c r="K4" s="62" t="s">
        <v>319</v>
      </c>
    </row>
    <row r="5" spans="1:11" ht="12.75">
      <c r="A5" s="443">
        <v>1</v>
      </c>
      <c r="B5" s="443"/>
      <c r="C5" s="443"/>
      <c r="D5" s="443"/>
      <c r="E5" s="443"/>
      <c r="F5" s="443"/>
      <c r="G5" s="443"/>
      <c r="H5" s="443"/>
      <c r="I5" s="63">
        <v>2</v>
      </c>
      <c r="J5" s="64" t="s">
        <v>283</v>
      </c>
      <c r="K5" s="64" t="s">
        <v>284</v>
      </c>
    </row>
    <row r="6" spans="1:11" ht="12.75">
      <c r="A6" s="396" t="s">
        <v>156</v>
      </c>
      <c r="B6" s="407"/>
      <c r="C6" s="407"/>
      <c r="D6" s="407"/>
      <c r="E6" s="407"/>
      <c r="F6" s="407"/>
      <c r="G6" s="407"/>
      <c r="H6" s="407"/>
      <c r="I6" s="444"/>
      <c r="J6" s="444"/>
      <c r="K6" s="445"/>
    </row>
    <row r="7" spans="1:11" ht="12.75">
      <c r="A7" s="390" t="s">
        <v>40</v>
      </c>
      <c r="B7" s="391"/>
      <c r="C7" s="391"/>
      <c r="D7" s="391"/>
      <c r="E7" s="391"/>
      <c r="F7" s="391"/>
      <c r="G7" s="391"/>
      <c r="H7" s="391"/>
      <c r="I7" s="1">
        <v>1</v>
      </c>
      <c r="J7" s="7">
        <v>-50473424</v>
      </c>
      <c r="K7" s="7">
        <v>-69206497</v>
      </c>
    </row>
    <row r="8" spans="1:11" ht="12.75">
      <c r="A8" s="390" t="s">
        <v>41</v>
      </c>
      <c r="B8" s="391"/>
      <c r="C8" s="391"/>
      <c r="D8" s="391"/>
      <c r="E8" s="391"/>
      <c r="F8" s="391"/>
      <c r="G8" s="391"/>
      <c r="H8" s="391"/>
      <c r="I8" s="1">
        <v>2</v>
      </c>
      <c r="J8" s="7">
        <v>40968769</v>
      </c>
      <c r="K8" s="7">
        <v>54940494</v>
      </c>
    </row>
    <row r="9" spans="1:11" ht="12.75">
      <c r="A9" s="390" t="s">
        <v>42</v>
      </c>
      <c r="B9" s="391"/>
      <c r="C9" s="391"/>
      <c r="D9" s="391"/>
      <c r="E9" s="391"/>
      <c r="F9" s="391"/>
      <c r="G9" s="391"/>
      <c r="H9" s="391"/>
      <c r="I9" s="1">
        <v>3</v>
      </c>
      <c r="J9" s="7">
        <v>30427224</v>
      </c>
      <c r="K9" s="7">
        <v>0</v>
      </c>
    </row>
    <row r="10" spans="1:11" ht="12.75">
      <c r="A10" s="390" t="s">
        <v>43</v>
      </c>
      <c r="B10" s="391"/>
      <c r="C10" s="391"/>
      <c r="D10" s="391"/>
      <c r="E10" s="391"/>
      <c r="F10" s="391"/>
      <c r="G10" s="391"/>
      <c r="H10" s="391"/>
      <c r="I10" s="1">
        <v>4</v>
      </c>
      <c r="J10" s="7"/>
      <c r="K10" s="7">
        <v>0</v>
      </c>
    </row>
    <row r="11" spans="1:11" ht="12.75">
      <c r="A11" s="390" t="s">
        <v>44</v>
      </c>
      <c r="B11" s="391"/>
      <c r="C11" s="391"/>
      <c r="D11" s="391"/>
      <c r="E11" s="391"/>
      <c r="F11" s="391"/>
      <c r="G11" s="391"/>
      <c r="H11" s="391"/>
      <c r="I11" s="1">
        <v>5</v>
      </c>
      <c r="J11" s="7"/>
      <c r="K11" s="7">
        <v>1093241</v>
      </c>
    </row>
    <row r="12" spans="1:11" ht="12.75">
      <c r="A12" s="390" t="s">
        <v>51</v>
      </c>
      <c r="B12" s="391"/>
      <c r="C12" s="391"/>
      <c r="D12" s="391"/>
      <c r="E12" s="391"/>
      <c r="F12" s="391"/>
      <c r="G12" s="391"/>
      <c r="H12" s="391"/>
      <c r="I12" s="1">
        <v>6</v>
      </c>
      <c r="J12" s="7">
        <v>20231984</v>
      </c>
      <c r="K12" s="7">
        <v>27718677</v>
      </c>
    </row>
    <row r="13" spans="1:11" ht="12.75">
      <c r="A13" s="379" t="s">
        <v>157</v>
      </c>
      <c r="B13" s="380"/>
      <c r="C13" s="380"/>
      <c r="D13" s="380"/>
      <c r="E13" s="380"/>
      <c r="F13" s="380"/>
      <c r="G13" s="380"/>
      <c r="H13" s="380"/>
      <c r="I13" s="1">
        <v>7</v>
      </c>
      <c r="J13" s="50">
        <f>SUM(J7:J12)</f>
        <v>41154553</v>
      </c>
      <c r="K13" s="50">
        <f>SUM(K7:K12)</f>
        <v>14545915</v>
      </c>
    </row>
    <row r="14" spans="1:11" ht="12.75">
      <c r="A14" s="390" t="s">
        <v>52</v>
      </c>
      <c r="B14" s="391"/>
      <c r="C14" s="391"/>
      <c r="D14" s="391"/>
      <c r="E14" s="391"/>
      <c r="F14" s="391"/>
      <c r="G14" s="391"/>
      <c r="H14" s="391"/>
      <c r="I14" s="1">
        <v>8</v>
      </c>
      <c r="J14" s="7">
        <v>0</v>
      </c>
      <c r="K14" s="7">
        <v>32609155</v>
      </c>
    </row>
    <row r="15" spans="1:11" ht="12.75">
      <c r="A15" s="390" t="s">
        <v>53</v>
      </c>
      <c r="B15" s="391"/>
      <c r="C15" s="391"/>
      <c r="D15" s="391"/>
      <c r="E15" s="391"/>
      <c r="F15" s="391"/>
      <c r="G15" s="391"/>
      <c r="H15" s="391"/>
      <c r="I15" s="1">
        <v>9</v>
      </c>
      <c r="J15" s="7">
        <v>6396339</v>
      </c>
      <c r="K15" s="7">
        <v>4644208</v>
      </c>
    </row>
    <row r="16" spans="1:11" ht="12.75">
      <c r="A16" s="390" t="s">
        <v>54</v>
      </c>
      <c r="B16" s="391"/>
      <c r="C16" s="391"/>
      <c r="D16" s="391"/>
      <c r="E16" s="391"/>
      <c r="F16" s="391"/>
      <c r="G16" s="391"/>
      <c r="H16" s="391"/>
      <c r="I16" s="1">
        <v>10</v>
      </c>
      <c r="J16" s="7">
        <v>240633</v>
      </c>
      <c r="K16" s="7">
        <v>0</v>
      </c>
    </row>
    <row r="17" spans="1:11" ht="12.75">
      <c r="A17" s="390" t="s">
        <v>55</v>
      </c>
      <c r="B17" s="391"/>
      <c r="C17" s="391"/>
      <c r="D17" s="391"/>
      <c r="E17" s="391"/>
      <c r="F17" s="391"/>
      <c r="G17" s="391"/>
      <c r="H17" s="391"/>
      <c r="I17" s="1">
        <v>11</v>
      </c>
      <c r="J17" s="7">
        <v>16160265</v>
      </c>
      <c r="K17" s="7">
        <v>8807771</v>
      </c>
    </row>
    <row r="18" spans="1:11" ht="12.75">
      <c r="A18" s="379" t="s">
        <v>158</v>
      </c>
      <c r="B18" s="380"/>
      <c r="C18" s="380"/>
      <c r="D18" s="380"/>
      <c r="E18" s="380"/>
      <c r="F18" s="380"/>
      <c r="G18" s="380"/>
      <c r="H18" s="380"/>
      <c r="I18" s="1">
        <v>12</v>
      </c>
      <c r="J18" s="50">
        <f>SUM(J14:J17)</f>
        <v>22797237</v>
      </c>
      <c r="K18" s="50">
        <f>SUM(K14:K17)</f>
        <v>46061134</v>
      </c>
    </row>
    <row r="19" spans="1:11" ht="12.75">
      <c r="A19" s="379" t="s">
        <v>36</v>
      </c>
      <c r="B19" s="380"/>
      <c r="C19" s="380"/>
      <c r="D19" s="380"/>
      <c r="E19" s="380"/>
      <c r="F19" s="380"/>
      <c r="G19" s="380"/>
      <c r="H19" s="380"/>
      <c r="I19" s="1">
        <v>13</v>
      </c>
      <c r="J19" s="50">
        <f>IF(J13&gt;J18,J13-J18,0)</f>
        <v>18357316</v>
      </c>
      <c r="K19" s="50">
        <f>IF(K13&gt;K18,K13-K18,0)</f>
        <v>0</v>
      </c>
    </row>
    <row r="20" spans="1:11" ht="12.75">
      <c r="A20" s="379" t="s">
        <v>37</v>
      </c>
      <c r="B20" s="380"/>
      <c r="C20" s="380"/>
      <c r="D20" s="380"/>
      <c r="E20" s="380"/>
      <c r="F20" s="380"/>
      <c r="G20" s="380"/>
      <c r="H20" s="380"/>
      <c r="I20" s="1">
        <v>14</v>
      </c>
      <c r="J20" s="50">
        <f>IF(J18&gt;J13,J18-J13,0)</f>
        <v>0</v>
      </c>
      <c r="K20" s="50">
        <f>IF(K18&gt;K13,K18-K13,0)</f>
        <v>31515219</v>
      </c>
    </row>
    <row r="21" spans="1:11" ht="12.75">
      <c r="A21" s="396" t="s">
        <v>159</v>
      </c>
      <c r="B21" s="407"/>
      <c r="C21" s="407"/>
      <c r="D21" s="407"/>
      <c r="E21" s="407"/>
      <c r="F21" s="407"/>
      <c r="G21" s="407"/>
      <c r="H21" s="407"/>
      <c r="I21" s="444"/>
      <c r="J21" s="444"/>
      <c r="K21" s="445"/>
    </row>
    <row r="22" spans="1:11" ht="12.75">
      <c r="A22" s="390" t="s">
        <v>178</v>
      </c>
      <c r="B22" s="391"/>
      <c r="C22" s="391"/>
      <c r="D22" s="391"/>
      <c r="E22" s="391"/>
      <c r="F22" s="391"/>
      <c r="G22" s="391"/>
      <c r="H22" s="391"/>
      <c r="I22" s="1">
        <v>15</v>
      </c>
      <c r="J22" s="7">
        <v>0</v>
      </c>
      <c r="K22" s="7">
        <v>0</v>
      </c>
    </row>
    <row r="23" spans="1:11" ht="12.75">
      <c r="A23" s="390" t="s">
        <v>179</v>
      </c>
      <c r="B23" s="391"/>
      <c r="C23" s="391"/>
      <c r="D23" s="391"/>
      <c r="E23" s="391"/>
      <c r="F23" s="391"/>
      <c r="G23" s="391"/>
      <c r="H23" s="391"/>
      <c r="I23" s="1">
        <v>16</v>
      </c>
      <c r="J23" s="7">
        <v>0</v>
      </c>
      <c r="K23" s="7">
        <v>0</v>
      </c>
    </row>
    <row r="24" spans="1:11" ht="12.75">
      <c r="A24" s="390" t="s">
        <v>180</v>
      </c>
      <c r="B24" s="391"/>
      <c r="C24" s="391"/>
      <c r="D24" s="391"/>
      <c r="E24" s="391"/>
      <c r="F24" s="391"/>
      <c r="G24" s="391"/>
      <c r="H24" s="391"/>
      <c r="I24" s="1">
        <v>17</v>
      </c>
      <c r="J24" s="7">
        <v>0</v>
      </c>
      <c r="K24" s="7">
        <v>0</v>
      </c>
    </row>
    <row r="25" spans="1:11" ht="12.75">
      <c r="A25" s="390" t="s">
        <v>181</v>
      </c>
      <c r="B25" s="391"/>
      <c r="C25" s="391"/>
      <c r="D25" s="391"/>
      <c r="E25" s="391"/>
      <c r="F25" s="391"/>
      <c r="G25" s="391"/>
      <c r="H25" s="391"/>
      <c r="I25" s="1">
        <v>18</v>
      </c>
      <c r="J25" s="7">
        <v>0</v>
      </c>
      <c r="K25" s="7">
        <v>0</v>
      </c>
    </row>
    <row r="26" spans="1:11" ht="12.75">
      <c r="A26" s="390" t="s">
        <v>182</v>
      </c>
      <c r="B26" s="391"/>
      <c r="C26" s="391"/>
      <c r="D26" s="391"/>
      <c r="E26" s="391"/>
      <c r="F26" s="391"/>
      <c r="G26" s="391"/>
      <c r="H26" s="391"/>
      <c r="I26" s="1">
        <v>19</v>
      </c>
      <c r="J26" s="7">
        <v>0</v>
      </c>
      <c r="K26" s="7">
        <v>0</v>
      </c>
    </row>
    <row r="27" spans="1:11" ht="12.75">
      <c r="A27" s="379" t="s">
        <v>168</v>
      </c>
      <c r="B27" s="380"/>
      <c r="C27" s="380"/>
      <c r="D27" s="380"/>
      <c r="E27" s="380"/>
      <c r="F27" s="380"/>
      <c r="G27" s="380"/>
      <c r="H27" s="380"/>
      <c r="I27" s="1">
        <v>20</v>
      </c>
      <c r="J27" s="50">
        <f>SUM(J22:J26)</f>
        <v>0</v>
      </c>
      <c r="K27" s="50">
        <f>SUM(K22:K26)</f>
        <v>0</v>
      </c>
    </row>
    <row r="28" spans="1:11" ht="12.75">
      <c r="A28" s="390" t="s">
        <v>115</v>
      </c>
      <c r="B28" s="391"/>
      <c r="C28" s="391"/>
      <c r="D28" s="391"/>
      <c r="E28" s="391"/>
      <c r="F28" s="391"/>
      <c r="G28" s="391"/>
      <c r="H28" s="391"/>
      <c r="I28" s="1">
        <v>21</v>
      </c>
      <c r="J28" s="7">
        <v>23740129</v>
      </c>
      <c r="K28" s="7">
        <v>34385505</v>
      </c>
    </row>
    <row r="29" spans="1:11" ht="12.75">
      <c r="A29" s="390" t="s">
        <v>116</v>
      </c>
      <c r="B29" s="391"/>
      <c r="C29" s="391"/>
      <c r="D29" s="391"/>
      <c r="E29" s="391"/>
      <c r="F29" s="391"/>
      <c r="G29" s="391"/>
      <c r="H29" s="391"/>
      <c r="I29" s="1">
        <v>22</v>
      </c>
      <c r="J29" s="7">
        <v>0</v>
      </c>
      <c r="K29" s="7">
        <v>0</v>
      </c>
    </row>
    <row r="30" spans="1:11" ht="12.75">
      <c r="A30" s="390" t="s">
        <v>16</v>
      </c>
      <c r="B30" s="391"/>
      <c r="C30" s="391"/>
      <c r="D30" s="391"/>
      <c r="E30" s="391"/>
      <c r="F30" s="391"/>
      <c r="G30" s="391"/>
      <c r="H30" s="391"/>
      <c r="I30" s="1">
        <v>23</v>
      </c>
      <c r="J30" s="7">
        <v>0</v>
      </c>
      <c r="K30" s="7">
        <v>0</v>
      </c>
    </row>
    <row r="31" spans="1:11" ht="12.75">
      <c r="A31" s="379" t="s">
        <v>5</v>
      </c>
      <c r="B31" s="380"/>
      <c r="C31" s="380"/>
      <c r="D31" s="380"/>
      <c r="E31" s="380"/>
      <c r="F31" s="380"/>
      <c r="G31" s="380"/>
      <c r="H31" s="380"/>
      <c r="I31" s="1">
        <v>24</v>
      </c>
      <c r="J31" s="50">
        <f>SUM(J28:J30)</f>
        <v>23740129</v>
      </c>
      <c r="K31" s="50">
        <f>SUM(K28:K30)</f>
        <v>34385505</v>
      </c>
    </row>
    <row r="32" spans="1:11" ht="12.75">
      <c r="A32" s="379" t="s">
        <v>38</v>
      </c>
      <c r="B32" s="380"/>
      <c r="C32" s="380"/>
      <c r="D32" s="380"/>
      <c r="E32" s="380"/>
      <c r="F32" s="380"/>
      <c r="G32" s="380"/>
      <c r="H32" s="380"/>
      <c r="I32" s="1">
        <v>25</v>
      </c>
      <c r="J32" s="50">
        <f>IF(J27&gt;J31,J27-J31,0)</f>
        <v>0</v>
      </c>
      <c r="K32" s="50">
        <f>IF(K27&gt;K31,K27-K31,0)</f>
        <v>0</v>
      </c>
    </row>
    <row r="33" spans="1:11" ht="12.75">
      <c r="A33" s="379" t="s">
        <v>39</v>
      </c>
      <c r="B33" s="380"/>
      <c r="C33" s="380"/>
      <c r="D33" s="380"/>
      <c r="E33" s="380"/>
      <c r="F33" s="380"/>
      <c r="G33" s="380"/>
      <c r="H33" s="380"/>
      <c r="I33" s="1">
        <v>26</v>
      </c>
      <c r="J33" s="50">
        <f>IF(J31&gt;J27,J31-J27,0)</f>
        <v>23740129</v>
      </c>
      <c r="K33" s="50">
        <f>IF(K31&gt;K27,K31-K27,0)</f>
        <v>34385505</v>
      </c>
    </row>
    <row r="34" spans="1:11" ht="12.75">
      <c r="A34" s="396" t="s">
        <v>160</v>
      </c>
      <c r="B34" s="407"/>
      <c r="C34" s="407"/>
      <c r="D34" s="407"/>
      <c r="E34" s="407"/>
      <c r="F34" s="407"/>
      <c r="G34" s="407"/>
      <c r="H34" s="407"/>
      <c r="I34" s="444"/>
      <c r="J34" s="444"/>
      <c r="K34" s="445"/>
    </row>
    <row r="35" spans="1:11" ht="12.75">
      <c r="A35" s="390" t="s">
        <v>174</v>
      </c>
      <c r="B35" s="391"/>
      <c r="C35" s="391"/>
      <c r="D35" s="391"/>
      <c r="E35" s="391"/>
      <c r="F35" s="391"/>
      <c r="G35" s="391"/>
      <c r="H35" s="391"/>
      <c r="I35" s="1">
        <v>27</v>
      </c>
      <c r="J35" s="7">
        <v>0</v>
      </c>
      <c r="K35" s="7">
        <v>0</v>
      </c>
    </row>
    <row r="36" spans="1:11" ht="12.75">
      <c r="A36" s="390" t="s">
        <v>29</v>
      </c>
      <c r="B36" s="391"/>
      <c r="C36" s="391"/>
      <c r="D36" s="391"/>
      <c r="E36" s="391"/>
      <c r="F36" s="391"/>
      <c r="G36" s="391"/>
      <c r="H36" s="391"/>
      <c r="I36" s="1">
        <v>28</v>
      </c>
      <c r="J36" s="7">
        <v>10993624</v>
      </c>
      <c r="K36" s="7">
        <v>73871962</v>
      </c>
    </row>
    <row r="37" spans="1:11" ht="12.75">
      <c r="A37" s="390" t="s">
        <v>30</v>
      </c>
      <c r="B37" s="391"/>
      <c r="C37" s="391"/>
      <c r="D37" s="391"/>
      <c r="E37" s="391"/>
      <c r="F37" s="391"/>
      <c r="G37" s="391"/>
      <c r="H37" s="391"/>
      <c r="I37" s="1">
        <v>29</v>
      </c>
      <c r="J37" s="7"/>
      <c r="K37" s="7">
        <v>7906154</v>
      </c>
    </row>
    <row r="38" spans="1:11" ht="12.75">
      <c r="A38" s="379" t="s">
        <v>68</v>
      </c>
      <c r="B38" s="380"/>
      <c r="C38" s="380"/>
      <c r="D38" s="380"/>
      <c r="E38" s="380"/>
      <c r="F38" s="380"/>
      <c r="G38" s="380"/>
      <c r="H38" s="380"/>
      <c r="I38" s="1">
        <v>30</v>
      </c>
      <c r="J38" s="50">
        <f>SUM(J35:J37)</f>
        <v>10993624</v>
      </c>
      <c r="K38" s="50">
        <f>SUM(K35:K37)</f>
        <v>81778116</v>
      </c>
    </row>
    <row r="39" spans="1:11" ht="12.75">
      <c r="A39" s="390" t="s">
        <v>31</v>
      </c>
      <c r="B39" s="391"/>
      <c r="C39" s="391"/>
      <c r="D39" s="391"/>
      <c r="E39" s="391"/>
      <c r="F39" s="391"/>
      <c r="G39" s="391"/>
      <c r="H39" s="391"/>
      <c r="I39" s="1">
        <v>31</v>
      </c>
      <c r="J39" s="7">
        <v>5513463</v>
      </c>
      <c r="K39" s="7">
        <v>15653008</v>
      </c>
    </row>
    <row r="40" spans="1:11" ht="12.75">
      <c r="A40" s="390" t="s">
        <v>32</v>
      </c>
      <c r="B40" s="391"/>
      <c r="C40" s="391"/>
      <c r="D40" s="391"/>
      <c r="E40" s="391"/>
      <c r="F40" s="391"/>
      <c r="G40" s="391"/>
      <c r="H40" s="391"/>
      <c r="I40" s="1">
        <v>32</v>
      </c>
      <c r="J40" s="7"/>
      <c r="K40" s="7">
        <v>0</v>
      </c>
    </row>
    <row r="41" spans="1:11" ht="12.75">
      <c r="A41" s="390" t="s">
        <v>33</v>
      </c>
      <c r="B41" s="391"/>
      <c r="C41" s="391"/>
      <c r="D41" s="391"/>
      <c r="E41" s="391"/>
      <c r="F41" s="391"/>
      <c r="G41" s="391"/>
      <c r="H41" s="391"/>
      <c r="I41" s="1">
        <v>33</v>
      </c>
      <c r="J41" s="7"/>
      <c r="K41" s="7">
        <v>0</v>
      </c>
    </row>
    <row r="42" spans="1:11" ht="12.75">
      <c r="A42" s="390" t="s">
        <v>34</v>
      </c>
      <c r="B42" s="391"/>
      <c r="C42" s="391"/>
      <c r="D42" s="391"/>
      <c r="E42" s="391"/>
      <c r="F42" s="391"/>
      <c r="G42" s="391"/>
      <c r="H42" s="391"/>
      <c r="I42" s="1">
        <v>34</v>
      </c>
      <c r="J42" s="7"/>
      <c r="K42" s="7">
        <v>0</v>
      </c>
    </row>
    <row r="43" spans="1:11" ht="12.75">
      <c r="A43" s="390" t="s">
        <v>35</v>
      </c>
      <c r="B43" s="391"/>
      <c r="C43" s="391"/>
      <c r="D43" s="391"/>
      <c r="E43" s="391"/>
      <c r="F43" s="391"/>
      <c r="G43" s="391"/>
      <c r="H43" s="391"/>
      <c r="I43" s="1">
        <v>35</v>
      </c>
      <c r="J43" s="7">
        <v>0</v>
      </c>
      <c r="K43" s="7">
        <v>0</v>
      </c>
    </row>
    <row r="44" spans="1:11" ht="12.75">
      <c r="A44" s="379" t="s">
        <v>69</v>
      </c>
      <c r="B44" s="380"/>
      <c r="C44" s="380"/>
      <c r="D44" s="380"/>
      <c r="E44" s="380"/>
      <c r="F44" s="380"/>
      <c r="G44" s="380"/>
      <c r="H44" s="380"/>
      <c r="I44" s="1">
        <v>36</v>
      </c>
      <c r="J44" s="59">
        <f>SUM(J39:J43)</f>
        <v>5513463</v>
      </c>
      <c r="K44" s="50">
        <f>SUM(K39:K43)</f>
        <v>15653008</v>
      </c>
    </row>
    <row r="45" spans="1:11" ht="12.75">
      <c r="A45" s="379" t="s">
        <v>17</v>
      </c>
      <c r="B45" s="380"/>
      <c r="C45" s="380"/>
      <c r="D45" s="380"/>
      <c r="E45" s="380"/>
      <c r="F45" s="380"/>
      <c r="G45" s="380"/>
      <c r="H45" s="380"/>
      <c r="I45" s="1">
        <v>37</v>
      </c>
      <c r="J45" s="59">
        <f>IF(J38&gt;J44,J38-J44,0)</f>
        <v>5480161</v>
      </c>
      <c r="K45" s="50">
        <f>IF(K38&gt;K44,K38-K44,0)</f>
        <v>66125108</v>
      </c>
    </row>
    <row r="46" spans="1:11" ht="12.75">
      <c r="A46" s="379" t="s">
        <v>18</v>
      </c>
      <c r="B46" s="380"/>
      <c r="C46" s="380"/>
      <c r="D46" s="380"/>
      <c r="E46" s="380"/>
      <c r="F46" s="380"/>
      <c r="G46" s="380"/>
      <c r="H46" s="380"/>
      <c r="I46" s="1">
        <v>38</v>
      </c>
      <c r="J46" s="59">
        <f>IF(J44&gt;J38,J44-J38,0)</f>
        <v>0</v>
      </c>
      <c r="K46" s="50">
        <f>IF(K44&gt;K38,K44-K38,0)</f>
        <v>0</v>
      </c>
    </row>
    <row r="47" spans="1:11" ht="12.75">
      <c r="A47" s="390" t="s">
        <v>70</v>
      </c>
      <c r="B47" s="391"/>
      <c r="C47" s="391"/>
      <c r="D47" s="391"/>
      <c r="E47" s="391"/>
      <c r="F47" s="391"/>
      <c r="G47" s="391"/>
      <c r="H47" s="391"/>
      <c r="I47" s="1">
        <v>39</v>
      </c>
      <c r="J47" s="59">
        <f>IF(J19-J20+J32-J33+J45-J46&gt;0,J19-J20+J32-J33+J45-J46,0)</f>
        <v>97348</v>
      </c>
      <c r="K47" s="50">
        <f>IF(K19-K20+K32-K33+K45-K46&gt;0,K19-K20+K32-K33+K45-K46,0)</f>
        <v>224384</v>
      </c>
    </row>
    <row r="48" spans="1:11" ht="12.75">
      <c r="A48" s="390" t="s">
        <v>71</v>
      </c>
      <c r="B48" s="391"/>
      <c r="C48" s="391"/>
      <c r="D48" s="391"/>
      <c r="E48" s="391"/>
      <c r="F48" s="391"/>
      <c r="G48" s="391"/>
      <c r="H48" s="391"/>
      <c r="I48" s="1">
        <v>40</v>
      </c>
      <c r="J48" s="59">
        <f>IF(J20-J19+J33-J32+J46-J45&gt;0,J20-J19+J33-J32+J46-J45,0)</f>
        <v>0</v>
      </c>
      <c r="K48" s="50">
        <f>IF(K20-K19+K33-K32+K46-K45&gt;0,K20-K19+K33-K32+K46-K45,0)</f>
        <v>0</v>
      </c>
    </row>
    <row r="49" spans="1:11" ht="12.75">
      <c r="A49" s="390" t="s">
        <v>161</v>
      </c>
      <c r="B49" s="391"/>
      <c r="C49" s="391"/>
      <c r="D49" s="391"/>
      <c r="E49" s="391"/>
      <c r="F49" s="391"/>
      <c r="G49" s="391"/>
      <c r="H49" s="391"/>
      <c r="I49" s="1">
        <v>41</v>
      </c>
      <c r="J49" s="7">
        <v>1148042</v>
      </c>
      <c r="K49" s="7">
        <v>1148042</v>
      </c>
    </row>
    <row r="50" spans="1:11" ht="12.75">
      <c r="A50" s="390" t="s">
        <v>175</v>
      </c>
      <c r="B50" s="391"/>
      <c r="C50" s="391"/>
      <c r="D50" s="391"/>
      <c r="E50" s="391"/>
      <c r="F50" s="391"/>
      <c r="G50" s="391"/>
      <c r="H50" s="391"/>
      <c r="I50" s="1">
        <v>42</v>
      </c>
      <c r="J50" s="5">
        <f>IF(J47=0,0,J47)</f>
        <v>97348</v>
      </c>
      <c r="K50" s="50">
        <f>IF(K47=0,0,K47)</f>
        <v>224384</v>
      </c>
    </row>
    <row r="51" spans="1:11" ht="12.75">
      <c r="A51" s="390" t="s">
        <v>176</v>
      </c>
      <c r="B51" s="391"/>
      <c r="C51" s="391"/>
      <c r="D51" s="391"/>
      <c r="E51" s="391"/>
      <c r="F51" s="391"/>
      <c r="G51" s="391"/>
      <c r="H51" s="391"/>
      <c r="I51" s="1">
        <v>43</v>
      </c>
      <c r="J51" s="5">
        <f>IF(J48=0,0,J48)</f>
        <v>0</v>
      </c>
      <c r="K51" s="7">
        <f>IF(K48=0,0,K48)</f>
        <v>0</v>
      </c>
    </row>
    <row r="52" spans="1:12" ht="12.75">
      <c r="A52" s="412" t="s">
        <v>177</v>
      </c>
      <c r="B52" s="413"/>
      <c r="C52" s="413"/>
      <c r="D52" s="413"/>
      <c r="E52" s="413"/>
      <c r="F52" s="413"/>
      <c r="G52" s="413"/>
      <c r="H52" s="413"/>
      <c r="I52" s="4">
        <v>44</v>
      </c>
      <c r="J52" s="60">
        <f>J49+J50-J51</f>
        <v>1245390</v>
      </c>
      <c r="K52" s="57">
        <f>K49+K50-K51</f>
        <v>1372426</v>
      </c>
      <c r="L52" s="164">
        <f>K52-Bilanca!K64</f>
        <v>0</v>
      </c>
    </row>
    <row r="55" ht="12.75">
      <c r="K55" s="163"/>
    </row>
  </sheetData>
  <sheetProtection/>
  <mergeCells count="52">
    <mergeCell ref="A45:H45"/>
    <mergeCell ref="A46:H46"/>
    <mergeCell ref="A47:H47"/>
    <mergeCell ref="A52:H52"/>
    <mergeCell ref="A48:H48"/>
    <mergeCell ref="A49:H49"/>
    <mergeCell ref="A50:H50"/>
    <mergeCell ref="A51:H51"/>
    <mergeCell ref="A41:H41"/>
    <mergeCell ref="A42:H42"/>
    <mergeCell ref="A43:H43"/>
    <mergeCell ref="A44:H44"/>
    <mergeCell ref="A37:H37"/>
    <mergeCell ref="A38:H38"/>
    <mergeCell ref="A39:H39"/>
    <mergeCell ref="A40:H40"/>
    <mergeCell ref="A33:H33"/>
    <mergeCell ref="A34:K34"/>
    <mergeCell ref="A35:H35"/>
    <mergeCell ref="A36:H36"/>
    <mergeCell ref="A29:H29"/>
    <mergeCell ref="A30:H30"/>
    <mergeCell ref="A31:H31"/>
    <mergeCell ref="A32:H32"/>
    <mergeCell ref="A25:H25"/>
    <mergeCell ref="A26:H26"/>
    <mergeCell ref="A27:H27"/>
    <mergeCell ref="A28:H28"/>
    <mergeCell ref="A21:K21"/>
    <mergeCell ref="A22:H22"/>
    <mergeCell ref="A23:H23"/>
    <mergeCell ref="A24:H24"/>
    <mergeCell ref="A17:H17"/>
    <mergeCell ref="A18:H18"/>
    <mergeCell ref="A19:H19"/>
    <mergeCell ref="A20:H20"/>
    <mergeCell ref="A13:H13"/>
    <mergeCell ref="A14:H14"/>
    <mergeCell ref="A15:H15"/>
    <mergeCell ref="A16:H16"/>
    <mergeCell ref="A10:H10"/>
    <mergeCell ref="A11:H11"/>
    <mergeCell ref="A12:H12"/>
    <mergeCell ref="A5:H5"/>
    <mergeCell ref="A6:K6"/>
    <mergeCell ref="A7:H7"/>
    <mergeCell ref="A8:H8"/>
    <mergeCell ref="A3:K3"/>
    <mergeCell ref="A1:K1"/>
    <mergeCell ref="A2:K2"/>
    <mergeCell ref="A4:H4"/>
    <mergeCell ref="A9:H9"/>
  </mergeCells>
  <conditionalFormatting sqref="L52">
    <cfRule type="cellIs" priority="1" dxfId="1" operator="notEqual">
      <formula>0</formula>
    </cfRule>
  </conditionalFormatting>
  <dataValidations count="2">
    <dataValidation type="whole" operator="notEqual" allowBlank="1" showInputMessage="1" showErrorMessage="1" errorTitle="Pogrešan unos" error="Mogu se unijeti samo cjelobrojne vrijednosti." sqref="J7:K12 J49:K51 J14:K17 J28:K30 J22:K26 J35:K37 J39:K43">
      <formula1>9999999998</formula1>
    </dataValidation>
    <dataValidation type="whole" operator="greaterThanOrEqual" allowBlank="1" showInputMessage="1" showErrorMessage="1" errorTitle="Pogrešan unos" error="Mogu se unijeti samo cjelobrojne pozitivne vrijednosti." sqref="J31:K33 J52:K52 J44:K48 J13:K13 J27:K27 J38:K38 J18:K20">
      <formula1>0</formula1>
    </dataValidation>
  </dataValidations>
  <printOptions/>
  <pageMargins left="0.75" right="0.75" top="1" bottom="1" header="0.5" footer="0.5"/>
  <pageSetup horizontalDpi="600" verticalDpi="600" orientation="portrait" paperSize="9" scale="78" r:id="rId1"/>
  <ignoredErrors>
    <ignoredError sqref="K50:K51" unlockedFormula="1"/>
    <ignoredError sqref="J5:K5" numberStoredAsText="1"/>
  </ignoredErrors>
</worksheet>
</file>

<file path=xl/worksheets/sheet5.xml><?xml version="1.0" encoding="utf-8"?>
<worksheet xmlns="http://schemas.openxmlformats.org/spreadsheetml/2006/main" xmlns:r="http://schemas.openxmlformats.org/officeDocument/2006/relationships">
  <dimension ref="A1:K54"/>
  <sheetViews>
    <sheetView zoomScaleSheetLayoutView="110" zoomScalePageLayoutView="0" workbookViewId="0" topLeftCell="A1">
      <selection activeCell="A2" sqref="A2:K2"/>
    </sheetView>
  </sheetViews>
  <sheetFormatPr defaultColWidth="9.140625" defaultRowHeight="12.75"/>
  <cols>
    <col min="1" max="16384" width="9.140625" style="49" customWidth="1"/>
  </cols>
  <sheetData>
    <row r="1" spans="1:11" ht="12.75" customHeight="1">
      <c r="A1" s="440" t="s">
        <v>197</v>
      </c>
      <c r="B1" s="440"/>
      <c r="C1" s="440"/>
      <c r="D1" s="440"/>
      <c r="E1" s="440"/>
      <c r="F1" s="440"/>
      <c r="G1" s="440"/>
      <c r="H1" s="440"/>
      <c r="I1" s="440"/>
      <c r="J1" s="440"/>
      <c r="K1" s="440"/>
    </row>
    <row r="2" spans="1:11" ht="12.75" customHeight="1">
      <c r="A2" s="447" t="s">
        <v>6</v>
      </c>
      <c r="B2" s="447"/>
      <c r="C2" s="447"/>
      <c r="D2" s="447"/>
      <c r="E2" s="447"/>
      <c r="F2" s="447"/>
      <c r="G2" s="447"/>
      <c r="H2" s="447"/>
      <c r="I2" s="447"/>
      <c r="J2" s="447"/>
      <c r="K2" s="447"/>
    </row>
    <row r="3" spans="1:11" ht="12.75">
      <c r="A3" s="446" t="s">
        <v>7</v>
      </c>
      <c r="B3" s="446"/>
      <c r="C3" s="446"/>
      <c r="D3" s="446"/>
      <c r="E3" s="446"/>
      <c r="F3" s="446"/>
      <c r="G3" s="446"/>
      <c r="H3" s="446"/>
      <c r="I3" s="446"/>
      <c r="J3" s="446"/>
      <c r="K3" s="446"/>
    </row>
    <row r="4" spans="1:11" ht="33.75">
      <c r="A4" s="442" t="s">
        <v>59</v>
      </c>
      <c r="B4" s="442"/>
      <c r="C4" s="442"/>
      <c r="D4" s="442"/>
      <c r="E4" s="442"/>
      <c r="F4" s="442"/>
      <c r="G4" s="442"/>
      <c r="H4" s="442"/>
      <c r="I4" s="61" t="s">
        <v>279</v>
      </c>
      <c r="J4" s="62" t="s">
        <v>318</v>
      </c>
      <c r="K4" s="62" t="s">
        <v>319</v>
      </c>
    </row>
    <row r="5" spans="1:11" ht="12.75">
      <c r="A5" s="448">
        <v>1</v>
      </c>
      <c r="B5" s="448"/>
      <c r="C5" s="448"/>
      <c r="D5" s="448"/>
      <c r="E5" s="448"/>
      <c r="F5" s="448"/>
      <c r="G5" s="448"/>
      <c r="H5" s="448"/>
      <c r="I5" s="67">
        <v>2</v>
      </c>
      <c r="J5" s="68" t="s">
        <v>283</v>
      </c>
      <c r="K5" s="68" t="s">
        <v>284</v>
      </c>
    </row>
    <row r="6" spans="1:11" ht="12.75">
      <c r="A6" s="396" t="s">
        <v>156</v>
      </c>
      <c r="B6" s="407"/>
      <c r="C6" s="407"/>
      <c r="D6" s="407"/>
      <c r="E6" s="407"/>
      <c r="F6" s="407"/>
      <c r="G6" s="407"/>
      <c r="H6" s="407"/>
      <c r="I6" s="444"/>
      <c r="J6" s="444"/>
      <c r="K6" s="445"/>
    </row>
    <row r="7" spans="1:11" ht="12.75">
      <c r="A7" s="390" t="s">
        <v>199</v>
      </c>
      <c r="B7" s="391"/>
      <c r="C7" s="391"/>
      <c r="D7" s="391"/>
      <c r="E7" s="391"/>
      <c r="F7" s="391"/>
      <c r="G7" s="391"/>
      <c r="H7" s="391"/>
      <c r="I7" s="1">
        <v>1</v>
      </c>
      <c r="J7" s="5"/>
      <c r="K7" s="7"/>
    </row>
    <row r="8" spans="1:11" ht="12.75">
      <c r="A8" s="390" t="s">
        <v>119</v>
      </c>
      <c r="B8" s="391"/>
      <c r="C8" s="391"/>
      <c r="D8" s="391"/>
      <c r="E8" s="391"/>
      <c r="F8" s="391"/>
      <c r="G8" s="391"/>
      <c r="H8" s="391"/>
      <c r="I8" s="1">
        <v>2</v>
      </c>
      <c r="J8" s="5"/>
      <c r="K8" s="7"/>
    </row>
    <row r="9" spans="1:11" ht="12.75">
      <c r="A9" s="390" t="s">
        <v>120</v>
      </c>
      <c r="B9" s="391"/>
      <c r="C9" s="391"/>
      <c r="D9" s="391"/>
      <c r="E9" s="391"/>
      <c r="F9" s="391"/>
      <c r="G9" s="391"/>
      <c r="H9" s="391"/>
      <c r="I9" s="1">
        <v>3</v>
      </c>
      <c r="J9" s="5"/>
      <c r="K9" s="7"/>
    </row>
    <row r="10" spans="1:11" ht="12.75">
      <c r="A10" s="390" t="s">
        <v>121</v>
      </c>
      <c r="B10" s="391"/>
      <c r="C10" s="391"/>
      <c r="D10" s="391"/>
      <c r="E10" s="391"/>
      <c r="F10" s="391"/>
      <c r="G10" s="391"/>
      <c r="H10" s="391"/>
      <c r="I10" s="1">
        <v>4</v>
      </c>
      <c r="J10" s="5"/>
      <c r="K10" s="7"/>
    </row>
    <row r="11" spans="1:11" ht="12.75">
      <c r="A11" s="390" t="s">
        <v>122</v>
      </c>
      <c r="B11" s="391"/>
      <c r="C11" s="391"/>
      <c r="D11" s="391"/>
      <c r="E11" s="391"/>
      <c r="F11" s="391"/>
      <c r="G11" s="391"/>
      <c r="H11" s="391"/>
      <c r="I11" s="1">
        <v>5</v>
      </c>
      <c r="J11" s="5"/>
      <c r="K11" s="7"/>
    </row>
    <row r="12" spans="1:11" ht="12.75">
      <c r="A12" s="379" t="s">
        <v>198</v>
      </c>
      <c r="B12" s="380"/>
      <c r="C12" s="380"/>
      <c r="D12" s="380"/>
      <c r="E12" s="380"/>
      <c r="F12" s="380"/>
      <c r="G12" s="380"/>
      <c r="H12" s="380"/>
      <c r="I12" s="1">
        <v>6</v>
      </c>
      <c r="J12" s="59">
        <f>SUM(J7:J11)</f>
        <v>0</v>
      </c>
      <c r="K12" s="50">
        <f>SUM(K7:K11)</f>
        <v>0</v>
      </c>
    </row>
    <row r="13" spans="1:11" ht="12.75">
      <c r="A13" s="390" t="s">
        <v>123</v>
      </c>
      <c r="B13" s="391"/>
      <c r="C13" s="391"/>
      <c r="D13" s="391"/>
      <c r="E13" s="391"/>
      <c r="F13" s="391"/>
      <c r="G13" s="391"/>
      <c r="H13" s="391"/>
      <c r="I13" s="1">
        <v>7</v>
      </c>
      <c r="J13" s="5"/>
      <c r="K13" s="7"/>
    </row>
    <row r="14" spans="1:11" ht="12.75">
      <c r="A14" s="390" t="s">
        <v>124</v>
      </c>
      <c r="B14" s="391"/>
      <c r="C14" s="391"/>
      <c r="D14" s="391"/>
      <c r="E14" s="391"/>
      <c r="F14" s="391"/>
      <c r="G14" s="391"/>
      <c r="H14" s="391"/>
      <c r="I14" s="1">
        <v>8</v>
      </c>
      <c r="J14" s="5"/>
      <c r="K14" s="7"/>
    </row>
    <row r="15" spans="1:11" ht="12.75">
      <c r="A15" s="390" t="s">
        <v>125</v>
      </c>
      <c r="B15" s="391"/>
      <c r="C15" s="391"/>
      <c r="D15" s="391"/>
      <c r="E15" s="391"/>
      <c r="F15" s="391"/>
      <c r="G15" s="391"/>
      <c r="H15" s="391"/>
      <c r="I15" s="1">
        <v>9</v>
      </c>
      <c r="J15" s="5"/>
      <c r="K15" s="7"/>
    </row>
    <row r="16" spans="1:11" ht="12.75">
      <c r="A16" s="390" t="s">
        <v>126</v>
      </c>
      <c r="B16" s="391"/>
      <c r="C16" s="391"/>
      <c r="D16" s="391"/>
      <c r="E16" s="391"/>
      <c r="F16" s="391"/>
      <c r="G16" s="391"/>
      <c r="H16" s="391"/>
      <c r="I16" s="1">
        <v>10</v>
      </c>
      <c r="J16" s="5"/>
      <c r="K16" s="7"/>
    </row>
    <row r="17" spans="1:11" ht="12.75">
      <c r="A17" s="390" t="s">
        <v>127</v>
      </c>
      <c r="B17" s="391"/>
      <c r="C17" s="391"/>
      <c r="D17" s="391"/>
      <c r="E17" s="391"/>
      <c r="F17" s="391"/>
      <c r="G17" s="391"/>
      <c r="H17" s="391"/>
      <c r="I17" s="1">
        <v>11</v>
      </c>
      <c r="J17" s="5"/>
      <c r="K17" s="7"/>
    </row>
    <row r="18" spans="1:11" ht="12.75">
      <c r="A18" s="390" t="s">
        <v>128</v>
      </c>
      <c r="B18" s="391"/>
      <c r="C18" s="391"/>
      <c r="D18" s="391"/>
      <c r="E18" s="391"/>
      <c r="F18" s="391"/>
      <c r="G18" s="391"/>
      <c r="H18" s="391"/>
      <c r="I18" s="1">
        <v>12</v>
      </c>
      <c r="J18" s="5"/>
      <c r="K18" s="7"/>
    </row>
    <row r="19" spans="1:11" ht="12.75">
      <c r="A19" s="379" t="s">
        <v>47</v>
      </c>
      <c r="B19" s="380"/>
      <c r="C19" s="380"/>
      <c r="D19" s="380"/>
      <c r="E19" s="380"/>
      <c r="F19" s="380"/>
      <c r="G19" s="380"/>
      <c r="H19" s="380"/>
      <c r="I19" s="1">
        <v>13</v>
      </c>
      <c r="J19" s="59">
        <f>SUM(J13:J18)</f>
        <v>0</v>
      </c>
      <c r="K19" s="50">
        <f>SUM(K13:K18)</f>
        <v>0</v>
      </c>
    </row>
    <row r="20" spans="1:11" ht="12.75">
      <c r="A20" s="379" t="s">
        <v>108</v>
      </c>
      <c r="B20" s="449"/>
      <c r="C20" s="449"/>
      <c r="D20" s="449"/>
      <c r="E20" s="449"/>
      <c r="F20" s="449"/>
      <c r="G20" s="449"/>
      <c r="H20" s="450"/>
      <c r="I20" s="1">
        <v>14</v>
      </c>
      <c r="J20" s="59">
        <f>IF(J12&gt;J19,J12-J19,0)</f>
        <v>0</v>
      </c>
      <c r="K20" s="50">
        <f>IF(K12&gt;K19,K12-K19,0)</f>
        <v>0</v>
      </c>
    </row>
    <row r="21" spans="1:11" ht="12.75">
      <c r="A21" s="393" t="s">
        <v>109</v>
      </c>
      <c r="B21" s="451"/>
      <c r="C21" s="451"/>
      <c r="D21" s="451"/>
      <c r="E21" s="451"/>
      <c r="F21" s="451"/>
      <c r="G21" s="451"/>
      <c r="H21" s="452"/>
      <c r="I21" s="1">
        <v>15</v>
      </c>
      <c r="J21" s="59">
        <f>IF(J19&gt;J12,J19-J12,0)</f>
        <v>0</v>
      </c>
      <c r="K21" s="50">
        <f>IF(K19&gt;K12,K19-K12,0)</f>
        <v>0</v>
      </c>
    </row>
    <row r="22" spans="1:11" ht="12.75">
      <c r="A22" s="396" t="s">
        <v>159</v>
      </c>
      <c r="B22" s="407"/>
      <c r="C22" s="407"/>
      <c r="D22" s="407"/>
      <c r="E22" s="407"/>
      <c r="F22" s="407"/>
      <c r="G22" s="407"/>
      <c r="H22" s="407"/>
      <c r="I22" s="444"/>
      <c r="J22" s="444"/>
      <c r="K22" s="445"/>
    </row>
    <row r="23" spans="1:11" ht="12.75">
      <c r="A23" s="390" t="s">
        <v>165</v>
      </c>
      <c r="B23" s="391"/>
      <c r="C23" s="391"/>
      <c r="D23" s="391"/>
      <c r="E23" s="391"/>
      <c r="F23" s="391"/>
      <c r="G23" s="391"/>
      <c r="H23" s="391"/>
      <c r="I23" s="1">
        <v>16</v>
      </c>
      <c r="J23" s="5"/>
      <c r="K23" s="7"/>
    </row>
    <row r="24" spans="1:11" ht="12.75">
      <c r="A24" s="390" t="s">
        <v>166</v>
      </c>
      <c r="B24" s="391"/>
      <c r="C24" s="391"/>
      <c r="D24" s="391"/>
      <c r="E24" s="391"/>
      <c r="F24" s="391"/>
      <c r="G24" s="391"/>
      <c r="H24" s="391"/>
      <c r="I24" s="1">
        <v>17</v>
      </c>
      <c r="J24" s="5"/>
      <c r="K24" s="7"/>
    </row>
    <row r="25" spans="1:11" ht="12.75">
      <c r="A25" s="390" t="s">
        <v>320</v>
      </c>
      <c r="B25" s="391"/>
      <c r="C25" s="391"/>
      <c r="D25" s="391"/>
      <c r="E25" s="391"/>
      <c r="F25" s="391"/>
      <c r="G25" s="391"/>
      <c r="H25" s="391"/>
      <c r="I25" s="1">
        <v>18</v>
      </c>
      <c r="J25" s="5"/>
      <c r="K25" s="7"/>
    </row>
    <row r="26" spans="1:11" ht="12.75">
      <c r="A26" s="390" t="s">
        <v>321</v>
      </c>
      <c r="B26" s="391"/>
      <c r="C26" s="391"/>
      <c r="D26" s="391"/>
      <c r="E26" s="391"/>
      <c r="F26" s="391"/>
      <c r="G26" s="391"/>
      <c r="H26" s="391"/>
      <c r="I26" s="1">
        <v>19</v>
      </c>
      <c r="J26" s="5"/>
      <c r="K26" s="7"/>
    </row>
    <row r="27" spans="1:11" ht="12.75">
      <c r="A27" s="390" t="s">
        <v>167</v>
      </c>
      <c r="B27" s="391"/>
      <c r="C27" s="391"/>
      <c r="D27" s="391"/>
      <c r="E27" s="391"/>
      <c r="F27" s="391"/>
      <c r="G27" s="391"/>
      <c r="H27" s="391"/>
      <c r="I27" s="1">
        <v>20</v>
      </c>
      <c r="J27" s="5"/>
      <c r="K27" s="7"/>
    </row>
    <row r="28" spans="1:11" ht="12.75">
      <c r="A28" s="379" t="s">
        <v>114</v>
      </c>
      <c r="B28" s="380"/>
      <c r="C28" s="380"/>
      <c r="D28" s="380"/>
      <c r="E28" s="380"/>
      <c r="F28" s="380"/>
      <c r="G28" s="380"/>
      <c r="H28" s="380"/>
      <c r="I28" s="1">
        <v>21</v>
      </c>
      <c r="J28" s="59">
        <f>SUM(J23:J27)</f>
        <v>0</v>
      </c>
      <c r="K28" s="50">
        <f>SUM(K23:K27)</f>
        <v>0</v>
      </c>
    </row>
    <row r="29" spans="1:11" ht="12.75">
      <c r="A29" s="390" t="s">
        <v>2</v>
      </c>
      <c r="B29" s="391"/>
      <c r="C29" s="391"/>
      <c r="D29" s="391"/>
      <c r="E29" s="391"/>
      <c r="F29" s="391"/>
      <c r="G29" s="391"/>
      <c r="H29" s="391"/>
      <c r="I29" s="1">
        <v>22</v>
      </c>
      <c r="J29" s="5"/>
      <c r="K29" s="7"/>
    </row>
    <row r="30" spans="1:11" ht="12.75">
      <c r="A30" s="390" t="s">
        <v>3</v>
      </c>
      <c r="B30" s="391"/>
      <c r="C30" s="391"/>
      <c r="D30" s="391"/>
      <c r="E30" s="391"/>
      <c r="F30" s="391"/>
      <c r="G30" s="391"/>
      <c r="H30" s="391"/>
      <c r="I30" s="1">
        <v>23</v>
      </c>
      <c r="J30" s="5"/>
      <c r="K30" s="7"/>
    </row>
    <row r="31" spans="1:11" ht="12.75">
      <c r="A31" s="390" t="s">
        <v>4</v>
      </c>
      <c r="B31" s="391"/>
      <c r="C31" s="391"/>
      <c r="D31" s="391"/>
      <c r="E31" s="391"/>
      <c r="F31" s="391"/>
      <c r="G31" s="391"/>
      <c r="H31" s="391"/>
      <c r="I31" s="1">
        <v>24</v>
      </c>
      <c r="J31" s="5"/>
      <c r="K31" s="7"/>
    </row>
    <row r="32" spans="1:11" ht="12.75">
      <c r="A32" s="379" t="s">
        <v>48</v>
      </c>
      <c r="B32" s="380"/>
      <c r="C32" s="380"/>
      <c r="D32" s="380"/>
      <c r="E32" s="380"/>
      <c r="F32" s="380"/>
      <c r="G32" s="380"/>
      <c r="H32" s="380"/>
      <c r="I32" s="1">
        <v>25</v>
      </c>
      <c r="J32" s="59">
        <f>SUM(J29:J31)</f>
        <v>0</v>
      </c>
      <c r="K32" s="50">
        <f>SUM(K29:K31)</f>
        <v>0</v>
      </c>
    </row>
    <row r="33" spans="1:11" ht="12.75">
      <c r="A33" s="379" t="s">
        <v>110</v>
      </c>
      <c r="B33" s="380"/>
      <c r="C33" s="380"/>
      <c r="D33" s="380"/>
      <c r="E33" s="380"/>
      <c r="F33" s="380"/>
      <c r="G33" s="380"/>
      <c r="H33" s="380"/>
      <c r="I33" s="1">
        <v>26</v>
      </c>
      <c r="J33" s="59">
        <f>IF(J28&gt;J32,J28-J32,0)</f>
        <v>0</v>
      </c>
      <c r="K33" s="50">
        <f>IF(K28&gt;K32,K28-K32,0)</f>
        <v>0</v>
      </c>
    </row>
    <row r="34" spans="1:11" ht="12.75">
      <c r="A34" s="379" t="s">
        <v>111</v>
      </c>
      <c r="B34" s="380"/>
      <c r="C34" s="380"/>
      <c r="D34" s="380"/>
      <c r="E34" s="380"/>
      <c r="F34" s="380"/>
      <c r="G34" s="380"/>
      <c r="H34" s="380"/>
      <c r="I34" s="1">
        <v>27</v>
      </c>
      <c r="J34" s="59">
        <f>IF(J32&gt;J28,J32-J28,0)</f>
        <v>0</v>
      </c>
      <c r="K34" s="50">
        <f>IF(K32&gt;K28,K32-K28,0)</f>
        <v>0</v>
      </c>
    </row>
    <row r="35" spans="1:11" ht="12.75">
      <c r="A35" s="396" t="s">
        <v>160</v>
      </c>
      <c r="B35" s="407"/>
      <c r="C35" s="407"/>
      <c r="D35" s="407"/>
      <c r="E35" s="407"/>
      <c r="F35" s="407"/>
      <c r="G35" s="407"/>
      <c r="H35" s="407"/>
      <c r="I35" s="444">
        <v>0</v>
      </c>
      <c r="J35" s="444"/>
      <c r="K35" s="445"/>
    </row>
    <row r="36" spans="1:11" ht="12.75">
      <c r="A36" s="390" t="s">
        <v>174</v>
      </c>
      <c r="B36" s="391"/>
      <c r="C36" s="391"/>
      <c r="D36" s="391"/>
      <c r="E36" s="391"/>
      <c r="F36" s="391"/>
      <c r="G36" s="391"/>
      <c r="H36" s="391"/>
      <c r="I36" s="1">
        <v>28</v>
      </c>
      <c r="J36" s="5"/>
      <c r="K36" s="7"/>
    </row>
    <row r="37" spans="1:11" ht="12.75">
      <c r="A37" s="390" t="s">
        <v>29</v>
      </c>
      <c r="B37" s="391"/>
      <c r="C37" s="391"/>
      <c r="D37" s="391"/>
      <c r="E37" s="391"/>
      <c r="F37" s="391"/>
      <c r="G37" s="391"/>
      <c r="H37" s="391"/>
      <c r="I37" s="1">
        <v>29</v>
      </c>
      <c r="J37" s="5"/>
      <c r="K37" s="7"/>
    </row>
    <row r="38" spans="1:11" ht="12.75">
      <c r="A38" s="390" t="s">
        <v>30</v>
      </c>
      <c r="B38" s="391"/>
      <c r="C38" s="391"/>
      <c r="D38" s="391"/>
      <c r="E38" s="391"/>
      <c r="F38" s="391"/>
      <c r="G38" s="391"/>
      <c r="H38" s="391"/>
      <c r="I38" s="1">
        <v>30</v>
      </c>
      <c r="J38" s="5"/>
      <c r="K38" s="7"/>
    </row>
    <row r="39" spans="1:11" ht="12.75">
      <c r="A39" s="379" t="s">
        <v>49</v>
      </c>
      <c r="B39" s="380"/>
      <c r="C39" s="380"/>
      <c r="D39" s="380"/>
      <c r="E39" s="380"/>
      <c r="F39" s="380"/>
      <c r="G39" s="380"/>
      <c r="H39" s="380"/>
      <c r="I39" s="1">
        <v>31</v>
      </c>
      <c r="J39" s="59">
        <f>SUM(J36:J38)</f>
        <v>0</v>
      </c>
      <c r="K39" s="50">
        <f>SUM(K36:K38)</f>
        <v>0</v>
      </c>
    </row>
    <row r="40" spans="1:11" ht="12.75">
      <c r="A40" s="390" t="s">
        <v>31</v>
      </c>
      <c r="B40" s="391"/>
      <c r="C40" s="391"/>
      <c r="D40" s="391"/>
      <c r="E40" s="391"/>
      <c r="F40" s="391"/>
      <c r="G40" s="391"/>
      <c r="H40" s="391"/>
      <c r="I40" s="1">
        <v>32</v>
      </c>
      <c r="J40" s="5"/>
      <c r="K40" s="7"/>
    </row>
    <row r="41" spans="1:11" ht="12.75">
      <c r="A41" s="390" t="s">
        <v>32</v>
      </c>
      <c r="B41" s="391"/>
      <c r="C41" s="391"/>
      <c r="D41" s="391"/>
      <c r="E41" s="391"/>
      <c r="F41" s="391"/>
      <c r="G41" s="391"/>
      <c r="H41" s="391"/>
      <c r="I41" s="1">
        <v>33</v>
      </c>
      <c r="J41" s="5"/>
      <c r="K41" s="7"/>
    </row>
    <row r="42" spans="1:11" ht="12.75">
      <c r="A42" s="390" t="s">
        <v>33</v>
      </c>
      <c r="B42" s="391"/>
      <c r="C42" s="391"/>
      <c r="D42" s="391"/>
      <c r="E42" s="391"/>
      <c r="F42" s="391"/>
      <c r="G42" s="391"/>
      <c r="H42" s="391"/>
      <c r="I42" s="1">
        <v>34</v>
      </c>
      <c r="J42" s="5"/>
      <c r="K42" s="7"/>
    </row>
    <row r="43" spans="1:11" ht="12.75">
      <c r="A43" s="390" t="s">
        <v>34</v>
      </c>
      <c r="B43" s="391"/>
      <c r="C43" s="391"/>
      <c r="D43" s="391"/>
      <c r="E43" s="391"/>
      <c r="F43" s="391"/>
      <c r="G43" s="391"/>
      <c r="H43" s="391"/>
      <c r="I43" s="1">
        <v>35</v>
      </c>
      <c r="J43" s="5"/>
      <c r="K43" s="7"/>
    </row>
    <row r="44" spans="1:11" ht="12.75">
      <c r="A44" s="390" t="s">
        <v>35</v>
      </c>
      <c r="B44" s="391"/>
      <c r="C44" s="391"/>
      <c r="D44" s="391"/>
      <c r="E44" s="391"/>
      <c r="F44" s="391"/>
      <c r="G44" s="391"/>
      <c r="H44" s="391"/>
      <c r="I44" s="1">
        <v>36</v>
      </c>
      <c r="J44" s="5"/>
      <c r="K44" s="7"/>
    </row>
    <row r="45" spans="1:11" ht="12.75">
      <c r="A45" s="379" t="s">
        <v>148</v>
      </c>
      <c r="B45" s="380"/>
      <c r="C45" s="380"/>
      <c r="D45" s="380"/>
      <c r="E45" s="380"/>
      <c r="F45" s="380"/>
      <c r="G45" s="380"/>
      <c r="H45" s="380"/>
      <c r="I45" s="1">
        <v>37</v>
      </c>
      <c r="J45" s="59">
        <f>SUM(J40:J44)</f>
        <v>0</v>
      </c>
      <c r="K45" s="50">
        <f>SUM(K40:K44)</f>
        <v>0</v>
      </c>
    </row>
    <row r="46" spans="1:11" ht="12.75">
      <c r="A46" s="379" t="s">
        <v>162</v>
      </c>
      <c r="B46" s="380"/>
      <c r="C46" s="380"/>
      <c r="D46" s="380"/>
      <c r="E46" s="380"/>
      <c r="F46" s="380"/>
      <c r="G46" s="380"/>
      <c r="H46" s="380"/>
      <c r="I46" s="1">
        <v>38</v>
      </c>
      <c r="J46" s="59">
        <f>IF(J39&gt;J45,J39-J45,0)</f>
        <v>0</v>
      </c>
      <c r="K46" s="50">
        <f>IF(K39&gt;K45,K39-K45,0)</f>
        <v>0</v>
      </c>
    </row>
    <row r="47" spans="1:11" ht="12.75">
      <c r="A47" s="379" t="s">
        <v>163</v>
      </c>
      <c r="B47" s="380"/>
      <c r="C47" s="380"/>
      <c r="D47" s="380"/>
      <c r="E47" s="380"/>
      <c r="F47" s="380"/>
      <c r="G47" s="380"/>
      <c r="H47" s="380"/>
      <c r="I47" s="1">
        <v>39</v>
      </c>
      <c r="J47" s="59">
        <f>IF(J45&gt;J39,J45-J39,0)</f>
        <v>0</v>
      </c>
      <c r="K47" s="50">
        <f>IF(K45&gt;K39,K45-K39,0)</f>
        <v>0</v>
      </c>
    </row>
    <row r="48" spans="1:11" ht="12.75">
      <c r="A48" s="379" t="s">
        <v>149</v>
      </c>
      <c r="B48" s="380"/>
      <c r="C48" s="380"/>
      <c r="D48" s="380"/>
      <c r="E48" s="380"/>
      <c r="F48" s="380"/>
      <c r="G48" s="380"/>
      <c r="H48" s="380"/>
      <c r="I48" s="1">
        <v>40</v>
      </c>
      <c r="J48" s="59">
        <f>IF(J20-J21+J33-J34+J46-J47&gt;0,J20-J21+J33-J34+J46-J47,0)</f>
        <v>0</v>
      </c>
      <c r="K48" s="50">
        <f>IF(K20-K21+K33-K34+K46-K47&gt;0,K20-K21+K33-K34+K46-K47,0)</f>
        <v>0</v>
      </c>
    </row>
    <row r="49" spans="1:11" ht="12.75">
      <c r="A49" s="379" t="s">
        <v>15</v>
      </c>
      <c r="B49" s="380"/>
      <c r="C49" s="380"/>
      <c r="D49" s="380"/>
      <c r="E49" s="380"/>
      <c r="F49" s="380"/>
      <c r="G49" s="380"/>
      <c r="H49" s="380"/>
      <c r="I49" s="1">
        <v>41</v>
      </c>
      <c r="J49" s="59">
        <f>IF(J21-J20+J34-J33+J47-J46&gt;0,J21-J20+J34-J33+J47-J46,0)</f>
        <v>0</v>
      </c>
      <c r="K49" s="50">
        <f>IF(K21-K20+K34-K33+K47-K46&gt;0,K21-K20+K34-K33+K47-K46,0)</f>
        <v>0</v>
      </c>
    </row>
    <row r="50" spans="1:11" ht="12.75">
      <c r="A50" s="379" t="s">
        <v>161</v>
      </c>
      <c r="B50" s="380"/>
      <c r="C50" s="380"/>
      <c r="D50" s="380"/>
      <c r="E50" s="380"/>
      <c r="F50" s="380"/>
      <c r="G50" s="380"/>
      <c r="H50" s="380"/>
      <c r="I50" s="1">
        <v>42</v>
      </c>
      <c r="J50" s="5"/>
      <c r="K50" s="7"/>
    </row>
    <row r="51" spans="1:11" ht="12.75">
      <c r="A51" s="379" t="s">
        <v>175</v>
      </c>
      <c r="B51" s="380"/>
      <c r="C51" s="380"/>
      <c r="D51" s="380"/>
      <c r="E51" s="380"/>
      <c r="F51" s="380"/>
      <c r="G51" s="380"/>
      <c r="H51" s="380"/>
      <c r="I51" s="1">
        <v>43</v>
      </c>
      <c r="J51" s="5"/>
      <c r="K51" s="7"/>
    </row>
    <row r="52" spans="1:11" ht="12.75">
      <c r="A52" s="379" t="s">
        <v>176</v>
      </c>
      <c r="B52" s="380"/>
      <c r="C52" s="380"/>
      <c r="D52" s="380"/>
      <c r="E52" s="380"/>
      <c r="F52" s="380"/>
      <c r="G52" s="380"/>
      <c r="H52" s="380"/>
      <c r="I52" s="1">
        <v>44</v>
      </c>
      <c r="J52" s="5"/>
      <c r="K52" s="7"/>
    </row>
    <row r="53" spans="1:11" ht="12.75">
      <c r="A53" s="393" t="s">
        <v>177</v>
      </c>
      <c r="B53" s="394"/>
      <c r="C53" s="394"/>
      <c r="D53" s="394"/>
      <c r="E53" s="394"/>
      <c r="F53" s="394"/>
      <c r="G53" s="394"/>
      <c r="H53" s="394"/>
      <c r="I53" s="4">
        <v>45</v>
      </c>
      <c r="J53" s="60">
        <f>J50+J51-J52</f>
        <v>0</v>
      </c>
      <c r="K53" s="57">
        <f>K50+K51-K52</f>
        <v>0</v>
      </c>
    </row>
    <row r="54" spans="1:11" ht="12.75">
      <c r="A54" s="65"/>
      <c r="B54" s="66"/>
      <c r="C54" s="66"/>
      <c r="D54" s="66"/>
      <c r="E54" s="66"/>
      <c r="F54" s="66"/>
      <c r="G54" s="66"/>
      <c r="H54" s="66"/>
      <c r="I54" s="66"/>
      <c r="J54" s="66"/>
      <c r="K54" s="66"/>
    </row>
  </sheetData>
  <sheetProtection/>
  <mergeCells count="53">
    <mergeCell ref="A45:H45"/>
    <mergeCell ref="A46:H46"/>
    <mergeCell ref="A47:H47"/>
    <mergeCell ref="A52:H52"/>
    <mergeCell ref="A53:H53"/>
    <mergeCell ref="A48:H48"/>
    <mergeCell ref="A49:H49"/>
    <mergeCell ref="A50:H50"/>
    <mergeCell ref="A51:H51"/>
    <mergeCell ref="A41:H41"/>
    <mergeCell ref="A42:H42"/>
    <mergeCell ref="A43:H43"/>
    <mergeCell ref="A44:H44"/>
    <mergeCell ref="A37:H37"/>
    <mergeCell ref="A38:H38"/>
    <mergeCell ref="A39:H39"/>
    <mergeCell ref="A40:H40"/>
    <mergeCell ref="A33:H33"/>
    <mergeCell ref="A34:H34"/>
    <mergeCell ref="A35:K35"/>
    <mergeCell ref="A36:H36"/>
    <mergeCell ref="A29:H29"/>
    <mergeCell ref="A30:H30"/>
    <mergeCell ref="A31:H31"/>
    <mergeCell ref="A32:H32"/>
    <mergeCell ref="A25:H25"/>
    <mergeCell ref="A26:H26"/>
    <mergeCell ref="A27:H27"/>
    <mergeCell ref="A28:H28"/>
    <mergeCell ref="A21:H21"/>
    <mergeCell ref="A22:K22"/>
    <mergeCell ref="A23:H23"/>
    <mergeCell ref="A24:H24"/>
    <mergeCell ref="A17:H17"/>
    <mergeCell ref="A18:H18"/>
    <mergeCell ref="A19:H19"/>
    <mergeCell ref="A20:H20"/>
    <mergeCell ref="A13:H13"/>
    <mergeCell ref="A14:H14"/>
    <mergeCell ref="A15:H15"/>
    <mergeCell ref="A16:H16"/>
    <mergeCell ref="A10:H10"/>
    <mergeCell ref="A11:H11"/>
    <mergeCell ref="A12:H12"/>
    <mergeCell ref="A5:H5"/>
    <mergeCell ref="A6:K6"/>
    <mergeCell ref="A7:H7"/>
    <mergeCell ref="A8:H8"/>
    <mergeCell ref="A3:K3"/>
    <mergeCell ref="A1:K1"/>
    <mergeCell ref="A2:K2"/>
    <mergeCell ref="A4:H4"/>
    <mergeCell ref="A9:H9"/>
  </mergeCells>
  <dataValidations count="3">
    <dataValidation type="whole" operator="notEqual" allowBlank="1" showInputMessage="1" showErrorMessage="1" errorTitle="Pogrešan unos" error="Mogu se unijeti samo cjelobrojne pozitivne vrijednosti." sqref="J53:K53">
      <formula1>9999999999</formula1>
    </dataValidation>
    <dataValidation type="whole" operator="notEqual" allowBlank="1" showInputMessage="1" showErrorMessage="1" errorTitle="Pogrešan unos" error="Mogu se unijeti samo cjelobrojne vrijednosti." sqref="J50:K52 J7:K11 J13:K18 J23:K27 J29:K31 J36:K38 J40:K44">
      <formula1>9999999998</formula1>
    </dataValidation>
    <dataValidation type="whole" operator="greaterThanOrEqual" allowBlank="1" showInputMessage="1" showErrorMessage="1" errorTitle="Pogrešan unos" error="Mogu se unijeti samo cjelobrojne pozitivne vrijednosti." sqref="J12:K12 J19:K22 J28:K28 J32:K35 J39:K39 J45:K49">
      <formula1>0</formula1>
    </dataValidation>
  </dataValidations>
  <printOptions/>
  <pageMargins left="0.75" right="0.75" top="1" bottom="1" header="0.5" footer="0.5"/>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A1:L25"/>
  <sheetViews>
    <sheetView zoomScaleSheetLayoutView="125" zoomScalePageLayoutView="0" workbookViewId="0" topLeftCell="A1">
      <selection activeCell="J30" sqref="J30"/>
    </sheetView>
  </sheetViews>
  <sheetFormatPr defaultColWidth="9.140625" defaultRowHeight="12.75"/>
  <cols>
    <col min="1" max="4" width="9.140625" style="71" customWidth="1"/>
    <col min="5" max="5" width="10.140625" style="71" bestFit="1" customWidth="1"/>
    <col min="6" max="9" width="9.140625" style="71" customWidth="1"/>
    <col min="10" max="10" width="13.421875" style="71" customWidth="1"/>
    <col min="11" max="11" width="12.28125" style="71" customWidth="1"/>
    <col min="12" max="16384" width="9.140625" style="71" customWidth="1"/>
  </cols>
  <sheetData>
    <row r="1" spans="1:12" ht="12.75">
      <c r="A1" s="459" t="s">
        <v>281</v>
      </c>
      <c r="B1" s="460"/>
      <c r="C1" s="460"/>
      <c r="D1" s="460"/>
      <c r="E1" s="460"/>
      <c r="F1" s="460"/>
      <c r="G1" s="460"/>
      <c r="H1" s="460"/>
      <c r="I1" s="460"/>
      <c r="J1" s="460"/>
      <c r="K1" s="460"/>
      <c r="L1" s="70"/>
    </row>
    <row r="2" spans="1:12" ht="15.75">
      <c r="A2" s="39"/>
      <c r="B2" s="69"/>
      <c r="C2" s="469" t="s">
        <v>282</v>
      </c>
      <c r="D2" s="469"/>
      <c r="E2" s="72">
        <v>40544</v>
      </c>
      <c r="F2" s="40" t="s">
        <v>250</v>
      </c>
      <c r="G2" s="470">
        <v>40908</v>
      </c>
      <c r="H2" s="471"/>
      <c r="I2" s="69"/>
      <c r="J2" s="69"/>
      <c r="K2" s="69"/>
      <c r="L2" s="73"/>
    </row>
    <row r="3" spans="1:11" ht="23.25">
      <c r="A3" s="472" t="s">
        <v>59</v>
      </c>
      <c r="B3" s="472"/>
      <c r="C3" s="472"/>
      <c r="D3" s="472"/>
      <c r="E3" s="472"/>
      <c r="F3" s="472"/>
      <c r="G3" s="472"/>
      <c r="H3" s="472"/>
      <c r="I3" s="76" t="s">
        <v>305</v>
      </c>
      <c r="J3" s="77" t="s">
        <v>150</v>
      </c>
      <c r="K3" s="77" t="s">
        <v>151</v>
      </c>
    </row>
    <row r="4" spans="1:11" ht="12.75">
      <c r="A4" s="473">
        <v>1</v>
      </c>
      <c r="B4" s="473"/>
      <c r="C4" s="473"/>
      <c r="D4" s="473"/>
      <c r="E4" s="473"/>
      <c r="F4" s="473"/>
      <c r="G4" s="473"/>
      <c r="H4" s="473"/>
      <c r="I4" s="79">
        <v>2</v>
      </c>
      <c r="J4" s="78" t="s">
        <v>283</v>
      </c>
      <c r="K4" s="78" t="s">
        <v>284</v>
      </c>
    </row>
    <row r="5" spans="1:11" ht="12.75">
      <c r="A5" s="461" t="s">
        <v>285</v>
      </c>
      <c r="B5" s="462"/>
      <c r="C5" s="462"/>
      <c r="D5" s="462"/>
      <c r="E5" s="462"/>
      <c r="F5" s="462"/>
      <c r="G5" s="462"/>
      <c r="H5" s="462"/>
      <c r="I5" s="41">
        <v>1</v>
      </c>
      <c r="J5" s="42">
        <v>28200700</v>
      </c>
      <c r="K5" s="42">
        <v>28200700</v>
      </c>
    </row>
    <row r="6" spans="1:11" ht="12.75">
      <c r="A6" s="461" t="s">
        <v>286</v>
      </c>
      <c r="B6" s="462"/>
      <c r="C6" s="462"/>
      <c r="D6" s="462"/>
      <c r="E6" s="462"/>
      <c r="F6" s="462"/>
      <c r="G6" s="462"/>
      <c r="H6" s="462"/>
      <c r="I6" s="41">
        <v>2</v>
      </c>
      <c r="J6" s="43">
        <v>194354000</v>
      </c>
      <c r="K6" s="43">
        <v>194354000</v>
      </c>
    </row>
    <row r="7" spans="1:11" ht="12.75">
      <c r="A7" s="461" t="s">
        <v>287</v>
      </c>
      <c r="B7" s="462"/>
      <c r="C7" s="462"/>
      <c r="D7" s="462"/>
      <c r="E7" s="462"/>
      <c r="F7" s="462"/>
      <c r="G7" s="462"/>
      <c r="H7" s="462"/>
      <c r="I7" s="41">
        <v>3</v>
      </c>
      <c r="J7" s="43"/>
      <c r="K7" s="43"/>
    </row>
    <row r="8" spans="1:11" ht="12.75">
      <c r="A8" s="461" t="s">
        <v>288</v>
      </c>
      <c r="B8" s="462"/>
      <c r="C8" s="462"/>
      <c r="D8" s="462"/>
      <c r="E8" s="462"/>
      <c r="F8" s="462"/>
      <c r="G8" s="462"/>
      <c r="H8" s="462"/>
      <c r="I8" s="41">
        <v>4</v>
      </c>
      <c r="J8" s="43">
        <v>-553595946</v>
      </c>
      <c r="K8" s="43">
        <v>-619250046</v>
      </c>
    </row>
    <row r="9" spans="1:11" ht="12.75">
      <c r="A9" s="461" t="s">
        <v>289</v>
      </c>
      <c r="B9" s="462"/>
      <c r="C9" s="462"/>
      <c r="D9" s="462"/>
      <c r="E9" s="462"/>
      <c r="F9" s="462"/>
      <c r="G9" s="462"/>
      <c r="H9" s="462"/>
      <c r="I9" s="41">
        <v>5</v>
      </c>
      <c r="J9" s="43">
        <v>-65654100</v>
      </c>
      <c r="K9" s="43">
        <v>-69206497</v>
      </c>
    </row>
    <row r="10" spans="1:11" ht="12.75">
      <c r="A10" s="461" t="s">
        <v>290</v>
      </c>
      <c r="B10" s="462"/>
      <c r="C10" s="462"/>
      <c r="D10" s="462"/>
      <c r="E10" s="462"/>
      <c r="F10" s="462"/>
      <c r="G10" s="462"/>
      <c r="H10" s="462"/>
      <c r="I10" s="41">
        <v>6</v>
      </c>
      <c r="J10" s="43"/>
      <c r="K10" s="43">
        <v>56562156</v>
      </c>
    </row>
    <row r="11" spans="1:11" ht="12.75">
      <c r="A11" s="461" t="s">
        <v>291</v>
      </c>
      <c r="B11" s="462"/>
      <c r="C11" s="462"/>
      <c r="D11" s="462"/>
      <c r="E11" s="462"/>
      <c r="F11" s="462"/>
      <c r="G11" s="462"/>
      <c r="H11" s="462"/>
      <c r="I11" s="41">
        <v>7</v>
      </c>
      <c r="J11" s="43"/>
      <c r="K11" s="43"/>
    </row>
    <row r="12" spans="1:11" ht="12.75">
      <c r="A12" s="461" t="s">
        <v>292</v>
      </c>
      <c r="B12" s="462"/>
      <c r="C12" s="462"/>
      <c r="D12" s="462"/>
      <c r="E12" s="462"/>
      <c r="F12" s="462"/>
      <c r="G12" s="462"/>
      <c r="H12" s="462"/>
      <c r="I12" s="41">
        <v>8</v>
      </c>
      <c r="J12" s="43"/>
      <c r="K12" s="43"/>
    </row>
    <row r="13" spans="1:11" ht="12.75">
      <c r="A13" s="461" t="s">
        <v>293</v>
      </c>
      <c r="B13" s="462"/>
      <c r="C13" s="462"/>
      <c r="D13" s="462"/>
      <c r="E13" s="462"/>
      <c r="F13" s="462"/>
      <c r="G13" s="462"/>
      <c r="H13" s="462"/>
      <c r="I13" s="41">
        <v>9</v>
      </c>
      <c r="J13" s="43"/>
      <c r="K13" s="43"/>
    </row>
    <row r="14" spans="1:11" ht="12.75">
      <c r="A14" s="463" t="s">
        <v>294</v>
      </c>
      <c r="B14" s="464"/>
      <c r="C14" s="464"/>
      <c r="D14" s="464"/>
      <c r="E14" s="464"/>
      <c r="F14" s="464"/>
      <c r="G14" s="464"/>
      <c r="H14" s="464"/>
      <c r="I14" s="41">
        <v>10</v>
      </c>
      <c r="J14" s="74">
        <f>SUM(J5:J13)</f>
        <v>-396695346</v>
      </c>
      <c r="K14" s="74">
        <f>SUM(K5:K13)</f>
        <v>-409339687</v>
      </c>
    </row>
    <row r="15" spans="1:11" ht="12.75">
      <c r="A15" s="461" t="s">
        <v>295</v>
      </c>
      <c r="B15" s="462"/>
      <c r="C15" s="462"/>
      <c r="D15" s="462"/>
      <c r="E15" s="462"/>
      <c r="F15" s="462"/>
      <c r="G15" s="462"/>
      <c r="H15" s="462"/>
      <c r="I15" s="41">
        <v>11</v>
      </c>
      <c r="J15" s="43"/>
      <c r="K15" s="43"/>
    </row>
    <row r="16" spans="1:11" ht="12.75">
      <c r="A16" s="461" t="s">
        <v>296</v>
      </c>
      <c r="B16" s="462"/>
      <c r="C16" s="462"/>
      <c r="D16" s="462"/>
      <c r="E16" s="462"/>
      <c r="F16" s="462"/>
      <c r="G16" s="462"/>
      <c r="H16" s="462"/>
      <c r="I16" s="41">
        <v>12</v>
      </c>
      <c r="J16" s="43"/>
      <c r="K16" s="43"/>
    </row>
    <row r="17" spans="1:11" ht="12.75">
      <c r="A17" s="461" t="s">
        <v>297</v>
      </c>
      <c r="B17" s="462"/>
      <c r="C17" s="462"/>
      <c r="D17" s="462"/>
      <c r="E17" s="462"/>
      <c r="F17" s="462"/>
      <c r="G17" s="462"/>
      <c r="H17" s="462"/>
      <c r="I17" s="41">
        <v>13</v>
      </c>
      <c r="J17" s="43"/>
      <c r="K17" s="43"/>
    </row>
    <row r="18" spans="1:11" ht="12.75">
      <c r="A18" s="461" t="s">
        <v>298</v>
      </c>
      <c r="B18" s="462"/>
      <c r="C18" s="462"/>
      <c r="D18" s="462"/>
      <c r="E18" s="462"/>
      <c r="F18" s="462"/>
      <c r="G18" s="462"/>
      <c r="H18" s="462"/>
      <c r="I18" s="41">
        <v>14</v>
      </c>
      <c r="J18" s="43"/>
      <c r="K18" s="43"/>
    </row>
    <row r="19" spans="1:11" ht="12.75">
      <c r="A19" s="461" t="s">
        <v>299</v>
      </c>
      <c r="B19" s="462"/>
      <c r="C19" s="462"/>
      <c r="D19" s="462"/>
      <c r="E19" s="462"/>
      <c r="F19" s="462"/>
      <c r="G19" s="462"/>
      <c r="H19" s="462"/>
      <c r="I19" s="41">
        <v>15</v>
      </c>
      <c r="J19" s="43"/>
      <c r="K19" s="43"/>
    </row>
    <row r="20" spans="1:11" ht="12.75">
      <c r="A20" s="461" t="s">
        <v>300</v>
      </c>
      <c r="B20" s="462"/>
      <c r="C20" s="462"/>
      <c r="D20" s="462"/>
      <c r="E20" s="462"/>
      <c r="F20" s="462"/>
      <c r="G20" s="462"/>
      <c r="H20" s="462"/>
      <c r="I20" s="41">
        <v>16</v>
      </c>
      <c r="J20" s="43"/>
      <c r="K20" s="43"/>
    </row>
    <row r="21" spans="1:11" ht="12.75">
      <c r="A21" s="463" t="s">
        <v>301</v>
      </c>
      <c r="B21" s="464"/>
      <c r="C21" s="464"/>
      <c r="D21" s="464"/>
      <c r="E21" s="464"/>
      <c r="F21" s="464"/>
      <c r="G21" s="464"/>
      <c r="H21" s="464"/>
      <c r="I21" s="41">
        <v>17</v>
      </c>
      <c r="J21" s="75">
        <f>SUM(J15:J20)</f>
        <v>0</v>
      </c>
      <c r="K21" s="75">
        <f>SUM(K15:K20)</f>
        <v>0</v>
      </c>
    </row>
    <row r="22" spans="1:11" ht="12.75">
      <c r="A22" s="465"/>
      <c r="B22" s="466"/>
      <c r="C22" s="466"/>
      <c r="D22" s="466"/>
      <c r="E22" s="466"/>
      <c r="F22" s="466"/>
      <c r="G22" s="466"/>
      <c r="H22" s="466"/>
      <c r="I22" s="467"/>
      <c r="J22" s="467"/>
      <c r="K22" s="468"/>
    </row>
    <row r="23" spans="1:11" ht="12.75">
      <c r="A23" s="453" t="s">
        <v>302</v>
      </c>
      <c r="B23" s="454"/>
      <c r="C23" s="454"/>
      <c r="D23" s="454"/>
      <c r="E23" s="454"/>
      <c r="F23" s="454"/>
      <c r="G23" s="454"/>
      <c r="H23" s="454"/>
      <c r="I23" s="44">
        <v>18</v>
      </c>
      <c r="J23" s="42"/>
      <c r="K23" s="42"/>
    </row>
    <row r="24" spans="1:11" ht="17.25" customHeight="1">
      <c r="A24" s="455" t="s">
        <v>303</v>
      </c>
      <c r="B24" s="456"/>
      <c r="C24" s="456"/>
      <c r="D24" s="456"/>
      <c r="E24" s="456"/>
      <c r="F24" s="456"/>
      <c r="G24" s="456"/>
      <c r="H24" s="456"/>
      <c r="I24" s="45">
        <v>19</v>
      </c>
      <c r="J24" s="75"/>
      <c r="K24" s="75"/>
    </row>
    <row r="25" spans="1:11" ht="30" customHeight="1">
      <c r="A25" s="457" t="s">
        <v>304</v>
      </c>
      <c r="B25" s="458"/>
      <c r="C25" s="458"/>
      <c r="D25" s="458"/>
      <c r="E25" s="458"/>
      <c r="F25" s="458"/>
      <c r="G25" s="458"/>
      <c r="H25" s="458"/>
      <c r="I25" s="458"/>
      <c r="J25" s="458"/>
      <c r="K25" s="458"/>
    </row>
  </sheetData>
  <sheetProtection/>
  <protectedRanges>
    <protectedRange sqref="E2" name="Range1_1"/>
    <protectedRange sqref="G2:H2" name="Range1"/>
  </protectedRanges>
  <mergeCells count="26">
    <mergeCell ref="A11:H11"/>
    <mergeCell ref="A12:H12"/>
    <mergeCell ref="A13:H13"/>
    <mergeCell ref="A14:H14"/>
    <mergeCell ref="C2:D2"/>
    <mergeCell ref="G2:H2"/>
    <mergeCell ref="A3:H3"/>
    <mergeCell ref="A4:H4"/>
    <mergeCell ref="A5:H5"/>
    <mergeCell ref="A6:H6"/>
    <mergeCell ref="A23:H23"/>
    <mergeCell ref="A24:H24"/>
    <mergeCell ref="A25:K25"/>
    <mergeCell ref="A1:K1"/>
    <mergeCell ref="A19:H19"/>
    <mergeCell ref="A20:H20"/>
    <mergeCell ref="A21:H21"/>
    <mergeCell ref="A22:K22"/>
    <mergeCell ref="A15:H15"/>
    <mergeCell ref="A16:H16"/>
    <mergeCell ref="A7:H7"/>
    <mergeCell ref="A8:H8"/>
    <mergeCell ref="A9:H9"/>
    <mergeCell ref="A10:H10"/>
    <mergeCell ref="A17:H17"/>
    <mergeCell ref="A18:H18"/>
  </mergeCells>
  <conditionalFormatting sqref="G2">
    <cfRule type="cellIs" priority="1" dxfId="0" operator="lessThan" stopIfTrue="1">
      <formula>#REF!</formula>
    </cfRule>
  </conditionalFormatting>
  <dataValidations count="4">
    <dataValidation type="whole" operator="notEqual" allowBlank="1" showInputMessage="1" showErrorMessage="1" errorTitle="Pogrešan unos" error="Mogu se unijeti samo cjelobrojne vrijednosti." sqref="J23:K24">
      <formula1>9999999999</formula1>
    </dataValidation>
    <dataValidation type="whole" operator="notEqual" allowBlank="1" showInputMessage="1" showErrorMessage="1" errorTitle="Pogrešan unos" error="Mogu se unijeti samo cjelobrojne vrijednosti." sqref="J15:K20 J5:K13">
      <formula1>999999999999</formula1>
    </dataValidation>
    <dataValidation type="whole" operator="greaterThanOrEqual" allowBlank="1" showInputMessage="1" showErrorMessage="1" errorTitle="Pogrešan unos" error="Mogu se unijeti samo cjelobrojne pozitivne vrijednosti." sqref="J14:K14 J21:K22">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M513"/>
  <sheetViews>
    <sheetView zoomScaleSheetLayoutView="100" zoomScalePageLayoutView="0" workbookViewId="0" topLeftCell="A1">
      <selection activeCell="A463" sqref="A463:IV463"/>
    </sheetView>
  </sheetViews>
  <sheetFormatPr defaultColWidth="9.140625" defaultRowHeight="12.75"/>
  <cols>
    <col min="1" max="1" width="30.00390625" style="173" customWidth="1"/>
    <col min="2" max="2" width="11.7109375" style="173" bestFit="1" customWidth="1"/>
    <col min="3" max="3" width="11.140625" style="173" bestFit="1" customWidth="1"/>
    <col min="4" max="4" width="12.421875" style="173" customWidth="1"/>
    <col min="5" max="5" width="9.7109375" style="173" bestFit="1" customWidth="1"/>
    <col min="6" max="6" width="10.8515625" style="173" customWidth="1"/>
    <col min="7" max="7" width="10.140625" style="173" bestFit="1" customWidth="1"/>
    <col min="8" max="8" width="9.421875" style="173" bestFit="1" customWidth="1"/>
    <col min="9" max="9" width="9.57421875" style="173" bestFit="1" customWidth="1"/>
    <col min="10" max="10" width="11.140625" style="165" bestFit="1" customWidth="1"/>
    <col min="11" max="11" width="10.140625" style="191" bestFit="1" customWidth="1"/>
    <col min="12" max="12" width="11.140625" style="176" bestFit="1" customWidth="1"/>
    <col min="13" max="16384" width="9.140625" style="176" customWidth="1"/>
  </cols>
  <sheetData>
    <row r="1" ht="12.75">
      <c r="A1" s="141"/>
    </row>
    <row r="2" spans="1:9" ht="20.25">
      <c r="A2" s="514" t="s">
        <v>280</v>
      </c>
      <c r="B2" s="514"/>
      <c r="C2" s="514"/>
      <c r="D2" s="514"/>
      <c r="E2" s="514"/>
      <c r="F2" s="514"/>
      <c r="G2" s="514"/>
      <c r="H2" s="514"/>
      <c r="I2" s="514"/>
    </row>
    <row r="3" ht="12.75">
      <c r="A3" s="156"/>
    </row>
    <row r="4" ht="12.75" customHeight="1">
      <c r="A4" s="141"/>
    </row>
    <row r="5" spans="1:9" ht="12.75" customHeight="1">
      <c r="A5" s="476" t="s">
        <v>336</v>
      </c>
      <c r="B5" s="476"/>
      <c r="C5" s="476"/>
      <c r="D5" s="476"/>
      <c r="E5" s="476"/>
      <c r="F5" s="476"/>
      <c r="G5" s="476"/>
      <c r="H5" s="476"/>
      <c r="I5" s="476"/>
    </row>
    <row r="6" spans="1:9" ht="12.75" customHeight="1">
      <c r="A6" s="168"/>
      <c r="B6" s="168"/>
      <c r="C6" s="168"/>
      <c r="D6" s="168"/>
      <c r="E6" s="168"/>
      <c r="F6" s="168"/>
      <c r="G6" s="168"/>
      <c r="H6" s="168"/>
      <c r="I6" s="168"/>
    </row>
    <row r="7" spans="1:9" ht="12.75" customHeight="1">
      <c r="A7" s="476" t="s">
        <v>337</v>
      </c>
      <c r="B7" s="476"/>
      <c r="C7" s="476"/>
      <c r="D7" s="476"/>
      <c r="E7" s="476"/>
      <c r="F7" s="476"/>
      <c r="G7" s="476"/>
      <c r="H7" s="476"/>
      <c r="I7" s="476"/>
    </row>
    <row r="8" spans="1:9" ht="27.75" customHeight="1">
      <c r="A8" s="475" t="s">
        <v>338</v>
      </c>
      <c r="B8" s="475"/>
      <c r="C8" s="475"/>
      <c r="D8" s="475"/>
      <c r="E8" s="475"/>
      <c r="F8" s="475"/>
      <c r="G8" s="475"/>
      <c r="H8" s="475"/>
      <c r="I8" s="475"/>
    </row>
    <row r="9" spans="1:9" ht="39.75" customHeight="1">
      <c r="A9" s="475" t="s">
        <v>339</v>
      </c>
      <c r="B9" s="475"/>
      <c r="C9" s="475"/>
      <c r="D9" s="475"/>
      <c r="E9" s="475"/>
      <c r="F9" s="475"/>
      <c r="G9" s="475"/>
      <c r="H9" s="475"/>
      <c r="I9" s="475"/>
    </row>
    <row r="10" ht="12.75" customHeight="1">
      <c r="A10" s="177"/>
    </row>
    <row r="11" spans="1:9" ht="12.75">
      <c r="A11" s="476" t="s">
        <v>340</v>
      </c>
      <c r="B11" s="476"/>
      <c r="C11" s="476"/>
      <c r="D11" s="476"/>
      <c r="E11" s="476"/>
      <c r="F11" s="476"/>
      <c r="G11" s="476"/>
      <c r="H11" s="476"/>
      <c r="I11" s="476"/>
    </row>
    <row r="12" spans="1:9" ht="28.5" customHeight="1">
      <c r="A12" s="475" t="s">
        <v>341</v>
      </c>
      <c r="B12" s="475"/>
      <c r="C12" s="475"/>
      <c r="D12" s="475"/>
      <c r="E12" s="475"/>
      <c r="F12" s="475"/>
      <c r="G12" s="475"/>
      <c r="H12" s="475"/>
      <c r="I12" s="475"/>
    </row>
    <row r="13" spans="1:10" ht="27" customHeight="1">
      <c r="A13" s="475" t="s">
        <v>343</v>
      </c>
      <c r="B13" s="475"/>
      <c r="C13" s="475"/>
      <c r="D13" s="475"/>
      <c r="E13" s="475"/>
      <c r="F13" s="475"/>
      <c r="G13" s="475"/>
      <c r="H13" s="475"/>
      <c r="I13" s="475"/>
      <c r="J13" s="178"/>
    </row>
    <row r="14" spans="1:9" ht="67.5" customHeight="1">
      <c r="A14" s="475" t="s">
        <v>344</v>
      </c>
      <c r="B14" s="475"/>
      <c r="C14" s="475"/>
      <c r="D14" s="475"/>
      <c r="E14" s="475"/>
      <c r="F14" s="475"/>
      <c r="G14" s="475"/>
      <c r="H14" s="475"/>
      <c r="I14" s="475"/>
    </row>
    <row r="15" spans="1:9" ht="12.75">
      <c r="A15" s="169"/>
      <c r="B15" s="169"/>
      <c r="C15" s="169"/>
      <c r="D15" s="169"/>
      <c r="E15" s="169"/>
      <c r="F15" s="169"/>
      <c r="G15" s="169"/>
      <c r="H15" s="169"/>
      <c r="I15" s="169"/>
    </row>
    <row r="16" spans="1:9" ht="12.75">
      <c r="A16" s="169"/>
      <c r="B16" s="169"/>
      <c r="C16" s="169"/>
      <c r="D16" s="169"/>
      <c r="E16" s="169"/>
      <c r="F16" s="169"/>
      <c r="G16" s="169"/>
      <c r="H16" s="169"/>
      <c r="I16" s="169"/>
    </row>
    <row r="17" ht="12.75">
      <c r="A17" s="177"/>
    </row>
    <row r="18" spans="1:9" ht="12.75">
      <c r="A18" s="476" t="s">
        <v>345</v>
      </c>
      <c r="B18" s="476"/>
      <c r="C18" s="476"/>
      <c r="D18" s="476"/>
      <c r="E18" s="476"/>
      <c r="F18" s="476"/>
      <c r="G18" s="476"/>
      <c r="H18" s="476"/>
      <c r="I18" s="476"/>
    </row>
    <row r="19" spans="1:9" ht="12.75" customHeight="1">
      <c r="A19" s="513" t="s">
        <v>631</v>
      </c>
      <c r="B19" s="513"/>
      <c r="C19" s="513"/>
      <c r="D19" s="513"/>
      <c r="E19" s="513"/>
      <c r="F19" s="513"/>
      <c r="G19" s="513"/>
      <c r="H19" s="513"/>
      <c r="I19" s="513"/>
    </row>
    <row r="20" spans="1:9" ht="12.75">
      <c r="A20" s="265"/>
      <c r="B20" s="185"/>
      <c r="C20" s="185"/>
      <c r="D20" s="185"/>
      <c r="E20" s="185"/>
      <c r="F20" s="185"/>
      <c r="G20" s="185"/>
      <c r="H20" s="185"/>
      <c r="I20" s="185"/>
    </row>
    <row r="21" spans="1:9" ht="12.75">
      <c r="A21" s="265"/>
      <c r="B21" s="185"/>
      <c r="C21" s="185"/>
      <c r="D21" s="185"/>
      <c r="E21" s="185"/>
      <c r="F21" s="185"/>
      <c r="G21" s="185"/>
      <c r="H21" s="185"/>
      <c r="I21" s="185"/>
    </row>
    <row r="22" spans="1:10" s="191" customFormat="1" ht="12.75">
      <c r="A22" s="503" t="s">
        <v>528</v>
      </c>
      <c r="B22" s="503"/>
      <c r="C22" s="503"/>
      <c r="D22" s="503"/>
      <c r="E22" s="503"/>
      <c r="F22" s="503"/>
      <c r="G22" s="503"/>
      <c r="H22" s="503"/>
      <c r="I22" s="503"/>
      <c r="J22" s="165"/>
    </row>
    <row r="23" spans="1:10" s="191" customFormat="1" ht="12.75">
      <c r="A23" s="266"/>
      <c r="B23" s="185"/>
      <c r="C23" s="185"/>
      <c r="D23" s="185"/>
      <c r="E23" s="185"/>
      <c r="F23" s="185"/>
      <c r="G23" s="185"/>
      <c r="H23" s="185"/>
      <c r="I23" s="185"/>
      <c r="J23" s="165"/>
    </row>
    <row r="24" spans="1:10" s="191" customFormat="1" ht="12.75">
      <c r="A24" s="503" t="s">
        <v>523</v>
      </c>
      <c r="B24" s="503"/>
      <c r="C24" s="503"/>
      <c r="D24" s="503"/>
      <c r="E24" s="503"/>
      <c r="F24" s="503"/>
      <c r="G24" s="503"/>
      <c r="H24" s="503"/>
      <c r="I24" s="503"/>
      <c r="J24" s="165"/>
    </row>
    <row r="25" spans="1:10" s="191" customFormat="1" ht="12.75">
      <c r="A25" s="266" t="s">
        <v>349</v>
      </c>
      <c r="B25" s="504" t="s">
        <v>558</v>
      </c>
      <c r="C25" s="504"/>
      <c r="D25" s="504"/>
      <c r="E25" s="504"/>
      <c r="F25" s="504"/>
      <c r="G25" s="504"/>
      <c r="H25" s="504"/>
      <c r="I25" s="504"/>
      <c r="J25" s="165"/>
    </row>
    <row r="26" spans="1:10" s="191" customFormat="1" ht="12.75">
      <c r="A26" s="266" t="s">
        <v>346</v>
      </c>
      <c r="B26" s="504" t="s">
        <v>559</v>
      </c>
      <c r="C26" s="504"/>
      <c r="D26" s="504"/>
      <c r="E26" s="504"/>
      <c r="F26" s="504"/>
      <c r="G26" s="504"/>
      <c r="H26" s="504"/>
      <c r="I26" s="504"/>
      <c r="J26" s="165"/>
    </row>
    <row r="27" spans="1:10" s="191" customFormat="1" ht="12.75">
      <c r="A27" s="266" t="s">
        <v>347</v>
      </c>
      <c r="B27" s="504" t="s">
        <v>348</v>
      </c>
      <c r="C27" s="504"/>
      <c r="D27" s="504"/>
      <c r="E27" s="504"/>
      <c r="F27" s="504"/>
      <c r="G27" s="504"/>
      <c r="H27" s="504"/>
      <c r="I27" s="504"/>
      <c r="J27" s="165"/>
    </row>
    <row r="28" spans="1:10" s="191" customFormat="1" ht="12.75">
      <c r="A28" s="185"/>
      <c r="B28" s="504"/>
      <c r="C28" s="504"/>
      <c r="D28" s="504"/>
      <c r="E28" s="504"/>
      <c r="F28" s="504"/>
      <c r="G28" s="504"/>
      <c r="H28" s="504"/>
      <c r="I28" s="504"/>
      <c r="J28" s="165"/>
    </row>
    <row r="29" spans="1:10" s="191" customFormat="1" ht="12.75">
      <c r="A29" s="185"/>
      <c r="B29" s="185"/>
      <c r="C29" s="185"/>
      <c r="D29" s="185"/>
      <c r="E29" s="185"/>
      <c r="F29" s="185"/>
      <c r="G29" s="185"/>
      <c r="H29" s="185"/>
      <c r="I29" s="185"/>
      <c r="J29" s="165"/>
    </row>
    <row r="30" spans="1:10" s="191" customFormat="1" ht="12.75">
      <c r="A30" s="503" t="s">
        <v>575</v>
      </c>
      <c r="B30" s="503"/>
      <c r="C30" s="503"/>
      <c r="D30" s="503"/>
      <c r="E30" s="503"/>
      <c r="F30" s="503"/>
      <c r="G30" s="503"/>
      <c r="H30" s="503"/>
      <c r="I30" s="503"/>
      <c r="J30" s="165"/>
    </row>
    <row r="31" spans="1:10" s="191" customFormat="1" ht="12.75">
      <c r="A31" s="266" t="s">
        <v>350</v>
      </c>
      <c r="B31" s="267" t="s">
        <v>560</v>
      </c>
      <c r="C31" s="267"/>
      <c r="D31" s="267"/>
      <c r="E31" s="267"/>
      <c r="F31" s="267"/>
      <c r="G31" s="267"/>
      <c r="H31" s="267"/>
      <c r="I31" s="267"/>
      <c r="J31" s="165"/>
    </row>
    <row r="32" spans="1:10" s="191" customFormat="1" ht="12.75">
      <c r="A32" s="266" t="s">
        <v>591</v>
      </c>
      <c r="B32" s="277" t="s">
        <v>592</v>
      </c>
      <c r="C32" s="277"/>
      <c r="D32" s="277"/>
      <c r="E32" s="277"/>
      <c r="F32" s="277"/>
      <c r="G32" s="277"/>
      <c r="H32" s="277"/>
      <c r="I32" s="277"/>
      <c r="J32" s="165"/>
    </row>
    <row r="33" spans="1:10" s="191" customFormat="1" ht="12.75">
      <c r="A33" s="266" t="s">
        <v>524</v>
      </c>
      <c r="B33" s="267" t="s">
        <v>579</v>
      </c>
      <c r="C33" s="267"/>
      <c r="D33" s="267"/>
      <c r="E33" s="267"/>
      <c r="F33" s="267"/>
      <c r="G33" s="267"/>
      <c r="H33" s="267"/>
      <c r="I33" s="267"/>
      <c r="J33" s="165"/>
    </row>
    <row r="34" spans="1:10" s="191" customFormat="1" ht="12.75">
      <c r="A34" s="266" t="s">
        <v>580</v>
      </c>
      <c r="B34" s="267" t="s">
        <v>581</v>
      </c>
      <c r="C34" s="267"/>
      <c r="D34" s="267"/>
      <c r="E34" s="267"/>
      <c r="F34" s="267"/>
      <c r="G34" s="267"/>
      <c r="H34" s="267"/>
      <c r="I34" s="267"/>
      <c r="J34" s="165"/>
    </row>
    <row r="35" spans="1:9" ht="12.75">
      <c r="A35" s="266" t="s">
        <v>582</v>
      </c>
      <c r="B35" s="267" t="s">
        <v>583</v>
      </c>
      <c r="C35" s="267"/>
      <c r="D35" s="267"/>
      <c r="E35" s="267"/>
      <c r="F35" s="267"/>
      <c r="G35" s="267"/>
      <c r="H35" s="267"/>
      <c r="I35" s="267"/>
    </row>
    <row r="36" spans="1:9" ht="12.75">
      <c r="A36" s="266"/>
      <c r="B36" s="185"/>
      <c r="C36" s="185"/>
      <c r="D36" s="185"/>
      <c r="E36" s="185"/>
      <c r="F36" s="185"/>
      <c r="G36" s="185"/>
      <c r="H36" s="185"/>
      <c r="I36" s="185"/>
    </row>
    <row r="37" spans="1:9" ht="12.75">
      <c r="A37" s="507" t="s">
        <v>351</v>
      </c>
      <c r="B37" s="507"/>
      <c r="C37" s="507"/>
      <c r="D37" s="507"/>
      <c r="E37" s="507"/>
      <c r="F37" s="507"/>
      <c r="G37" s="507"/>
      <c r="H37" s="507"/>
      <c r="I37" s="507"/>
    </row>
    <row r="38" spans="1:9" ht="12.75">
      <c r="A38" s="268"/>
      <c r="B38" s="268"/>
      <c r="C38" s="268"/>
      <c r="D38" s="268"/>
      <c r="E38" s="268"/>
      <c r="F38" s="268"/>
      <c r="G38" s="268"/>
      <c r="H38" s="268"/>
      <c r="I38" s="268"/>
    </row>
    <row r="39" spans="1:9" ht="12.75">
      <c r="A39" s="506" t="s">
        <v>352</v>
      </c>
      <c r="B39" s="506"/>
      <c r="C39" s="506"/>
      <c r="D39" s="506"/>
      <c r="E39" s="506"/>
      <c r="F39" s="506"/>
      <c r="G39" s="506"/>
      <c r="H39" s="506"/>
      <c r="I39" s="506"/>
    </row>
    <row r="40" ht="12.75">
      <c r="A40" s="177"/>
    </row>
    <row r="41" spans="1:10" ht="39" customHeight="1">
      <c r="A41" s="475" t="s">
        <v>353</v>
      </c>
      <c r="B41" s="475"/>
      <c r="C41" s="475"/>
      <c r="D41" s="475"/>
      <c r="E41" s="475"/>
      <c r="F41" s="475"/>
      <c r="G41" s="475"/>
      <c r="H41" s="475"/>
      <c r="I41" s="475"/>
      <c r="J41" s="180"/>
    </row>
    <row r="42" spans="1:10" ht="27.75" customHeight="1">
      <c r="A42" s="475" t="s">
        <v>603</v>
      </c>
      <c r="B42" s="475"/>
      <c r="C42" s="475"/>
      <c r="D42" s="475"/>
      <c r="E42" s="475"/>
      <c r="F42" s="475"/>
      <c r="G42" s="475"/>
      <c r="H42" s="475"/>
      <c r="I42" s="475"/>
      <c r="J42" s="180"/>
    </row>
    <row r="43" spans="1:10" ht="26.25" customHeight="1">
      <c r="A43" s="475" t="s">
        <v>606</v>
      </c>
      <c r="B43" s="475"/>
      <c r="C43" s="475"/>
      <c r="D43" s="475"/>
      <c r="E43" s="475"/>
      <c r="F43" s="475"/>
      <c r="G43" s="475"/>
      <c r="H43" s="475"/>
      <c r="I43" s="475"/>
      <c r="J43" s="180"/>
    </row>
    <row r="44" spans="1:9" ht="12.75">
      <c r="A44" s="179"/>
      <c r="B44" s="179"/>
      <c r="C44" s="179"/>
      <c r="D44" s="179"/>
      <c r="E44" s="179"/>
      <c r="F44" s="179"/>
      <c r="G44" s="179"/>
      <c r="H44" s="179"/>
      <c r="I44" s="179"/>
    </row>
    <row r="45" spans="1:9" ht="12.75">
      <c r="A45" s="506" t="s">
        <v>354</v>
      </c>
      <c r="B45" s="506"/>
      <c r="C45" s="506"/>
      <c r="D45" s="506"/>
      <c r="E45" s="506"/>
      <c r="F45" s="506"/>
      <c r="G45" s="506"/>
      <c r="H45" s="506"/>
      <c r="I45" s="506"/>
    </row>
    <row r="46" spans="1:9" ht="27" customHeight="1">
      <c r="A46" s="508" t="s">
        <v>609</v>
      </c>
      <c r="B46" s="508"/>
      <c r="C46" s="508"/>
      <c r="D46" s="508"/>
      <c r="E46" s="508"/>
      <c r="F46" s="508"/>
      <c r="G46" s="508"/>
      <c r="H46" s="508"/>
      <c r="I46" s="508"/>
    </row>
    <row r="47" spans="1:9" ht="12.75">
      <c r="A47" s="169"/>
      <c r="B47" s="169"/>
      <c r="C47" s="169"/>
      <c r="D47" s="169"/>
      <c r="E47" s="169"/>
      <c r="F47" s="169"/>
      <c r="G47" s="169"/>
      <c r="H47" s="169"/>
      <c r="I47" s="169"/>
    </row>
    <row r="48" spans="1:9" ht="12.75">
      <c r="A48" s="169"/>
      <c r="B48" s="169"/>
      <c r="C48" s="169"/>
      <c r="D48" s="169"/>
      <c r="E48" s="169"/>
      <c r="F48" s="169"/>
      <c r="G48" s="169"/>
      <c r="H48" s="169"/>
      <c r="I48" s="169"/>
    </row>
    <row r="49" ht="12.75">
      <c r="A49" s="171" t="s">
        <v>535</v>
      </c>
    </row>
    <row r="50" spans="1:10" ht="12.75">
      <c r="A50" s="129"/>
      <c r="B50" s="130" t="s">
        <v>594</v>
      </c>
      <c r="C50" s="130" t="s">
        <v>597</v>
      </c>
      <c r="D50" s="171"/>
      <c r="E50" s="171"/>
      <c r="J50" s="181"/>
    </row>
    <row r="51" spans="1:5" ht="12.75">
      <c r="A51" s="160" t="s">
        <v>355</v>
      </c>
      <c r="B51" s="196">
        <v>264277573</v>
      </c>
      <c r="C51" s="196">
        <v>275484995</v>
      </c>
      <c r="D51" s="245"/>
      <c r="E51" s="171"/>
    </row>
    <row r="52" spans="1:10" ht="12.75">
      <c r="A52" s="160" t="s">
        <v>356</v>
      </c>
      <c r="B52" s="196">
        <v>101642208</v>
      </c>
      <c r="C52" s="196">
        <v>77818160</v>
      </c>
      <c r="D52" s="245"/>
      <c r="F52" s="171"/>
      <c r="G52" s="171"/>
      <c r="J52" s="181"/>
    </row>
    <row r="53" spans="1:10" ht="12.75">
      <c r="A53" s="160" t="s">
        <v>565</v>
      </c>
      <c r="B53" s="196">
        <v>68692328</v>
      </c>
      <c r="C53" s="196">
        <v>57601118</v>
      </c>
      <c r="D53" s="245"/>
      <c r="G53" s="242"/>
      <c r="H53" s="242"/>
      <c r="J53" s="181"/>
    </row>
    <row r="54" spans="1:9" ht="12.75">
      <c r="A54" s="160" t="s">
        <v>357</v>
      </c>
      <c r="B54" s="196">
        <v>21769059</v>
      </c>
      <c r="C54" s="196">
        <v>20399911</v>
      </c>
      <c r="D54" s="245"/>
      <c r="G54" s="244"/>
      <c r="H54" s="244"/>
      <c r="I54" s="243"/>
    </row>
    <row r="55" spans="1:7" ht="12.75">
      <c r="A55" s="160" t="s">
        <v>358</v>
      </c>
      <c r="B55" s="196">
        <v>10689053</v>
      </c>
      <c r="C55" s="196">
        <v>3963853</v>
      </c>
      <c r="D55" s="245"/>
      <c r="F55" s="171"/>
      <c r="G55" s="171"/>
    </row>
    <row r="56" spans="1:7" ht="12.75">
      <c r="A56" s="160" t="s">
        <v>359</v>
      </c>
      <c r="B56" s="196">
        <v>2674483</v>
      </c>
      <c r="C56" s="196">
        <v>1729967</v>
      </c>
      <c r="D56" s="245"/>
      <c r="F56" s="171"/>
      <c r="G56" s="171"/>
    </row>
    <row r="57" spans="1:7" ht="13.5" thickBot="1">
      <c r="A57" s="160" t="s">
        <v>525</v>
      </c>
      <c r="B57" s="197">
        <v>5189754</v>
      </c>
      <c r="C57" s="197">
        <v>3668090</v>
      </c>
      <c r="D57" s="245"/>
      <c r="F57" s="171"/>
      <c r="G57" s="171"/>
    </row>
    <row r="58" spans="1:7" ht="13.5" thickBot="1">
      <c r="A58" s="172"/>
      <c r="B58" s="135">
        <f>SUM(B51:B57)</f>
        <v>474934458</v>
      </c>
      <c r="C58" s="135">
        <f>SUM(C51:C57)</f>
        <v>440666094</v>
      </c>
      <c r="D58" s="245"/>
      <c r="F58" s="243"/>
      <c r="G58" s="171"/>
    </row>
    <row r="61" ht="12.75">
      <c r="A61" s="171" t="s">
        <v>536</v>
      </c>
    </row>
    <row r="62" spans="1:5" ht="12.75">
      <c r="A62" s="172"/>
      <c r="B62" s="130" t="s">
        <v>594</v>
      </c>
      <c r="C62" s="130" t="s">
        <v>597</v>
      </c>
      <c r="D62" s="136"/>
      <c r="E62" s="136"/>
    </row>
    <row r="63" spans="1:5" ht="25.5">
      <c r="A63" s="198" t="s">
        <v>632</v>
      </c>
      <c r="B63" s="199">
        <v>4188630</v>
      </c>
      <c r="C63" s="199">
        <v>2950116</v>
      </c>
      <c r="D63" s="136"/>
      <c r="E63" s="136"/>
    </row>
    <row r="64" spans="1:5" ht="12.75">
      <c r="A64" s="198" t="s">
        <v>360</v>
      </c>
      <c r="B64" s="199">
        <v>1723981</v>
      </c>
      <c r="C64" s="199">
        <v>1761077</v>
      </c>
      <c r="D64" s="136"/>
      <c r="E64" s="136"/>
    </row>
    <row r="65" spans="1:5" ht="12.75">
      <c r="A65" s="198" t="s">
        <v>361</v>
      </c>
      <c r="B65" s="199">
        <v>0</v>
      </c>
      <c r="C65" s="199">
        <v>76630</v>
      </c>
      <c r="D65" s="136"/>
      <c r="E65" s="136"/>
    </row>
    <row r="66" spans="1:5" ht="12.75">
      <c r="A66" s="198" t="s">
        <v>362</v>
      </c>
      <c r="B66" s="199">
        <v>391210</v>
      </c>
      <c r="C66" s="199">
        <v>393532</v>
      </c>
      <c r="D66" s="136"/>
      <c r="E66" s="136"/>
    </row>
    <row r="67" spans="1:5" ht="13.5" thickBot="1">
      <c r="A67" s="198" t="s">
        <v>363</v>
      </c>
      <c r="B67" s="200">
        <v>1910332</v>
      </c>
      <c r="C67" s="200">
        <v>900964</v>
      </c>
      <c r="D67" s="136"/>
      <c r="E67" s="136"/>
    </row>
    <row r="68" spans="1:5" ht="13.5" thickBot="1">
      <c r="A68" s="172"/>
      <c r="B68" s="135">
        <f>SUM(B63:B67)</f>
        <v>8214153</v>
      </c>
      <c r="C68" s="135">
        <f>SUM(C63:C67)</f>
        <v>6082319</v>
      </c>
      <c r="D68" s="136"/>
      <c r="E68" s="136"/>
    </row>
    <row r="69" spans="1:5" ht="12.75">
      <c r="A69" s="501"/>
      <c r="B69" s="501"/>
      <c r="C69" s="501"/>
      <c r="D69" s="174"/>
      <c r="E69" s="174"/>
    </row>
    <row r="70" spans="1:5" ht="12.75">
      <c r="A70" s="501"/>
      <c r="B70" s="501"/>
      <c r="C70" s="501"/>
      <c r="D70" s="174"/>
      <c r="E70" s="174"/>
    </row>
    <row r="71" spans="1:5" ht="12.75">
      <c r="A71" s="501" t="s">
        <v>537</v>
      </c>
      <c r="B71" s="501"/>
      <c r="C71" s="501"/>
      <c r="D71" s="174"/>
      <c r="E71" s="174"/>
    </row>
    <row r="72" spans="2:5" ht="12.75">
      <c r="B72" s="130" t="s">
        <v>594</v>
      </c>
      <c r="C72" s="130" t="s">
        <v>597</v>
      </c>
      <c r="D72" s="174"/>
      <c r="E72" s="174"/>
    </row>
    <row r="73" spans="1:5" ht="12.75">
      <c r="A73" s="195" t="s">
        <v>364</v>
      </c>
      <c r="B73" s="153">
        <v>2014260</v>
      </c>
      <c r="C73" s="153">
        <v>1429579</v>
      </c>
      <c r="D73" s="174"/>
      <c r="E73" s="174"/>
    </row>
    <row r="74" spans="1:5" ht="12.75">
      <c r="A74" s="160" t="s">
        <v>365</v>
      </c>
      <c r="B74" s="153">
        <v>5101469</v>
      </c>
      <c r="C74" s="153">
        <v>5659892</v>
      </c>
      <c r="D74" s="174"/>
      <c r="E74" s="174"/>
    </row>
    <row r="75" spans="1:5" ht="12.75">
      <c r="A75" s="160" t="s">
        <v>366</v>
      </c>
      <c r="B75" s="183">
        <v>0</v>
      </c>
      <c r="C75" s="153">
        <v>2141558</v>
      </c>
      <c r="D75" s="174"/>
      <c r="E75" s="174"/>
    </row>
    <row r="76" spans="1:5" ht="12.75">
      <c r="A76" s="160" t="s">
        <v>367</v>
      </c>
      <c r="B76" s="153">
        <v>14633803</v>
      </c>
      <c r="C76" s="153">
        <v>15809851</v>
      </c>
      <c r="D76" s="174"/>
      <c r="E76" s="174"/>
    </row>
    <row r="77" spans="1:5" ht="12.75">
      <c r="A77" s="160" t="s">
        <v>368</v>
      </c>
      <c r="B77" s="153">
        <v>7218100</v>
      </c>
      <c r="C77" s="153">
        <v>2719326</v>
      </c>
      <c r="D77" s="174"/>
      <c r="E77" s="174"/>
    </row>
    <row r="78" spans="1:8" ht="12.75">
      <c r="A78" s="160" t="s">
        <v>369</v>
      </c>
      <c r="B78" s="153">
        <v>7010700</v>
      </c>
      <c r="C78" s="153">
        <v>8072807</v>
      </c>
      <c r="D78" s="174"/>
      <c r="E78" s="174"/>
      <c r="H78" s="139"/>
    </row>
    <row r="79" spans="1:5" ht="12.75">
      <c r="A79" s="160" t="s">
        <v>370</v>
      </c>
      <c r="B79" s="153">
        <v>45399563</v>
      </c>
      <c r="C79" s="153">
        <v>43433994</v>
      </c>
      <c r="D79" s="174"/>
      <c r="E79" s="174"/>
    </row>
    <row r="80" spans="1:5" ht="12.75">
      <c r="A80" s="160" t="s">
        <v>371</v>
      </c>
      <c r="B80" s="153">
        <v>1968967</v>
      </c>
      <c r="C80" s="153">
        <v>1508202</v>
      </c>
      <c r="D80" s="174"/>
      <c r="E80" s="174"/>
    </row>
    <row r="81" spans="1:5" ht="12.75">
      <c r="A81" s="160" t="s">
        <v>372</v>
      </c>
      <c r="B81" s="153">
        <v>8952227</v>
      </c>
      <c r="C81" s="153">
        <v>8139009</v>
      </c>
      <c r="D81" s="174"/>
      <c r="E81" s="174"/>
    </row>
    <row r="82" spans="1:5" ht="12.75">
      <c r="A82" s="160" t="s">
        <v>373</v>
      </c>
      <c r="B82" s="153">
        <v>24144947</v>
      </c>
      <c r="C82" s="153">
        <v>13878950</v>
      </c>
      <c r="D82" s="174"/>
      <c r="E82" s="174"/>
    </row>
    <row r="83" spans="1:5" ht="12.75">
      <c r="A83" s="160" t="s">
        <v>374</v>
      </c>
      <c r="B83" s="153">
        <v>59511333</v>
      </c>
      <c r="C83" s="153">
        <v>62332084</v>
      </c>
      <c r="D83" s="174"/>
      <c r="E83" s="174"/>
    </row>
    <row r="84" spans="1:5" ht="12.75">
      <c r="A84" s="160" t="s">
        <v>375</v>
      </c>
      <c r="B84" s="153">
        <v>163814895</v>
      </c>
      <c r="C84" s="153">
        <v>149724054</v>
      </c>
      <c r="D84" s="174"/>
      <c r="E84" s="174"/>
    </row>
    <row r="85" spans="1:5" ht="12.75">
      <c r="A85" s="160" t="s">
        <v>376</v>
      </c>
      <c r="B85" s="153">
        <v>16325550</v>
      </c>
      <c r="C85" s="153">
        <v>22047253</v>
      </c>
      <c r="D85" s="174"/>
      <c r="E85" s="174"/>
    </row>
    <row r="86" spans="1:5" ht="13.5" thickBot="1">
      <c r="A86" s="160" t="s">
        <v>377</v>
      </c>
      <c r="B86" s="155">
        <v>1678128</v>
      </c>
      <c r="C86" s="155">
        <v>0</v>
      </c>
      <c r="D86" s="174"/>
      <c r="E86" s="174"/>
    </row>
    <row r="87" spans="2:5" ht="13.5" thickBot="1">
      <c r="B87" s="175">
        <f>SUM(B73:B86)</f>
        <v>357773942</v>
      </c>
      <c r="C87" s="140">
        <f>SUM(C73:C86)</f>
        <v>336896559</v>
      </c>
      <c r="D87" s="174"/>
      <c r="E87" s="174"/>
    </row>
    <row r="88" spans="1:5" ht="12.75">
      <c r="A88" s="502"/>
      <c r="B88" s="502"/>
      <c r="C88" s="502"/>
      <c r="D88" s="174"/>
      <c r="E88" s="174"/>
    </row>
    <row r="89" spans="1:5" ht="12.75">
      <c r="A89" s="502"/>
      <c r="B89" s="502"/>
      <c r="C89" s="502"/>
      <c r="D89" s="174"/>
      <c r="E89" s="174"/>
    </row>
    <row r="90" spans="1:6" ht="12.75">
      <c r="A90" s="509" t="s">
        <v>538</v>
      </c>
      <c r="B90" s="509"/>
      <c r="C90" s="509"/>
      <c r="D90" s="509"/>
      <c r="E90" s="509"/>
      <c r="F90" s="509"/>
    </row>
    <row r="91" spans="1:3" ht="12.75">
      <c r="A91" s="129"/>
      <c r="B91" s="130" t="s">
        <v>594</v>
      </c>
      <c r="C91" s="130" t="s">
        <v>597</v>
      </c>
    </row>
    <row r="92" spans="1:3" ht="12.75">
      <c r="A92" s="195" t="s">
        <v>378</v>
      </c>
      <c r="B92" s="150">
        <v>19707477</v>
      </c>
      <c r="C92" s="150">
        <v>19109262</v>
      </c>
    </row>
    <row r="93" spans="1:3" ht="12.75">
      <c r="A93" s="195" t="s">
        <v>379</v>
      </c>
      <c r="B93" s="150">
        <v>11456264</v>
      </c>
      <c r="C93" s="150">
        <v>11383485</v>
      </c>
    </row>
    <row r="94" spans="1:3" ht="13.5" thickBot="1">
      <c r="A94" s="195" t="s">
        <v>380</v>
      </c>
      <c r="B94" s="159">
        <v>5328061</v>
      </c>
      <c r="C94" s="155">
        <v>5197267</v>
      </c>
    </row>
    <row r="95" spans="1:8" ht="13.5" thickBot="1">
      <c r="A95" s="172"/>
      <c r="B95" s="135">
        <f>SUM(B92:B94)</f>
        <v>36491802</v>
      </c>
      <c r="C95" s="135">
        <f>SUM(C92:C94)</f>
        <v>35690014</v>
      </c>
      <c r="H95" s="182"/>
    </row>
    <row r="96" spans="1:6" ht="12.75">
      <c r="A96" s="505"/>
      <c r="B96" s="505"/>
      <c r="C96" s="505"/>
      <c r="D96" s="505"/>
      <c r="E96" s="505"/>
      <c r="F96" s="505"/>
    </row>
    <row r="97" spans="1:3" ht="25.5">
      <c r="A97" s="278" t="s">
        <v>604</v>
      </c>
      <c r="B97" s="154">
        <v>193</v>
      </c>
      <c r="C97" s="302">
        <v>186</v>
      </c>
    </row>
    <row r="98" spans="1:6" ht="12.75">
      <c r="A98" s="510"/>
      <c r="B98" s="510"/>
      <c r="C98" s="510"/>
      <c r="D98" s="510"/>
      <c r="E98" s="510"/>
      <c r="F98" s="510"/>
    </row>
    <row r="99" spans="1:6" ht="12.75">
      <c r="A99" s="510"/>
      <c r="B99" s="510"/>
      <c r="C99" s="510"/>
      <c r="D99" s="510"/>
      <c r="E99" s="510"/>
      <c r="F99" s="510"/>
    </row>
    <row r="100" spans="1:6" ht="12.75">
      <c r="A100" s="488" t="s">
        <v>539</v>
      </c>
      <c r="B100" s="488"/>
      <c r="C100" s="488"/>
      <c r="D100" s="488"/>
      <c r="E100" s="488"/>
      <c r="F100" s="488"/>
    </row>
    <row r="101" spans="1:6" ht="12.75">
      <c r="A101" s="171"/>
      <c r="B101" s="171"/>
      <c r="C101" s="171"/>
      <c r="D101" s="171"/>
      <c r="E101" s="171"/>
      <c r="F101" s="171"/>
    </row>
    <row r="102" spans="1:3" ht="12.75">
      <c r="A102" s="141" t="s">
        <v>342</v>
      </c>
      <c r="B102" s="130" t="s">
        <v>594</v>
      </c>
      <c r="C102" s="130" t="s">
        <v>597</v>
      </c>
    </row>
    <row r="103" spans="1:3" ht="25.5">
      <c r="A103" s="198" t="s">
        <v>383</v>
      </c>
      <c r="B103" s="199">
        <v>9724714</v>
      </c>
      <c r="C103" s="199">
        <v>9685163</v>
      </c>
    </row>
    <row r="104" spans="1:3" ht="26.25" thickBot="1">
      <c r="A104" s="198" t="s">
        <v>382</v>
      </c>
      <c r="B104" s="200">
        <v>45215780</v>
      </c>
      <c r="C104" s="200">
        <v>41210843</v>
      </c>
    </row>
    <row r="105" spans="1:3" ht="13.5" thickBot="1">
      <c r="A105" s="172"/>
      <c r="B105" s="135">
        <f>SUM(B103:B104)</f>
        <v>54940494</v>
      </c>
      <c r="C105" s="135">
        <f>SUM(C103:C104)</f>
        <v>50896006</v>
      </c>
    </row>
    <row r="106" spans="1:6" ht="12.75">
      <c r="A106" s="505"/>
      <c r="B106" s="505"/>
      <c r="C106" s="505"/>
      <c r="D106" s="505"/>
      <c r="E106" s="505"/>
      <c r="F106" s="505"/>
    </row>
    <row r="107" ht="12.75">
      <c r="A107" s="141"/>
    </row>
    <row r="108" ht="12.75">
      <c r="A108" s="171" t="s">
        <v>540</v>
      </c>
    </row>
    <row r="109" spans="1:3" ht="12.75">
      <c r="A109" s="171"/>
      <c r="B109" s="130" t="s">
        <v>594</v>
      </c>
      <c r="C109" s="130" t="s">
        <v>597</v>
      </c>
    </row>
    <row r="110" spans="1:3" ht="12.75">
      <c r="A110" s="154" t="s">
        <v>566</v>
      </c>
      <c r="B110" s="199">
        <v>1498013</v>
      </c>
      <c r="C110" s="199">
        <v>1095848</v>
      </c>
    </row>
    <row r="111" spans="1:3" ht="12.75">
      <c r="A111" s="154" t="s">
        <v>384</v>
      </c>
      <c r="B111" s="143">
        <v>1023745</v>
      </c>
      <c r="C111" s="199">
        <v>886666</v>
      </c>
    </row>
    <row r="112" spans="1:3" ht="12.75">
      <c r="A112" s="154" t="s">
        <v>385</v>
      </c>
      <c r="B112" s="143">
        <v>1559957</v>
      </c>
      <c r="C112" s="199">
        <v>1737178</v>
      </c>
    </row>
    <row r="113" spans="1:3" ht="12.75">
      <c r="A113" s="154" t="s">
        <v>386</v>
      </c>
      <c r="B113" s="143">
        <v>3364677</v>
      </c>
      <c r="C113" s="199">
        <v>3566654</v>
      </c>
    </row>
    <row r="114" spans="1:3" ht="12.75">
      <c r="A114" s="154" t="s">
        <v>387</v>
      </c>
      <c r="B114" s="143">
        <v>987089</v>
      </c>
      <c r="C114" s="199">
        <v>1344136</v>
      </c>
    </row>
    <row r="115" spans="1:3" ht="25.5">
      <c r="A115" s="154" t="s">
        <v>388</v>
      </c>
      <c r="B115" s="143">
        <v>62620</v>
      </c>
      <c r="C115" s="199">
        <v>57638</v>
      </c>
    </row>
    <row r="116" spans="1:3" ht="12.75">
      <c r="A116" s="154" t="s">
        <v>389</v>
      </c>
      <c r="B116" s="143">
        <v>291265</v>
      </c>
      <c r="C116" s="199">
        <v>83583</v>
      </c>
    </row>
    <row r="117" spans="1:3" ht="25.5">
      <c r="A117" s="154" t="s">
        <v>390</v>
      </c>
      <c r="B117" s="143">
        <v>0</v>
      </c>
      <c r="C117" s="199">
        <v>129896</v>
      </c>
    </row>
    <row r="118" spans="1:3" ht="13.5" thickBot="1">
      <c r="A118" s="154" t="s">
        <v>391</v>
      </c>
      <c r="B118" s="187">
        <v>1523528</v>
      </c>
      <c r="C118" s="200">
        <v>455354</v>
      </c>
    </row>
    <row r="119" spans="2:3" ht="13.5" thickBot="1">
      <c r="B119" s="140">
        <f>SUM(B110:B118)</f>
        <v>10310894</v>
      </c>
      <c r="C119" s="140">
        <f>SUM(C110:C118)</f>
        <v>9356953</v>
      </c>
    </row>
    <row r="120" ht="12.75">
      <c r="A120" s="141"/>
    </row>
    <row r="121" spans="1:9" ht="27" customHeight="1">
      <c r="A121" s="475" t="s">
        <v>381</v>
      </c>
      <c r="B121" s="475"/>
      <c r="C121" s="475"/>
      <c r="D121" s="475"/>
      <c r="E121" s="475"/>
      <c r="F121" s="475"/>
      <c r="G121" s="475"/>
      <c r="H121" s="475"/>
      <c r="I121" s="475"/>
    </row>
    <row r="122" ht="12.75">
      <c r="A122" s="171"/>
    </row>
    <row r="123" ht="12.75">
      <c r="A123" s="171"/>
    </row>
    <row r="124" spans="1:9" ht="12.75">
      <c r="A124" s="506" t="s">
        <v>541</v>
      </c>
      <c r="B124" s="506"/>
      <c r="C124" s="506"/>
      <c r="D124" s="506"/>
      <c r="E124" s="506"/>
      <c r="F124" s="506"/>
      <c r="G124" s="506"/>
      <c r="H124" s="506"/>
      <c r="I124" s="506"/>
    </row>
    <row r="125" spans="1:9" ht="29.25" customHeight="1">
      <c r="A125" s="475" t="s">
        <v>392</v>
      </c>
      <c r="B125" s="475"/>
      <c r="C125" s="475"/>
      <c r="D125" s="475"/>
      <c r="E125" s="475"/>
      <c r="F125" s="475"/>
      <c r="G125" s="475"/>
      <c r="H125" s="475"/>
      <c r="I125" s="475"/>
    </row>
    <row r="126" ht="12.75">
      <c r="A126" s="141"/>
    </row>
    <row r="127" ht="12.75">
      <c r="A127" s="171" t="s">
        <v>542</v>
      </c>
    </row>
    <row r="128" spans="1:3" ht="12.75">
      <c r="A128" s="174"/>
      <c r="B128" s="130" t="s">
        <v>594</v>
      </c>
      <c r="C128" s="130" t="s">
        <v>597</v>
      </c>
    </row>
    <row r="129" spans="1:3" ht="25.5">
      <c r="A129" s="198" t="s">
        <v>529</v>
      </c>
      <c r="B129" s="199">
        <v>1046520</v>
      </c>
      <c r="C129" s="199">
        <v>1656150</v>
      </c>
    </row>
    <row r="130" spans="1:7" ht="12.75">
      <c r="A130" s="198" t="s">
        <v>393</v>
      </c>
      <c r="B130" s="199">
        <v>5814995</v>
      </c>
      <c r="C130" s="199">
        <v>5517186</v>
      </c>
      <c r="G130" s="182"/>
    </row>
    <row r="131" spans="1:3" ht="13.5" thickBot="1">
      <c r="A131" s="201" t="s">
        <v>394</v>
      </c>
      <c r="B131" s="200">
        <v>1265534</v>
      </c>
      <c r="C131" s="200">
        <v>658879</v>
      </c>
    </row>
    <row r="132" spans="1:3" ht="13.5" thickBot="1">
      <c r="A132" s="172"/>
      <c r="B132" s="246">
        <f>SUM(B129:B131)</f>
        <v>8127049</v>
      </c>
      <c r="C132" s="135">
        <f>SUM(C129:C131)</f>
        <v>7832215</v>
      </c>
    </row>
    <row r="133" spans="1:6" ht="12.75">
      <c r="A133" s="171"/>
      <c r="F133" s="182"/>
    </row>
    <row r="134" spans="1:6" ht="12.75">
      <c r="A134" s="171"/>
      <c r="F134" s="182"/>
    </row>
    <row r="135" ht="12.75">
      <c r="A135" s="171" t="s">
        <v>543</v>
      </c>
    </row>
    <row r="136" spans="1:3" ht="12.75">
      <c r="A136" s="174"/>
      <c r="B136" s="130" t="s">
        <v>594</v>
      </c>
      <c r="C136" s="130" t="s">
        <v>597</v>
      </c>
    </row>
    <row r="137" spans="1:3" ht="12.75">
      <c r="A137" s="198" t="s">
        <v>395</v>
      </c>
      <c r="B137" s="199">
        <v>78534394</v>
      </c>
      <c r="C137" s="199">
        <v>65671238</v>
      </c>
    </row>
    <row r="138" spans="1:3" ht="12.75">
      <c r="A138" s="198" t="s">
        <v>396</v>
      </c>
      <c r="B138" s="199">
        <v>786913</v>
      </c>
      <c r="C138" s="199">
        <v>709157</v>
      </c>
    </row>
    <row r="139" spans="1:3" ht="13.5" thickBot="1">
      <c r="A139" s="201" t="s">
        <v>397</v>
      </c>
      <c r="B139" s="200">
        <v>12308104</v>
      </c>
      <c r="C139" s="200">
        <v>3529258</v>
      </c>
    </row>
    <row r="140" spans="1:3" ht="13.5" thickBot="1">
      <c r="A140" s="172"/>
      <c r="B140" s="135">
        <f>SUM(B137:B139)</f>
        <v>91629411</v>
      </c>
      <c r="C140" s="135">
        <f>SUM(C137:C139)</f>
        <v>69909653</v>
      </c>
    </row>
    <row r="141" ht="12.75">
      <c r="A141" s="141"/>
    </row>
    <row r="143" spans="1:9" ht="28.5" customHeight="1">
      <c r="A143" s="475" t="s">
        <v>398</v>
      </c>
      <c r="B143" s="475"/>
      <c r="C143" s="475"/>
      <c r="D143" s="475"/>
      <c r="E143" s="475"/>
      <c r="F143" s="475"/>
      <c r="G143" s="475"/>
      <c r="H143" s="475"/>
      <c r="I143" s="475"/>
    </row>
    <row r="144" spans="1:9" ht="26.25" customHeight="1">
      <c r="A144" s="500" t="s">
        <v>593</v>
      </c>
      <c r="B144" s="500"/>
      <c r="C144" s="500"/>
      <c r="D144" s="500"/>
      <c r="E144" s="500"/>
      <c r="F144" s="500"/>
      <c r="G144" s="500"/>
      <c r="H144" s="500"/>
      <c r="I144" s="500"/>
    </row>
    <row r="145" ht="12.75">
      <c r="A145" s="171"/>
    </row>
    <row r="146" spans="1:5" ht="12.75">
      <c r="A146" s="219" t="s">
        <v>399</v>
      </c>
      <c r="B146" s="220"/>
      <c r="C146" s="220"/>
      <c r="D146" s="220"/>
      <c r="E146" s="220"/>
    </row>
    <row r="147" spans="1:10" ht="22.5">
      <c r="A147" s="221"/>
      <c r="B147" s="222" t="s">
        <v>400</v>
      </c>
      <c r="C147" s="222" t="s">
        <v>401</v>
      </c>
      <c r="D147" s="222" t="s">
        <v>403</v>
      </c>
      <c r="E147" s="222" t="s">
        <v>404</v>
      </c>
      <c r="J147" s="191"/>
    </row>
    <row r="148" spans="1:10" ht="13.5" thickBot="1">
      <c r="A148" s="223" t="s">
        <v>405</v>
      </c>
      <c r="B148" s="219"/>
      <c r="C148" s="219"/>
      <c r="D148" s="219"/>
      <c r="E148" s="219"/>
      <c r="J148" s="191"/>
    </row>
    <row r="149" spans="1:10" ht="13.5" thickBot="1">
      <c r="A149" s="223" t="s">
        <v>526</v>
      </c>
      <c r="B149" s="224">
        <v>8187690</v>
      </c>
      <c r="C149" s="224">
        <v>75756560</v>
      </c>
      <c r="D149" s="225">
        <v>0</v>
      </c>
      <c r="E149" s="224">
        <f>SUM(B149:D149)</f>
        <v>83944250</v>
      </c>
      <c r="J149" s="191"/>
    </row>
    <row r="150" spans="1:10" ht="12.75">
      <c r="A150" s="226" t="s">
        <v>406</v>
      </c>
      <c r="B150" s="220">
        <v>0</v>
      </c>
      <c r="C150" s="227">
        <v>2854769</v>
      </c>
      <c r="D150" s="220"/>
      <c r="E150" s="227">
        <f>SUM(B150:D150)</f>
        <v>2854769</v>
      </c>
      <c r="J150" s="191"/>
    </row>
    <row r="151" spans="1:10" ht="12.75">
      <c r="A151" s="226" t="s">
        <v>407</v>
      </c>
      <c r="B151" s="220"/>
      <c r="C151" s="220"/>
      <c r="D151" s="228"/>
      <c r="E151" s="220">
        <f>SUM(B151:D151)</f>
        <v>0</v>
      </c>
      <c r="J151" s="191"/>
    </row>
    <row r="152" spans="1:10" ht="13.5" thickBot="1">
      <c r="A152" s="226" t="s">
        <v>408</v>
      </c>
      <c r="B152" s="220"/>
      <c r="C152" s="227">
        <v>-8622</v>
      </c>
      <c r="D152" s="228"/>
      <c r="E152" s="220">
        <f>SUM(B152:D152)</f>
        <v>-8622</v>
      </c>
      <c r="J152" s="191"/>
    </row>
    <row r="153" spans="1:10" ht="13.5" thickBot="1">
      <c r="A153" s="223" t="s">
        <v>598</v>
      </c>
      <c r="B153" s="224">
        <f>SUM(B149:B152)</f>
        <v>8187690</v>
      </c>
      <c r="C153" s="224">
        <f>SUM(C149:C152)</f>
        <v>78602707</v>
      </c>
      <c r="D153" s="224">
        <f>SUM(D149:D152)</f>
        <v>0</v>
      </c>
      <c r="E153" s="224">
        <f>SUM(B153:D153)</f>
        <v>86790397</v>
      </c>
      <c r="I153" s="182"/>
      <c r="J153" s="191"/>
    </row>
    <row r="154" spans="1:10" ht="12.75">
      <c r="A154" s="229"/>
      <c r="B154" s="219"/>
      <c r="C154" s="219"/>
      <c r="D154" s="219"/>
      <c r="E154" s="220"/>
      <c r="J154" s="191"/>
    </row>
    <row r="155" spans="1:10" ht="13.5" thickBot="1">
      <c r="A155" s="223" t="s">
        <v>409</v>
      </c>
      <c r="B155" s="219"/>
      <c r="C155" s="219"/>
      <c r="D155" s="219"/>
      <c r="E155" s="219"/>
      <c r="J155" s="191"/>
    </row>
    <row r="156" spans="1:10" ht="13.5" thickBot="1">
      <c r="A156" s="223" t="s">
        <v>526</v>
      </c>
      <c r="B156" s="224">
        <v>1385174</v>
      </c>
      <c r="C156" s="224">
        <v>50947625</v>
      </c>
      <c r="D156" s="225"/>
      <c r="E156" s="224">
        <f>SUM(B156:D156)</f>
        <v>52332799</v>
      </c>
      <c r="J156" s="191"/>
    </row>
    <row r="157" spans="1:10" ht="12.75">
      <c r="A157" s="226" t="s">
        <v>410</v>
      </c>
      <c r="B157" s="227">
        <v>272650</v>
      </c>
      <c r="C157" s="227">
        <v>9452064</v>
      </c>
      <c r="D157" s="220"/>
      <c r="E157" s="252">
        <f>SUM(B157:D157)</f>
        <v>9724714</v>
      </c>
      <c r="J157" s="191"/>
    </row>
    <row r="158" spans="1:10" ht="13.5" thickBot="1">
      <c r="A158" s="226" t="s">
        <v>408</v>
      </c>
      <c r="B158" s="230"/>
      <c r="C158" s="227">
        <v>-3772</v>
      </c>
      <c r="D158" s="230"/>
      <c r="E158" s="227">
        <f>SUM(B158:D158)</f>
        <v>-3772</v>
      </c>
      <c r="J158" s="191"/>
    </row>
    <row r="159" spans="1:10" ht="13.5" thickBot="1">
      <c r="A159" s="223" t="s">
        <v>599</v>
      </c>
      <c r="B159" s="224">
        <f>SUM(B156:B158)</f>
        <v>1657824</v>
      </c>
      <c r="C159" s="224">
        <f>SUM(C156:C158)</f>
        <v>60395917</v>
      </c>
      <c r="D159" s="231">
        <f>SUM(D156:D158)</f>
        <v>0</v>
      </c>
      <c r="E159" s="247">
        <f>SUM(B159:D159)</f>
        <v>62053741</v>
      </c>
      <c r="J159" s="191"/>
    </row>
    <row r="160" spans="1:10" ht="12.75">
      <c r="A160" s="226"/>
      <c r="B160" s="220"/>
      <c r="C160" s="220"/>
      <c r="D160" s="220"/>
      <c r="E160" s="220"/>
      <c r="J160" s="191"/>
    </row>
    <row r="161" spans="1:10" ht="23.25" thickBot="1">
      <c r="A161" s="223" t="s">
        <v>411</v>
      </c>
      <c r="B161" s="220"/>
      <c r="C161" s="220"/>
      <c r="D161" s="220"/>
      <c r="E161" s="220"/>
      <c r="J161" s="191"/>
    </row>
    <row r="162" spans="1:10" ht="13.5" thickBot="1">
      <c r="A162" s="223" t="s">
        <v>600</v>
      </c>
      <c r="B162" s="232">
        <f>B153-B159</f>
        <v>6529866</v>
      </c>
      <c r="C162" s="232">
        <f>C153-C159</f>
        <v>18206790</v>
      </c>
      <c r="D162" s="231">
        <f>D153-D159</f>
        <v>0</v>
      </c>
      <c r="E162" s="247">
        <f>SUM(B162:D162)</f>
        <v>24736656</v>
      </c>
      <c r="J162" s="191"/>
    </row>
    <row r="163" ht="12.75">
      <c r="A163" s="141"/>
    </row>
    <row r="164" ht="12.75">
      <c r="A164" s="171"/>
    </row>
    <row r="165" ht="12.75">
      <c r="A165" s="171" t="s">
        <v>544</v>
      </c>
    </row>
    <row r="166" spans="1:11" ht="56.25">
      <c r="A166" s="184"/>
      <c r="B166" s="222" t="s">
        <v>412</v>
      </c>
      <c r="C166" s="222" t="s">
        <v>413</v>
      </c>
      <c r="D166" s="222" t="s">
        <v>576</v>
      </c>
      <c r="E166" s="222" t="s">
        <v>414</v>
      </c>
      <c r="F166" s="222" t="s">
        <v>415</v>
      </c>
      <c r="G166" s="222" t="s">
        <v>403</v>
      </c>
      <c r="H166" s="222" t="s">
        <v>402</v>
      </c>
      <c r="I166" s="222" t="s">
        <v>404</v>
      </c>
      <c r="J166" s="186"/>
      <c r="K166" s="186"/>
    </row>
    <row r="167" spans="1:11" ht="12.75">
      <c r="A167" s="223" t="s">
        <v>405</v>
      </c>
      <c r="B167" s="233"/>
      <c r="C167" s="233"/>
      <c r="D167" s="233"/>
      <c r="E167" s="233"/>
      <c r="F167" s="233"/>
      <c r="G167" s="233"/>
      <c r="H167" s="233"/>
      <c r="I167" s="233"/>
      <c r="J167" s="186"/>
      <c r="K167" s="186"/>
    </row>
    <row r="168" spans="1:11" ht="13.5" thickBot="1">
      <c r="A168" s="223" t="s">
        <v>526</v>
      </c>
      <c r="B168" s="234">
        <v>23269</v>
      </c>
      <c r="C168" s="234">
        <v>16514322</v>
      </c>
      <c r="D168" s="234">
        <v>474276111</v>
      </c>
      <c r="E168" s="234">
        <v>126055</v>
      </c>
      <c r="F168" s="234">
        <v>46822</v>
      </c>
      <c r="G168" s="234">
        <v>41904067</v>
      </c>
      <c r="H168" s="234">
        <v>3767834</v>
      </c>
      <c r="I168" s="234">
        <f>SUM(B168:H168)</f>
        <v>536658480</v>
      </c>
      <c r="J168" s="186"/>
      <c r="K168" s="188"/>
    </row>
    <row r="169" spans="1:11" ht="12.75">
      <c r="A169" s="226" t="s">
        <v>406</v>
      </c>
      <c r="B169" s="235"/>
      <c r="C169" s="235">
        <v>325474</v>
      </c>
      <c r="D169" s="235">
        <v>1527113</v>
      </c>
      <c r="E169" s="235"/>
      <c r="F169" s="235"/>
      <c r="G169" s="235">
        <v>32723174</v>
      </c>
      <c r="H169" s="235">
        <v>215394</v>
      </c>
      <c r="I169" s="235">
        <f>SUM(B169:H169)</f>
        <v>34791155</v>
      </c>
      <c r="J169" s="186"/>
      <c r="K169" s="188"/>
    </row>
    <row r="170" spans="1:11" ht="12.75">
      <c r="A170" s="226" t="s">
        <v>407</v>
      </c>
      <c r="B170" s="235"/>
      <c r="C170" s="235"/>
      <c r="D170" s="235">
        <v>66543846</v>
      </c>
      <c r="E170" s="235"/>
      <c r="F170" s="235"/>
      <c r="G170" s="235">
        <v>-69398615</v>
      </c>
      <c r="H170" s="235"/>
      <c r="I170" s="235">
        <f>SUM(B170:H170)</f>
        <v>-2854769</v>
      </c>
      <c r="J170" s="186"/>
      <c r="K170" s="188"/>
    </row>
    <row r="171" spans="1:11" ht="12.75">
      <c r="A171" s="226" t="s">
        <v>636</v>
      </c>
      <c r="B171" s="235"/>
      <c r="C171" s="235"/>
      <c r="D171" s="235">
        <v>56562156</v>
      </c>
      <c r="E171" s="235"/>
      <c r="F171" s="235"/>
      <c r="G171" s="235"/>
      <c r="H171" s="235"/>
      <c r="I171" s="235"/>
      <c r="J171" s="186"/>
      <c r="K171" s="188"/>
    </row>
    <row r="172" spans="1:11" ht="13.5" thickBot="1">
      <c r="A172" s="226" t="s">
        <v>416</v>
      </c>
      <c r="B172" s="236"/>
      <c r="C172" s="236"/>
      <c r="D172" s="236">
        <v>-1612049</v>
      </c>
      <c r="E172" s="236"/>
      <c r="F172" s="236"/>
      <c r="G172" s="236"/>
      <c r="H172" s="236"/>
      <c r="I172" s="236">
        <f>SUM(B172:H172)</f>
        <v>-1612049</v>
      </c>
      <c r="J172" s="186"/>
      <c r="K172" s="188"/>
    </row>
    <row r="173" spans="1:11" ht="13.5" thickBot="1">
      <c r="A173" s="223" t="s">
        <v>598</v>
      </c>
      <c r="B173" s="237">
        <f>SUM(B168:B172)</f>
        <v>23269</v>
      </c>
      <c r="C173" s="237">
        <f aca="true" t="shared" si="0" ref="C173:H173">SUM(C168:C172)</f>
        <v>16839796</v>
      </c>
      <c r="D173" s="237">
        <f t="shared" si="0"/>
        <v>597297177</v>
      </c>
      <c r="E173" s="237">
        <f t="shared" si="0"/>
        <v>126055</v>
      </c>
      <c r="F173" s="237">
        <f t="shared" si="0"/>
        <v>46822</v>
      </c>
      <c r="G173" s="237">
        <f t="shared" si="0"/>
        <v>5228626</v>
      </c>
      <c r="H173" s="237">
        <f t="shared" si="0"/>
        <v>3983228</v>
      </c>
      <c r="I173" s="237">
        <f>SUM(B173:H173)</f>
        <v>623544973</v>
      </c>
      <c r="J173" s="186"/>
      <c r="K173" s="188"/>
    </row>
    <row r="174" spans="1:11" ht="12.75">
      <c r="A174" s="229"/>
      <c r="B174" s="238"/>
      <c r="C174" s="238"/>
      <c r="D174" s="238"/>
      <c r="E174" s="238"/>
      <c r="F174" s="238"/>
      <c r="G174" s="238"/>
      <c r="H174" s="238"/>
      <c r="I174" s="238"/>
      <c r="J174" s="186"/>
      <c r="K174" s="186"/>
    </row>
    <row r="175" spans="1:11" ht="12.75">
      <c r="A175" s="223" t="s">
        <v>409</v>
      </c>
      <c r="B175" s="235"/>
      <c r="C175" s="235"/>
      <c r="D175" s="235"/>
      <c r="E175" s="235"/>
      <c r="F175" s="235"/>
      <c r="G175" s="235"/>
      <c r="H175" s="235"/>
      <c r="I175" s="235"/>
      <c r="J175" s="186"/>
      <c r="K175" s="186"/>
    </row>
    <row r="176" spans="1:11" ht="13.5" thickBot="1">
      <c r="A176" s="223" t="s">
        <v>526</v>
      </c>
      <c r="B176" s="234"/>
      <c r="C176" s="234">
        <v>2216110</v>
      </c>
      <c r="D176" s="234">
        <v>155555408</v>
      </c>
      <c r="E176" s="234">
        <v>72997</v>
      </c>
      <c r="F176" s="234"/>
      <c r="G176" s="234"/>
      <c r="H176" s="234">
        <v>3209930</v>
      </c>
      <c r="I176" s="234">
        <f>SUM(B176:H176)</f>
        <v>161054445</v>
      </c>
      <c r="J176" s="188"/>
      <c r="K176" s="188"/>
    </row>
    <row r="177" spans="1:12" ht="12.75">
      <c r="A177" s="226" t="s">
        <v>410</v>
      </c>
      <c r="B177" s="235"/>
      <c r="C177" s="235">
        <v>413386</v>
      </c>
      <c r="D177" s="235">
        <v>44468555</v>
      </c>
      <c r="E177" s="235">
        <v>23261</v>
      </c>
      <c r="F177" s="235"/>
      <c r="G177" s="235"/>
      <c r="H177" s="235">
        <v>310578</v>
      </c>
      <c r="I177" s="251">
        <f>SUM(B177:H177)</f>
        <v>45215780</v>
      </c>
      <c r="J177" s="186"/>
      <c r="K177" s="188"/>
      <c r="L177" s="250"/>
    </row>
    <row r="178" spans="1:13" ht="12.75">
      <c r="A178" s="226" t="s">
        <v>408</v>
      </c>
      <c r="B178" s="235"/>
      <c r="C178" s="235"/>
      <c r="D178" s="235">
        <v>-1211248</v>
      </c>
      <c r="E178" s="235"/>
      <c r="F178" s="235"/>
      <c r="G178" s="235"/>
      <c r="H178" s="235"/>
      <c r="I178" s="235">
        <f>SUM(B178:H178)</f>
        <v>-1211248</v>
      </c>
      <c r="J178" s="186"/>
      <c r="K178" s="188"/>
      <c r="L178" s="250"/>
      <c r="M178" s="250"/>
    </row>
    <row r="179" spans="1:11" ht="13.5" thickBot="1">
      <c r="A179" s="223" t="s">
        <v>599</v>
      </c>
      <c r="B179" s="234">
        <f>SUM(B176:B178)</f>
        <v>0</v>
      </c>
      <c r="C179" s="234">
        <f aca="true" t="shared" si="1" ref="C179:H179">SUM(C176:C178)</f>
        <v>2629496</v>
      </c>
      <c r="D179" s="234">
        <f t="shared" si="1"/>
        <v>198812715</v>
      </c>
      <c r="E179" s="234">
        <f t="shared" si="1"/>
        <v>96258</v>
      </c>
      <c r="F179" s="234">
        <f t="shared" si="1"/>
        <v>0</v>
      </c>
      <c r="G179" s="234">
        <f t="shared" si="1"/>
        <v>0</v>
      </c>
      <c r="H179" s="234">
        <f t="shared" si="1"/>
        <v>3520508</v>
      </c>
      <c r="I179" s="234">
        <f>SUM(B179:H179)</f>
        <v>205058977</v>
      </c>
      <c r="J179" s="186"/>
      <c r="K179" s="188"/>
    </row>
    <row r="180" spans="1:11" ht="12.75">
      <c r="A180" s="226"/>
      <c r="B180" s="235"/>
      <c r="C180" s="235"/>
      <c r="D180" s="235"/>
      <c r="E180" s="235"/>
      <c r="F180" s="235"/>
      <c r="G180" s="235"/>
      <c r="H180" s="235"/>
      <c r="I180" s="235"/>
      <c r="J180" s="186"/>
      <c r="K180" s="188"/>
    </row>
    <row r="181" spans="1:11" ht="22.5">
      <c r="A181" s="223" t="s">
        <v>417</v>
      </c>
      <c r="B181" s="235"/>
      <c r="C181" s="235"/>
      <c r="D181" s="235"/>
      <c r="E181" s="235"/>
      <c r="F181" s="235"/>
      <c r="G181" s="235"/>
      <c r="H181" s="235"/>
      <c r="I181" s="235"/>
      <c r="J181" s="186"/>
      <c r="K181" s="186"/>
    </row>
    <row r="182" spans="1:11" ht="13.5" thickBot="1">
      <c r="A182" s="223" t="s">
        <v>601</v>
      </c>
      <c r="B182" s="234">
        <f>B173-B179</f>
        <v>23269</v>
      </c>
      <c r="C182" s="248">
        <f aca="true" t="shared" si="2" ref="C182:H182">C173-C179</f>
        <v>14210300</v>
      </c>
      <c r="D182" s="234">
        <f t="shared" si="2"/>
        <v>398484462</v>
      </c>
      <c r="E182" s="234">
        <f t="shared" si="2"/>
        <v>29797</v>
      </c>
      <c r="F182" s="234">
        <f t="shared" si="2"/>
        <v>46822</v>
      </c>
      <c r="G182" s="234">
        <f t="shared" si="2"/>
        <v>5228626</v>
      </c>
      <c r="H182" s="234">
        <f t="shared" si="2"/>
        <v>462720</v>
      </c>
      <c r="I182" s="248">
        <f>SUM(B182:H182)</f>
        <v>418485996</v>
      </c>
      <c r="J182" s="186"/>
      <c r="K182" s="188"/>
    </row>
    <row r="183" spans="1:10" ht="12.75">
      <c r="A183" s="144"/>
      <c r="B183" s="239"/>
      <c r="C183" s="239"/>
      <c r="D183" s="239"/>
      <c r="E183" s="239"/>
      <c r="F183" s="239"/>
      <c r="G183" s="239"/>
      <c r="H183" s="240"/>
      <c r="I183" s="241"/>
      <c r="J183" s="186"/>
    </row>
    <row r="184" spans="1:9" ht="12.75">
      <c r="A184" s="144"/>
      <c r="B184" s="145"/>
      <c r="C184" s="146"/>
      <c r="D184" s="146"/>
      <c r="E184" s="146"/>
      <c r="F184" s="146"/>
      <c r="G184" s="146"/>
      <c r="H184" s="189"/>
      <c r="I184" s="185"/>
    </row>
    <row r="186" spans="1:7" ht="12.75">
      <c r="A186" s="171" t="s">
        <v>545</v>
      </c>
      <c r="C186" s="182"/>
      <c r="D186" s="182"/>
      <c r="G186" s="182"/>
    </row>
    <row r="187" ht="12.75">
      <c r="A187" s="171"/>
    </row>
    <row r="188" spans="1:3" ht="12.75">
      <c r="A188" s="174"/>
      <c r="B188" s="260" t="s">
        <v>594</v>
      </c>
      <c r="C188" s="260" t="s">
        <v>597</v>
      </c>
    </row>
    <row r="189" spans="1:11" s="191" customFormat="1" ht="12.75">
      <c r="A189" s="126" t="s">
        <v>418</v>
      </c>
      <c r="B189" s="202">
        <v>4873987</v>
      </c>
      <c r="C189" s="202">
        <v>4500452</v>
      </c>
      <c r="D189" s="190"/>
      <c r="E189" s="190"/>
      <c r="F189" s="190"/>
      <c r="G189" s="190"/>
      <c r="H189" s="190"/>
      <c r="I189" s="190"/>
      <c r="J189" s="165"/>
      <c r="K189" s="165"/>
    </row>
    <row r="190" spans="1:11" s="191" customFormat="1" ht="25.5">
      <c r="A190" s="126" t="s">
        <v>419</v>
      </c>
      <c r="B190" s="202">
        <v>33102589</v>
      </c>
      <c r="C190" s="202">
        <v>29662401</v>
      </c>
      <c r="D190" s="190"/>
      <c r="E190" s="190"/>
      <c r="F190" s="190"/>
      <c r="G190" s="190"/>
      <c r="H190" s="190"/>
      <c r="I190" s="190"/>
      <c r="J190" s="165"/>
      <c r="K190" s="165"/>
    </row>
    <row r="191" spans="1:11" s="191" customFormat="1" ht="13.5" thickBot="1">
      <c r="A191" s="126" t="s">
        <v>420</v>
      </c>
      <c r="B191" s="203">
        <v>3487424</v>
      </c>
      <c r="C191" s="203">
        <v>3419539</v>
      </c>
      <c r="D191" s="190"/>
      <c r="E191" s="190"/>
      <c r="F191" s="190"/>
      <c r="G191" s="190"/>
      <c r="H191" s="190"/>
      <c r="I191" s="190"/>
      <c r="J191" s="165"/>
      <c r="K191" s="165"/>
    </row>
    <row r="192" spans="1:11" s="191" customFormat="1" ht="12.75">
      <c r="A192" s="127"/>
      <c r="B192" s="204">
        <f>SUM(B189:B191)</f>
        <v>41464000</v>
      </c>
      <c r="C192" s="204">
        <f>SUM(C189:C191)</f>
        <v>37582392</v>
      </c>
      <c r="D192" s="190"/>
      <c r="E192" s="190"/>
      <c r="F192" s="190"/>
      <c r="G192" s="190"/>
      <c r="H192" s="190"/>
      <c r="I192" s="190"/>
      <c r="J192" s="165"/>
      <c r="K192" s="165"/>
    </row>
    <row r="193" spans="1:11" s="191" customFormat="1" ht="13.5" thickBot="1">
      <c r="A193" s="126" t="s">
        <v>421</v>
      </c>
      <c r="B193" s="205">
        <v>-1573060</v>
      </c>
      <c r="C193" s="205">
        <v>-1542642</v>
      </c>
      <c r="D193" s="190"/>
      <c r="E193" s="190"/>
      <c r="F193" s="190"/>
      <c r="G193" s="190"/>
      <c r="H193" s="190"/>
      <c r="I193" s="190"/>
      <c r="J193" s="165"/>
      <c r="K193" s="165"/>
    </row>
    <row r="194" spans="1:11" s="191" customFormat="1" ht="12.75">
      <c r="A194" s="127"/>
      <c r="B194" s="206">
        <f>B192+B193</f>
        <v>39890940</v>
      </c>
      <c r="C194" s="279">
        <f>C192+C193</f>
        <v>36039750</v>
      </c>
      <c r="D194" s="190"/>
      <c r="E194" s="190"/>
      <c r="F194" s="190"/>
      <c r="G194" s="190"/>
      <c r="H194" s="190"/>
      <c r="I194" s="190"/>
      <c r="J194" s="165"/>
      <c r="K194" s="165"/>
    </row>
    <row r="195" spans="1:11" s="191" customFormat="1" ht="13.5" thickBot="1">
      <c r="A195" s="126" t="s">
        <v>422</v>
      </c>
      <c r="B195" s="207">
        <v>6330230</v>
      </c>
      <c r="C195" s="207">
        <v>18108846</v>
      </c>
      <c r="D195" s="190"/>
      <c r="E195" s="190"/>
      <c r="F195" s="190"/>
      <c r="G195" s="190"/>
      <c r="H195" s="190"/>
      <c r="I195" s="190"/>
      <c r="J195" s="165"/>
      <c r="K195" s="165"/>
    </row>
    <row r="196" spans="1:11" s="191" customFormat="1" ht="12.75">
      <c r="A196" s="127" t="s">
        <v>423</v>
      </c>
      <c r="B196" s="206">
        <f>SUM(B194:B195)</f>
        <v>46221170</v>
      </c>
      <c r="C196" s="206">
        <f>SUM(C194:C195)</f>
        <v>54148596</v>
      </c>
      <c r="D196" s="190"/>
      <c r="E196" s="190"/>
      <c r="F196" s="190"/>
      <c r="G196" s="190"/>
      <c r="H196" s="190"/>
      <c r="I196" s="190"/>
      <c r="J196" s="165"/>
      <c r="K196" s="165"/>
    </row>
    <row r="197" spans="1:11" s="191" customFormat="1" ht="13.5" thickBot="1">
      <c r="A197" s="126" t="s">
        <v>424</v>
      </c>
      <c r="B197" s="203">
        <v>19302266</v>
      </c>
      <c r="C197" s="203">
        <v>19280994</v>
      </c>
      <c r="D197" s="190"/>
      <c r="E197" s="190"/>
      <c r="F197" s="190"/>
      <c r="G197" s="190"/>
      <c r="H197" s="190"/>
      <c r="I197" s="190"/>
      <c r="J197" s="165"/>
      <c r="K197" s="165"/>
    </row>
    <row r="198" spans="1:11" s="191" customFormat="1" ht="13.5" thickBot="1">
      <c r="A198" s="128"/>
      <c r="B198" s="175">
        <f>SUM(B196:B197)</f>
        <v>65523436</v>
      </c>
      <c r="C198" s="175">
        <f>SUM(C196:C197)</f>
        <v>73429590</v>
      </c>
      <c r="D198" s="190"/>
      <c r="E198" s="190"/>
      <c r="F198" s="190"/>
      <c r="G198" s="190"/>
      <c r="H198" s="190"/>
      <c r="I198" s="190"/>
      <c r="J198" s="165"/>
      <c r="K198" s="165"/>
    </row>
    <row r="199" spans="1:3" ht="12.75">
      <c r="A199" s="148"/>
      <c r="B199" s="149"/>
      <c r="C199" s="149"/>
    </row>
    <row r="200" spans="1:9" ht="27" customHeight="1">
      <c r="A200" s="475" t="s">
        <v>633</v>
      </c>
      <c r="B200" s="475"/>
      <c r="C200" s="475"/>
      <c r="D200" s="475"/>
      <c r="E200" s="475"/>
      <c r="F200" s="475"/>
      <c r="G200" s="475"/>
      <c r="H200" s="475"/>
      <c r="I200" s="475"/>
    </row>
    <row r="201" spans="1:9" ht="28.5" customHeight="1">
      <c r="A201" s="475" t="s">
        <v>531</v>
      </c>
      <c r="B201" s="475"/>
      <c r="C201" s="475"/>
      <c r="D201" s="475"/>
      <c r="E201" s="475"/>
      <c r="F201" s="475"/>
      <c r="G201" s="475"/>
      <c r="H201" s="475"/>
      <c r="I201" s="475"/>
    </row>
    <row r="202" spans="1:8" ht="12.75">
      <c r="A202" s="177"/>
      <c r="H202" s="182"/>
    </row>
    <row r="203" spans="1:8" ht="12.75">
      <c r="A203" s="177"/>
      <c r="H203" s="182"/>
    </row>
    <row r="204" spans="1:8" ht="12.75">
      <c r="A204" s="192" t="s">
        <v>546</v>
      </c>
      <c r="H204" s="182"/>
    </row>
    <row r="205" spans="1:8" ht="12.75">
      <c r="A205" s="177"/>
      <c r="H205" s="182"/>
    </row>
    <row r="206" spans="1:9" ht="27" customHeight="1">
      <c r="A206" s="475" t="s">
        <v>561</v>
      </c>
      <c r="B206" s="475"/>
      <c r="C206" s="475"/>
      <c r="D206" s="475"/>
      <c r="E206" s="475"/>
      <c r="F206" s="475"/>
      <c r="G206" s="475"/>
      <c r="H206" s="475"/>
      <c r="I206" s="475"/>
    </row>
    <row r="207" spans="1:9" ht="12.75">
      <c r="A207" s="475" t="s">
        <v>425</v>
      </c>
      <c r="B207" s="475"/>
      <c r="C207" s="475"/>
      <c r="D207" s="475"/>
      <c r="E207" s="475"/>
      <c r="F207" s="475"/>
      <c r="G207" s="475"/>
      <c r="H207" s="475"/>
      <c r="I207" s="475"/>
    </row>
    <row r="208" spans="1:9" ht="24.75" customHeight="1">
      <c r="A208" s="475" t="s">
        <v>426</v>
      </c>
      <c r="B208" s="475"/>
      <c r="C208" s="475"/>
      <c r="D208" s="475"/>
      <c r="E208" s="475"/>
      <c r="F208" s="475"/>
      <c r="G208" s="475"/>
      <c r="H208" s="475"/>
      <c r="I208" s="475"/>
    </row>
    <row r="209" spans="1:9" ht="12.75">
      <c r="A209" s="475"/>
      <c r="B209" s="475"/>
      <c r="C209" s="475"/>
      <c r="D209" s="475"/>
      <c r="E209" s="475"/>
      <c r="F209" s="475"/>
      <c r="G209" s="475"/>
      <c r="H209" s="475"/>
      <c r="I209" s="475"/>
    </row>
    <row r="210" spans="1:9" ht="12.75" customHeight="1">
      <c r="A210" s="475" t="s">
        <v>427</v>
      </c>
      <c r="B210" s="475"/>
      <c r="C210" s="475"/>
      <c r="D210" s="475"/>
      <c r="E210" s="475"/>
      <c r="F210" s="475"/>
      <c r="G210" s="475"/>
      <c r="H210" s="475"/>
      <c r="I210" s="475"/>
    </row>
    <row r="211" spans="1:9" ht="12.75">
      <c r="A211" s="208"/>
      <c r="B211" s="208"/>
      <c r="C211" s="208"/>
      <c r="D211" s="208"/>
      <c r="E211" s="208"/>
      <c r="F211" s="208"/>
      <c r="G211" s="208"/>
      <c r="H211" s="208"/>
      <c r="I211" s="208"/>
    </row>
    <row r="212" spans="1:9" ht="25.5" customHeight="1">
      <c r="A212" s="500" t="s">
        <v>590</v>
      </c>
      <c r="B212" s="500"/>
      <c r="C212" s="500"/>
      <c r="D212" s="500"/>
      <c r="E212" s="500"/>
      <c r="F212" s="500"/>
      <c r="G212" s="500"/>
      <c r="H212" s="500"/>
      <c r="I212" s="500"/>
    </row>
    <row r="213" spans="1:9" ht="12.75">
      <c r="A213" s="276"/>
      <c r="B213" s="276"/>
      <c r="C213" s="276"/>
      <c r="D213" s="276"/>
      <c r="E213" s="276"/>
      <c r="F213" s="276"/>
      <c r="G213" s="276"/>
      <c r="H213" s="276"/>
      <c r="I213" s="276"/>
    </row>
    <row r="214" spans="1:9" ht="12.75">
      <c r="A214" s="497" t="s">
        <v>602</v>
      </c>
      <c r="B214" s="497"/>
      <c r="C214" s="208"/>
      <c r="D214" s="208"/>
      <c r="E214" s="208"/>
      <c r="F214" s="208"/>
      <c r="G214" s="208"/>
      <c r="H214" s="208"/>
      <c r="I214" s="208"/>
    </row>
    <row r="215" spans="1:2" ht="12.75">
      <c r="A215" s="179"/>
      <c r="B215" s="179"/>
    </row>
    <row r="216" spans="1:9" ht="25.5">
      <c r="A216" s="275" t="s">
        <v>428</v>
      </c>
      <c r="B216" s="274" t="s">
        <v>429</v>
      </c>
      <c r="C216" s="499"/>
      <c r="D216" s="499"/>
      <c r="E216" s="499"/>
      <c r="F216" s="499"/>
      <c r="G216" s="499"/>
      <c r="H216" s="499"/>
      <c r="I216" s="499"/>
    </row>
    <row r="217" spans="1:2" ht="12.75">
      <c r="A217" s="177" t="s">
        <v>430</v>
      </c>
      <c r="B217" s="273">
        <v>1</v>
      </c>
    </row>
    <row r="218" spans="1:2" ht="12.75">
      <c r="A218" s="177" t="s">
        <v>431</v>
      </c>
      <c r="B218" s="273">
        <v>1</v>
      </c>
    </row>
    <row r="219" spans="1:9" ht="25.5">
      <c r="A219" s="272" t="s">
        <v>587</v>
      </c>
      <c r="B219" s="273">
        <v>1</v>
      </c>
      <c r="C219" s="498"/>
      <c r="D219" s="498"/>
      <c r="E219" s="498"/>
      <c r="F219" s="498"/>
      <c r="G219" s="498"/>
      <c r="H219" s="498"/>
      <c r="I219" s="498"/>
    </row>
    <row r="220" spans="1:2" ht="12.75">
      <c r="A220" s="177"/>
      <c r="B220" s="177"/>
    </row>
    <row r="221" ht="12.75">
      <c r="A221" s="177"/>
    </row>
    <row r="222" spans="1:9" ht="12.75">
      <c r="A222" s="475" t="s">
        <v>432</v>
      </c>
      <c r="B222" s="475"/>
      <c r="C222" s="475"/>
      <c r="D222" s="475"/>
      <c r="E222" s="475"/>
      <c r="F222" s="475"/>
      <c r="G222" s="475"/>
      <c r="H222" s="475"/>
      <c r="I222" s="475"/>
    </row>
    <row r="223" spans="1:7" ht="12.75">
      <c r="A223" s="141"/>
      <c r="G223" s="182"/>
    </row>
    <row r="224" ht="12.75">
      <c r="A224" s="171" t="s">
        <v>547</v>
      </c>
    </row>
    <row r="225" spans="2:3" ht="12.75">
      <c r="B225" s="130" t="s">
        <v>594</v>
      </c>
      <c r="C225" s="130" t="s">
        <v>597</v>
      </c>
    </row>
    <row r="226" spans="1:3" ht="12.75">
      <c r="A226" s="154" t="s">
        <v>433</v>
      </c>
      <c r="B226" s="143">
        <v>82023884</v>
      </c>
      <c r="C226" s="143">
        <v>76279406</v>
      </c>
    </row>
    <row r="227" spans="1:8" ht="12.75">
      <c r="A227" s="198" t="s">
        <v>434</v>
      </c>
      <c r="B227" s="143">
        <v>40385</v>
      </c>
      <c r="C227" s="143">
        <v>41743</v>
      </c>
      <c r="H227" s="139"/>
    </row>
    <row r="228" spans="1:3" ht="25.5">
      <c r="A228" s="198" t="s">
        <v>435</v>
      </c>
      <c r="B228" s="143">
        <v>57073</v>
      </c>
      <c r="C228" s="199">
        <v>301225</v>
      </c>
    </row>
    <row r="229" spans="1:7" ht="13.5" thickBot="1">
      <c r="A229" s="198" t="s">
        <v>438</v>
      </c>
      <c r="B229" s="200">
        <v>1470974</v>
      </c>
      <c r="C229" s="200">
        <v>2325734</v>
      </c>
      <c r="G229" s="182"/>
    </row>
    <row r="230" spans="2:3" ht="13.5" thickBot="1">
      <c r="B230" s="175">
        <f>SUM(B226:B229)</f>
        <v>83592316</v>
      </c>
      <c r="C230" s="140">
        <f>SUM(C226:C229)</f>
        <v>78948108</v>
      </c>
    </row>
    <row r="231" ht="12.75">
      <c r="A231" s="141"/>
    </row>
    <row r="232" ht="12.75">
      <c r="A232" s="171" t="s">
        <v>548</v>
      </c>
    </row>
    <row r="233" spans="2:3" ht="12.75">
      <c r="B233" s="130" t="s">
        <v>594</v>
      </c>
      <c r="C233" s="131" t="s">
        <v>597</v>
      </c>
    </row>
    <row r="234" spans="1:3" ht="12.75">
      <c r="A234" s="154" t="s">
        <v>439</v>
      </c>
      <c r="B234" s="143">
        <v>95505284</v>
      </c>
      <c r="C234" s="143">
        <v>89342822</v>
      </c>
    </row>
    <row r="235" spans="1:3" ht="25.5">
      <c r="A235" s="154" t="s">
        <v>530</v>
      </c>
      <c r="B235" s="143">
        <v>0</v>
      </c>
      <c r="C235" s="143">
        <v>287387</v>
      </c>
    </row>
    <row r="236" spans="1:3" ht="26.25" thickBot="1">
      <c r="A236" s="154" t="s">
        <v>440</v>
      </c>
      <c r="B236" s="187">
        <v>12982595</v>
      </c>
      <c r="C236" s="187">
        <v>9134584</v>
      </c>
    </row>
    <row r="237" spans="1:5" ht="12.75">
      <c r="A237" s="154"/>
      <c r="B237" s="209">
        <f>SUM(B234:B236)</f>
        <v>108487879</v>
      </c>
      <c r="C237" s="209">
        <f>SUM(C234:C236)</f>
        <v>98764793</v>
      </c>
      <c r="E237" s="182"/>
    </row>
    <row r="238" spans="1:7" ht="26.25" thickBot="1">
      <c r="A238" s="154" t="s">
        <v>441</v>
      </c>
      <c r="B238" s="210">
        <v>-26463995</v>
      </c>
      <c r="C238" s="210">
        <v>-22485387</v>
      </c>
      <c r="G238" s="182"/>
    </row>
    <row r="239" spans="2:5" ht="13.5" thickBot="1">
      <c r="B239" s="175">
        <f>SUM(B237:B238)</f>
        <v>82023884</v>
      </c>
      <c r="C239" s="175">
        <f>SUM(C237:C238)</f>
        <v>76279406</v>
      </c>
      <c r="E239" s="182"/>
    </row>
    <row r="241" ht="12.75">
      <c r="I241" s="182"/>
    </row>
    <row r="242" spans="1:9" ht="12.75">
      <c r="A242" s="253" t="s">
        <v>342</v>
      </c>
      <c r="B242" s="253"/>
      <c r="C242" s="253"/>
      <c r="D242" s="253"/>
      <c r="E242" s="253"/>
      <c r="F242" s="253"/>
      <c r="G242" s="253"/>
      <c r="H242" s="253"/>
      <c r="I242" s="182"/>
    </row>
    <row r="243" spans="1:9" ht="12.75" customHeight="1">
      <c r="A243" s="475" t="s">
        <v>442</v>
      </c>
      <c r="B243" s="475"/>
      <c r="C243" s="475"/>
      <c r="D243" s="475"/>
      <c r="E243" s="475"/>
      <c r="F243" s="475"/>
      <c r="G243" s="475"/>
      <c r="H243" s="475"/>
      <c r="I243" s="475"/>
    </row>
    <row r="244" spans="1:9" ht="12.75">
      <c r="A244" s="129"/>
      <c r="B244" s="254" t="s">
        <v>594</v>
      </c>
      <c r="C244" s="253"/>
      <c r="D244" s="253"/>
      <c r="E244" s="253"/>
      <c r="F244" s="253"/>
      <c r="G244" s="253"/>
      <c r="H244" s="253"/>
      <c r="I244" s="253"/>
    </row>
    <row r="245" spans="1:9" ht="12.75">
      <c r="A245" s="195" t="s">
        <v>527</v>
      </c>
      <c r="B245" s="256">
        <v>22485387</v>
      </c>
      <c r="C245" s="253"/>
      <c r="D245" s="253"/>
      <c r="E245" s="253"/>
      <c r="F245" s="253"/>
      <c r="G245" s="253"/>
      <c r="H245" s="253"/>
      <c r="I245" s="182"/>
    </row>
    <row r="246" spans="1:9" ht="12.75">
      <c r="A246" s="195" t="s">
        <v>443</v>
      </c>
      <c r="B246" s="256">
        <v>-2149413</v>
      </c>
      <c r="C246" s="253"/>
      <c r="D246" s="253"/>
      <c r="E246" s="253"/>
      <c r="F246" s="253"/>
      <c r="G246" s="253"/>
      <c r="H246" s="253"/>
      <c r="I246" s="253"/>
    </row>
    <row r="247" spans="1:9" ht="12.75">
      <c r="A247" s="195" t="s">
        <v>444</v>
      </c>
      <c r="B247" s="256">
        <v>-3001501</v>
      </c>
      <c r="C247" s="253"/>
      <c r="D247" s="253"/>
      <c r="E247" s="253"/>
      <c r="F247" s="253"/>
      <c r="G247" s="253"/>
      <c r="H247" s="253"/>
      <c r="I247" s="253"/>
    </row>
    <row r="248" spans="1:9" ht="13.5" thickBot="1">
      <c r="A248" s="195" t="s">
        <v>445</v>
      </c>
      <c r="B248" s="134">
        <v>9129522</v>
      </c>
      <c r="C248" s="253"/>
      <c r="D248" s="253"/>
      <c r="E248" s="253"/>
      <c r="F248" s="253"/>
      <c r="G248" s="253"/>
      <c r="H248" s="253"/>
      <c r="I248" s="253"/>
    </row>
    <row r="249" spans="1:9" ht="13.5" thickBot="1">
      <c r="A249" s="257" t="s">
        <v>446</v>
      </c>
      <c r="B249" s="135">
        <f>SUM(B245:B248)</f>
        <v>26463995</v>
      </c>
      <c r="C249" s="253"/>
      <c r="D249" s="253"/>
      <c r="E249" s="253"/>
      <c r="F249" s="253"/>
      <c r="G249" s="253"/>
      <c r="H249" s="253"/>
      <c r="I249" s="253"/>
    </row>
    <row r="250" spans="1:9" ht="12.75">
      <c r="A250" s="253"/>
      <c r="B250" s="253"/>
      <c r="C250" s="253"/>
      <c r="D250" s="253"/>
      <c r="E250" s="253"/>
      <c r="F250" s="253"/>
      <c r="G250" s="253"/>
      <c r="H250" s="253"/>
      <c r="I250" s="253"/>
    </row>
    <row r="251" spans="1:9" ht="12.75">
      <c r="A251" s="253"/>
      <c r="B251" s="253"/>
      <c r="C251" s="253"/>
      <c r="D251" s="253"/>
      <c r="E251" s="253"/>
      <c r="F251" s="253"/>
      <c r="G251" s="182"/>
      <c r="H251" s="253"/>
      <c r="I251" s="253"/>
    </row>
    <row r="252" spans="1:9" ht="12.75">
      <c r="A252" s="475" t="s">
        <v>447</v>
      </c>
      <c r="B252" s="475"/>
      <c r="C252" s="475"/>
      <c r="D252" s="475"/>
      <c r="E252" s="475"/>
      <c r="F252" s="475"/>
      <c r="G252" s="475"/>
      <c r="H252" s="475"/>
      <c r="I252" s="475"/>
    </row>
    <row r="253" spans="1:9" ht="12.75">
      <c r="A253" s="129"/>
      <c r="B253" s="254" t="s">
        <v>594</v>
      </c>
      <c r="C253" s="253"/>
      <c r="D253" s="253"/>
      <c r="E253" s="253"/>
      <c r="F253" s="253"/>
      <c r="G253" s="253"/>
      <c r="H253" s="253"/>
      <c r="I253" s="253"/>
    </row>
    <row r="254" spans="1:9" ht="12.75">
      <c r="A254" s="195" t="s">
        <v>448</v>
      </c>
      <c r="B254" s="150">
        <v>58930407</v>
      </c>
      <c r="C254" s="253"/>
      <c r="D254" s="253"/>
      <c r="E254" s="253"/>
      <c r="F254" s="182"/>
      <c r="G254" s="253"/>
      <c r="H254" s="182"/>
      <c r="I254" s="253"/>
    </row>
    <row r="255" spans="1:9" ht="12.75">
      <c r="A255" s="195" t="s">
        <v>449</v>
      </c>
      <c r="B255" s="150">
        <v>18277599</v>
      </c>
      <c r="C255" s="253"/>
      <c r="D255" s="253"/>
      <c r="E255" s="253"/>
      <c r="F255" s="253"/>
      <c r="G255" s="253"/>
      <c r="H255" s="253"/>
      <c r="I255" s="253"/>
    </row>
    <row r="256" spans="1:9" ht="12.75">
      <c r="A256" s="195" t="s">
        <v>450</v>
      </c>
      <c r="B256" s="150">
        <v>7433270</v>
      </c>
      <c r="C256" s="253"/>
      <c r="D256" s="253"/>
      <c r="E256" s="253"/>
      <c r="F256" s="253"/>
      <c r="G256" s="253"/>
      <c r="H256" s="253"/>
      <c r="I256" s="253"/>
    </row>
    <row r="257" spans="1:9" ht="13.5" thickBot="1">
      <c r="A257" s="195" t="s">
        <v>451</v>
      </c>
      <c r="B257" s="159">
        <v>23846603</v>
      </c>
      <c r="C257" s="253"/>
      <c r="D257" s="253"/>
      <c r="E257" s="253"/>
      <c r="F257" s="253"/>
      <c r="G257" s="253"/>
      <c r="H257" s="253"/>
      <c r="I257" s="253"/>
    </row>
    <row r="258" spans="1:10" ht="13.5" thickBot="1">
      <c r="A258" s="255"/>
      <c r="B258" s="135">
        <f>SUM(B254:B257)</f>
        <v>108487879</v>
      </c>
      <c r="C258" s="253"/>
      <c r="D258" s="253"/>
      <c r="E258" s="253"/>
      <c r="F258" s="253"/>
      <c r="G258" s="253"/>
      <c r="H258" s="253"/>
      <c r="I258" s="253"/>
      <c r="J258" s="181"/>
    </row>
    <row r="259" spans="1:10" ht="12.75">
      <c r="A259" s="307"/>
      <c r="B259" s="151"/>
      <c r="C259" s="309"/>
      <c r="D259" s="309"/>
      <c r="E259" s="309"/>
      <c r="F259" s="309"/>
      <c r="G259" s="309"/>
      <c r="H259" s="309"/>
      <c r="I259" s="309"/>
      <c r="J259" s="181"/>
    </row>
    <row r="260" spans="1:10" ht="12.75">
      <c r="A260" s="307"/>
      <c r="B260" s="151"/>
      <c r="C260" s="309"/>
      <c r="D260" s="309"/>
      <c r="E260" s="309"/>
      <c r="F260" s="309"/>
      <c r="G260" s="309"/>
      <c r="H260" s="309"/>
      <c r="I260" s="309"/>
      <c r="J260" s="181"/>
    </row>
    <row r="261" spans="1:9" ht="12.75">
      <c r="A261" s="306" t="s">
        <v>637</v>
      </c>
      <c r="B261" s="309"/>
      <c r="C261" s="309"/>
      <c r="D261" s="309"/>
      <c r="E261" s="309"/>
      <c r="F261" s="309"/>
      <c r="G261" s="309"/>
      <c r="H261" s="309"/>
      <c r="I261" s="309"/>
    </row>
    <row r="262" spans="1:9" ht="12.75">
      <c r="A262" s="308"/>
      <c r="B262" s="309"/>
      <c r="C262" s="309"/>
      <c r="D262" s="309"/>
      <c r="E262" s="309"/>
      <c r="F262" s="309"/>
      <c r="G262" s="309"/>
      <c r="H262" s="309"/>
      <c r="I262" s="309"/>
    </row>
    <row r="263" spans="1:9" ht="12.75">
      <c r="A263" s="133"/>
      <c r="B263" s="305" t="s">
        <v>594</v>
      </c>
      <c r="C263" s="305" t="s">
        <v>597</v>
      </c>
      <c r="D263" s="309"/>
      <c r="E263" s="309"/>
      <c r="F263" s="309"/>
      <c r="G263" s="309"/>
      <c r="H263" s="309"/>
      <c r="I263" s="309"/>
    </row>
    <row r="264" spans="1:9" ht="25.5">
      <c r="A264" s="198" t="s">
        <v>436</v>
      </c>
      <c r="B264" s="199">
        <v>474588</v>
      </c>
      <c r="C264" s="199">
        <v>811355</v>
      </c>
      <c r="D264" s="309"/>
      <c r="E264" s="309"/>
      <c r="F264" s="309"/>
      <c r="G264" s="309"/>
      <c r="H264" s="309"/>
      <c r="I264" s="309"/>
    </row>
    <row r="265" spans="1:9" ht="12.75">
      <c r="A265" s="198" t="s">
        <v>437</v>
      </c>
      <c r="B265" s="143">
        <v>986589</v>
      </c>
      <c r="C265" s="199">
        <v>1464172</v>
      </c>
      <c r="D265" s="309"/>
      <c r="E265" s="309"/>
      <c r="F265" s="309"/>
      <c r="G265" s="309"/>
      <c r="H265" s="309"/>
      <c r="I265" s="309"/>
    </row>
    <row r="266" spans="1:9" ht="13.5" thickBot="1">
      <c r="A266" s="198" t="s">
        <v>438</v>
      </c>
      <c r="B266" s="200">
        <v>9797</v>
      </c>
      <c r="C266" s="200">
        <v>50207</v>
      </c>
      <c r="D266" s="309"/>
      <c r="E266" s="309"/>
      <c r="F266" s="309"/>
      <c r="G266" s="309"/>
      <c r="H266" s="309"/>
      <c r="I266" s="309"/>
    </row>
    <row r="267" spans="1:9" ht="13.5" thickBot="1">
      <c r="A267" s="309"/>
      <c r="B267" s="175">
        <f>SUM(B264:B266)</f>
        <v>1470974</v>
      </c>
      <c r="C267" s="140">
        <f>SUM(C264:C266)</f>
        <v>2325734</v>
      </c>
      <c r="D267" s="309"/>
      <c r="E267" s="309"/>
      <c r="F267" s="309"/>
      <c r="G267" s="309"/>
      <c r="H267" s="309"/>
      <c r="I267" s="309"/>
    </row>
    <row r="268" spans="1:9" ht="12.75">
      <c r="A268" s="253"/>
      <c r="B268" s="253"/>
      <c r="C268" s="253"/>
      <c r="D268" s="253"/>
      <c r="E268" s="253"/>
      <c r="F268" s="253"/>
      <c r="G268" s="253"/>
      <c r="H268" s="253"/>
      <c r="I268" s="253"/>
    </row>
    <row r="269" ht="12.75">
      <c r="A269" s="171"/>
    </row>
    <row r="270" ht="12.75">
      <c r="A270" s="171" t="s">
        <v>549</v>
      </c>
    </row>
    <row r="271" spans="1:9" ht="12.75">
      <c r="A271" s="169"/>
      <c r="B271" s="169"/>
      <c r="C271" s="169"/>
      <c r="D271" s="169"/>
      <c r="E271" s="169"/>
      <c r="F271" s="169"/>
      <c r="G271" s="169"/>
      <c r="H271" s="169"/>
      <c r="I271" s="169"/>
    </row>
    <row r="272" spans="1:3" ht="12.75">
      <c r="A272" s="174"/>
      <c r="B272" s="130" t="s">
        <v>594</v>
      </c>
      <c r="C272" s="130" t="s">
        <v>597</v>
      </c>
    </row>
    <row r="273" spans="1:3" ht="12.75">
      <c r="A273" s="198" t="s">
        <v>452</v>
      </c>
      <c r="B273" s="199">
        <v>30000</v>
      </c>
      <c r="C273" s="199">
        <v>160000</v>
      </c>
    </row>
    <row r="274" spans="1:3" ht="13.5" thickBot="1">
      <c r="A274" s="198" t="s">
        <v>453</v>
      </c>
      <c r="B274" s="200">
        <v>660961</v>
      </c>
      <c r="C274" s="200">
        <v>559214</v>
      </c>
    </row>
    <row r="275" spans="1:3" ht="12.75">
      <c r="A275" s="211"/>
      <c r="B275" s="212">
        <f>SUM(B273:B274)</f>
        <v>690961</v>
      </c>
      <c r="C275" s="212">
        <f>SUM(C273:C274)</f>
        <v>719214</v>
      </c>
    </row>
    <row r="276" spans="1:3" ht="13.5" thickBot="1">
      <c r="A276" s="154" t="s">
        <v>421</v>
      </c>
      <c r="B276" s="210">
        <v>-30000</v>
      </c>
      <c r="C276" s="210">
        <v>-160000</v>
      </c>
    </row>
    <row r="277" spans="1:3" ht="13.5" thickBot="1">
      <c r="A277" s="213"/>
      <c r="B277" s="214">
        <f>SUM(B275:B276)</f>
        <v>660961</v>
      </c>
      <c r="C277" s="214">
        <f>SUM(C275:C276)</f>
        <v>559214</v>
      </c>
    </row>
    <row r="278" ht="12.75">
      <c r="A278" s="177"/>
    </row>
    <row r="280" ht="12.75">
      <c r="A280" s="171" t="s">
        <v>550</v>
      </c>
    </row>
    <row r="282" spans="1:3" ht="12.75">
      <c r="A282" s="174"/>
      <c r="B282" s="130" t="s">
        <v>594</v>
      </c>
      <c r="C282" s="130" t="s">
        <v>597</v>
      </c>
    </row>
    <row r="283" spans="1:3" ht="12.75">
      <c r="A283" s="198" t="s">
        <v>454</v>
      </c>
      <c r="B283" s="199">
        <v>946491</v>
      </c>
      <c r="C283" s="199">
        <v>1057223</v>
      </c>
    </row>
    <row r="284" spans="1:3" ht="12.75">
      <c r="A284" s="198" t="s">
        <v>455</v>
      </c>
      <c r="B284" s="199">
        <v>411476</v>
      </c>
      <c r="C284" s="199">
        <v>7385</v>
      </c>
    </row>
    <row r="285" spans="1:3" ht="13.5" thickBot="1">
      <c r="A285" s="198" t="s">
        <v>456</v>
      </c>
      <c r="B285" s="200">
        <v>14459</v>
      </c>
      <c r="C285" s="200">
        <v>83434</v>
      </c>
    </row>
    <row r="286" spans="1:3" ht="13.5" thickBot="1">
      <c r="A286" s="172"/>
      <c r="B286" s="142">
        <f>SUM(B283:B285)</f>
        <v>1372426</v>
      </c>
      <c r="C286" s="142">
        <f>SUM(C283:C285)</f>
        <v>1148042</v>
      </c>
    </row>
    <row r="289" ht="12.75">
      <c r="A289" s="171"/>
    </row>
    <row r="290" ht="12.75">
      <c r="A290" s="171" t="s">
        <v>551</v>
      </c>
    </row>
    <row r="291" ht="12.75">
      <c r="A291" s="141"/>
    </row>
    <row r="292" spans="1:3" ht="12.75">
      <c r="A292" s="133"/>
      <c r="B292" s="130" t="s">
        <v>594</v>
      </c>
      <c r="C292" s="130" t="s">
        <v>597</v>
      </c>
    </row>
    <row r="293" spans="1:3" ht="25.5">
      <c r="A293" s="198" t="s">
        <v>457</v>
      </c>
      <c r="B293" s="199">
        <v>41285676</v>
      </c>
      <c r="C293" s="199">
        <v>48419816</v>
      </c>
    </row>
    <row r="294" spans="1:3" ht="12.75">
      <c r="A294" s="198" t="s">
        <v>458</v>
      </c>
      <c r="B294" s="199">
        <v>1167134</v>
      </c>
      <c r="C294" s="199">
        <v>1637903</v>
      </c>
    </row>
    <row r="295" spans="1:3" ht="13.5" thickBot="1">
      <c r="A295" s="198" t="s">
        <v>459</v>
      </c>
      <c r="B295" s="200">
        <v>18595554</v>
      </c>
      <c r="C295" s="200">
        <v>2981847</v>
      </c>
    </row>
    <row r="296" spans="1:3" ht="13.5" thickBot="1">
      <c r="A296" s="172"/>
      <c r="B296" s="135">
        <f>SUM(B293:B295)</f>
        <v>61048364</v>
      </c>
      <c r="C296" s="135">
        <f>SUM(C293:C295)</f>
        <v>53039566</v>
      </c>
    </row>
    <row r="297" ht="12.75">
      <c r="A297" s="141"/>
    </row>
    <row r="298" ht="12.75">
      <c r="A298" s="171"/>
    </row>
    <row r="299" ht="12.75">
      <c r="A299" s="171" t="s">
        <v>552</v>
      </c>
    </row>
    <row r="300" ht="12.75">
      <c r="A300" s="177"/>
    </row>
    <row r="301" spans="1:9" ht="39.75" customHeight="1">
      <c r="A301" s="475" t="s">
        <v>564</v>
      </c>
      <c r="B301" s="475"/>
      <c r="C301" s="475"/>
      <c r="D301" s="475"/>
      <c r="E301" s="475"/>
      <c r="F301" s="475"/>
      <c r="G301" s="475"/>
      <c r="H301" s="475"/>
      <c r="I301" s="475"/>
    </row>
    <row r="302" spans="1:9" ht="12.75">
      <c r="A302" s="475"/>
      <c r="B302" s="475"/>
      <c r="C302" s="475"/>
      <c r="D302" s="475"/>
      <c r="E302" s="475"/>
      <c r="F302" s="475"/>
      <c r="G302" s="475"/>
      <c r="H302" s="475"/>
      <c r="I302" s="475"/>
    </row>
    <row r="303" spans="1:9" ht="39" customHeight="1">
      <c r="A303" s="475" t="s">
        <v>563</v>
      </c>
      <c r="B303" s="475"/>
      <c r="C303" s="475"/>
      <c r="D303" s="475"/>
      <c r="E303" s="475"/>
      <c r="F303" s="475"/>
      <c r="G303" s="475"/>
      <c r="H303" s="475"/>
      <c r="I303" s="475"/>
    </row>
    <row r="304" spans="1:9" ht="12.75">
      <c r="A304" s="475"/>
      <c r="B304" s="475"/>
      <c r="C304" s="475"/>
      <c r="D304" s="475"/>
      <c r="E304" s="475"/>
      <c r="F304" s="475"/>
      <c r="G304" s="475"/>
      <c r="H304" s="475"/>
      <c r="I304" s="475"/>
    </row>
    <row r="305" spans="1:9" ht="12.75" customHeight="1">
      <c r="A305" s="475" t="s">
        <v>605</v>
      </c>
      <c r="B305" s="475"/>
      <c r="C305" s="475"/>
      <c r="D305" s="475"/>
      <c r="E305" s="475"/>
      <c r="F305" s="475"/>
      <c r="G305" s="475"/>
      <c r="H305" s="475"/>
      <c r="I305" s="475"/>
    </row>
    <row r="306" spans="1:9" ht="12.75">
      <c r="A306" s="169"/>
      <c r="B306" s="169"/>
      <c r="C306" s="169"/>
      <c r="D306" s="169"/>
      <c r="E306" s="169"/>
      <c r="F306" s="169"/>
      <c r="G306" s="169"/>
      <c r="H306" s="169"/>
      <c r="I306" s="169"/>
    </row>
    <row r="307" spans="1:9" ht="12.75">
      <c r="A307" s="169" t="s">
        <v>572</v>
      </c>
      <c r="B307" s="303">
        <v>69206497</v>
      </c>
      <c r="C307" s="169"/>
      <c r="D307" s="169"/>
      <c r="E307" s="169"/>
      <c r="F307" s="169"/>
      <c r="G307" s="169"/>
      <c r="H307" s="169"/>
      <c r="I307" s="169"/>
    </row>
    <row r="308" spans="1:9" ht="12.75">
      <c r="A308" s="169" t="s">
        <v>460</v>
      </c>
      <c r="B308" s="303">
        <v>2820070</v>
      </c>
      <c r="C308" s="169"/>
      <c r="D308" s="169"/>
      <c r="E308" s="169"/>
      <c r="F308" s="169"/>
      <c r="G308" s="169"/>
      <c r="H308" s="169"/>
      <c r="I308" s="169"/>
    </row>
    <row r="309" spans="1:9" ht="12.75">
      <c r="A309" s="169" t="s">
        <v>461</v>
      </c>
      <c r="B309" s="304">
        <f>B307/B308</f>
        <v>24.540701826550404</v>
      </c>
      <c r="C309" s="169"/>
      <c r="D309" s="169"/>
      <c r="E309" s="169"/>
      <c r="F309" s="169"/>
      <c r="G309" s="169"/>
      <c r="H309" s="169"/>
      <c r="I309" s="169"/>
    </row>
    <row r="310" spans="1:12" ht="12.75">
      <c r="A310" s="169"/>
      <c r="B310" s="169"/>
      <c r="C310" s="169"/>
      <c r="D310" s="169"/>
      <c r="E310" s="169"/>
      <c r="F310" s="169"/>
      <c r="G310" s="169"/>
      <c r="H310" s="169"/>
      <c r="I310" s="169"/>
      <c r="L310" s="250"/>
    </row>
    <row r="311" spans="1:9" ht="12.75" customHeight="1">
      <c r="A311" s="478" t="s">
        <v>608</v>
      </c>
      <c r="B311" s="478"/>
      <c r="C311" s="478"/>
      <c r="D311" s="478"/>
      <c r="E311" s="478"/>
      <c r="F311" s="478"/>
      <c r="G311" s="478"/>
      <c r="H311" s="478"/>
      <c r="I311" s="478"/>
    </row>
    <row r="312" spans="1:6" ht="12.75">
      <c r="A312" s="512"/>
      <c r="B312" s="512"/>
      <c r="C312" s="512"/>
      <c r="D312" s="512"/>
      <c r="E312" s="512"/>
      <c r="F312" s="156"/>
    </row>
    <row r="313" spans="1:9" ht="27.75" customHeight="1">
      <c r="A313" s="478" t="s">
        <v>610</v>
      </c>
      <c r="B313" s="478"/>
      <c r="C313" s="478"/>
      <c r="D313" s="478"/>
      <c r="E313" s="478"/>
      <c r="F313" s="478"/>
      <c r="G313" s="478"/>
      <c r="H313" s="478"/>
      <c r="I313" s="478"/>
    </row>
    <row r="314" spans="1:9" ht="12.75" customHeight="1">
      <c r="A314" s="475" t="s">
        <v>607</v>
      </c>
      <c r="B314" s="475"/>
      <c r="C314" s="475"/>
      <c r="D314" s="475"/>
      <c r="E314" s="475"/>
      <c r="F314" s="475"/>
      <c r="G314" s="475"/>
      <c r="H314" s="475"/>
      <c r="I314" s="475"/>
    </row>
    <row r="315" spans="1:6" ht="12.75">
      <c r="A315" s="512"/>
      <c r="B315" s="512"/>
      <c r="C315" s="512"/>
      <c r="D315" s="512"/>
      <c r="E315" s="512"/>
      <c r="F315" s="156"/>
    </row>
    <row r="316" spans="1:9" ht="12.75">
      <c r="A316" s="258" t="s">
        <v>611</v>
      </c>
      <c r="B316" s="258"/>
      <c r="C316" s="258"/>
      <c r="D316" s="258"/>
      <c r="E316" s="258"/>
      <c r="F316" s="156"/>
      <c r="G316" s="258"/>
      <c r="H316" s="258"/>
      <c r="I316" s="258"/>
    </row>
    <row r="317" spans="1:9" ht="13.5" thickBot="1">
      <c r="A317" s="259"/>
      <c r="B317" s="259"/>
      <c r="C317" s="259"/>
      <c r="D317" s="259"/>
      <c r="E317" s="259"/>
      <c r="F317" s="156"/>
      <c r="G317" s="258"/>
      <c r="H317" s="258"/>
      <c r="I317" s="258"/>
    </row>
    <row r="318" spans="1:9" s="281" customFormat="1" ht="15" customHeight="1" thickBot="1">
      <c r="A318" s="489" t="s">
        <v>612</v>
      </c>
      <c r="B318" s="490"/>
      <c r="C318" s="490"/>
      <c r="D318" s="491"/>
      <c r="E318" s="495" t="s">
        <v>594</v>
      </c>
      <c r="F318" s="496"/>
      <c r="G318" s="495" t="s">
        <v>597</v>
      </c>
      <c r="H318" s="496"/>
      <c r="I318" s="283"/>
    </row>
    <row r="319" spans="1:9" s="281" customFormat="1" ht="29.25" customHeight="1" thickBot="1">
      <c r="A319" s="492"/>
      <c r="B319" s="493"/>
      <c r="C319" s="493"/>
      <c r="D319" s="494"/>
      <c r="E319" s="284" t="s">
        <v>613</v>
      </c>
      <c r="F319" s="285" t="s">
        <v>614</v>
      </c>
      <c r="G319" s="284" t="s">
        <v>613</v>
      </c>
      <c r="H319" s="285" t="s">
        <v>614</v>
      </c>
      <c r="I319" s="283"/>
    </row>
    <row r="320" spans="1:9" s="281" customFormat="1" ht="15.75" customHeight="1" thickBot="1">
      <c r="A320" s="479" t="s">
        <v>615</v>
      </c>
      <c r="B320" s="480"/>
      <c r="C320" s="480"/>
      <c r="D320" s="481"/>
      <c r="E320" s="286">
        <v>18595.69</v>
      </c>
      <c r="F320" s="287">
        <v>65.9405</v>
      </c>
      <c r="G320" s="286">
        <v>18595.69</v>
      </c>
      <c r="H320" s="287">
        <v>65.9405</v>
      </c>
      <c r="I320" s="283"/>
    </row>
    <row r="321" spans="1:9" s="281" customFormat="1" ht="15.75" customHeight="1" thickBot="1">
      <c r="A321" s="479"/>
      <c r="B321" s="480"/>
      <c r="C321" s="480"/>
      <c r="D321" s="481"/>
      <c r="E321" s="288">
        <f>E320</f>
        <v>18595.69</v>
      </c>
      <c r="F321" s="289">
        <f>F320</f>
        <v>65.9405</v>
      </c>
      <c r="G321" s="290">
        <f>G320</f>
        <v>18595.69</v>
      </c>
      <c r="H321" s="289">
        <f>H320</f>
        <v>65.9405</v>
      </c>
      <c r="I321" s="283"/>
    </row>
    <row r="322" spans="1:9" s="281" customFormat="1" ht="25.5" customHeight="1">
      <c r="A322" s="482" t="s">
        <v>562</v>
      </c>
      <c r="B322" s="483"/>
      <c r="C322" s="483"/>
      <c r="D322" s="484"/>
      <c r="E322" s="291">
        <v>1605.14</v>
      </c>
      <c r="F322" s="292">
        <v>5.6918</v>
      </c>
      <c r="G322" s="291">
        <v>0</v>
      </c>
      <c r="H322" s="292">
        <v>0</v>
      </c>
      <c r="I322" s="283"/>
    </row>
    <row r="323" spans="1:9" s="281" customFormat="1" ht="25.5" customHeight="1">
      <c r="A323" s="485" t="s">
        <v>586</v>
      </c>
      <c r="B323" s="486"/>
      <c r="C323" s="486"/>
      <c r="D323" s="487"/>
      <c r="E323" s="291">
        <v>1384.71</v>
      </c>
      <c r="F323" s="292">
        <v>4.9102</v>
      </c>
      <c r="G323" s="291">
        <v>45.09</v>
      </c>
      <c r="H323" s="292">
        <v>0.1599</v>
      </c>
      <c r="I323" s="283"/>
    </row>
    <row r="324" spans="1:9" s="281" customFormat="1" ht="12.75">
      <c r="A324" s="485" t="s">
        <v>462</v>
      </c>
      <c r="B324" s="486"/>
      <c r="C324" s="486"/>
      <c r="D324" s="487"/>
      <c r="E324" s="291">
        <v>1345</v>
      </c>
      <c r="F324" s="292">
        <v>4.7694</v>
      </c>
      <c r="G324" s="291">
        <v>1345</v>
      </c>
      <c r="H324" s="292">
        <v>4.7694</v>
      </c>
      <c r="I324" s="283"/>
    </row>
    <row r="325" spans="1:9" s="281" customFormat="1" ht="12.75">
      <c r="A325" s="485" t="s">
        <v>463</v>
      </c>
      <c r="B325" s="486"/>
      <c r="C325" s="486"/>
      <c r="D325" s="487"/>
      <c r="E325" s="291">
        <v>978.91</v>
      </c>
      <c r="F325" s="292">
        <v>3.4712</v>
      </c>
      <c r="G325" s="291">
        <v>978.91</v>
      </c>
      <c r="H325" s="292">
        <v>3.4712</v>
      </c>
      <c r="I325" s="283"/>
    </row>
    <row r="326" spans="1:9" s="281" customFormat="1" ht="12.75">
      <c r="A326" s="485" t="s">
        <v>464</v>
      </c>
      <c r="B326" s="486"/>
      <c r="C326" s="486"/>
      <c r="D326" s="487"/>
      <c r="E326" s="291">
        <v>765.82</v>
      </c>
      <c r="F326" s="292">
        <v>2.7156</v>
      </c>
      <c r="G326" s="291">
        <v>765.82</v>
      </c>
      <c r="H326" s="292">
        <v>2.7156</v>
      </c>
      <c r="I326" s="283"/>
    </row>
    <row r="327" spans="1:9" s="281" customFormat="1" ht="12.75">
      <c r="A327" s="485" t="s">
        <v>465</v>
      </c>
      <c r="B327" s="486"/>
      <c r="C327" s="486"/>
      <c r="D327" s="487"/>
      <c r="E327" s="291">
        <v>428.09</v>
      </c>
      <c r="F327" s="292">
        <v>1.518</v>
      </c>
      <c r="G327" s="291">
        <v>1716.27</v>
      </c>
      <c r="H327" s="292">
        <v>6.0859</v>
      </c>
      <c r="I327" s="283"/>
    </row>
    <row r="328" spans="1:9" s="281" customFormat="1" ht="12.75">
      <c r="A328" s="485" t="s">
        <v>467</v>
      </c>
      <c r="B328" s="486"/>
      <c r="C328" s="486"/>
      <c r="D328" s="487"/>
      <c r="E328" s="291">
        <v>303.01</v>
      </c>
      <c r="F328" s="292">
        <v>1.0745</v>
      </c>
      <c r="G328" s="291">
        <v>303.01</v>
      </c>
      <c r="H328" s="292">
        <v>1.0745</v>
      </c>
      <c r="I328" s="283"/>
    </row>
    <row r="329" spans="1:9" s="281" customFormat="1" ht="12.75">
      <c r="A329" s="485" t="s">
        <v>584</v>
      </c>
      <c r="B329" s="486"/>
      <c r="C329" s="486"/>
      <c r="D329" s="487"/>
      <c r="E329" s="291">
        <v>202</v>
      </c>
      <c r="F329" s="292">
        <v>0.7163</v>
      </c>
      <c r="G329" s="291">
        <v>202</v>
      </c>
      <c r="H329" s="292">
        <v>0.7163</v>
      </c>
      <c r="I329" s="283"/>
    </row>
    <row r="330" spans="1:9" s="281" customFormat="1" ht="25.5" customHeight="1">
      <c r="A330" s="485" t="s">
        <v>616</v>
      </c>
      <c r="B330" s="486"/>
      <c r="C330" s="486"/>
      <c r="D330" s="487"/>
      <c r="E330" s="291">
        <v>143.53</v>
      </c>
      <c r="F330" s="292">
        <v>0.509</v>
      </c>
      <c r="G330" s="291">
        <v>143.53</v>
      </c>
      <c r="H330" s="292">
        <v>0.509</v>
      </c>
      <c r="I330" s="283"/>
    </row>
    <row r="331" spans="1:9" s="281" customFormat="1" ht="27" customHeight="1">
      <c r="A331" s="485" t="s">
        <v>617</v>
      </c>
      <c r="B331" s="486"/>
      <c r="C331" s="486"/>
      <c r="D331" s="487"/>
      <c r="E331" s="291">
        <v>126.81</v>
      </c>
      <c r="F331" s="292">
        <v>0.4497</v>
      </c>
      <c r="G331" s="291">
        <v>229.49</v>
      </c>
      <c r="H331" s="292">
        <v>0.8138</v>
      </c>
      <c r="I331" s="283"/>
    </row>
    <row r="332" spans="1:9" s="281" customFormat="1" ht="12.75">
      <c r="A332" s="485" t="s">
        <v>618</v>
      </c>
      <c r="B332" s="486"/>
      <c r="C332" s="486"/>
      <c r="D332" s="487"/>
      <c r="E332" s="291">
        <v>107.84</v>
      </c>
      <c r="F332" s="292">
        <v>0.3824</v>
      </c>
      <c r="G332" s="291">
        <v>165.85</v>
      </c>
      <c r="H332" s="292">
        <v>0.5881</v>
      </c>
      <c r="I332" s="283"/>
    </row>
    <row r="333" spans="1:9" s="281" customFormat="1" ht="12.75">
      <c r="A333" s="485" t="s">
        <v>619</v>
      </c>
      <c r="B333" s="486"/>
      <c r="C333" s="486"/>
      <c r="D333" s="487"/>
      <c r="E333" s="291">
        <v>100</v>
      </c>
      <c r="F333" s="292">
        <v>0.3546</v>
      </c>
      <c r="G333" s="291">
        <v>100</v>
      </c>
      <c r="H333" s="292">
        <v>0.3546</v>
      </c>
      <c r="I333" s="283"/>
    </row>
    <row r="334" spans="1:9" s="281" customFormat="1" ht="12.75">
      <c r="A334" s="485" t="s">
        <v>466</v>
      </c>
      <c r="B334" s="486"/>
      <c r="C334" s="486"/>
      <c r="D334" s="487"/>
      <c r="E334" s="291">
        <v>91.23</v>
      </c>
      <c r="F334" s="292">
        <v>0.3235</v>
      </c>
      <c r="G334" s="291">
        <v>365</v>
      </c>
      <c r="H334" s="292">
        <v>1.2943</v>
      </c>
      <c r="I334" s="283"/>
    </row>
    <row r="335" spans="1:9" s="281" customFormat="1" ht="26.25" customHeight="1">
      <c r="A335" s="485" t="s">
        <v>620</v>
      </c>
      <c r="B335" s="486"/>
      <c r="C335" s="486"/>
      <c r="D335" s="487"/>
      <c r="E335" s="291">
        <v>84.83</v>
      </c>
      <c r="F335" s="292">
        <v>0.3008</v>
      </c>
      <c r="G335" s="291">
        <v>0</v>
      </c>
      <c r="H335" s="292">
        <v>0</v>
      </c>
      <c r="I335" s="283"/>
    </row>
    <row r="336" spans="1:9" s="281" customFormat="1" ht="12.75">
      <c r="A336" s="485" t="s">
        <v>621</v>
      </c>
      <c r="B336" s="486"/>
      <c r="C336" s="486"/>
      <c r="D336" s="487"/>
      <c r="E336" s="291">
        <v>74.34</v>
      </c>
      <c r="F336" s="292">
        <v>0.2636</v>
      </c>
      <c r="G336" s="291">
        <v>64.79</v>
      </c>
      <c r="H336" s="292">
        <v>0.2297</v>
      </c>
      <c r="I336" s="283"/>
    </row>
    <row r="337" spans="1:9" s="281" customFormat="1" ht="12.75">
      <c r="A337" s="485" t="s">
        <v>622</v>
      </c>
      <c r="B337" s="486"/>
      <c r="C337" s="486"/>
      <c r="D337" s="487"/>
      <c r="E337" s="291">
        <v>60.03</v>
      </c>
      <c r="F337" s="292">
        <v>0.2129</v>
      </c>
      <c r="G337" s="291">
        <v>45.89</v>
      </c>
      <c r="H337" s="292">
        <v>0.1627</v>
      </c>
      <c r="I337" s="283"/>
    </row>
    <row r="338" spans="1:9" s="281" customFormat="1" ht="12.75">
      <c r="A338" s="485" t="s">
        <v>623</v>
      </c>
      <c r="B338" s="486"/>
      <c r="C338" s="486"/>
      <c r="D338" s="487"/>
      <c r="E338" s="291">
        <v>56.6</v>
      </c>
      <c r="F338" s="292">
        <v>0.2007</v>
      </c>
      <c r="G338" s="291">
        <v>56.6</v>
      </c>
      <c r="H338" s="292">
        <v>0.2007</v>
      </c>
      <c r="I338" s="283"/>
    </row>
    <row r="339" spans="1:9" s="281" customFormat="1" ht="12.75">
      <c r="A339" s="485" t="s">
        <v>624</v>
      </c>
      <c r="B339" s="486"/>
      <c r="C339" s="486"/>
      <c r="D339" s="487"/>
      <c r="E339" s="291">
        <v>43.39</v>
      </c>
      <c r="F339" s="292">
        <v>0.1539</v>
      </c>
      <c r="G339" s="291">
        <v>43.39</v>
      </c>
      <c r="H339" s="292">
        <v>0.1539</v>
      </c>
      <c r="I339" s="283"/>
    </row>
    <row r="340" spans="1:9" s="281" customFormat="1" ht="12.75">
      <c r="A340" s="485" t="s">
        <v>625</v>
      </c>
      <c r="B340" s="486"/>
      <c r="C340" s="486"/>
      <c r="D340" s="487"/>
      <c r="E340" s="291">
        <v>37.74</v>
      </c>
      <c r="F340" s="292">
        <v>0.1338</v>
      </c>
      <c r="G340" s="291">
        <v>37.74</v>
      </c>
      <c r="H340" s="292">
        <v>0.1338</v>
      </c>
      <c r="I340" s="283"/>
    </row>
    <row r="341" spans="1:9" s="281" customFormat="1" ht="12.75">
      <c r="A341" s="485" t="s">
        <v>626</v>
      </c>
      <c r="B341" s="486"/>
      <c r="C341" s="486"/>
      <c r="D341" s="487"/>
      <c r="E341" s="291">
        <v>37.73</v>
      </c>
      <c r="F341" s="292">
        <v>0.1338</v>
      </c>
      <c r="G341" s="291">
        <v>0</v>
      </c>
      <c r="H341" s="292">
        <v>0</v>
      </c>
      <c r="I341" s="283"/>
    </row>
    <row r="342" spans="1:9" s="281" customFormat="1" ht="12.75">
      <c r="A342" s="485" t="s">
        <v>627</v>
      </c>
      <c r="B342" s="486"/>
      <c r="C342" s="486"/>
      <c r="D342" s="487"/>
      <c r="E342" s="291">
        <v>33.76</v>
      </c>
      <c r="F342" s="292">
        <v>0.1197</v>
      </c>
      <c r="G342" s="291">
        <v>0</v>
      </c>
      <c r="H342" s="292">
        <v>0</v>
      </c>
      <c r="I342" s="283"/>
    </row>
    <row r="343" spans="1:9" s="281" customFormat="1" ht="12.75">
      <c r="A343" s="485" t="s">
        <v>628</v>
      </c>
      <c r="B343" s="486"/>
      <c r="C343" s="486"/>
      <c r="D343" s="487"/>
      <c r="E343" s="291">
        <v>31.51</v>
      </c>
      <c r="F343" s="292">
        <v>0.1117</v>
      </c>
      <c r="G343" s="291">
        <v>0</v>
      </c>
      <c r="H343" s="292">
        <v>0</v>
      </c>
      <c r="I343" s="283"/>
    </row>
    <row r="344" spans="1:9" s="281" customFormat="1" ht="15.75" customHeight="1" thickBot="1">
      <c r="A344" s="515" t="s">
        <v>629</v>
      </c>
      <c r="B344" s="516"/>
      <c r="C344" s="516"/>
      <c r="D344" s="517"/>
      <c r="E344" s="293">
        <v>30.43</v>
      </c>
      <c r="F344" s="294">
        <v>0.1079</v>
      </c>
      <c r="G344" s="295">
        <v>0</v>
      </c>
      <c r="H344" s="294">
        <v>0</v>
      </c>
      <c r="I344" s="283"/>
    </row>
    <row r="345" spans="1:9" s="281" customFormat="1" ht="13.5" thickBot="1">
      <c r="A345" s="479"/>
      <c r="B345" s="480"/>
      <c r="C345" s="480"/>
      <c r="D345" s="481"/>
      <c r="E345" s="296">
        <f>SUM(E322:E344)</f>
        <v>8072.450000000001</v>
      </c>
      <c r="F345" s="297">
        <f>SUM(F322:F344)</f>
        <v>28.625000000000007</v>
      </c>
      <c r="G345" s="298">
        <f>SUM(G322:G344)</f>
        <v>6608.380000000001</v>
      </c>
      <c r="H345" s="297">
        <f>SUM(H322:H344)</f>
        <v>23.43340000000001</v>
      </c>
      <c r="I345" s="283"/>
    </row>
    <row r="346" spans="1:9" s="281" customFormat="1" ht="15.75" customHeight="1" thickBot="1">
      <c r="A346" s="479" t="s">
        <v>630</v>
      </c>
      <c r="B346" s="480"/>
      <c r="C346" s="480"/>
      <c r="D346" s="481"/>
      <c r="E346" s="299">
        <v>1532.4999999999957</v>
      </c>
      <c r="F346" s="300">
        <v>5.433999999999968</v>
      </c>
      <c r="G346" s="299">
        <v>2996.569999999996</v>
      </c>
      <c r="H346" s="300">
        <v>10.625599999999977</v>
      </c>
      <c r="I346" s="283"/>
    </row>
    <row r="347" spans="1:11" s="281" customFormat="1" ht="15.75" customHeight="1" thickBot="1">
      <c r="A347" s="479"/>
      <c r="B347" s="480"/>
      <c r="C347" s="480"/>
      <c r="D347" s="481"/>
      <c r="E347" s="288">
        <f>E321+E345+E346</f>
        <v>28200.639999999996</v>
      </c>
      <c r="F347" s="301">
        <f>F321+F345+F346</f>
        <v>99.99949999999998</v>
      </c>
      <c r="G347" s="290">
        <f>G321+G345+G346</f>
        <v>28200.639999999996</v>
      </c>
      <c r="H347" s="301">
        <f>H321+H345+H346</f>
        <v>99.99949999999998</v>
      </c>
      <c r="I347" s="283"/>
      <c r="J347" s="282"/>
      <c r="K347" s="282"/>
    </row>
    <row r="348" spans="1:9" ht="12.75">
      <c r="A348" s="270"/>
      <c r="B348" s="270"/>
      <c r="C348" s="270"/>
      <c r="D348" s="270"/>
      <c r="E348" s="270"/>
      <c r="F348" s="156"/>
      <c r="G348" s="269"/>
      <c r="H348" s="269"/>
      <c r="I348" s="182"/>
    </row>
    <row r="349" spans="1:6" ht="12.75">
      <c r="A349" s="171"/>
      <c r="B349" s="171"/>
      <c r="C349" s="171"/>
      <c r="D349" s="171"/>
      <c r="E349" s="171"/>
      <c r="F349" s="156"/>
    </row>
    <row r="350" spans="1:7" ht="12.75">
      <c r="A350" s="488" t="s">
        <v>553</v>
      </c>
      <c r="B350" s="488"/>
      <c r="C350" s="488"/>
      <c r="D350" s="488"/>
      <c r="E350" s="488"/>
      <c r="F350" s="156"/>
      <c r="G350" s="182"/>
    </row>
    <row r="351" spans="1:6" ht="12.75">
      <c r="A351" s="505"/>
      <c r="B351" s="505"/>
      <c r="C351" s="505"/>
      <c r="D351" s="505"/>
      <c r="E351" s="505"/>
      <c r="F351" s="156"/>
    </row>
    <row r="352" spans="2:6" ht="12.75">
      <c r="B352" s="130" t="s">
        <v>594</v>
      </c>
      <c r="C352" s="130" t="s">
        <v>597</v>
      </c>
      <c r="F352" s="156"/>
    </row>
    <row r="353" spans="1:6" ht="12.75">
      <c r="A353" s="154" t="s">
        <v>468</v>
      </c>
      <c r="B353" s="143">
        <v>37409703</v>
      </c>
      <c r="C353" s="143">
        <v>48151308</v>
      </c>
      <c r="F353" s="156"/>
    </row>
    <row r="354" spans="1:6" ht="26.25" thickBot="1">
      <c r="A354" s="154" t="s">
        <v>469</v>
      </c>
      <c r="B354" s="187">
        <v>529091707</v>
      </c>
      <c r="C354" s="187">
        <v>534003110</v>
      </c>
      <c r="F354" s="156"/>
    </row>
    <row r="355" spans="2:6" ht="13.5" thickBot="1">
      <c r="B355" s="140">
        <f>SUM(B353:B354)</f>
        <v>566501410</v>
      </c>
      <c r="C355" s="140">
        <f>SUM(C353:C354)</f>
        <v>582154418</v>
      </c>
      <c r="F355" s="156"/>
    </row>
    <row r="356" spans="1:6" ht="12.75">
      <c r="A356" s="488"/>
      <c r="B356" s="488"/>
      <c r="C356" s="488"/>
      <c r="D356" s="488"/>
      <c r="E356" s="488"/>
      <c r="F356" s="156"/>
    </row>
    <row r="357" ht="12.75">
      <c r="A357" s="156"/>
    </row>
    <row r="358" ht="12.75">
      <c r="A358" s="171" t="s">
        <v>554</v>
      </c>
    </row>
    <row r="359" ht="12.75">
      <c r="A359" s="156"/>
    </row>
    <row r="360" spans="2:6" ht="12.75">
      <c r="B360" s="130" t="s">
        <v>594</v>
      </c>
      <c r="C360" s="130" t="s">
        <v>597</v>
      </c>
      <c r="F360" s="182"/>
    </row>
    <row r="361" spans="1:6" ht="12.75">
      <c r="A361" s="154" t="s">
        <v>470</v>
      </c>
      <c r="B361" s="143">
        <v>67589816</v>
      </c>
      <c r="C361" s="143">
        <v>367780</v>
      </c>
      <c r="F361" s="182"/>
    </row>
    <row r="362" spans="1:4" ht="25.5">
      <c r="A362" s="154" t="s">
        <v>469</v>
      </c>
      <c r="B362" s="143">
        <v>1800000</v>
      </c>
      <c r="C362" s="143">
        <v>0</v>
      </c>
      <c r="D362" s="143"/>
    </row>
    <row r="363" spans="1:10" ht="25.5">
      <c r="A363" s="154" t="s">
        <v>471</v>
      </c>
      <c r="B363" s="143">
        <v>5831541</v>
      </c>
      <c r="C363" s="143">
        <v>981615</v>
      </c>
      <c r="J363" s="181"/>
    </row>
    <row r="364" spans="1:4" ht="12.75">
      <c r="A364" s="154" t="s">
        <v>567</v>
      </c>
      <c r="B364" s="249">
        <v>267952500</v>
      </c>
      <c r="C364" s="215">
        <v>266491250</v>
      </c>
      <c r="D364" s="182"/>
    </row>
    <row r="365" spans="1:3" ht="25.5">
      <c r="A365" s="154" t="s">
        <v>472</v>
      </c>
      <c r="B365" s="215">
        <v>2966647</v>
      </c>
      <c r="C365" s="215">
        <v>3898208</v>
      </c>
    </row>
    <row r="366" spans="1:9" ht="12.75">
      <c r="A366" s="154" t="s">
        <v>588</v>
      </c>
      <c r="B366" s="215">
        <v>8130081</v>
      </c>
      <c r="C366" s="215">
        <v>0</v>
      </c>
      <c r="D366" s="271"/>
      <c r="E366" s="271"/>
      <c r="F366" s="271"/>
      <c r="G366" s="271"/>
      <c r="H366" s="271"/>
      <c r="I366" s="271"/>
    </row>
    <row r="367" spans="1:3" ht="12.75">
      <c r="A367" s="154" t="s">
        <v>473</v>
      </c>
      <c r="B367" s="143">
        <v>91076827</v>
      </c>
      <c r="C367" s="143">
        <v>131895535</v>
      </c>
    </row>
    <row r="368" spans="1:3" ht="12.75">
      <c r="A368" s="198" t="s">
        <v>480</v>
      </c>
      <c r="B368" s="143">
        <v>1709888</v>
      </c>
      <c r="C368" s="199">
        <v>1694613</v>
      </c>
    </row>
    <row r="369" spans="1:3" ht="25.5">
      <c r="A369" s="198" t="s">
        <v>568</v>
      </c>
      <c r="B369" s="143">
        <v>5193249</v>
      </c>
      <c r="C369" s="199">
        <v>4798161</v>
      </c>
    </row>
    <row r="370" spans="1:3" ht="13.5" thickBot="1">
      <c r="A370" s="198" t="s">
        <v>481</v>
      </c>
      <c r="B370" s="187">
        <v>87124</v>
      </c>
      <c r="C370" s="187">
        <v>947702</v>
      </c>
    </row>
    <row r="371" spans="2:3" ht="13.5" thickBot="1">
      <c r="B371" s="140">
        <f>SUM(B361:B370)</f>
        <v>452337673</v>
      </c>
      <c r="C371" s="175">
        <f>SUM(C361:C370)</f>
        <v>411074864</v>
      </c>
    </row>
    <row r="372" ht="12.75">
      <c r="A372" s="156"/>
    </row>
    <row r="373" ht="12.75">
      <c r="A373" s="156"/>
    </row>
    <row r="374" spans="1:5" ht="12.75">
      <c r="A374" s="488" t="s">
        <v>555</v>
      </c>
      <c r="B374" s="488"/>
      <c r="C374" s="488"/>
      <c r="D374" s="488"/>
      <c r="E374" s="488"/>
    </row>
    <row r="375" ht="12.75">
      <c r="A375" s="156"/>
    </row>
    <row r="376" spans="1:9" ht="41.25" customHeight="1">
      <c r="A376" s="475" t="s">
        <v>573</v>
      </c>
      <c r="B376" s="475"/>
      <c r="C376" s="475"/>
      <c r="D376" s="475"/>
      <c r="E376" s="475"/>
      <c r="F376" s="475"/>
      <c r="G376" s="475"/>
      <c r="H376" s="475"/>
      <c r="I376" s="475"/>
    </row>
    <row r="377" ht="12.75">
      <c r="A377" s="156"/>
    </row>
    <row r="378" spans="1:10" ht="12.75">
      <c r="A378" s="156"/>
      <c r="B378" s="130" t="s">
        <v>594</v>
      </c>
      <c r="C378" s="130" t="s">
        <v>597</v>
      </c>
      <c r="J378" s="166"/>
    </row>
    <row r="379" spans="1:10" ht="12.75">
      <c r="A379" s="216" t="s">
        <v>474</v>
      </c>
      <c r="B379" s="217">
        <v>250000000</v>
      </c>
      <c r="C379" s="217">
        <v>250000000</v>
      </c>
      <c r="D379" s="157"/>
      <c r="E379" s="157"/>
      <c r="F379" s="157"/>
      <c r="G379" s="157"/>
      <c r="H379" s="157"/>
      <c r="I379" s="157"/>
      <c r="J379" s="166"/>
    </row>
    <row r="380" spans="1:10" ht="12.75">
      <c r="A380" s="216" t="s">
        <v>475</v>
      </c>
      <c r="B380" s="217">
        <v>-2922500</v>
      </c>
      <c r="C380" s="217">
        <v>-4383750</v>
      </c>
      <c r="D380" s="157"/>
      <c r="E380" s="157"/>
      <c r="F380" s="157"/>
      <c r="G380" s="157"/>
      <c r="H380" s="157"/>
      <c r="I380" s="157"/>
      <c r="J380" s="166"/>
    </row>
    <row r="381" spans="1:10" ht="26.25" thickBot="1">
      <c r="A381" s="216" t="s">
        <v>476</v>
      </c>
      <c r="B381" s="218">
        <v>20875000</v>
      </c>
      <c r="C381" s="218">
        <v>20875000</v>
      </c>
      <c r="D381" s="157"/>
      <c r="E381" s="157"/>
      <c r="F381" s="157"/>
      <c r="G381" s="157"/>
      <c r="H381" s="157"/>
      <c r="I381" s="157"/>
      <c r="J381" s="166"/>
    </row>
    <row r="382" spans="1:10" ht="13.5" thickBot="1">
      <c r="A382" s="141"/>
      <c r="B382" s="152">
        <f>SUM(B379:B381)</f>
        <v>267952500</v>
      </c>
      <c r="C382" s="152">
        <f>SUM(C379:C381)</f>
        <v>266491250</v>
      </c>
      <c r="D382" s="157"/>
      <c r="E382" s="157"/>
      <c r="F382" s="157"/>
      <c r="G382" s="157"/>
      <c r="H382" s="157"/>
      <c r="I382" s="157"/>
      <c r="J382" s="166"/>
    </row>
    <row r="383" spans="1:9" ht="12.75">
      <c r="A383" s="141"/>
      <c r="B383" s="158"/>
      <c r="C383" s="158"/>
      <c r="D383" s="157"/>
      <c r="E383" s="157"/>
      <c r="F383" s="157"/>
      <c r="G383" s="157"/>
      <c r="H383" s="157"/>
      <c r="I383" s="157"/>
    </row>
    <row r="384" ht="12.75">
      <c r="A384" s="141"/>
    </row>
    <row r="385" ht="12.75">
      <c r="A385" s="171" t="s">
        <v>556</v>
      </c>
    </row>
    <row r="386" spans="1:3" ht="12.75">
      <c r="A386" s="174"/>
      <c r="B386" s="130" t="s">
        <v>594</v>
      </c>
      <c r="C386" s="130" t="s">
        <v>597</v>
      </c>
    </row>
    <row r="387" spans="1:3" ht="25.5">
      <c r="A387" s="147" t="s">
        <v>477</v>
      </c>
      <c r="B387" s="199">
        <v>81725092</v>
      </c>
      <c r="C387" s="199">
        <v>125601632</v>
      </c>
    </row>
    <row r="388" spans="1:3" ht="25.5">
      <c r="A388" s="147" t="s">
        <v>478</v>
      </c>
      <c r="B388" s="199">
        <v>9351735</v>
      </c>
      <c r="C388" s="199">
        <v>6293903</v>
      </c>
    </row>
    <row r="389" spans="1:3" ht="13.5" thickBot="1">
      <c r="A389" s="147" t="s">
        <v>479</v>
      </c>
      <c r="B389" s="200">
        <v>0</v>
      </c>
      <c r="C389" s="200">
        <v>0</v>
      </c>
    </row>
    <row r="390" spans="1:3" ht="13.5" thickBot="1">
      <c r="A390" s="172"/>
      <c r="B390" s="135">
        <f>SUM(B387:B389)</f>
        <v>91076827</v>
      </c>
      <c r="C390" s="135">
        <f>SUM(C387:C389)</f>
        <v>131895535</v>
      </c>
    </row>
    <row r="391" spans="1:3" ht="12.75">
      <c r="A391" s="172"/>
      <c r="B391" s="151"/>
      <c r="C391" s="151"/>
    </row>
    <row r="392" ht="12.75">
      <c r="A392" s="141"/>
    </row>
    <row r="393" ht="12.75">
      <c r="A393" s="171" t="s">
        <v>569</v>
      </c>
    </row>
    <row r="394" spans="1:3" ht="12.75">
      <c r="A394" s="174"/>
      <c r="B394" s="130" t="s">
        <v>594</v>
      </c>
      <c r="C394" s="130" t="s">
        <v>597</v>
      </c>
    </row>
    <row r="395" spans="1:3" ht="25.5">
      <c r="A395" s="147" t="s">
        <v>532</v>
      </c>
      <c r="B395" s="199">
        <v>3042828</v>
      </c>
      <c r="C395" s="199">
        <v>2772257</v>
      </c>
    </row>
    <row r="396" spans="1:3" ht="25.5">
      <c r="A396" s="147" t="s">
        <v>533</v>
      </c>
      <c r="B396" s="199">
        <v>1387095</v>
      </c>
      <c r="C396" s="199">
        <v>1385045</v>
      </c>
    </row>
    <row r="397" spans="1:3" ht="26.25" thickBot="1">
      <c r="A397" s="147" t="s">
        <v>534</v>
      </c>
      <c r="B397" s="200">
        <v>763326</v>
      </c>
      <c r="C397" s="200">
        <v>640860</v>
      </c>
    </row>
    <row r="398" spans="1:10" ht="13.5" thickBot="1">
      <c r="A398" s="172"/>
      <c r="B398" s="135">
        <f>SUM(B395:B397)</f>
        <v>5193249</v>
      </c>
      <c r="C398" s="135">
        <f>SUM(C395:C397)</f>
        <v>4798162</v>
      </c>
      <c r="J398" s="181"/>
    </row>
    <row r="399" ht="12.75">
      <c r="A399" s="171"/>
    </row>
    <row r="400" ht="12.75">
      <c r="A400" s="171"/>
    </row>
    <row r="401" ht="12.75">
      <c r="A401" s="171" t="s">
        <v>557</v>
      </c>
    </row>
    <row r="402" ht="12.75">
      <c r="A402" s="171"/>
    </row>
    <row r="403" spans="2:3" ht="12.75">
      <c r="B403" s="130" t="s">
        <v>594</v>
      </c>
      <c r="C403" s="130" t="s">
        <v>597</v>
      </c>
    </row>
    <row r="404" spans="1:3" ht="38.25">
      <c r="A404" s="154" t="s">
        <v>570</v>
      </c>
      <c r="B404" s="143">
        <v>12623089</v>
      </c>
      <c r="C404" s="143">
        <v>16330757</v>
      </c>
    </row>
    <row r="405" spans="1:3" ht="38.25">
      <c r="A405" s="154" t="s">
        <v>571</v>
      </c>
      <c r="B405" s="143">
        <v>599738</v>
      </c>
      <c r="C405" s="143">
        <v>1437919</v>
      </c>
    </row>
    <row r="406" spans="1:9" ht="12.75">
      <c r="A406" s="154" t="s">
        <v>638</v>
      </c>
      <c r="B406" s="143">
        <v>15347512</v>
      </c>
      <c r="C406" s="143">
        <v>0</v>
      </c>
      <c r="D406" s="309"/>
      <c r="E406" s="309"/>
      <c r="F406" s="309"/>
      <c r="G406" s="309"/>
      <c r="H406" s="309"/>
      <c r="I406" s="309"/>
    </row>
    <row r="407" spans="1:9" ht="12.75">
      <c r="A407" s="154" t="s">
        <v>589</v>
      </c>
      <c r="B407" s="143">
        <v>14500000</v>
      </c>
      <c r="C407" s="143">
        <v>0</v>
      </c>
      <c r="D407" s="271"/>
      <c r="E407" s="271"/>
      <c r="F407" s="271"/>
      <c r="G407" s="271"/>
      <c r="H407" s="271"/>
      <c r="I407" s="271"/>
    </row>
    <row r="408" spans="1:3" ht="26.25" thickBot="1">
      <c r="A408" s="154" t="s">
        <v>482</v>
      </c>
      <c r="B408" s="187">
        <v>3337374</v>
      </c>
      <c r="C408" s="187">
        <v>920362</v>
      </c>
    </row>
    <row r="409" spans="2:3" ht="13.5" thickBot="1">
      <c r="B409" s="140">
        <f>SUM(B404:B408)</f>
        <v>46407713</v>
      </c>
      <c r="C409" s="140">
        <f>SUM(C404:C408)</f>
        <v>18689038</v>
      </c>
    </row>
    <row r="410" ht="12.75">
      <c r="A410" s="171"/>
    </row>
    <row r="411" spans="1:9" ht="28.5" customHeight="1">
      <c r="A411" s="474" t="s">
        <v>639</v>
      </c>
      <c r="B411" s="474"/>
      <c r="C411" s="474"/>
      <c r="D411" s="474"/>
      <c r="E411" s="474"/>
      <c r="F411" s="474"/>
      <c r="G411" s="474"/>
      <c r="H411" s="474"/>
      <c r="I411" s="474"/>
    </row>
    <row r="412" spans="1:9" ht="12.75">
      <c r="A412" s="306"/>
      <c r="B412" s="309"/>
      <c r="C412" s="309"/>
      <c r="D412" s="309"/>
      <c r="E412" s="309"/>
      <c r="F412" s="309"/>
      <c r="G412" s="309"/>
      <c r="H412" s="309"/>
      <c r="I412" s="309"/>
    </row>
    <row r="413" ht="12.75">
      <c r="A413" s="141"/>
    </row>
    <row r="414" ht="12.75">
      <c r="A414" s="171" t="s">
        <v>483</v>
      </c>
    </row>
    <row r="415" spans="1:9" ht="41.25" customHeight="1">
      <c r="A415" s="475" t="s">
        <v>484</v>
      </c>
      <c r="B415" s="475"/>
      <c r="C415" s="475"/>
      <c r="D415" s="475"/>
      <c r="E415" s="475"/>
      <c r="F415" s="475"/>
      <c r="G415" s="475"/>
      <c r="H415" s="475"/>
      <c r="I415" s="475"/>
    </row>
    <row r="416" ht="12.75">
      <c r="A416" s="170"/>
    </row>
    <row r="417" ht="12.75">
      <c r="A417" s="170"/>
    </row>
    <row r="418" spans="1:9" ht="12.75">
      <c r="A418" s="476" t="s">
        <v>485</v>
      </c>
      <c r="B418" s="476"/>
      <c r="C418" s="476"/>
      <c r="D418" s="476"/>
      <c r="E418" s="476"/>
      <c r="F418" s="476"/>
      <c r="G418" s="476"/>
      <c r="H418" s="476"/>
      <c r="I418" s="476"/>
    </row>
    <row r="419" spans="1:9" ht="52.5" customHeight="1">
      <c r="A419" s="475" t="s">
        <v>486</v>
      </c>
      <c r="B419" s="475"/>
      <c r="C419" s="475"/>
      <c r="D419" s="475"/>
      <c r="E419" s="475"/>
      <c r="F419" s="475"/>
      <c r="G419" s="475"/>
      <c r="H419" s="475"/>
      <c r="I419" s="475"/>
    </row>
    <row r="420" spans="1:9" ht="12.75">
      <c r="A420" s="475"/>
      <c r="B420" s="475"/>
      <c r="C420" s="475"/>
      <c r="D420" s="475"/>
      <c r="E420" s="475"/>
      <c r="F420" s="475"/>
      <c r="G420" s="475"/>
      <c r="H420" s="475"/>
      <c r="I420" s="475"/>
    </row>
    <row r="421" spans="1:9" ht="12.75" customHeight="1">
      <c r="A421" s="475" t="s">
        <v>487</v>
      </c>
      <c r="B421" s="475"/>
      <c r="C421" s="475"/>
      <c r="D421" s="475"/>
      <c r="E421" s="475"/>
      <c r="F421" s="475"/>
      <c r="G421" s="475"/>
      <c r="H421" s="475"/>
      <c r="I421" s="475"/>
    </row>
    <row r="422" ht="12.75">
      <c r="A422" s="177"/>
    </row>
    <row r="423" spans="1:5" ht="12.75">
      <c r="A423" s="129"/>
      <c r="B423" s="477" t="s">
        <v>488</v>
      </c>
      <c r="C423" s="477"/>
      <c r="D423" s="477" t="s">
        <v>489</v>
      </c>
      <c r="E423" s="477"/>
    </row>
    <row r="424" spans="1:5" ht="12.75">
      <c r="A424" s="129"/>
      <c r="B424" s="260" t="s">
        <v>594</v>
      </c>
      <c r="C424" s="260" t="s">
        <v>597</v>
      </c>
      <c r="D424" s="260" t="s">
        <v>594</v>
      </c>
      <c r="E424" s="260" t="s">
        <v>597</v>
      </c>
    </row>
    <row r="425" spans="1:5" ht="12.75">
      <c r="A425" s="129"/>
      <c r="B425" s="193" t="s">
        <v>490</v>
      </c>
      <c r="C425" s="193" t="s">
        <v>490</v>
      </c>
      <c r="D425" s="193" t="s">
        <v>490</v>
      </c>
      <c r="E425" s="193" t="s">
        <v>490</v>
      </c>
    </row>
    <row r="426" spans="1:5" ht="12.75">
      <c r="A426" s="129"/>
      <c r="B426" s="194"/>
      <c r="C426" s="194"/>
      <c r="D426" s="194"/>
      <c r="E426" s="194"/>
    </row>
    <row r="427" spans="1:5" ht="12.75">
      <c r="A427" s="133" t="s">
        <v>491</v>
      </c>
      <c r="B427" s="132">
        <v>581956</v>
      </c>
      <c r="C427" s="122">
        <v>580167</v>
      </c>
      <c r="D427" s="132">
        <v>-23459</v>
      </c>
      <c r="E427" s="122">
        <v>-18864</v>
      </c>
    </row>
    <row r="428" spans="1:5" ht="12.75">
      <c r="A428" s="133" t="s">
        <v>492</v>
      </c>
      <c r="B428" s="132">
        <v>2967</v>
      </c>
      <c r="C428" s="122">
        <v>290</v>
      </c>
      <c r="D428" s="133">
        <v>0</v>
      </c>
      <c r="E428" s="123">
        <v>-110</v>
      </c>
    </row>
    <row r="429" spans="1:5" ht="12.75">
      <c r="A429" s="133" t="s">
        <v>493</v>
      </c>
      <c r="B429" s="133"/>
      <c r="C429" s="174"/>
      <c r="D429" s="132"/>
      <c r="E429" s="133"/>
    </row>
    <row r="430" spans="1:5" ht="13.5" thickBot="1">
      <c r="A430" s="133" t="s">
        <v>494</v>
      </c>
      <c r="B430" s="137"/>
      <c r="C430" s="161"/>
      <c r="D430" s="161"/>
      <c r="E430" s="161"/>
    </row>
    <row r="431" spans="1:5" ht="13.5" thickBot="1">
      <c r="A431" s="174"/>
      <c r="B431" s="135">
        <f>SUM(B427:B430)</f>
        <v>584923</v>
      </c>
      <c r="C431" s="135">
        <f>SUM(C427:C430)</f>
        <v>580457</v>
      </c>
      <c r="D431" s="135">
        <f>SUM(D427:D430)</f>
        <v>-23459</v>
      </c>
      <c r="E431" s="135">
        <f>SUM(E427:E430)</f>
        <v>-18974</v>
      </c>
    </row>
    <row r="432" ht="12.75">
      <c r="A432" s="170"/>
    </row>
    <row r="433" ht="12.75">
      <c r="A433" s="170"/>
    </row>
    <row r="434" ht="12.75">
      <c r="A434" s="170"/>
    </row>
    <row r="435" spans="1:9" ht="12.75" customHeight="1">
      <c r="A435" s="476" t="s">
        <v>495</v>
      </c>
      <c r="B435" s="476"/>
      <c r="C435" s="476"/>
      <c r="D435" s="476"/>
      <c r="E435" s="476"/>
      <c r="F435" s="476"/>
      <c r="G435" s="476"/>
      <c r="H435" s="476"/>
      <c r="I435" s="476"/>
    </row>
    <row r="436" ht="12.75">
      <c r="A436" s="177"/>
    </row>
    <row r="437" spans="1:9" ht="12.75" customHeight="1">
      <c r="A437" s="475" t="s">
        <v>496</v>
      </c>
      <c r="B437" s="475"/>
      <c r="C437" s="475"/>
      <c r="D437" s="475"/>
      <c r="E437" s="475"/>
      <c r="F437" s="475"/>
      <c r="G437" s="475"/>
      <c r="H437" s="475"/>
      <c r="I437" s="475"/>
    </row>
    <row r="438" spans="1:9" ht="12" customHeight="1">
      <c r="A438" s="475" t="s">
        <v>497</v>
      </c>
      <c r="B438" s="475"/>
      <c r="C438" s="475"/>
      <c r="D438" s="475"/>
      <c r="E438" s="475"/>
      <c r="F438" s="475"/>
      <c r="G438" s="475"/>
      <c r="H438" s="475"/>
      <c r="I438" s="475"/>
    </row>
    <row r="439" spans="1:9" ht="68.25" customHeight="1">
      <c r="A439" s="475" t="s">
        <v>574</v>
      </c>
      <c r="B439" s="475"/>
      <c r="C439" s="475"/>
      <c r="D439" s="475"/>
      <c r="E439" s="475"/>
      <c r="F439" s="475"/>
      <c r="G439" s="475"/>
      <c r="H439" s="475"/>
      <c r="I439" s="475"/>
    </row>
    <row r="440" ht="12.75">
      <c r="A440" s="177"/>
    </row>
    <row r="441" spans="1:5" ht="12.75">
      <c r="A441" s="174"/>
      <c r="B441" s="477" t="s">
        <v>488</v>
      </c>
      <c r="C441" s="477"/>
      <c r="D441" s="477" t="s">
        <v>489</v>
      </c>
      <c r="E441" s="477"/>
    </row>
    <row r="442" spans="1:5" ht="12.75">
      <c r="A442" s="174"/>
      <c r="B442" s="260" t="s">
        <v>594</v>
      </c>
      <c r="C442" s="260" t="s">
        <v>597</v>
      </c>
      <c r="D442" s="260" t="s">
        <v>594</v>
      </c>
      <c r="E442" s="260" t="s">
        <v>597</v>
      </c>
    </row>
    <row r="443" spans="1:5" ht="12.75">
      <c r="A443" s="174"/>
      <c r="B443" s="193" t="s">
        <v>490</v>
      </c>
      <c r="C443" s="193" t="s">
        <v>490</v>
      </c>
      <c r="D443" s="193" t="s">
        <v>490</v>
      </c>
      <c r="E443" s="193" t="s">
        <v>490</v>
      </c>
    </row>
    <row r="444" spans="1:5" ht="12.75">
      <c r="A444" s="174"/>
      <c r="B444" s="133"/>
      <c r="C444" s="133"/>
      <c r="D444" s="133"/>
      <c r="E444" s="133"/>
    </row>
    <row r="445" spans="1:5" ht="12.75">
      <c r="A445" s="133" t="s">
        <v>491</v>
      </c>
      <c r="B445" s="132">
        <v>58196</v>
      </c>
      <c r="C445" s="122">
        <v>58017</v>
      </c>
      <c r="D445" s="132">
        <v>-2346</v>
      </c>
      <c r="E445" s="122">
        <v>-1886</v>
      </c>
    </row>
    <row r="446" spans="1:5" ht="12.75">
      <c r="A446" s="133" t="s">
        <v>492</v>
      </c>
      <c r="B446" s="132">
        <v>297</v>
      </c>
      <c r="C446" s="123">
        <v>29</v>
      </c>
      <c r="D446" s="132">
        <v>0</v>
      </c>
      <c r="E446" s="123">
        <v>-11</v>
      </c>
    </row>
    <row r="447" spans="1:5" ht="12.75">
      <c r="A447" s="133" t="s">
        <v>493</v>
      </c>
      <c r="B447" s="133"/>
      <c r="C447" s="133"/>
      <c r="D447" s="133"/>
      <c r="E447" s="133"/>
    </row>
    <row r="448" spans="1:5" ht="13.5" thickBot="1">
      <c r="A448" s="133" t="s">
        <v>494</v>
      </c>
      <c r="B448" s="133"/>
      <c r="C448" s="133"/>
      <c r="D448" s="132"/>
      <c r="E448" s="133"/>
    </row>
    <row r="449" spans="1:5" ht="13.5" thickBot="1">
      <c r="A449" s="174"/>
      <c r="B449" s="142">
        <f>SUM(B445:B448)</f>
        <v>58493</v>
      </c>
      <c r="C449" s="142">
        <f>SUM(C445:C448)</f>
        <v>58046</v>
      </c>
      <c r="D449" s="142">
        <f>SUM(D445:D448)</f>
        <v>-2346</v>
      </c>
      <c r="E449" s="142">
        <f>SUM(E445:E448)</f>
        <v>-1897</v>
      </c>
    </row>
    <row r="450" spans="1:5" ht="12.75">
      <c r="A450" s="174"/>
      <c r="B450" s="151"/>
      <c r="C450" s="151"/>
      <c r="D450" s="151"/>
      <c r="E450" s="151"/>
    </row>
    <row r="451" spans="1:9" ht="30" customHeight="1">
      <c r="A451" s="475" t="s">
        <v>498</v>
      </c>
      <c r="B451" s="475"/>
      <c r="C451" s="475"/>
      <c r="D451" s="475"/>
      <c r="E451" s="475"/>
      <c r="F451" s="475"/>
      <c r="G451" s="475"/>
      <c r="H451" s="475"/>
      <c r="I451" s="475"/>
    </row>
    <row r="452" ht="12.75">
      <c r="A452" s="177"/>
    </row>
    <row r="453" spans="1:9" ht="12.75">
      <c r="A453" s="476" t="s">
        <v>499</v>
      </c>
      <c r="B453" s="476"/>
      <c r="C453" s="476"/>
      <c r="D453" s="476"/>
      <c r="E453" s="476"/>
      <c r="F453" s="476"/>
      <c r="G453" s="476"/>
      <c r="H453" s="476"/>
      <c r="I453" s="476"/>
    </row>
    <row r="454" spans="1:9" ht="26.25" customHeight="1">
      <c r="A454" s="475" t="s">
        <v>635</v>
      </c>
      <c r="B454" s="475"/>
      <c r="C454" s="475"/>
      <c r="D454" s="475"/>
      <c r="E454" s="475"/>
      <c r="F454" s="475"/>
      <c r="G454" s="475"/>
      <c r="H454" s="475"/>
      <c r="I454" s="475"/>
    </row>
    <row r="455" spans="1:9" ht="12.75" customHeight="1">
      <c r="A455" s="475" t="s">
        <v>500</v>
      </c>
      <c r="B455" s="475"/>
      <c r="C455" s="475"/>
      <c r="D455" s="475"/>
      <c r="E455" s="475"/>
      <c r="F455" s="475"/>
      <c r="G455" s="475"/>
      <c r="H455" s="475"/>
      <c r="I455" s="475"/>
    </row>
    <row r="456" ht="12.75">
      <c r="A456" s="170"/>
    </row>
    <row r="457" ht="12.75">
      <c r="A457" s="170"/>
    </row>
    <row r="458" spans="1:9" ht="12.75">
      <c r="A458" s="476" t="s">
        <v>501</v>
      </c>
      <c r="B458" s="476"/>
      <c r="C458" s="476"/>
      <c r="D458" s="476"/>
      <c r="E458" s="476"/>
      <c r="F458" s="476"/>
      <c r="G458" s="476"/>
      <c r="H458" s="476"/>
      <c r="I458" s="476"/>
    </row>
    <row r="459" spans="1:9" ht="39" customHeight="1">
      <c r="A459" s="475" t="s">
        <v>502</v>
      </c>
      <c r="B459" s="475"/>
      <c r="C459" s="475"/>
      <c r="D459" s="475"/>
      <c r="E459" s="475"/>
      <c r="F459" s="475"/>
      <c r="G459" s="475"/>
      <c r="H459" s="475"/>
      <c r="I459" s="475"/>
    </row>
    <row r="460" spans="1:9" ht="24.75" customHeight="1">
      <c r="A460" s="475" t="s">
        <v>503</v>
      </c>
      <c r="B460" s="475"/>
      <c r="C460" s="475"/>
      <c r="D460" s="475"/>
      <c r="E460" s="475"/>
      <c r="F460" s="475"/>
      <c r="G460" s="475"/>
      <c r="H460" s="475"/>
      <c r="I460" s="475"/>
    </row>
    <row r="461" spans="1:9" ht="27.75" customHeight="1">
      <c r="A461" s="475" t="s">
        <v>504</v>
      </c>
      <c r="B461" s="475"/>
      <c r="C461" s="475"/>
      <c r="D461" s="475"/>
      <c r="E461" s="475"/>
      <c r="F461" s="475"/>
      <c r="G461" s="475"/>
      <c r="H461" s="475"/>
      <c r="I461" s="475"/>
    </row>
    <row r="462" spans="1:9" ht="12.75">
      <c r="A462" s="169"/>
      <c r="B462" s="169"/>
      <c r="C462" s="169"/>
      <c r="D462" s="169"/>
      <c r="E462" s="169"/>
      <c r="F462" s="169"/>
      <c r="G462" s="169"/>
      <c r="H462" s="169"/>
      <c r="I462" s="169"/>
    </row>
    <row r="463" ht="12.75">
      <c r="A463" s="170"/>
    </row>
    <row r="464" spans="1:9" ht="12.75">
      <c r="A464" s="476" t="s">
        <v>505</v>
      </c>
      <c r="B464" s="476"/>
      <c r="C464" s="476"/>
      <c r="D464" s="476"/>
      <c r="E464" s="476"/>
      <c r="F464" s="476"/>
      <c r="G464" s="476"/>
      <c r="H464" s="476"/>
      <c r="I464" s="476"/>
    </row>
    <row r="465" spans="1:9" ht="42" customHeight="1">
      <c r="A465" s="475" t="s">
        <v>506</v>
      </c>
      <c r="B465" s="475"/>
      <c r="C465" s="475"/>
      <c r="D465" s="475"/>
      <c r="E465" s="475"/>
      <c r="F465" s="475"/>
      <c r="G465" s="475"/>
      <c r="H465" s="475"/>
      <c r="I465" s="475"/>
    </row>
    <row r="466" spans="1:9" ht="12.75">
      <c r="A466" s="475"/>
      <c r="B466" s="475"/>
      <c r="C466" s="475"/>
      <c r="D466" s="475"/>
      <c r="E466" s="475"/>
      <c r="F466" s="475"/>
      <c r="G466" s="475"/>
      <c r="H466" s="475"/>
      <c r="I466" s="475"/>
    </row>
    <row r="467" spans="1:9" ht="12.75" customHeight="1">
      <c r="A467" s="475" t="s">
        <v>507</v>
      </c>
      <c r="B467" s="475"/>
      <c r="C467" s="475"/>
      <c r="D467" s="475"/>
      <c r="E467" s="475"/>
      <c r="F467" s="475"/>
      <c r="G467" s="475"/>
      <c r="H467" s="475"/>
      <c r="I467" s="475"/>
    </row>
    <row r="468" spans="1:9" ht="12.75" customHeight="1">
      <c r="A468" s="475" t="s">
        <v>508</v>
      </c>
      <c r="B468" s="475"/>
      <c r="C468" s="475"/>
      <c r="D468" s="475"/>
      <c r="E468" s="475"/>
      <c r="F468" s="475"/>
      <c r="G468" s="475"/>
      <c r="H468" s="475"/>
      <c r="I468" s="475"/>
    </row>
    <row r="469" spans="1:9" ht="26.25" customHeight="1">
      <c r="A469" s="475" t="s">
        <v>509</v>
      </c>
      <c r="B469" s="475"/>
      <c r="C469" s="475"/>
      <c r="D469" s="475"/>
      <c r="E469" s="475"/>
      <c r="F469" s="475"/>
      <c r="G469" s="475"/>
      <c r="H469" s="475"/>
      <c r="I469" s="475"/>
    </row>
    <row r="470" ht="12.75">
      <c r="A470" s="177"/>
    </row>
    <row r="471" spans="1:10" ht="12.75">
      <c r="A471" s="141"/>
      <c r="J471" s="181"/>
    </row>
    <row r="472" spans="1:5" ht="25.5">
      <c r="A472" s="174" t="s">
        <v>510</v>
      </c>
      <c r="B472" s="162" t="s">
        <v>511</v>
      </c>
      <c r="C472" s="162" t="s">
        <v>512</v>
      </c>
      <c r="D472" s="162" t="s">
        <v>513</v>
      </c>
      <c r="E472" s="162" t="s">
        <v>514</v>
      </c>
    </row>
    <row r="473" spans="1:5" ht="12.75">
      <c r="A473" s="174"/>
      <c r="B473" s="133"/>
      <c r="C473" s="174"/>
      <c r="D473" s="174"/>
      <c r="E473" s="174"/>
    </row>
    <row r="474" spans="1:5" ht="12.75">
      <c r="A474" s="264" t="s">
        <v>594</v>
      </c>
      <c r="B474" s="133"/>
      <c r="C474" s="174"/>
      <c r="D474" s="174"/>
      <c r="E474" s="174"/>
    </row>
    <row r="475" spans="1:5" ht="12.75">
      <c r="A475" s="174" t="s">
        <v>515</v>
      </c>
      <c r="B475" s="138">
        <v>103971</v>
      </c>
      <c r="C475" s="174"/>
      <c r="D475" s="174"/>
      <c r="E475" s="132">
        <f>SUM(B475:D475)</f>
        <v>103971</v>
      </c>
    </row>
    <row r="476" spans="1:5" ht="13.5" thickBot="1">
      <c r="A476" s="174" t="s">
        <v>516</v>
      </c>
      <c r="B476" s="134">
        <v>113423</v>
      </c>
      <c r="C476" s="134">
        <v>794009</v>
      </c>
      <c r="D476" s="134">
        <v>2243</v>
      </c>
      <c r="E476" s="134">
        <f>SUM(B476:D476)</f>
        <v>909675</v>
      </c>
    </row>
    <row r="477" spans="1:5" ht="13.5" thickBot="1">
      <c r="A477" s="174"/>
      <c r="B477" s="135">
        <f>SUM(B475:B476)</f>
        <v>217394</v>
      </c>
      <c r="C477" s="135">
        <f>SUM(C475:C476)</f>
        <v>794009</v>
      </c>
      <c r="D477" s="135">
        <f>SUM(D475:D476)</f>
        <v>2243</v>
      </c>
      <c r="E477" s="135">
        <f>SUM(B477:D477)</f>
        <v>1013646</v>
      </c>
    </row>
    <row r="478" spans="1:5" ht="12.75">
      <c r="A478" s="174"/>
      <c r="B478" s="133"/>
      <c r="C478" s="174"/>
      <c r="D478" s="174"/>
      <c r="E478" s="174"/>
    </row>
    <row r="479" spans="1:5" ht="12.75">
      <c r="A479" s="264" t="s">
        <v>597</v>
      </c>
      <c r="B479" s="133"/>
      <c r="C479" s="174"/>
      <c r="D479" s="174"/>
      <c r="E479" s="174"/>
    </row>
    <row r="480" spans="1:5" ht="12.75">
      <c r="A480" s="174" t="s">
        <v>515</v>
      </c>
      <c r="B480" s="167">
        <v>157508</v>
      </c>
      <c r="C480" s="125"/>
      <c r="D480" s="125"/>
      <c r="E480" s="132">
        <f>SUM(B480:D480)</f>
        <v>157508</v>
      </c>
    </row>
    <row r="481" spans="1:5" ht="13.5" thickBot="1">
      <c r="A481" s="174" t="s">
        <v>516</v>
      </c>
      <c r="B481" s="124">
        <v>64547</v>
      </c>
      <c r="C481" s="124">
        <v>786708</v>
      </c>
      <c r="D481" s="124">
        <v>2515</v>
      </c>
      <c r="E481" s="134">
        <f>SUM(B481:D481)</f>
        <v>853770</v>
      </c>
    </row>
    <row r="482" spans="1:5" ht="13.5" thickBot="1">
      <c r="A482" s="174"/>
      <c r="B482" s="135">
        <f>SUM(B480:B481)</f>
        <v>222055</v>
      </c>
      <c r="C482" s="135">
        <f>SUM(C480:C481)</f>
        <v>786708</v>
      </c>
      <c r="D482" s="135">
        <f>SUM(D480:D481)</f>
        <v>2515</v>
      </c>
      <c r="E482" s="135">
        <f>SUM(B482:D482)</f>
        <v>1011278</v>
      </c>
    </row>
    <row r="483" ht="12.75">
      <c r="A483" s="177"/>
    </row>
    <row r="484" spans="1:9" ht="26.25" customHeight="1">
      <c r="A484" s="475" t="s">
        <v>634</v>
      </c>
      <c r="B484" s="475"/>
      <c r="C484" s="475"/>
      <c r="D484" s="475"/>
      <c r="E484" s="475"/>
      <c r="F484" s="475"/>
      <c r="G484" s="475"/>
      <c r="H484" s="475"/>
      <c r="I484" s="475"/>
    </row>
    <row r="485" spans="1:9" ht="12.75" customHeight="1">
      <c r="A485" s="475" t="s">
        <v>517</v>
      </c>
      <c r="B485" s="475"/>
      <c r="C485" s="475"/>
      <c r="D485" s="475"/>
      <c r="E485" s="475"/>
      <c r="F485" s="475"/>
      <c r="G485" s="475"/>
      <c r="H485" s="475"/>
      <c r="I485" s="475"/>
    </row>
    <row r="486" spans="1:9" ht="12.75" customHeight="1">
      <c r="A486" s="475" t="s">
        <v>518</v>
      </c>
      <c r="B486" s="475"/>
      <c r="C486" s="475"/>
      <c r="D486" s="475"/>
      <c r="E486" s="475"/>
      <c r="F486" s="475"/>
      <c r="G486" s="475"/>
      <c r="H486" s="475"/>
      <c r="I486" s="475"/>
    </row>
    <row r="487" spans="1:9" ht="26.25" customHeight="1">
      <c r="A487" s="475" t="s">
        <v>519</v>
      </c>
      <c r="B487" s="475"/>
      <c r="C487" s="475"/>
      <c r="D487" s="475"/>
      <c r="E487" s="475"/>
      <c r="F487" s="475"/>
      <c r="G487" s="475"/>
      <c r="H487" s="475"/>
      <c r="I487" s="475"/>
    </row>
    <row r="488" ht="12.75">
      <c r="A488" s="177"/>
    </row>
    <row r="489" ht="12.75">
      <c r="A489" s="177"/>
    </row>
    <row r="490" ht="12.75">
      <c r="A490" s="177"/>
    </row>
    <row r="491" spans="1:5" ht="25.5">
      <c r="A491" s="174" t="s">
        <v>510</v>
      </c>
      <c r="B491" s="162" t="s">
        <v>511</v>
      </c>
      <c r="C491" s="162" t="s">
        <v>512</v>
      </c>
      <c r="D491" s="162" t="s">
        <v>513</v>
      </c>
      <c r="E491" s="162" t="s">
        <v>514</v>
      </c>
    </row>
    <row r="492" spans="1:5" ht="12.75">
      <c r="A492" s="174"/>
      <c r="B492" s="133"/>
      <c r="C492" s="174"/>
      <c r="D492" s="174"/>
      <c r="E492" s="174"/>
    </row>
    <row r="493" spans="1:5" ht="12.75">
      <c r="A493" s="264" t="s">
        <v>594</v>
      </c>
      <c r="B493" s="133"/>
      <c r="C493" s="174"/>
      <c r="D493" s="174"/>
      <c r="E493" s="174"/>
    </row>
    <row r="494" spans="1:5" ht="12.75">
      <c r="A494" s="174" t="s">
        <v>520</v>
      </c>
      <c r="B494" s="138">
        <v>84908</v>
      </c>
      <c r="C494" s="174"/>
      <c r="D494" s="174"/>
      <c r="E494" s="132">
        <f>SUM(B494:D494)</f>
        <v>84908</v>
      </c>
    </row>
    <row r="495" spans="1:5" ht="13.5" thickBot="1">
      <c r="A495" s="174" t="s">
        <v>521</v>
      </c>
      <c r="B495" s="134">
        <v>2612</v>
      </c>
      <c r="C495" s="134">
        <v>39396</v>
      </c>
      <c r="D495" s="134">
        <v>4874</v>
      </c>
      <c r="E495" s="134">
        <f>SUM(B495:D495)</f>
        <v>46882</v>
      </c>
    </row>
    <row r="496" spans="1:5" ht="13.5" thickBot="1">
      <c r="A496" s="174"/>
      <c r="B496" s="135">
        <f>SUM(B494:B495)</f>
        <v>87520</v>
      </c>
      <c r="C496" s="135" t="s">
        <v>640</v>
      </c>
      <c r="D496" s="135">
        <f>SUM(D494:D495)</f>
        <v>4874</v>
      </c>
      <c r="E496" s="135">
        <f>SUM(B496:D496)</f>
        <v>92394</v>
      </c>
    </row>
    <row r="497" spans="1:5" ht="12.75">
      <c r="A497" s="174"/>
      <c r="B497" s="133"/>
      <c r="C497" s="174"/>
      <c r="D497" s="174"/>
      <c r="E497" s="174"/>
    </row>
    <row r="498" spans="1:5" ht="12.75">
      <c r="A498" s="264" t="s">
        <v>597</v>
      </c>
      <c r="B498" s="133"/>
      <c r="C498" s="174"/>
      <c r="D498" s="174"/>
      <c r="E498" s="174"/>
    </row>
    <row r="499" spans="1:5" ht="12.75">
      <c r="A499" s="174" t="s">
        <v>520</v>
      </c>
      <c r="B499" s="122">
        <v>79795</v>
      </c>
      <c r="C499" s="125"/>
      <c r="D499" s="125"/>
      <c r="E499" s="132">
        <f>SUM(B499:D499)</f>
        <v>79795</v>
      </c>
    </row>
    <row r="500" spans="1:5" ht="13.5" thickBot="1">
      <c r="A500" s="174" t="s">
        <v>521</v>
      </c>
      <c r="B500" s="124">
        <v>610</v>
      </c>
      <c r="C500" s="124">
        <v>37517</v>
      </c>
      <c r="D500" s="124">
        <v>16581</v>
      </c>
      <c r="E500" s="134">
        <f>SUM(B500:D500)</f>
        <v>54708</v>
      </c>
    </row>
    <row r="501" spans="1:5" ht="13.5" thickBot="1">
      <c r="A501" s="174"/>
      <c r="B501" s="135">
        <f>SUM(B499:B500)</f>
        <v>80405</v>
      </c>
      <c r="C501" s="135">
        <f>SUM(C499:C500)</f>
        <v>37517</v>
      </c>
      <c r="D501" s="135">
        <f>SUM(D499:D500)</f>
        <v>16581</v>
      </c>
      <c r="E501" s="135">
        <f>SUM(B501:D501)</f>
        <v>134503</v>
      </c>
    </row>
    <row r="502" ht="12.75">
      <c r="A502" s="177"/>
    </row>
    <row r="503" ht="12.75">
      <c r="A503" s="141"/>
    </row>
    <row r="504" spans="1:9" ht="12.75" customHeight="1">
      <c r="A504" s="475" t="s">
        <v>522</v>
      </c>
      <c r="B504" s="475"/>
      <c r="C504" s="475"/>
      <c r="D504" s="475"/>
      <c r="E504" s="475"/>
      <c r="F504" s="475"/>
      <c r="G504" s="475"/>
      <c r="H504" s="475"/>
      <c r="I504" s="475"/>
    </row>
    <row r="505" spans="1:9" ht="12.75">
      <c r="A505" s="169"/>
      <c r="B505" s="169"/>
      <c r="C505" s="169"/>
      <c r="D505" s="169"/>
      <c r="E505" s="169"/>
      <c r="F505" s="169"/>
      <c r="G505" s="169"/>
      <c r="H505" s="169"/>
      <c r="I505" s="169"/>
    </row>
    <row r="506" spans="1:9" ht="12.75">
      <c r="A506" s="169"/>
      <c r="B506" s="169"/>
      <c r="C506" s="169"/>
      <c r="D506" s="169"/>
      <c r="E506" s="169"/>
      <c r="F506" s="169"/>
      <c r="G506" s="169"/>
      <c r="H506" s="169"/>
      <c r="I506" s="169"/>
    </row>
    <row r="507" ht="12.75">
      <c r="A507" s="177"/>
    </row>
    <row r="508" spans="1:9" ht="12.75">
      <c r="A508" s="511" t="s">
        <v>577</v>
      </c>
      <c r="B508" s="511"/>
      <c r="C508" s="511"/>
      <c r="D508" s="511"/>
      <c r="E508" s="511"/>
      <c r="F508" s="511"/>
      <c r="G508" s="511"/>
      <c r="H508" s="511"/>
      <c r="I508" s="511"/>
    </row>
    <row r="512" ht="12.75">
      <c r="A512" s="141"/>
    </row>
    <row r="513" ht="12.75">
      <c r="A513" s="141"/>
    </row>
  </sheetData>
  <sheetProtection/>
  <mergeCells count="135">
    <mergeCell ref="A340:D340"/>
    <mergeCell ref="A341:D341"/>
    <mergeCell ref="A342:D342"/>
    <mergeCell ref="A343:D343"/>
    <mergeCell ref="A344:D344"/>
    <mergeCell ref="A345:D345"/>
    <mergeCell ref="A346:D346"/>
    <mergeCell ref="A347:D347"/>
    <mergeCell ref="A331:D331"/>
    <mergeCell ref="A332:D332"/>
    <mergeCell ref="A333:D333"/>
    <mergeCell ref="A334:D334"/>
    <mergeCell ref="A335:D335"/>
    <mergeCell ref="A336:D336"/>
    <mergeCell ref="A337:D337"/>
    <mergeCell ref="A338:D338"/>
    <mergeCell ref="A339:D339"/>
    <mergeCell ref="A9:I9"/>
    <mergeCell ref="A12:I12"/>
    <mergeCell ref="A13:I13"/>
    <mergeCell ref="A14:I14"/>
    <mergeCell ref="A19:I19"/>
    <mergeCell ref="A18:I18"/>
    <mergeCell ref="A2:I2"/>
    <mergeCell ref="A5:I5"/>
    <mergeCell ref="A7:I7"/>
    <mergeCell ref="A11:I11"/>
    <mergeCell ref="A8:I8"/>
    <mergeCell ref="A508:I508"/>
    <mergeCell ref="A312:E312"/>
    <mergeCell ref="A315:E315"/>
    <mergeCell ref="B423:C423"/>
    <mergeCell ref="D423:E423"/>
    <mergeCell ref="A351:E351"/>
    <mergeCell ref="A356:E356"/>
    <mergeCell ref="A350:E350"/>
    <mergeCell ref="A313:I313"/>
    <mergeCell ref="A314:I314"/>
    <mergeCell ref="A376:I376"/>
    <mergeCell ref="A415:I415"/>
    <mergeCell ref="A419:I419"/>
    <mergeCell ref="A420:I420"/>
    <mergeCell ref="A421:I421"/>
    <mergeCell ref="A437:I437"/>
    <mergeCell ref="A486:I486"/>
    <mergeCell ref="A487:I487"/>
    <mergeCell ref="A504:I504"/>
    <mergeCell ref="A460:I460"/>
    <mergeCell ref="A461:I461"/>
    <mergeCell ref="A465:I465"/>
    <mergeCell ref="A466:I466"/>
    <mergeCell ref="A467:I467"/>
    <mergeCell ref="A22:I22"/>
    <mergeCell ref="A24:I24"/>
    <mergeCell ref="B25:I25"/>
    <mergeCell ref="A125:I125"/>
    <mergeCell ref="A106:F106"/>
    <mergeCell ref="A124:I124"/>
    <mergeCell ref="A71:C71"/>
    <mergeCell ref="A37:I37"/>
    <mergeCell ref="A39:I39"/>
    <mergeCell ref="A41:I41"/>
    <mergeCell ref="A42:I42"/>
    <mergeCell ref="A43:I43"/>
    <mergeCell ref="A45:I45"/>
    <mergeCell ref="A46:I46"/>
    <mergeCell ref="A90:F90"/>
    <mergeCell ref="A96:F96"/>
    <mergeCell ref="A98:F98"/>
    <mergeCell ref="A99:F99"/>
    <mergeCell ref="A100:F100"/>
    <mergeCell ref="B26:I26"/>
    <mergeCell ref="B27:I27"/>
    <mergeCell ref="B28:I28"/>
    <mergeCell ref="A30:I30"/>
    <mergeCell ref="A121:I121"/>
    <mergeCell ref="A200:I200"/>
    <mergeCell ref="A201:I201"/>
    <mergeCell ref="A206:I206"/>
    <mergeCell ref="A207:I207"/>
    <mergeCell ref="A208:I208"/>
    <mergeCell ref="A69:C69"/>
    <mergeCell ref="A70:C70"/>
    <mergeCell ref="A88:C88"/>
    <mergeCell ref="A89:C89"/>
    <mergeCell ref="A143:I143"/>
    <mergeCell ref="A144:I144"/>
    <mergeCell ref="A330:D330"/>
    <mergeCell ref="A301:I301"/>
    <mergeCell ref="A302:I302"/>
    <mergeCell ref="A303:I303"/>
    <mergeCell ref="A304:I304"/>
    <mergeCell ref="A305:I305"/>
    <mergeCell ref="A209:I209"/>
    <mergeCell ref="A210:I210"/>
    <mergeCell ref="A222:I222"/>
    <mergeCell ref="A243:I243"/>
    <mergeCell ref="A252:I252"/>
    <mergeCell ref="A214:B214"/>
    <mergeCell ref="C219:I219"/>
    <mergeCell ref="C216:I216"/>
    <mergeCell ref="A212:I212"/>
    <mergeCell ref="A485:I485"/>
    <mergeCell ref="A311:I311"/>
    <mergeCell ref="A439:I439"/>
    <mergeCell ref="A451:I451"/>
    <mergeCell ref="A454:I454"/>
    <mergeCell ref="A455:I455"/>
    <mergeCell ref="A418:I418"/>
    <mergeCell ref="A435:I435"/>
    <mergeCell ref="A453:I453"/>
    <mergeCell ref="A321:D321"/>
    <mergeCell ref="A320:D320"/>
    <mergeCell ref="A322:D322"/>
    <mergeCell ref="A323:D323"/>
    <mergeCell ref="A324:D324"/>
    <mergeCell ref="A325:D325"/>
    <mergeCell ref="A326:D326"/>
    <mergeCell ref="A327:D327"/>
    <mergeCell ref="A438:I438"/>
    <mergeCell ref="A374:E374"/>
    <mergeCell ref="A328:D328"/>
    <mergeCell ref="A329:D329"/>
    <mergeCell ref="A318:D319"/>
    <mergeCell ref="E318:F318"/>
    <mergeCell ref="G318:H318"/>
    <mergeCell ref="A411:I411"/>
    <mergeCell ref="A468:I468"/>
    <mergeCell ref="A469:I469"/>
    <mergeCell ref="A464:I464"/>
    <mergeCell ref="A484:I484"/>
    <mergeCell ref="A458:I458"/>
    <mergeCell ref="A459:I459"/>
    <mergeCell ref="B441:C441"/>
    <mergeCell ref="D441:E441"/>
  </mergeCells>
  <printOptions/>
  <pageMargins left="0.75" right="0.75" top="1" bottom="1" header="0.5" footer="0.5"/>
  <pageSetup horizontalDpi="600" verticalDpi="600" orientation="portrait" paperSize="9" scale="74" r:id="rId1"/>
  <rowBreaks count="7" manualBreakCount="7">
    <brk id="58" max="255" man="1"/>
    <brk id="123" max="8" man="1"/>
    <brk id="185" max="255" man="1"/>
    <brk id="240" max="255" man="1"/>
    <brk id="298" max="8" man="1"/>
    <brk id="356" max="255" man="1"/>
    <brk id="462" max="255" man="1"/>
  </rowBreaks>
  <ignoredErrors>
    <ignoredError sqref="C68 C132 C119 C140 C398 C390 C382 C105 C87 C95 C192 C230 C237 C275 C286 C296 C355 C409"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mc</cp:lastModifiedBy>
  <cp:lastPrinted>2011-10-24T08:15:54Z</cp:lastPrinted>
  <dcterms:created xsi:type="dcterms:W3CDTF">2008-10-17T11:51:54Z</dcterms:created>
  <dcterms:modified xsi:type="dcterms:W3CDTF">2012-02-13T07:50:25Z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