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165" windowHeight="8115" activeTab="0"/>
  </bookViews>
  <sheets>
    <sheet name="GENERAL INFORMATION" sheetId="1" r:id="rId1"/>
    <sheet name="Balance sheet" sheetId="2" r:id="rId2"/>
    <sheet name="P&amp;L" sheetId="3" r:id="rId3"/>
    <sheet name="CF_I" sheetId="4" r:id="rId4"/>
    <sheet name="NT_D" sheetId="5" state="hidden" r:id="rId5"/>
    <sheet name="CC" sheetId="6" r:id="rId6"/>
    <sheet name="Notes" sheetId="7" r:id="rId7"/>
  </sheets>
  <definedNames>
    <definedName name="_xlnm.Print_Area" localSheetId="5">'CC'!$A$1:$K$25</definedName>
    <definedName name="_xlnm.Print_Area" localSheetId="3">'CF_I'!$A$1:$K$52</definedName>
    <definedName name="_xlnm.Print_Area" localSheetId="0">'GENERAL INFORMATION'!$A$1:$I$63</definedName>
    <definedName name="_xlnm.Print_Area" localSheetId="6">'Notes'!$A$1:$I$502</definedName>
  </definedNames>
  <calcPr fullCalcOnLoad="1"/>
</workbook>
</file>

<file path=xl/sharedStrings.xml><?xml version="1.0" encoding="utf-8"?>
<sst xmlns="http://schemas.openxmlformats.org/spreadsheetml/2006/main" count="799" uniqueCount="655">
  <si>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</si>
  <si>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</si>
  <si>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</si>
  <si>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</si>
  <si>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</si>
  <si>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</si>
  <si>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</si>
  <si>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</si>
  <si>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</si>
  <si>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</si>
  <si>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</si>
  <si>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</si>
  <si>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</si>
  <si>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</si>
  <si>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</si>
  <si>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</si>
  <si>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</si>
  <si>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</si>
  <si>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</si>
  <si>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</si>
  <si>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</si>
  <si>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</si>
  <si>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</si>
  <si>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</si>
  <si>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</si>
  <si>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</si>
  <si>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</si>
  <si>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</si>
  <si>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</si>
  <si>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</si>
  <si>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</si>
  <si>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</si>
  <si>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</si>
  <si>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</si>
  <si>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</si>
  <si>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</si>
  <si>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</si>
  <si>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</si>
  <si>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</si>
  <si>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</si>
  <si>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</si>
  <si>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</si>
  <si>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</si>
  <si>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</si>
  <si>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</si>
  <si>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</si>
  <si>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</si>
  <si>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</si>
  <si>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</si>
  <si>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</si>
  <si>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</si>
  <si>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</si>
  <si>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</si>
  <si>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</si>
  <si>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</si>
  <si>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</si>
  <si>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</si>
  <si>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</si>
  <si>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</si>
  <si>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</si>
  <si>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</si>
  <si>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</si>
  <si>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</si>
  <si>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</si>
  <si>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</si>
  <si>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</si>
  <si>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</si>
  <si>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</si>
  <si>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</si>
  <si>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</si>
  <si>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</si>
  <si>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</si>
  <si>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</si>
  <si>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</si>
  <si>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OPTIMA DIRECT d.o.o.</t>
  </si>
  <si>
    <t>Buje</t>
  </si>
  <si>
    <t>03806014</t>
  </si>
  <si>
    <t>02236133</t>
  </si>
  <si>
    <t>Koper, Republika Slovenija</t>
  </si>
  <si>
    <t>OPTIMA TELEKOM d.o.o.</t>
  </si>
  <si>
    <t>01/5492 019</t>
  </si>
  <si>
    <t xml:space="preserve"> </t>
  </si>
  <si>
    <t>Goran Jovičić</t>
  </si>
  <si>
    <t xml:space="preserve">Jadranka Suručić                                    </t>
  </si>
  <si>
    <t>Matija Martić</t>
  </si>
  <si>
    <t>Nada Martić</t>
  </si>
  <si>
    <t>RAIFFEISENBANK AUSTRIA D.D./R5</t>
  </si>
  <si>
    <t>RAIFFEISENBANK AUSTRIA D.D./RBA</t>
  </si>
  <si>
    <t>SOCIETE GENERALE-SPLITSKA BANKA D.D./ AZ OBVEZNI MIROVINSKI FOND (1/1)</t>
  </si>
  <si>
    <t>ZAGREBAČKA BANKA D.D. (1/1)</t>
  </si>
  <si>
    <t>RAIFFEISENBANK AUSTRIA D.D. (1/1)</t>
  </si>
  <si>
    <t>ŽUVANIĆ ROLAND (1/1)</t>
  </si>
  <si>
    <t>EUR</t>
  </si>
  <si>
    <t>USD</t>
  </si>
  <si>
    <t>CHF</t>
  </si>
  <si>
    <t>GPB</t>
  </si>
  <si>
    <t>Ivan Martić</t>
  </si>
  <si>
    <t>ZAGREBAČKA BANKA D.D./ZBIRNI SKRBNIČKI RAČUN ZA UNICREDIT BANK AUSTRIA AG</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</si>
  <si>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</si>
  <si>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</si>
  <si>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</si>
  <si>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</si>
  <si>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</si>
  <si>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</si>
  <si>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</si>
  <si>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</si>
  <si>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</si>
  <si>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</si>
  <si>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</si>
  <si>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</si>
  <si>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</si>
  <si>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</si>
  <si>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</si>
  <si>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</si>
  <si>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Business activity code:</t>
  </si>
  <si>
    <t>Entities in consolidation (according to IFRS)</t>
  </si>
  <si>
    <t>Registered seat:</t>
  </si>
  <si>
    <t>Tax number (MB):</t>
  </si>
  <si>
    <t>YES</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</si>
  <si>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</si>
  <si>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</si>
  <si>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</si>
  <si>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</si>
  <si>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</si>
  <si>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</si>
  <si>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</si>
  <si>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</si>
  <si>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</si>
  <si>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</si>
  <si>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</si>
  <si>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1 Jan 2011</t>
  </si>
  <si>
    <t>Documents for publication</t>
  </si>
  <si>
    <t>BALANCE SHEET</t>
  </si>
  <si>
    <t>Issuer: OT - Optima Telekom d.d.</t>
  </si>
  <si>
    <t>Item</t>
  </si>
  <si>
    <t>EDP #</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</si>
  <si>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</si>
  <si>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</si>
  <si>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</si>
  <si>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</si>
  <si>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</si>
  <si>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</si>
  <si>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</si>
  <si>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</si>
  <si>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</si>
  <si>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</si>
  <si>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</si>
  <si>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</si>
  <si>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</si>
  <si>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</si>
  <si>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</si>
  <si>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</si>
  <si>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</si>
  <si>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</si>
  <si>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</si>
  <si>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</si>
  <si>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</si>
  <si>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</si>
  <si>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</si>
  <si>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</si>
  <si>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</si>
  <si>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</si>
  <si>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</si>
  <si>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</si>
  <si>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</si>
  <si>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</si>
  <si>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</si>
  <si>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</si>
  <si>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</si>
  <si>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</si>
  <si>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</si>
  <si>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</si>
  <si>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</si>
  <si>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</si>
  <si>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</si>
  <si>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</si>
  <si>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</si>
  <si>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</si>
  <si>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</si>
  <si>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</si>
  <si>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</si>
  <si>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</si>
  <si>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</si>
  <si>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</si>
  <si>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</si>
  <si>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</si>
  <si>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</si>
  <si>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</si>
  <si>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</si>
  <si>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</si>
  <si>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</si>
  <si>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</si>
  <si>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</si>
  <si>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</si>
  <si>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</si>
  <si>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</si>
  <si>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</si>
  <si>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</si>
  <si>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</si>
  <si>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</si>
  <si>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</si>
  <si>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</si>
  <si>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</si>
  <si>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</si>
  <si>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</si>
  <si>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</si>
  <si>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</si>
  <si>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</si>
  <si>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</si>
  <si>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</si>
  <si>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</si>
  <si>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</si>
  <si>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</si>
  <si>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</si>
  <si>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</si>
  <si>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</si>
  <si>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</si>
  <si>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</si>
  <si>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</si>
  <si>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</si>
  <si>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</si>
  <si>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</si>
  <si>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</si>
  <si>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</si>
  <si>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</si>
  <si>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</si>
  <si>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</si>
  <si>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</si>
  <si>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</si>
  <si>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</si>
  <si>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</si>
  <si>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</si>
  <si>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</si>
  <si>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</si>
  <si>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</si>
  <si>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</si>
  <si>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</si>
  <si>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</si>
  <si>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</si>
  <si>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</si>
  <si>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</si>
  <si>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</si>
  <si>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</si>
  <si>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</si>
  <si>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</si>
  <si>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</si>
  <si>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XIV. PROFIT OR LOSS OF THE CURRENT PERIOD</t>
  </si>
  <si>
    <t>ANEX TO P&amp;L (to be filled in by entrepreneur submitting consolidated financial report)</t>
  </si>
  <si>
    <t xml:space="preserve">  1. Profit of the period (149-151)</t>
  </si>
  <si>
    <t xml:space="preserve">  2. Loss of the period (151-148)</t>
  </si>
  <si>
    <r>
      <t xml:space="preserve">XIII. PROFIT / LOSS OF THE PERIOD </t>
    </r>
    <r>
      <rPr>
        <sz val="9"/>
        <rFont val="Arial"/>
        <family val="2"/>
      </rPr>
      <t>(148-151)</t>
    </r>
  </si>
  <si>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</si>
  <si>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</si>
  <si>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</si>
  <si>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</si>
  <si>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</si>
  <si>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</si>
  <si>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</si>
  <si>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</si>
  <si>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</si>
  <si>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</si>
  <si>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</si>
  <si>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</si>
  <si>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</si>
  <si>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</si>
  <si>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</si>
  <si>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</si>
  <si>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</si>
  <si>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</si>
  <si>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</si>
  <si>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</si>
  <si>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</si>
  <si>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</si>
  <si>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</si>
  <si>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</si>
  <si>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</si>
  <si>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</si>
  <si>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</si>
  <si>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</si>
  <si>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</si>
  <si>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</si>
  <si>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</si>
  <si>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</si>
  <si>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</si>
  <si>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</si>
  <si>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</si>
  <si>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</si>
  <si>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</si>
  <si>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</si>
  <si>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t>I. PROFIT / LOSS OF THE PERIOD (= 152)</t>
  </si>
  <si>
    <r>
      <t xml:space="preserve">II. OTHER COMPREHENSIVE INCOME / LOSS BEFORE TAX </t>
    </r>
    <r>
      <rPr>
        <sz val="9"/>
        <rFont val="Arial"/>
        <family val="2"/>
      </rPr>
      <t>(159 do 165)</t>
    </r>
  </si>
  <si>
    <t>III. COMPREHENSIVE INCOME TAX</t>
  </si>
  <si>
    <t xml:space="preserve">    1. Exchange differences on translating foreign operations</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</si>
  <si>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</si>
  <si>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</si>
  <si>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</si>
  <si>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</si>
  <si>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</si>
  <si>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</si>
  <si>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</si>
  <si>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</si>
  <si>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VI. COMPREHENSIVE INCOME / LOSS FOR THE PERIOD</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</si>
  <si>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</si>
  <si>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</si>
  <si>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</si>
  <si>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</si>
  <si>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</si>
  <si>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</si>
  <si>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5. Decrease of inventories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</si>
  <si>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</si>
  <si>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</si>
  <si>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</si>
  <si>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</si>
  <si>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3. Increase of inventories</t>
  </si>
  <si>
    <t xml:space="preserve">   4. Other decrease of cash flow</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</si>
  <si>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</si>
  <si>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</si>
  <si>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</si>
  <si>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</si>
  <si>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</si>
  <si>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</si>
  <si>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</si>
  <si>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</si>
  <si>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</si>
  <si>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</si>
  <si>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</si>
  <si>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</si>
  <si>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</si>
  <si>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</si>
  <si>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</si>
  <si>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</si>
  <si>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</si>
  <si>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</si>
  <si>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</si>
  <si>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</si>
  <si>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</si>
  <si>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</si>
  <si>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</si>
  <si>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</si>
  <si>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</si>
  <si>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</si>
  <si>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</si>
  <si>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</si>
  <si>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</si>
  <si>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</si>
  <si>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</si>
  <si>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</si>
  <si>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</si>
  <si>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</si>
  <si>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</si>
  <si>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</si>
  <si>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</si>
  <si>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</si>
  <si>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</si>
  <si>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</si>
  <si>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</si>
  <si>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</si>
  <si>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</si>
  <si>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</si>
  <si>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</si>
  <si>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</si>
  <si>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</si>
  <si>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</si>
  <si>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</si>
  <si>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</si>
  <si>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</si>
  <si>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</si>
  <si>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</si>
  <si>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</si>
  <si>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CHANGE IN CAPITAL STATEMENT</t>
  </si>
  <si>
    <t>for the period from</t>
  </si>
  <si>
    <t>Items that reduce capital entered with a negative sign
Data under EDP codes 001-009 to be input balance sheet as at date</t>
  </si>
  <si>
    <t>Notes to the Financial Statements</t>
  </si>
  <si>
    <t>1. GENERAL INFORMATION</t>
  </si>
  <si>
    <t>History and incorporation</t>
  </si>
  <si>
    <t xml:space="preserve">The company Optima Telekom d.d. ( hereinafter: the Company) was established in 1994 as Syskey d.o.o., while its principal operating activity and company name was changed to Optima Telekom d.o.o. on 22 April 2004. </t>
  </si>
  <si>
    <t xml:space="preserve">The Company changed its legal status from a limited liability company to a joint stock company in July 2007. The Council of the Croatian Telecommunications Agency isssued a licence for public voice service in fixed networks for the company on  19November 2004,for a period of 30 years. </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</si>
  <si>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</si>
  <si>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</si>
  <si>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In the beginning, Optima Telekom d.d. focused on business users, but soon after starting business operations, it began to aim for the private users market offering quality voice packages.</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</si>
  <si>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</si>
  <si>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</si>
  <si>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</si>
  <si>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As a sole member-founder, the Company established Optima Telekom d.o.o. Kopar, Slovenia in 2007.</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</si>
  <si>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</si>
  <si>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</si>
  <si>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</si>
  <si>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</si>
  <si>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</si>
  <si>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</si>
  <si>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</si>
  <si>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 xml:space="preserve">Management Board of the Company in 2011: </t>
  </si>
  <si>
    <t>Chairman of the Company</t>
  </si>
  <si>
    <t xml:space="preserve">Member </t>
  </si>
  <si>
    <t>Supervisory Board of the Company:</t>
  </si>
  <si>
    <t>Chairman</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</si>
  <si>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</si>
  <si>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</si>
  <si>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</si>
  <si>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</si>
  <si>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Public voice services</t>
  </si>
  <si>
    <t>Interconnection services</t>
  </si>
  <si>
    <t>Internet services</t>
  </si>
  <si>
    <t>Data services</t>
  </si>
  <si>
    <t>Multimedia services</t>
  </si>
  <si>
    <t>Lease and sale of equipment</t>
  </si>
  <si>
    <t>Trade agency income</t>
  </si>
  <si>
    <t>Other services</t>
  </si>
  <si>
    <t>Sale of goods and products</t>
  </si>
  <si>
    <t>Write off old trade payables</t>
  </si>
  <si>
    <t>Income from rent - billing system</t>
  </si>
  <si>
    <t>Income from collected penalties etc.</t>
  </si>
  <si>
    <t>Income from in kind payments</t>
  </si>
  <si>
    <t>Other income</t>
  </si>
  <si>
    <t>Costs of raw material and supplies</t>
  </si>
  <si>
    <t>Costs of goods sold</t>
  </si>
  <si>
    <t>Costs of services</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</si>
  <si>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</si>
  <si>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</si>
  <si>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</si>
  <si>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</si>
  <si>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</si>
  <si>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</si>
  <si>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</si>
  <si>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</si>
  <si>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</si>
  <si>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</si>
  <si>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</si>
  <si>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Net salaries</t>
  </si>
  <si>
    <t>Taxes and contributions from salaries</t>
  </si>
  <si>
    <t>Taxes and contributions on salaries</t>
  </si>
  <si>
    <t>112.  SALES INCOME</t>
  </si>
  <si>
    <t>113. OTHER OPERATING INCOME</t>
  </si>
  <si>
    <t>116. MATERIAL COSTS</t>
  </si>
  <si>
    <t>120. STAFF EXPENSES</t>
  </si>
  <si>
    <t>124. AMORTIZATION OF TANGIBLE AND INTANGIBLE ASSETS</t>
  </si>
  <si>
    <t>Amortization of intangible assets</t>
  </si>
  <si>
    <t>Amortization of fixed 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</si>
  <si>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</si>
  <si>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</si>
  <si>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</si>
  <si>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</si>
  <si>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</si>
  <si>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</si>
  <si>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</si>
  <si>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</si>
  <si>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Subsequently determined operating expenses</t>
  </si>
  <si>
    <t>Other expenses</t>
  </si>
  <si>
    <t xml:space="preserve">Costs reimbursed to employees comprise of daily allowances, overnight accommodation and transport related to business travels, commutation allowance, reimbursement of costs for the use of personal cars for business purposes and similar. </t>
  </si>
  <si>
    <t>126. VALUE ADJUSTMENT</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</si>
  <si>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</si>
  <si>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131. FINANCIAL INCOME</t>
  </si>
  <si>
    <t>Interest income</t>
  </si>
  <si>
    <t>Foreign exchange gains</t>
  </si>
  <si>
    <t>Interest expenses</t>
  </si>
  <si>
    <t>Fee</t>
  </si>
  <si>
    <t>Foreign exchange losses</t>
  </si>
  <si>
    <t>137. FINANCIAL EXPENSES</t>
  </si>
  <si>
    <t xml:space="preserve">Interest expenses consist of interests accrued on credits, bonds issued by the Company and default interest for untimely settlement of trade payables. </t>
  </si>
  <si>
    <t>003. INTANGIBLE ASSETS</t>
  </si>
  <si>
    <t>PURCHASE VALUE</t>
  </si>
  <si>
    <t>As at 01 Jan 2011</t>
  </si>
  <si>
    <t>Additions</t>
  </si>
  <si>
    <t>Transfer from assets in progress</t>
  </si>
  <si>
    <t>Disposals and retirements</t>
  </si>
  <si>
    <t>VALUE ADJUSTMENT</t>
  </si>
  <si>
    <t>Amortization of the current year</t>
  </si>
  <si>
    <t>NET ACCOUNTING VALUE</t>
  </si>
  <si>
    <t>CONCESSIONS AND RIGHTS</t>
  </si>
  <si>
    <t>SOFTWARE</t>
  </si>
  <si>
    <t>ASSETS IN PROGRESS</t>
  </si>
  <si>
    <t>TOTAL</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</si>
  <si>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</si>
  <si>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</si>
  <si>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</si>
  <si>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</si>
  <si>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</si>
  <si>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</si>
  <si>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</si>
  <si>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</si>
  <si>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</si>
  <si>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</si>
  <si>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</si>
  <si>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</si>
  <si>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Long term deposits comprise of two guarantee deposits with Zagrebačka banka d.d. for purchase and installation of telecommunications equipment and they come due on 16 February 2015 and 20 February 2015, respectively, as well as one deposit with BKS bank, coming due on 31 March 2012.</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</si>
  <si>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</si>
  <si>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</si>
  <si>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</si>
  <si>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</si>
  <si>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</si>
  <si>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</si>
  <si>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</si>
  <si>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</si>
  <si>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</si>
  <si>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</si>
  <si>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</si>
  <si>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</si>
  <si>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1 January 2011</t>
  </si>
  <si>
    <t>Write off during the year</t>
  </si>
  <si>
    <t>Collected during the year</t>
  </si>
  <si>
    <t>Reserved during the year</t>
  </si>
  <si>
    <t>Closing balance</t>
  </si>
  <si>
    <t>Aging of trade receivables of the Company:</t>
  </si>
  <si>
    <t>Undue</t>
  </si>
  <si>
    <t>Up to 120 days</t>
  </si>
  <si>
    <t>120-360 days</t>
  </si>
  <si>
    <t>over 360 days</t>
  </si>
  <si>
    <t>056. GRANTED LOANS AND DEPOSITS</t>
  </si>
  <si>
    <t>Loans</t>
  </si>
  <si>
    <t>Deposits</t>
  </si>
  <si>
    <t>058. CASH IN BANK AND REGISTER</t>
  </si>
  <si>
    <t>Kuna accounts balance</t>
  </si>
  <si>
    <t>Foreign currency accounts balance</t>
  </si>
  <si>
    <t>Cash in register</t>
  </si>
  <si>
    <t xml:space="preserve">059. PAID EXPENSES FOR FUTURE PERIOD AND UNDUE INCOME PAYMENT </t>
  </si>
  <si>
    <t>Differed customer related expenses</t>
  </si>
  <si>
    <t>Bond issuing expenses</t>
  </si>
  <si>
    <t>Prepaid expenses</t>
  </si>
  <si>
    <t>063. SUBSCRIBED CAPITAL</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</si>
  <si>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</si>
  <si>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 xml:space="preserve">In December 2007, the Company increased the share capital through initial public offering. The Company issued 800.000 shares with nominal value of HRK 10 each. In this way, the total number of shares has been increased to 2.820.070. By subscribing the new shares, the Company realized capital gain of HRK 194.354 thousand representing the difference between the nominal value and the price determined on the initial public offering. </t>
  </si>
  <si>
    <t>Net result  - loss</t>
  </si>
  <si>
    <t>Number of shares</t>
  </si>
  <si>
    <t>Loss per share</t>
  </si>
  <si>
    <t>Shareholder</t>
  </si>
  <si>
    <t>in 000 HRK</t>
  </si>
  <si>
    <t>%</t>
  </si>
  <si>
    <t>083. LONG-TERM LIABILITIES</t>
  </si>
  <si>
    <t>Loan based liabilities</t>
  </si>
  <si>
    <t>Liabilities towards credit institutions</t>
  </si>
  <si>
    <t>093. SHORT-TERM LIABILITIES</t>
  </si>
  <si>
    <t>Interest liabilities</t>
  </si>
  <si>
    <t>Liabilities for bonds issued</t>
  </si>
  <si>
    <t>Trade payables</t>
  </si>
  <si>
    <t>Liabilities towards employees</t>
  </si>
  <si>
    <t>Taxes, contributions and other levies</t>
  </si>
  <si>
    <t>Other liabilities</t>
  </si>
  <si>
    <t>099. BONDS ISSUED</t>
  </si>
  <si>
    <t>Nominal value</t>
  </si>
  <si>
    <t>Compensations for issuance of bonds</t>
  </si>
  <si>
    <t>098. LIABILITES TOWARDS SUPPLIERS</t>
  </si>
  <si>
    <t>Domestic trade payables</t>
  </si>
  <si>
    <t>Foreign trade payables</t>
  </si>
  <si>
    <t>Invoice accrual</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</si>
  <si>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</si>
  <si>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</si>
  <si>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</si>
  <si>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</si>
  <si>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</si>
  <si>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</si>
  <si>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</si>
  <si>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Other deffered payments</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</si>
  <si>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</si>
  <si>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</si>
  <si>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</si>
  <si>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</si>
  <si>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</si>
  <si>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</si>
  <si>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</si>
  <si>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</si>
  <si>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</si>
  <si>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The following table details the Company's sensitivity to a 10% decrease of Croatian Kuna exchange rate in 2010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</si>
  <si>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</si>
  <si>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</si>
  <si>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</si>
  <si>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</si>
  <si>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</si>
  <si>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</si>
  <si>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</si>
  <si>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</si>
  <si>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</si>
  <si>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</si>
  <si>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</si>
  <si>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</si>
  <si>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</si>
  <si>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</si>
  <si>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</si>
  <si>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</si>
  <si>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</si>
  <si>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</si>
  <si>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</si>
  <si>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</si>
  <si>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</si>
  <si>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</si>
  <si>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Liabilities based on calculated interest</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</si>
  <si>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is paid on annual basis on 1 February 2011</t>
  </si>
  <si>
    <t>In August 2008, the Parent Company increased the share capital  of Optima Direct d.o.o. by HRK  15.888 i.e. the share capital was increased from HRK 3.328 to HRK 19.216.</t>
  </si>
  <si>
    <t>LIABILITIES</t>
  </si>
  <si>
    <t>MATIJA MARTIĆ, JADRANKA SURUČIĆ</t>
  </si>
  <si>
    <t>Matija Martić                                   Jadranka Suručić</t>
  </si>
  <si>
    <t>Previous year</t>
  </si>
  <si>
    <t>Current year</t>
  </si>
  <si>
    <t>Zrinka Vuković Berić</t>
  </si>
  <si>
    <t>Duško Grabovac</t>
  </si>
  <si>
    <t>JOVIČIĆ GORAN (1/1)</t>
  </si>
  <si>
    <t>6110</t>
  </si>
  <si>
    <t xml:space="preserve">    2. Changes in revalorization reserves of fixed and intangible assets</t>
  </si>
  <si>
    <t>ZAGREBAČKA BANKA D.D./ZBIRNI SKRBNIČKI RAČUN ZAGREBAČKA BANKA D.D./DF</t>
  </si>
  <si>
    <t>Optima telekom za upravljanje nekretninama i savjetovanje d.o.o.</t>
  </si>
  <si>
    <t>Member and Deputy Chairman as of 06 Jun 2011</t>
  </si>
  <si>
    <t>Member as of 06 Jun 2011</t>
  </si>
  <si>
    <t>Liabilities for advances received</t>
  </si>
  <si>
    <t>Deferred income due to uncertainty</t>
  </si>
  <si>
    <t>Deferred income</t>
  </si>
  <si>
    <t>As a sole member-founder, the Company established Optima telekom za upravljanje nekretninama i savjetovanje d.o.o., on 16 Aug 2011, wich currently is not operating</t>
  </si>
  <si>
    <t>Marijan Hanžeković</t>
  </si>
  <si>
    <t>Member and Deputy Chairman until 06 Jun 2011</t>
  </si>
  <si>
    <t>Foreign exchange losses increased as a result of the depreciation rate of kuna to euro in the reporting period and the existence of long-term liabilities related to foreign currency</t>
  </si>
  <si>
    <t>OPTIMA TELEKOM za upravljanje nekretninama i savjetovanje d.o.o.</t>
  </si>
  <si>
    <t>Kuzminečka 8, Zagreb</t>
  </si>
  <si>
    <t>21017859228</t>
  </si>
  <si>
    <t>In the period January - December 2011, there were no changes in accounting policies and accounting estimations based on which the financial reports for the indicated period have been prepared.</t>
  </si>
  <si>
    <t xml:space="preserve">In the period from January to December 2011 the Company did not buy-out the issued shares i.e. it does not hold treasury shares. </t>
  </si>
  <si>
    <t>Investments in affiliated companies as on 31 December 2011:</t>
  </si>
  <si>
    <t>Financial Statements as per 31 December 2011 have been prepared on the basis of accounting policies presented and published in the Audited Consolidated Financial Statements of the Group on 31 December 2010 which were made available on Zagreb Stock Exchange d.d. on 06 April 2011.</t>
  </si>
  <si>
    <t>31 Dec 2011</t>
  </si>
  <si>
    <t>31 Dec 2010</t>
  </si>
  <si>
    <t>Number of employees on 31 Dec 2011</t>
  </si>
  <si>
    <t>As at 31 Dec 2011</t>
  </si>
  <si>
    <t>Amortization as at 31 Dec 2011</t>
  </si>
  <si>
    <t>At 31 Dec 2011, loss per share is as follows:</t>
  </si>
  <si>
    <t>as at 31 Dec 2011</t>
  </si>
  <si>
    <t>for the period from 01 Jan 2011 to 31 Dec 2011</t>
  </si>
  <si>
    <t>in the period from 01 Jan 2011 to 31 Dec 2011</t>
  </si>
  <si>
    <t>The Financial Statements of the Group are presented in Croatian kunas (HRK). The applicable exchange rate of the Croatian currency on 31 Dec 2011 was HRK 7,530420  for EUR 1 and HRK 5,819940 for USD 1.</t>
  </si>
  <si>
    <t>Other financial expenses</t>
  </si>
  <si>
    <t>Price of shares realized on the stock exchange within the current quarter (1 Jan - 31 Dec 2011)  varied from HRK 21,00 (the lowest price) to HRK 28,00  (the highest price). Market capitalization in thousands of HRK on 31 December 2011 amounted to HRK 70.220 thousand.</t>
  </si>
  <si>
    <t>Structure of shareholders as on 31 Dec 2011:</t>
  </si>
  <si>
    <t>31.12.2011.</t>
  </si>
  <si>
    <t>31.12.2010.</t>
  </si>
  <si>
    <t xml:space="preserve">MARTIĆ MATIJA </t>
  </si>
  <si>
    <t>HRVATSKA POŠTANSKA BANKA D.D./ZBIRNI RAČUN ZA KLIJENTE BANKE</t>
  </si>
  <si>
    <t>SOCIETE GENERALE-SPLITSKA BANKA D.D./ AZ PROFIT DOBROVOLJNI MIROVINSKI FOND (1/1)</t>
  </si>
  <si>
    <t>INTERKAPITAL D.D. (1/1)</t>
  </si>
  <si>
    <t>ČORAK LJERKA (1/1)</t>
  </si>
  <si>
    <t>INTERKAPITAL VRIJEDNOSNI PAPIRI D.O.O./ZBIRNI SKRBNIČKI RAČUN ZA DP</t>
  </si>
  <si>
    <t>ČERNOŠEK KRUNOSLAV (1/1)</t>
  </si>
  <si>
    <t>VARVODIĆ ANTE (1/1)</t>
  </si>
  <si>
    <t>RAIFFEISENBANK AUSTRIA D.D./ZBIRNI SKRBNIČKI RAČUN ZA DF</t>
  </si>
  <si>
    <t>KMETOVIĆ IVO (1/1)</t>
  </si>
  <si>
    <t>OREŠKOVIĆ STJEPAN (1/1)</t>
  </si>
  <si>
    <t>HUGHES KATICA (1/1)</t>
  </si>
  <si>
    <t>PBZ D.D./I - ZBIRNI SKRBNIČKI RAČUN</t>
  </si>
  <si>
    <t>KANTOCI IVANIŠEVIĆ KRISTINA (1/1)</t>
  </si>
  <si>
    <t>CELIŽIĆ MARIO (1/1)</t>
  </si>
  <si>
    <t>OTHER</t>
  </si>
  <si>
    <t>On  31 December 2011. the Company employed 387 employees.</t>
  </si>
  <si>
    <t xml:space="preserve">Revaluation </t>
  </si>
  <si>
    <t>Loans to third party companies refer to the loans granted to company OSN INŽENJERING d.o.o. with interest rate of 11,5% and due dates 13 August 2012 (loan in the amount of HRK 2,99 million) and 30 April 2013 (loans in the amount of HRK 28,54 million)</t>
  </si>
  <si>
    <t>049. OTHER RECEIVABLES</t>
  </si>
  <si>
    <t>In the same period last year, loss per share amounted to HRK 22,28</t>
  </si>
  <si>
    <t>Accrued interests</t>
  </si>
  <si>
    <t>Accrued interest refer to undue interest for loans reprogrammed in Zagrebačka banka in December 2010, which are attributable to principal payment</t>
  </si>
  <si>
    <t xml:space="preserve">Long-term liabilities arising from credits and loans with variable interest rates amount to HRK 368,64 million, and therefore, the Company's exposure to the interest rate risk is  significant. </t>
  </si>
  <si>
    <t>The majority of non-interest bearing liabilities of the Company maturing within one year account for trade payables in the amount of HRK 97.468  thousand for the period from January to December 2011 (HRK 136.498 thousand for the same period last year ).</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</si>
</sst>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6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sz val="8"/>
      <color indexed="12"/>
      <name val="Arial"/>
      <family val="2"/>
    </font>
    <font>
      <b/>
      <sz val="10"/>
      <name val="Verdana"/>
      <family val="2"/>
    </font>
    <font>
      <sz val="10"/>
      <color indexed="8"/>
      <name val="Verdana"/>
      <family val="2"/>
    </font>
    <font>
      <sz val="10"/>
      <name val="Verdana"/>
      <family val="2"/>
    </font>
    <font>
      <b/>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7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style="thin">
        <color indexed="8"/>
      </left>
      <right/>
      <top/>
      <bottom/>
    </border>
    <border>
      <left/>
      <right style="thin">
        <color indexed="8"/>
      </right>
      <top/>
      <bottom/>
    </border>
    <border>
      <left style="thin">
        <color indexed="8"/>
      </left>
      <right/>
      <top/>
      <bottom style="thin"/>
    </border>
    <border>
      <left/>
      <right/>
      <top style="medium"/>
      <bottom/>
    </border>
    <border>
      <left/>
      <right style="thin"/>
      <top style="medium"/>
      <bottom/>
    </border>
    <border>
      <left style="thin">
        <color indexed="8"/>
      </left>
      <right style="thin">
        <color indexed="8"/>
      </right>
      <top style="hair">
        <color indexed="8"/>
      </top>
      <bottom style="hair">
        <color indexed="8"/>
      </bottom>
    </border>
    <border>
      <left/>
      <right/>
      <top style="hair"/>
      <bottom style="hair"/>
    </border>
    <border>
      <left/>
      <right style="thin"/>
      <top style="hair"/>
      <bottom style="hair"/>
    </border>
    <border>
      <left style="thin">
        <color indexed="8"/>
      </left>
      <right style="thin">
        <color indexed="8"/>
      </right>
      <top style="hair">
        <color indexed="8"/>
      </top>
      <bottom/>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right/>
      <top style="hair"/>
      <bottom style="thin"/>
    </border>
    <border>
      <left/>
      <right style="thin"/>
      <top style="hair"/>
      <bottom style="thin"/>
    </border>
    <border>
      <left style="thin"/>
      <right/>
      <top style="thin"/>
      <bottom/>
    </border>
    <border>
      <left style="thin"/>
      <right/>
      <top style="hair"/>
      <bottom/>
    </border>
    <border>
      <left/>
      <right/>
      <top style="hair"/>
      <bottom/>
    </border>
    <border>
      <left/>
      <right style="thin"/>
      <top style="hair"/>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6" fillId="27" borderId="1" applyNumberFormat="0" applyFont="0" applyAlignment="0" applyProtection="0"/>
    <xf numFmtId="0" fontId="46" fillId="27" borderId="1" applyNumberFormat="0" applyFont="0" applyAlignment="0" applyProtection="0"/>
    <xf numFmtId="0" fontId="46" fillId="27" borderId="1" applyNumberFormat="0" applyFont="0" applyAlignment="0" applyProtection="0"/>
    <xf numFmtId="0" fontId="49" fillId="28" borderId="2" applyNumberFormat="0" applyAlignment="0" applyProtection="0"/>
    <xf numFmtId="0" fontId="50"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31" borderId="2" applyNumberFormat="0" applyAlignment="0" applyProtection="0"/>
    <xf numFmtId="0" fontId="57" fillId="0" borderId="7" applyNumberFormat="0" applyFill="0" applyAlignment="0" applyProtection="0"/>
    <xf numFmtId="0" fontId="58" fillId="32" borderId="0" applyNumberFormat="0" applyBorder="0" applyAlignment="0" applyProtection="0"/>
    <xf numFmtId="0" fontId="46" fillId="0" borderId="0">
      <alignment/>
      <protection/>
    </xf>
    <xf numFmtId="0" fontId="38" fillId="0" borderId="0">
      <alignment vertical="center"/>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0" fillId="0" borderId="0">
      <alignment vertical="top"/>
      <protection/>
    </xf>
    <xf numFmtId="0" fontId="9" fillId="0" borderId="0">
      <alignment vertical="top"/>
      <protection/>
    </xf>
    <xf numFmtId="0" fontId="0" fillId="27" borderId="1" applyNumberFormat="0" applyFont="0" applyAlignment="0" applyProtection="0"/>
    <xf numFmtId="0" fontId="46" fillId="0" borderId="0">
      <alignment/>
      <protection/>
    </xf>
    <xf numFmtId="0" fontId="46" fillId="0" borderId="0">
      <alignment/>
      <protection/>
    </xf>
    <xf numFmtId="0" fontId="46" fillId="0" borderId="0">
      <alignment/>
      <protection/>
    </xf>
    <xf numFmtId="0" fontId="59" fillId="28" borderId="8" applyNumberFormat="0" applyAlignment="0" applyProtection="0"/>
    <xf numFmtId="9" fontId="0" fillId="0" borderId="0" applyFont="0" applyFill="0" applyBorder="0" applyAlignment="0" applyProtection="0"/>
    <xf numFmtId="0" fontId="9" fillId="0" borderId="0">
      <alignment vertical="top"/>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cellStyleXfs>
  <cellXfs count="548">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92" applyFont="1" applyAlignment="1">
      <alignment/>
      <protection/>
    </xf>
    <xf numFmtId="0" fontId="0" fillId="0" borderId="0" xfId="92" applyFont="1" applyAlignment="1">
      <alignment/>
      <protection/>
    </xf>
    <xf numFmtId="0" fontId="3" fillId="0" borderId="0" xfId="92" applyFont="1" applyFill="1" applyBorder="1" applyAlignment="1" applyProtection="1">
      <alignment horizontal="left" vertical="center"/>
      <protection hidden="1"/>
    </xf>
    <xf numFmtId="0" fontId="4" fillId="0" borderId="0" xfId="92" applyFont="1" applyFill="1" applyBorder="1" applyAlignment="1" applyProtection="1">
      <alignment vertical="center"/>
      <protection hidden="1"/>
    </xf>
    <xf numFmtId="0" fontId="4" fillId="0" borderId="0" xfId="92" applyFont="1" applyFill="1" applyBorder="1" applyAlignment="1" applyProtection="1">
      <alignment horizontal="center" vertical="center" wrapText="1"/>
      <protection hidden="1"/>
    </xf>
    <xf numFmtId="0" fontId="4" fillId="0" borderId="0" xfId="92" applyFont="1" applyBorder="1" applyAlignment="1" applyProtection="1">
      <alignment/>
      <protection hidden="1"/>
    </xf>
    <xf numFmtId="0" fontId="12" fillId="0" borderId="0" xfId="92" applyFont="1" applyBorder="1" applyAlignment="1" applyProtection="1">
      <alignment horizontal="right" vertical="center" wrapText="1"/>
      <protection hidden="1"/>
    </xf>
    <xf numFmtId="0" fontId="12" fillId="0" borderId="0" xfId="92" applyNumberFormat="1" applyFont="1" applyFill="1" applyBorder="1" applyAlignment="1" applyProtection="1">
      <alignment horizontal="right" vertical="center" shrinkToFit="1"/>
      <protection hidden="1" locked="0"/>
    </xf>
    <xf numFmtId="0" fontId="12" fillId="0" borderId="0" xfId="92" applyFont="1" applyFill="1" applyBorder="1" applyAlignment="1" applyProtection="1">
      <alignment horizontal="left" vertical="center"/>
      <protection hidden="1"/>
    </xf>
    <xf numFmtId="0" fontId="4" fillId="0" borderId="0" xfId="92" applyFont="1" applyBorder="1" applyAlignment="1" applyProtection="1">
      <alignment horizontal="left"/>
      <protection hidden="1"/>
    </xf>
    <xf numFmtId="0" fontId="4" fillId="0" borderId="0" xfId="92" applyFont="1" applyBorder="1" applyAlignment="1" applyProtection="1">
      <alignment vertical="top"/>
      <protection hidden="1"/>
    </xf>
    <xf numFmtId="0" fontId="4" fillId="0" borderId="0" xfId="92" applyFont="1" applyBorder="1" applyAlignment="1" applyProtection="1">
      <alignment horizontal="right"/>
      <protection hidden="1"/>
    </xf>
    <xf numFmtId="0" fontId="3" fillId="0" borderId="0" xfId="92" applyFont="1" applyFill="1" applyBorder="1" applyAlignment="1" applyProtection="1">
      <alignment horizontal="right" vertical="center"/>
      <protection hidden="1" locked="0"/>
    </xf>
    <xf numFmtId="0" fontId="4" fillId="0" borderId="0" xfId="92" applyFont="1" applyBorder="1" applyAlignment="1" applyProtection="1">
      <alignment/>
      <protection hidden="1"/>
    </xf>
    <xf numFmtId="0" fontId="3" fillId="0" borderId="0" xfId="92" applyFont="1" applyBorder="1" applyAlignment="1" applyProtection="1">
      <alignment vertical="top"/>
      <protection hidden="1"/>
    </xf>
    <xf numFmtId="0" fontId="4" fillId="0" borderId="0" xfId="92" applyFont="1" applyFill="1" applyBorder="1" applyAlignment="1" applyProtection="1">
      <alignment/>
      <protection hidden="1"/>
    </xf>
    <xf numFmtId="0" fontId="4" fillId="0" borderId="0" xfId="92" applyFont="1" applyBorder="1" applyAlignment="1" applyProtection="1">
      <alignment horizontal="center" vertical="center"/>
      <protection hidden="1" locked="0"/>
    </xf>
    <xf numFmtId="0" fontId="4" fillId="0" borderId="0" xfId="92" applyFont="1" applyBorder="1" applyAlignment="1" applyProtection="1">
      <alignment vertical="top" wrapText="1"/>
      <protection hidden="1"/>
    </xf>
    <xf numFmtId="0" fontId="4" fillId="0" borderId="0" xfId="92" applyFont="1" applyBorder="1" applyAlignment="1" applyProtection="1">
      <alignment wrapText="1"/>
      <protection hidden="1"/>
    </xf>
    <xf numFmtId="0" fontId="4" fillId="0" borderId="0" xfId="92" applyFont="1" applyBorder="1" applyAlignment="1" applyProtection="1">
      <alignment horizontal="right" vertical="top"/>
      <protection hidden="1"/>
    </xf>
    <xf numFmtId="0" fontId="4" fillId="0" borderId="0" xfId="92" applyFont="1" applyBorder="1" applyAlignment="1" applyProtection="1">
      <alignment horizontal="center" vertical="top"/>
      <protection hidden="1"/>
    </xf>
    <xf numFmtId="0" fontId="4" fillId="0" borderId="0" xfId="92" applyFont="1" applyBorder="1" applyAlignment="1" applyProtection="1">
      <alignment horizontal="center"/>
      <protection hidden="1"/>
    </xf>
    <xf numFmtId="0" fontId="4" fillId="0" borderId="0" xfId="92" applyFont="1" applyBorder="1" applyAlignment="1">
      <alignment/>
      <protection/>
    </xf>
    <xf numFmtId="0" fontId="4" fillId="0" borderId="0" xfId="92" applyFont="1" applyBorder="1" applyAlignment="1" applyProtection="1">
      <alignment horizontal="left" vertical="top"/>
      <protection hidden="1"/>
    </xf>
    <xf numFmtId="0" fontId="4" fillId="0" borderId="16" xfId="92" applyFont="1" applyBorder="1" applyAlignment="1" applyProtection="1">
      <alignment/>
      <protection hidden="1"/>
    </xf>
    <xf numFmtId="0" fontId="4" fillId="0" borderId="0" xfId="92" applyFont="1" applyBorder="1" applyAlignment="1" applyProtection="1">
      <alignment vertical="center"/>
      <protection hidden="1"/>
    </xf>
    <xf numFmtId="0" fontId="4" fillId="0" borderId="17" xfId="92" applyFont="1" applyBorder="1" applyAlignment="1" applyProtection="1">
      <alignment/>
      <protection hidden="1"/>
    </xf>
    <xf numFmtId="0" fontId="4" fillId="0" borderId="17" xfId="92" applyFont="1" applyBorder="1" applyAlignment="1">
      <alignment/>
      <protection/>
    </xf>
    <xf numFmtId="164" fontId="3" fillId="0" borderId="10" xfId="0" applyNumberFormat="1" applyFont="1" applyFill="1" applyBorder="1" applyAlignment="1">
      <alignment horizontal="center" vertical="center"/>
    </xf>
    <xf numFmtId="3" fontId="2" fillId="0" borderId="15"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99" applyFont="1" applyBorder="1" applyAlignment="1" applyProtection="1">
      <alignment vertical="center"/>
      <protection hidden="1"/>
    </xf>
    <xf numFmtId="0" fontId="4" fillId="0" borderId="0" xfId="92" applyFont="1" applyBorder="1" applyAlignment="1" applyProtection="1">
      <alignment horizontal="right" vertical="center"/>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2"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2" fillId="0" borderId="14" xfId="0" applyNumberFormat="1" applyFont="1" applyFill="1" applyBorder="1" applyAlignment="1" applyProtection="1">
      <alignment vertical="center"/>
      <protection hidden="1"/>
    </xf>
    <xf numFmtId="3" fontId="2" fillId="0" borderId="21" xfId="0" applyNumberFormat="1" applyFont="1" applyFill="1" applyBorder="1" applyAlignment="1" applyProtection="1">
      <alignment vertical="center"/>
      <protection hidden="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99" applyFont="1" applyFill="1" applyAlignment="1">
      <alignment wrapText="1"/>
      <protection/>
    </xf>
    <xf numFmtId="0" fontId="0" fillId="0" borderId="0" xfId="0" applyFont="1" applyFill="1" applyAlignment="1">
      <alignment/>
    </xf>
    <xf numFmtId="0" fontId="0" fillId="0" borderId="0" xfId="99" applyFont="1" applyFill="1" applyBorder="1" applyAlignment="1">
      <alignment wrapText="1"/>
      <protection/>
    </xf>
    <xf numFmtId="3" fontId="2" fillId="0" borderId="13" xfId="0" applyNumberFormat="1" applyFont="1" applyFill="1" applyBorder="1" applyAlignment="1" applyProtection="1">
      <alignment vertical="center"/>
      <protection hidden="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4" fillId="0" borderId="22" xfId="92" applyFont="1" applyFill="1" applyBorder="1" applyAlignment="1" applyProtection="1">
      <alignment horizontal="left" vertical="center" wrapText="1"/>
      <protection hidden="1"/>
    </xf>
    <xf numFmtId="0" fontId="4" fillId="0" borderId="23" xfId="92" applyFont="1" applyFill="1" applyBorder="1" applyAlignment="1" applyProtection="1">
      <alignment vertical="center"/>
      <protection hidden="1"/>
    </xf>
    <xf numFmtId="0" fontId="4" fillId="0" borderId="23" xfId="92" applyFont="1" applyBorder="1" applyAlignment="1" applyProtection="1">
      <alignment/>
      <protection hidden="1"/>
    </xf>
    <xf numFmtId="0" fontId="12" fillId="0" borderId="0" xfId="92" applyFont="1" applyBorder="1" applyAlignment="1" applyProtection="1">
      <alignment horizontal="right"/>
      <protection hidden="1"/>
    </xf>
    <xf numFmtId="0" fontId="4" fillId="0" borderId="23" xfId="92" applyFont="1" applyBorder="1" applyAlignment="1" applyProtection="1">
      <alignment horizontal="right"/>
      <protection hidden="1"/>
    </xf>
    <xf numFmtId="0" fontId="4" fillId="0" borderId="22" xfId="92" applyFont="1" applyBorder="1" applyAlignment="1" applyProtection="1">
      <alignment/>
      <protection hidden="1"/>
    </xf>
    <xf numFmtId="0" fontId="3" fillId="0" borderId="22" xfId="92" applyFont="1" applyFill="1" applyBorder="1" applyAlignment="1" applyProtection="1">
      <alignment horizontal="right" vertical="center"/>
      <protection hidden="1" locked="0"/>
    </xf>
    <xf numFmtId="0" fontId="4" fillId="0" borderId="22" xfId="92" applyFont="1" applyBorder="1" applyAlignment="1" applyProtection="1">
      <alignment horizontal="left" vertical="top" wrapText="1"/>
      <protection hidden="1"/>
    </xf>
    <xf numFmtId="0" fontId="4" fillId="0" borderId="23" xfId="92" applyFont="1" applyBorder="1" applyAlignment="1">
      <alignment/>
      <protection/>
    </xf>
    <xf numFmtId="0" fontId="4" fillId="0" borderId="22" xfId="92" applyFont="1" applyBorder="1" applyAlignment="1" applyProtection="1">
      <alignment horizontal="left" vertical="top" indent="2"/>
      <protection hidden="1"/>
    </xf>
    <xf numFmtId="0" fontId="4" fillId="0" borderId="22" xfId="92" applyFont="1" applyBorder="1" applyAlignment="1" applyProtection="1">
      <alignment horizontal="left" vertical="top" wrapText="1" indent="2"/>
      <protection hidden="1"/>
    </xf>
    <xf numFmtId="0" fontId="4" fillId="0" borderId="23" xfId="92" applyFont="1" applyBorder="1" applyAlignment="1" applyProtection="1">
      <alignment horizontal="right" vertical="top"/>
      <protection hidden="1"/>
    </xf>
    <xf numFmtId="49" fontId="3" fillId="0" borderId="22" xfId="92" applyNumberFormat="1" applyFont="1" applyBorder="1" applyAlignment="1" applyProtection="1">
      <alignment horizontal="center" vertical="center"/>
      <protection hidden="1" locked="0"/>
    </xf>
    <xf numFmtId="0" fontId="4" fillId="0" borderId="23" xfId="92" applyFont="1" applyBorder="1" applyAlignment="1" applyProtection="1">
      <alignment horizontal="left" vertical="top"/>
      <protection hidden="1"/>
    </xf>
    <xf numFmtId="0" fontId="4" fillId="0" borderId="22" xfId="92" applyFont="1" applyBorder="1" applyAlignment="1" applyProtection="1">
      <alignment horizontal="left"/>
      <protection hidden="1"/>
    </xf>
    <xf numFmtId="0" fontId="4" fillId="0" borderId="24" xfId="92" applyFont="1" applyBorder="1" applyAlignment="1" applyProtection="1">
      <alignment/>
      <protection hidden="1"/>
    </xf>
    <xf numFmtId="0" fontId="4" fillId="0" borderId="23" xfId="92" applyFont="1" applyBorder="1" applyAlignment="1" applyProtection="1">
      <alignment horizontal="left"/>
      <protection hidden="1"/>
    </xf>
    <xf numFmtId="0" fontId="4" fillId="0" borderId="22" xfId="92" applyFont="1" applyFill="1" applyBorder="1" applyAlignment="1" applyProtection="1">
      <alignment vertical="center"/>
      <protection hidden="1"/>
    </xf>
    <xf numFmtId="0" fontId="13" fillId="0" borderId="22" xfId="99" applyFont="1" applyFill="1" applyBorder="1" applyAlignment="1" applyProtection="1">
      <alignment vertical="center"/>
      <protection hidden="1"/>
    </xf>
    <xf numFmtId="0" fontId="13" fillId="0" borderId="0" xfId="99" applyFont="1" applyBorder="1" applyAlignment="1" applyProtection="1">
      <alignment horizontal="left"/>
      <protection hidden="1"/>
    </xf>
    <xf numFmtId="0" fontId="9" fillId="0" borderId="0" xfId="99" applyBorder="1" applyAlignment="1">
      <alignment/>
      <protection/>
    </xf>
    <xf numFmtId="0" fontId="9" fillId="0" borderId="22" xfId="99" applyBorder="1" applyAlignment="1">
      <alignment/>
      <protection/>
    </xf>
    <xf numFmtId="0" fontId="3" fillId="0" borderId="23" xfId="92" applyFont="1" applyBorder="1" applyAlignment="1" applyProtection="1">
      <alignment vertical="center"/>
      <protection hidden="1"/>
    </xf>
    <xf numFmtId="0" fontId="4" fillId="0" borderId="25" xfId="92" applyFont="1" applyBorder="1" applyAlignment="1" applyProtection="1">
      <alignment/>
      <protection hidden="1"/>
    </xf>
    <xf numFmtId="0" fontId="4" fillId="0" borderId="26" xfId="92" applyFont="1" applyFill="1" applyBorder="1" applyAlignment="1" applyProtection="1">
      <alignment horizontal="right" vertical="top" wrapText="1"/>
      <protection hidden="1"/>
    </xf>
    <xf numFmtId="0" fontId="4" fillId="0" borderId="27" xfId="92" applyFont="1" applyFill="1" applyBorder="1" applyAlignment="1" applyProtection="1">
      <alignment horizontal="right" vertical="top" wrapText="1"/>
      <protection hidden="1"/>
    </xf>
    <xf numFmtId="0" fontId="4" fillId="0" borderId="27" xfId="92" applyFont="1" applyFill="1" applyBorder="1" applyAlignment="1" applyProtection="1">
      <alignment/>
      <protection hidden="1"/>
    </xf>
    <xf numFmtId="0" fontId="4" fillId="0" borderId="28" xfId="92" applyFont="1" applyFill="1" applyBorder="1" applyAlignment="1" applyProtection="1">
      <alignment/>
      <protection hidden="1"/>
    </xf>
    <xf numFmtId="14" fontId="3" fillId="0" borderId="19" xfId="92" applyNumberFormat="1" applyFont="1" applyFill="1" applyBorder="1" applyAlignment="1" applyProtection="1">
      <alignment horizontal="center" vertical="center"/>
      <protection hidden="1" locked="0"/>
    </xf>
    <xf numFmtId="1" fontId="3" fillId="0" borderId="18" xfId="92" applyNumberFormat="1" applyFont="1" applyFill="1" applyBorder="1" applyAlignment="1" applyProtection="1">
      <alignment horizontal="center" vertical="center"/>
      <protection hidden="1" locked="0"/>
    </xf>
    <xf numFmtId="0" fontId="3" fillId="0" borderId="18" xfId="92" applyFont="1" applyFill="1" applyBorder="1" applyAlignment="1" applyProtection="1">
      <alignment horizontal="center" vertical="center"/>
      <protection hidden="1" locked="0"/>
    </xf>
    <xf numFmtId="49" fontId="3" fillId="0" borderId="18" xfId="92" applyNumberFormat="1" applyFont="1" applyFill="1" applyBorder="1" applyAlignment="1" applyProtection="1">
      <alignment horizontal="right" vertical="center"/>
      <protection hidden="1" locked="0"/>
    </xf>
    <xf numFmtId="0" fontId="3" fillId="0" borderId="23" xfId="92" applyFont="1" applyFill="1" applyBorder="1" applyAlignment="1" applyProtection="1">
      <alignment horizontal="right" vertical="center"/>
      <protection hidden="1" locked="0"/>
    </xf>
    <xf numFmtId="0" fontId="4" fillId="0" borderId="0" xfId="92" applyFont="1" applyFill="1" applyBorder="1" applyAlignment="1">
      <alignment/>
      <protection/>
    </xf>
    <xf numFmtId="49" fontId="3" fillId="0" borderId="0" xfId="92" applyNumberFormat="1" applyFont="1" applyFill="1" applyBorder="1" applyAlignment="1" applyProtection="1">
      <alignment horizontal="center" vertical="center"/>
      <protection hidden="1" locked="0"/>
    </xf>
    <xf numFmtId="0" fontId="63" fillId="0" borderId="0" xfId="0" applyFont="1" applyFill="1" applyAlignment="1">
      <alignment/>
    </xf>
    <xf numFmtId="3" fontId="63" fillId="0" borderId="0" xfId="0" applyNumberFormat="1" applyFont="1" applyFill="1" applyAlignment="1">
      <alignment/>
    </xf>
    <xf numFmtId="0" fontId="9" fillId="33" borderId="0" xfId="0" applyFont="1" applyFill="1" applyAlignment="1">
      <alignment horizontal="justify" vertical="top"/>
    </xf>
    <xf numFmtId="0" fontId="15" fillId="33" borderId="0" xfId="0" applyFont="1" applyFill="1" applyAlignment="1">
      <alignment horizontal="center" vertical="top"/>
    </xf>
    <xf numFmtId="3" fontId="9" fillId="33" borderId="0" xfId="0" applyNumberFormat="1" applyFont="1" applyFill="1" applyAlignment="1">
      <alignment horizontal="right" vertical="top"/>
    </xf>
    <xf numFmtId="0" fontId="9" fillId="33" borderId="0" xfId="0" applyFont="1" applyFill="1" applyAlignment="1">
      <alignment horizontal="right" vertical="top"/>
    </xf>
    <xf numFmtId="3" fontId="9" fillId="33" borderId="17" xfId="0" applyNumberFormat="1" applyFont="1" applyFill="1" applyBorder="1" applyAlignment="1">
      <alignment horizontal="right" vertical="top"/>
    </xf>
    <xf numFmtId="3" fontId="15" fillId="33" borderId="17" xfId="0" applyNumberFormat="1" applyFont="1" applyFill="1" applyBorder="1" applyAlignment="1">
      <alignment horizontal="right" vertical="top"/>
    </xf>
    <xf numFmtId="0" fontId="15" fillId="33" borderId="0" xfId="0" applyFont="1" applyFill="1" applyAlignment="1">
      <alignment vertical="top"/>
    </xf>
    <xf numFmtId="3" fontId="0" fillId="33" borderId="0" xfId="0" applyNumberFormat="1" applyFont="1" applyFill="1" applyAlignment="1">
      <alignment horizontal="right" vertical="top"/>
    </xf>
    <xf numFmtId="0" fontId="34" fillId="33" borderId="0" xfId="0" applyFont="1" applyFill="1" applyAlignment="1">
      <alignment vertical="top"/>
    </xf>
    <xf numFmtId="3" fontId="7" fillId="33" borderId="17" xfId="0" applyNumberFormat="1" applyFont="1" applyFill="1" applyBorder="1" applyAlignment="1">
      <alignment horizontal="right" vertical="top"/>
    </xf>
    <xf numFmtId="0" fontId="36" fillId="33" borderId="0" xfId="0" applyFont="1" applyFill="1" applyAlignment="1">
      <alignment vertical="top"/>
    </xf>
    <xf numFmtId="0" fontId="7" fillId="33" borderId="0" xfId="0" applyFont="1" applyFill="1" applyAlignment="1">
      <alignment horizontal="center" vertical="top"/>
    </xf>
    <xf numFmtId="3" fontId="15" fillId="33" borderId="29" xfId="0" applyNumberFormat="1" applyFont="1" applyFill="1" applyBorder="1" applyAlignment="1">
      <alignment horizontal="right" vertical="top"/>
    </xf>
    <xf numFmtId="14" fontId="37" fillId="33" borderId="0" xfId="0" applyNumberFormat="1"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xf>
    <xf numFmtId="0" fontId="9" fillId="33" borderId="0" xfId="0" applyFont="1" applyFill="1" applyAlignment="1">
      <alignment horizontal="left" vertical="center" wrapText="1"/>
    </xf>
    <xf numFmtId="0" fontId="15" fillId="33" borderId="0" xfId="0" applyFont="1" applyFill="1" applyAlignment="1">
      <alignment horizontal="left" vertical="center" wrapText="1"/>
    </xf>
    <xf numFmtId="0" fontId="0" fillId="33" borderId="0" xfId="0" applyFont="1" applyFill="1" applyAlignment="1">
      <alignment horizontal="left" vertical="center" wrapText="1"/>
    </xf>
    <xf numFmtId="3" fontId="7" fillId="33" borderId="0" xfId="0" applyNumberFormat="1" applyFont="1" applyFill="1" applyBorder="1" applyAlignment="1">
      <alignment horizontal="right" vertical="top"/>
    </xf>
    <xf numFmtId="3" fontId="15" fillId="33" borderId="0" xfId="0" applyNumberFormat="1" applyFont="1" applyFill="1" applyBorder="1" applyAlignment="1">
      <alignment horizontal="right" vertical="top"/>
    </xf>
    <xf numFmtId="3" fontId="7" fillId="33" borderId="29" xfId="0" applyNumberFormat="1" applyFont="1" applyFill="1" applyBorder="1" applyAlignment="1">
      <alignment vertical="top"/>
    </xf>
    <xf numFmtId="4" fontId="7" fillId="33" borderId="0" xfId="0" applyNumberFormat="1" applyFont="1" applyFill="1" applyAlignment="1">
      <alignment horizontal="right" vertical="top" wrapText="1"/>
    </xf>
    <xf numFmtId="0" fontId="0" fillId="33" borderId="0" xfId="0" applyFont="1" applyFill="1" applyAlignment="1">
      <alignment vertical="center" wrapText="1"/>
    </xf>
    <xf numFmtId="0" fontId="39" fillId="33" borderId="0" xfId="0" applyFont="1" applyFill="1" applyAlignment="1">
      <alignment vertical="top"/>
    </xf>
    <xf numFmtId="0" fontId="0" fillId="33" borderId="0" xfId="0" applyFont="1" applyFill="1" applyAlignment="1">
      <alignment vertical="top" wrapText="1"/>
    </xf>
    <xf numFmtId="0" fontId="0" fillId="33" borderId="0" xfId="0" applyFont="1" applyFill="1" applyAlignment="1">
      <alignment vertical="top"/>
    </xf>
    <xf numFmtId="3" fontId="0" fillId="33" borderId="0" xfId="0" applyNumberFormat="1" applyFont="1" applyFill="1" applyAlignment="1">
      <alignment vertical="top"/>
    </xf>
    <xf numFmtId="0" fontId="15" fillId="33" borderId="0" xfId="0" applyFont="1" applyFill="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6" fillId="0" borderId="18" xfId="0" applyFont="1" applyFill="1" applyBorder="1" applyAlignment="1" applyProtection="1">
      <alignment horizontal="center" vertical="center" wrapText="1"/>
      <protection hidden="1"/>
    </xf>
    <xf numFmtId="0" fontId="3"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0" xfId="99" applyFont="1" applyFill="1" applyBorder="1" applyAlignment="1" applyProtection="1">
      <alignment horizontal="center" vertical="center"/>
      <protection hidden="1"/>
    </xf>
    <xf numFmtId="0" fontId="0" fillId="0" borderId="0" xfId="0" applyFont="1" applyFill="1" applyBorder="1" applyAlignment="1">
      <alignment horizontal="center" vertical="center" wrapText="1"/>
    </xf>
    <xf numFmtId="0" fontId="4" fillId="0" borderId="16" xfId="92" applyFont="1" applyBorder="1" applyAlignment="1">
      <alignment/>
      <protection/>
    </xf>
    <xf numFmtId="0" fontId="4" fillId="0" borderId="24" xfId="92" applyFont="1" applyBorder="1" applyAlignment="1">
      <alignment/>
      <protection/>
    </xf>
    <xf numFmtId="0" fontId="4" fillId="0" borderId="23" xfId="92" applyFont="1" applyFill="1" applyBorder="1" applyAlignment="1" applyProtection="1">
      <alignment horizontal="center" vertical="center"/>
      <protection hidden="1" locked="0"/>
    </xf>
    <xf numFmtId="0" fontId="4" fillId="0" borderId="22" xfId="92" applyFont="1" applyBorder="1" applyAlignment="1" applyProtection="1">
      <alignment horizontal="left" vertical="center" wrapText="1"/>
      <protection hidden="1"/>
    </xf>
    <xf numFmtId="0" fontId="4" fillId="0" borderId="23" xfId="92" applyFont="1" applyBorder="1" applyAlignment="1" applyProtection="1">
      <alignment/>
      <protection hidden="1"/>
    </xf>
    <xf numFmtId="0" fontId="4" fillId="0" borderId="22" xfId="92" applyFont="1" applyFill="1" applyBorder="1" applyAlignment="1" applyProtection="1">
      <alignment/>
      <protection hidden="1"/>
    </xf>
    <xf numFmtId="0" fontId="4" fillId="0" borderId="0" xfId="92" applyFont="1" applyBorder="1" applyAlignment="1" applyProtection="1">
      <alignment wrapText="1"/>
      <protection hidden="1"/>
    </xf>
    <xf numFmtId="0" fontId="4" fillId="0" borderId="22" xfId="92" applyFont="1" applyBorder="1" applyAlignment="1" applyProtection="1">
      <alignment wrapText="1"/>
      <protection hidden="1"/>
    </xf>
    <xf numFmtId="0" fontId="4" fillId="0" borderId="23" xfId="92" applyFont="1" applyBorder="1" applyAlignment="1" applyProtection="1">
      <alignment horizontal="right"/>
      <protection hidden="1"/>
    </xf>
    <xf numFmtId="0" fontId="4" fillId="0" borderId="0" xfId="92" applyFont="1" applyBorder="1" applyAlignment="1" applyProtection="1">
      <alignment horizontal="right"/>
      <protection hidden="1"/>
    </xf>
    <xf numFmtId="0" fontId="4" fillId="0" borderId="22" xfId="92" applyFont="1" applyBorder="1" applyAlignment="1" applyProtection="1">
      <alignment/>
      <protection hidden="1"/>
    </xf>
    <xf numFmtId="0" fontId="4" fillId="0" borderId="23" xfId="92" applyFont="1" applyBorder="1" applyAlignment="1" applyProtection="1">
      <alignment horizontal="right" wrapText="1"/>
      <protection hidden="1"/>
    </xf>
    <xf numFmtId="0" fontId="4" fillId="0" borderId="0" xfId="92" applyFont="1" applyBorder="1" applyAlignment="1" applyProtection="1">
      <alignment horizontal="right" wrapText="1"/>
      <protection hidden="1"/>
    </xf>
    <xf numFmtId="0" fontId="4" fillId="0" borderId="0" xfId="92" applyFont="1" applyBorder="1" applyAlignment="1" applyProtection="1">
      <alignment horizontal="left"/>
      <protection hidden="1"/>
    </xf>
    <xf numFmtId="0" fontId="4" fillId="0" borderId="0" xfId="92" applyFont="1" applyFill="1" applyBorder="1" applyAlignment="1" applyProtection="1">
      <alignment/>
      <protection hidden="1"/>
    </xf>
    <xf numFmtId="0" fontId="4" fillId="0" borderId="0" xfId="92" applyFont="1" applyBorder="1" applyAlignment="1" applyProtection="1">
      <alignment vertical="top"/>
      <protection hidden="1"/>
    </xf>
    <xf numFmtId="0" fontId="4" fillId="0" borderId="0" xfId="92" applyFont="1" applyAlignment="1" applyProtection="1">
      <alignment horizontal="right" vertical="center"/>
      <protection hidden="1"/>
    </xf>
    <xf numFmtId="0" fontId="4" fillId="0" borderId="0" xfId="92" applyFont="1" applyAlignment="1" applyProtection="1">
      <alignment horizontal="right"/>
      <protection hidden="1"/>
    </xf>
    <xf numFmtId="0" fontId="4" fillId="0" borderId="22" xfId="92" applyFont="1" applyBorder="1" applyAlignment="1" applyProtection="1">
      <alignment vertical="top"/>
      <protection hidden="1"/>
    </xf>
    <xf numFmtId="0" fontId="4" fillId="0" borderId="0" xfId="92" applyFont="1" applyBorder="1" applyAlignment="1">
      <alignment/>
      <protection/>
    </xf>
    <xf numFmtId="0" fontId="4" fillId="0" borderId="22" xfId="92" applyFont="1" applyBorder="1" applyAlignment="1" applyProtection="1">
      <alignment horizontal="left" vertical="top" wrapText="1"/>
      <protection hidden="1"/>
    </xf>
    <xf numFmtId="0" fontId="4" fillId="0" borderId="0" xfId="92" applyFont="1" applyBorder="1" applyAlignment="1" applyProtection="1">
      <alignment horizontal="right" vertical="top"/>
      <protection hidden="1"/>
    </xf>
    <xf numFmtId="0" fontId="4" fillId="0" borderId="23" xfId="92" applyFont="1" applyBorder="1" applyAlignment="1" applyProtection="1">
      <alignment horizontal="left"/>
      <protection hidden="1"/>
    </xf>
    <xf numFmtId="0" fontId="10" fillId="0" borderId="0" xfId="99" applyFont="1" applyFill="1" applyBorder="1" applyAlignment="1">
      <alignment horizontal="center" vertical="center" wrapText="1"/>
      <protection/>
    </xf>
    <xf numFmtId="14" fontId="7" fillId="0" borderId="0" xfId="99" applyNumberFormat="1" applyFont="1" applyFill="1" applyBorder="1" applyAlignment="1" applyProtection="1">
      <alignment horizontal="center" vertical="center"/>
      <protection hidden="1" locked="0"/>
    </xf>
    <xf numFmtId="0" fontId="9" fillId="33" borderId="0" xfId="0" applyFont="1" applyFill="1" applyAlignment="1">
      <alignment vertical="center" wrapText="1"/>
    </xf>
    <xf numFmtId="0" fontId="0" fillId="33" borderId="0" xfId="0" applyFont="1" applyFill="1" applyAlignment="1">
      <alignment horizontal="left" vertical="top" wrapText="1"/>
    </xf>
    <xf numFmtId="0" fontId="7" fillId="33" borderId="0" xfId="0" applyFont="1" applyFill="1" applyAlignment="1">
      <alignment vertical="top"/>
    </xf>
    <xf numFmtId="0" fontId="0" fillId="33" borderId="0" xfId="0" applyFont="1" applyFill="1" applyAlignment="1">
      <alignment vertical="top"/>
    </xf>
    <xf numFmtId="0" fontId="7" fillId="33" borderId="0" xfId="0" applyFont="1" applyFill="1" applyAlignment="1">
      <alignment horizontal="left" vertical="top"/>
    </xf>
    <xf numFmtId="0" fontId="15" fillId="33" borderId="0" xfId="0" applyFont="1" applyFill="1" applyAlignment="1">
      <alignment horizontal="justify" vertical="top"/>
    </xf>
    <xf numFmtId="0" fontId="9" fillId="33" borderId="0" xfId="0" applyFont="1" applyFill="1" applyAlignment="1">
      <alignment vertical="top"/>
    </xf>
    <xf numFmtId="0" fontId="7" fillId="33" borderId="0" xfId="0" applyFont="1" applyFill="1" applyAlignment="1">
      <alignment horizontal="justify" vertical="top"/>
    </xf>
    <xf numFmtId="0" fontId="7" fillId="33" borderId="0" xfId="0" applyFont="1" applyFill="1" applyAlignment="1">
      <alignment horizontal="left" vertical="top" wrapText="1"/>
    </xf>
    <xf numFmtId="0" fontId="0" fillId="33"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0" fillId="33" borderId="0" xfId="0" applyFont="1" applyFill="1" applyAlignment="1">
      <alignment horizontal="justify" vertical="top"/>
    </xf>
    <xf numFmtId="0" fontId="0" fillId="0" borderId="0" xfId="0" applyFont="1" applyFill="1" applyAlignment="1">
      <alignment horizontal="left" vertical="top" wrapText="1"/>
    </xf>
    <xf numFmtId="0" fontId="0" fillId="33" borderId="0" xfId="0" applyFont="1" applyFill="1" applyAlignment="1">
      <alignment horizontal="left" vertical="top"/>
    </xf>
    <xf numFmtId="0" fontId="0" fillId="0" borderId="0" xfId="0" applyFont="1" applyFill="1" applyAlignment="1">
      <alignment vertical="top" wrapText="1"/>
    </xf>
    <xf numFmtId="0" fontId="0" fillId="33" borderId="0" xfId="0" applyFont="1" applyFill="1" applyAlignment="1">
      <alignment horizontal="left" vertical="top"/>
    </xf>
    <xf numFmtId="3" fontId="0" fillId="0" borderId="0" xfId="0" applyNumberFormat="1" applyFont="1" applyFill="1" applyAlignment="1">
      <alignment vertical="top"/>
    </xf>
    <xf numFmtId="3" fontId="0" fillId="33" borderId="0" xfId="0" applyNumberFormat="1" applyFont="1" applyFill="1" applyAlignment="1">
      <alignment vertical="top"/>
    </xf>
    <xf numFmtId="0" fontId="0" fillId="33" borderId="0" xfId="0" applyFont="1" applyFill="1" applyAlignment="1">
      <alignment horizontal="center" vertical="center" wrapText="1"/>
    </xf>
    <xf numFmtId="0" fontId="0" fillId="33" borderId="0" xfId="0" applyFont="1" applyFill="1" applyBorder="1" applyAlignment="1">
      <alignment vertical="top"/>
    </xf>
    <xf numFmtId="0" fontId="0" fillId="0" borderId="0" xfId="0" applyFont="1" applyFill="1" applyBorder="1" applyAlignment="1">
      <alignment vertical="top"/>
    </xf>
    <xf numFmtId="0" fontId="0" fillId="34" borderId="0" xfId="0" applyFont="1" applyFill="1" applyBorder="1" applyAlignment="1">
      <alignment vertical="top"/>
    </xf>
    <xf numFmtId="3" fontId="0" fillId="34" borderId="0" xfId="0" applyNumberFormat="1" applyFont="1" applyFill="1" applyBorder="1" applyAlignment="1">
      <alignment vertical="top"/>
    </xf>
    <xf numFmtId="3" fontId="0" fillId="33" borderId="0" xfId="0" applyNumberFormat="1" applyFont="1" applyFill="1" applyBorder="1" applyAlignment="1">
      <alignment/>
    </xf>
    <xf numFmtId="0" fontId="0" fillId="33" borderId="0" xfId="0" applyFont="1" applyFill="1" applyAlignment="1">
      <alignment horizontal="left" vertical="top" wrapText="1"/>
    </xf>
    <xf numFmtId="0" fontId="9" fillId="33" borderId="0" xfId="0" applyFont="1" applyFill="1" applyAlignment="1">
      <alignment horizontal="center" vertical="top"/>
    </xf>
    <xf numFmtId="0" fontId="15" fillId="33" borderId="0" xfId="0" applyFont="1" applyFill="1" applyAlignment="1">
      <alignment horizontal="right" vertical="top"/>
    </xf>
    <xf numFmtId="0" fontId="9" fillId="33" borderId="0" xfId="0" applyFont="1" applyFill="1" applyAlignment="1">
      <alignment horizontal="justify" vertical="center"/>
    </xf>
    <xf numFmtId="0" fontId="15" fillId="33" borderId="0" xfId="0" applyFont="1" applyFill="1" applyAlignment="1">
      <alignment horizontal="left" vertical="top"/>
    </xf>
    <xf numFmtId="0" fontId="9"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3" fontId="7" fillId="33" borderId="0" xfId="0" applyNumberFormat="1" applyFont="1" applyFill="1" applyAlignment="1">
      <alignment horizontal="right" vertical="center" wrapText="1"/>
    </xf>
    <xf numFmtId="3" fontId="7" fillId="33" borderId="17" xfId="0" applyNumberFormat="1" applyFont="1" applyFill="1" applyBorder="1" applyAlignment="1">
      <alignment horizontal="right" vertical="center" wrapText="1"/>
    </xf>
    <xf numFmtId="0" fontId="15" fillId="33" borderId="0" xfId="0" applyFont="1" applyFill="1" applyAlignment="1">
      <alignment horizontal="justify" vertical="center"/>
    </xf>
    <xf numFmtId="3" fontId="15" fillId="33" borderId="17" xfId="0" applyNumberFormat="1" applyFont="1" applyFill="1" applyBorder="1" applyAlignment="1">
      <alignment horizontal="right" vertical="center"/>
    </xf>
    <xf numFmtId="0" fontId="15" fillId="33" borderId="0" xfId="0" applyFont="1" applyFill="1" applyAlignment="1">
      <alignment horizontal="justify" vertical="center" wrapText="1"/>
    </xf>
    <xf numFmtId="3" fontId="15" fillId="33" borderId="0" xfId="0" applyNumberFormat="1" applyFont="1" applyFill="1" applyBorder="1" applyAlignment="1">
      <alignment horizontal="right" vertical="center" wrapText="1"/>
    </xf>
    <xf numFmtId="0" fontId="0" fillId="33" borderId="0" xfId="0" applyFont="1" applyFill="1" applyAlignment="1">
      <alignment vertical="center"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applyAlignment="1">
      <alignment horizontal="left" vertical="top"/>
    </xf>
    <xf numFmtId="3" fontId="0" fillId="0" borderId="0" xfId="0" applyNumberFormat="1" applyFont="1" applyFill="1" applyBorder="1" applyAlignment="1">
      <alignment vertical="top"/>
    </xf>
    <xf numFmtId="0" fontId="6" fillId="33" borderId="0" xfId="0" applyFont="1" applyFill="1" applyAlignment="1">
      <alignment vertical="top"/>
    </xf>
    <xf numFmtId="3" fontId="6" fillId="33" borderId="30" xfId="0" applyNumberFormat="1" applyFont="1" applyFill="1" applyBorder="1" applyAlignment="1">
      <alignment horizontal="right" vertical="center" wrapText="1"/>
    </xf>
    <xf numFmtId="3" fontId="2" fillId="33" borderId="0" xfId="0" applyNumberFormat="1" applyFont="1" applyFill="1" applyAlignment="1">
      <alignment horizontal="right" vertical="center" wrapText="1"/>
    </xf>
    <xf numFmtId="3" fontId="2" fillId="33" borderId="17" xfId="0" applyNumberFormat="1" applyFont="1" applyFill="1" applyBorder="1" applyAlignment="1">
      <alignment horizontal="right" vertical="center" wrapText="1"/>
    </xf>
    <xf numFmtId="3" fontId="6" fillId="33" borderId="29" xfId="0" applyNumberFormat="1" applyFont="1" applyFill="1" applyBorder="1" applyAlignment="1">
      <alignment horizontal="right" vertical="center" wrapText="1"/>
    </xf>
    <xf numFmtId="3" fontId="6" fillId="33" borderId="0" xfId="0" applyNumberFormat="1" applyFont="1" applyFill="1" applyBorder="1" applyAlignment="1">
      <alignment horizontal="right" vertical="center" wrapText="1"/>
    </xf>
    <xf numFmtId="3" fontId="0" fillId="0" borderId="0" xfId="0" applyNumberFormat="1" applyFont="1" applyFill="1" applyAlignment="1">
      <alignment/>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left" vertical="top"/>
    </xf>
    <xf numFmtId="0" fontId="0" fillId="33" borderId="0" xfId="0" applyFont="1" applyFill="1" applyAlignment="1">
      <alignment horizontal="justify" vertical="top"/>
    </xf>
    <xf numFmtId="3" fontId="6" fillId="33" borderId="29" xfId="0" applyNumberFormat="1" applyFont="1" applyFill="1" applyBorder="1" applyAlignment="1">
      <alignment horizontal="right" vertical="center"/>
    </xf>
    <xf numFmtId="0" fontId="6" fillId="33" borderId="29" xfId="0" applyFont="1" applyFill="1" applyBorder="1" applyAlignment="1">
      <alignment vertical="center"/>
    </xf>
    <xf numFmtId="0" fontId="2" fillId="33" borderId="0" xfId="0" applyFont="1" applyFill="1" applyAlignment="1">
      <alignment vertical="center"/>
    </xf>
    <xf numFmtId="3" fontId="2" fillId="33" borderId="0" xfId="0" applyNumberFormat="1" applyFont="1" applyFill="1" applyAlignment="1">
      <alignment horizontal="right" vertical="center"/>
    </xf>
    <xf numFmtId="0" fontId="6" fillId="33" borderId="0" xfId="0" applyFont="1" applyFill="1" applyAlignment="1">
      <alignment vertical="center"/>
    </xf>
    <xf numFmtId="0" fontId="2" fillId="33" borderId="17" xfId="0" applyFont="1" applyFill="1" applyBorder="1" applyAlignment="1">
      <alignment vertical="center"/>
    </xf>
    <xf numFmtId="0" fontId="6" fillId="33" borderId="29" xfId="0" applyFont="1" applyFill="1" applyBorder="1" applyAlignment="1">
      <alignment horizontal="right" vertical="center"/>
    </xf>
    <xf numFmtId="3" fontId="15" fillId="33" borderId="0" xfId="0" applyNumberFormat="1" applyFont="1" applyFill="1" applyAlignment="1">
      <alignment horizontal="right" vertical="center" wrapText="1"/>
    </xf>
    <xf numFmtId="3" fontId="7" fillId="33" borderId="30" xfId="0" applyNumberFormat="1" applyFont="1" applyFill="1" applyBorder="1" applyAlignment="1">
      <alignment horizontal="right" vertical="center" wrapText="1"/>
    </xf>
    <xf numFmtId="3" fontId="0" fillId="33" borderId="0" xfId="0" applyNumberFormat="1" applyFont="1" applyFill="1" applyBorder="1" applyAlignment="1">
      <alignment horizontal="right" vertical="center"/>
    </xf>
    <xf numFmtId="3" fontId="7" fillId="33" borderId="29" xfId="0" applyNumberFormat="1" applyFont="1" applyFill="1" applyBorder="1" applyAlignment="1">
      <alignment vertical="center" wrapText="1"/>
    </xf>
    <xf numFmtId="3" fontId="15" fillId="33" borderId="29" xfId="0" applyNumberFormat="1" applyFont="1" applyFill="1" applyBorder="1" applyAlignment="1">
      <alignment horizontal="right" vertical="center" wrapText="1"/>
    </xf>
    <xf numFmtId="3" fontId="0" fillId="33" borderId="17" xfId="0" applyNumberFormat="1" applyFont="1" applyFill="1" applyBorder="1" applyAlignment="1">
      <alignment horizontal="right" vertical="top"/>
    </xf>
    <xf numFmtId="0" fontId="6" fillId="33" borderId="0" xfId="0" applyFont="1" applyFill="1" applyAlignment="1">
      <alignment vertical="center" wrapText="1"/>
    </xf>
    <xf numFmtId="0" fontId="2" fillId="33" borderId="0" xfId="0" applyFont="1" applyFill="1" applyAlignment="1">
      <alignment vertical="center" wrapText="1"/>
    </xf>
    <xf numFmtId="0" fontId="41" fillId="33" borderId="0" xfId="0" applyFont="1" applyFill="1" applyAlignment="1">
      <alignment vertical="center" wrapText="1"/>
    </xf>
    <xf numFmtId="3" fontId="6" fillId="33" borderId="0" xfId="0" applyNumberFormat="1" applyFont="1" applyFill="1" applyAlignment="1">
      <alignment horizontal="left" vertical="center" wrapText="1"/>
    </xf>
    <xf numFmtId="3" fontId="2" fillId="33" borderId="0" xfId="0" applyNumberFormat="1" applyFont="1" applyFill="1" applyAlignment="1">
      <alignment horizontal="left" vertical="center" wrapText="1"/>
    </xf>
    <xf numFmtId="3" fontId="2" fillId="0" borderId="13"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9" fillId="33" borderId="0" xfId="0" applyNumberFormat="1" applyFont="1" applyFill="1" applyAlignment="1">
      <alignment vertical="center"/>
    </xf>
    <xf numFmtId="3" fontId="9" fillId="33" borderId="17" xfId="0" applyNumberFormat="1" applyFont="1" applyFill="1" applyBorder="1" applyAlignment="1">
      <alignment vertical="center"/>
    </xf>
    <xf numFmtId="3" fontId="0" fillId="33" borderId="0" xfId="0" applyNumberFormat="1" applyFont="1" applyFill="1" applyAlignment="1">
      <alignment horizontal="right" vertical="center"/>
    </xf>
    <xf numFmtId="3" fontId="0" fillId="33" borderId="17" xfId="0" applyNumberFormat="1" applyFont="1" applyFill="1" applyBorder="1" applyAlignment="1">
      <alignment horizontal="right" vertical="center"/>
    </xf>
    <xf numFmtId="3" fontId="9" fillId="33" borderId="0" xfId="0" applyNumberFormat="1" applyFont="1" applyFill="1" applyAlignment="1">
      <alignment horizontal="right" vertical="center"/>
    </xf>
    <xf numFmtId="3" fontId="64" fillId="33" borderId="17" xfId="0" applyNumberFormat="1" applyFont="1" applyFill="1" applyBorder="1" applyAlignment="1">
      <alignment horizontal="right" vertical="center" wrapText="1"/>
    </xf>
    <xf numFmtId="3" fontId="9" fillId="33" borderId="0" xfId="0" applyNumberFormat="1" applyFont="1" applyFill="1" applyAlignment="1">
      <alignment horizontal="right" vertical="center" wrapText="1"/>
    </xf>
    <xf numFmtId="3" fontId="9" fillId="33" borderId="17" xfId="0" applyNumberFormat="1" applyFont="1" applyFill="1" applyBorder="1" applyAlignment="1">
      <alignment horizontal="right" vertical="center" wrapText="1"/>
    </xf>
    <xf numFmtId="3" fontId="2" fillId="0" borderId="14" xfId="0" applyNumberFormat="1" applyFont="1" applyFill="1" applyBorder="1" applyAlignment="1" applyProtection="1">
      <alignment vertical="center"/>
      <protection locked="0"/>
    </xf>
    <xf numFmtId="3" fontId="0" fillId="33" borderId="0" xfId="0" applyNumberFormat="1" applyFont="1" applyFill="1" applyAlignment="1">
      <alignment horizontal="right" wrapText="1"/>
    </xf>
    <xf numFmtId="3" fontId="0" fillId="33" borderId="0" xfId="0" applyNumberFormat="1" applyFont="1" applyFill="1" applyBorder="1" applyAlignment="1">
      <alignment horizontal="right" vertical="center" wrapText="1"/>
    </xf>
    <xf numFmtId="3" fontId="0" fillId="33" borderId="0" xfId="0" applyNumberFormat="1" applyFont="1" applyFill="1" applyAlignment="1">
      <alignment vertical="center" wrapText="1"/>
    </xf>
    <xf numFmtId="3" fontId="0" fillId="33" borderId="17" xfId="0" applyNumberFormat="1" applyFont="1" applyFill="1" applyBorder="1" applyAlignment="1">
      <alignment vertical="center" wrapText="1"/>
    </xf>
    <xf numFmtId="3" fontId="9" fillId="33" borderId="0" xfId="0" applyNumberFormat="1" applyFont="1" applyFill="1" applyAlignment="1">
      <alignment horizontal="right" vertical="center" wrapText="1"/>
    </xf>
    <xf numFmtId="3" fontId="9" fillId="33" borderId="17" xfId="0" applyNumberFormat="1" applyFont="1" applyFill="1" applyBorder="1" applyAlignment="1">
      <alignment horizontal="right" vertical="center" wrapText="1"/>
    </xf>
    <xf numFmtId="3" fontId="0" fillId="33" borderId="0" xfId="0" applyNumberFormat="1" applyFont="1" applyFill="1" applyAlignment="1">
      <alignment horizontal="right" vertical="center" wrapText="1"/>
    </xf>
    <xf numFmtId="3" fontId="0" fillId="33" borderId="17" xfId="0" applyNumberFormat="1" applyFont="1" applyFill="1" applyBorder="1" applyAlignment="1">
      <alignment horizontal="right" vertical="center" wrapText="1"/>
    </xf>
    <xf numFmtId="0" fontId="0" fillId="33" borderId="17" xfId="0" applyFont="1" applyFill="1" applyBorder="1" applyAlignment="1">
      <alignment horizontal="right" vertical="top"/>
    </xf>
    <xf numFmtId="0" fontId="0" fillId="33" borderId="17" xfId="0" applyFont="1" applyFill="1" applyBorder="1" applyAlignment="1">
      <alignment vertical="top"/>
    </xf>
    <xf numFmtId="0" fontId="0" fillId="33" borderId="0" xfId="0" applyFont="1" applyFill="1" applyAlignment="1">
      <alignment horizontal="right" vertical="top"/>
    </xf>
    <xf numFmtId="3" fontId="0" fillId="33" borderId="0" xfId="0" applyNumberFormat="1" applyFont="1" applyFill="1" applyAlignment="1">
      <alignment horizontal="right" vertical="top"/>
    </xf>
    <xf numFmtId="0" fontId="0" fillId="33" borderId="0" xfId="0" applyFont="1" applyFill="1" applyAlignment="1">
      <alignment vertical="top"/>
    </xf>
    <xf numFmtId="0" fontId="0" fillId="33" borderId="0" xfId="0" applyFont="1" applyFill="1" applyAlignment="1">
      <alignment horizontal="right" vertical="top"/>
    </xf>
    <xf numFmtId="3" fontId="0" fillId="33" borderId="0" xfId="0" applyNumberFormat="1" applyFont="1" applyFill="1" applyAlignment="1">
      <alignment horizontal="right" vertical="top"/>
    </xf>
    <xf numFmtId="3" fontId="0" fillId="33" borderId="17" xfId="0" applyNumberFormat="1" applyFont="1" applyFill="1" applyBorder="1" applyAlignment="1">
      <alignment horizontal="right" vertical="top"/>
    </xf>
    <xf numFmtId="3" fontId="7" fillId="33" borderId="17" xfId="0" applyNumberFormat="1" applyFont="1" applyFill="1" applyBorder="1" applyAlignment="1">
      <alignment horizontal="right" vertical="top"/>
    </xf>
    <xf numFmtId="3" fontId="0" fillId="33" borderId="0" xfId="0" applyNumberFormat="1" applyFont="1" applyFill="1" applyAlignment="1">
      <alignment horizontal="right" vertical="top"/>
    </xf>
    <xf numFmtId="3" fontId="0" fillId="33" borderId="17" xfId="0" applyNumberFormat="1" applyFont="1" applyFill="1" applyBorder="1" applyAlignment="1">
      <alignment horizontal="right" vertical="top"/>
    </xf>
    <xf numFmtId="0" fontId="15" fillId="33" borderId="0" xfId="0" applyFont="1" applyFill="1" applyAlignment="1">
      <alignment horizontal="center" vertical="top"/>
    </xf>
    <xf numFmtId="0" fontId="0" fillId="33" borderId="0" xfId="0" applyFont="1" applyFill="1" applyAlignment="1">
      <alignment vertical="top"/>
    </xf>
    <xf numFmtId="0" fontId="7" fillId="33" borderId="0" xfId="0" applyFont="1" applyFill="1" applyBorder="1" applyAlignment="1">
      <alignment vertical="top"/>
    </xf>
    <xf numFmtId="0" fontId="0" fillId="33" borderId="0" xfId="0" applyFont="1" applyFill="1" applyAlignment="1">
      <alignment horizontal="justify" vertical="top"/>
    </xf>
    <xf numFmtId="0" fontId="0" fillId="33" borderId="0" xfId="0" applyFont="1" applyFill="1" applyAlignment="1">
      <alignment horizontal="justify" vertical="top" wrapText="1"/>
    </xf>
    <xf numFmtId="0" fontId="0" fillId="0" borderId="0" xfId="0" applyFont="1" applyFill="1" applyAlignment="1">
      <alignment horizontal="justify" vertical="top" wrapText="1"/>
    </xf>
    <xf numFmtId="3" fontId="3" fillId="0" borderId="18" xfId="92" applyNumberFormat="1" applyFont="1" applyFill="1" applyBorder="1" applyAlignment="1" applyProtection="1">
      <alignment horizontal="right" vertical="center"/>
      <protection hidden="1" locked="0"/>
    </xf>
    <xf numFmtId="9" fontId="0" fillId="33" borderId="0" xfId="0" applyNumberFormat="1" applyFont="1" applyFill="1" applyAlignment="1">
      <alignment horizontal="center" vertical="center"/>
    </xf>
    <xf numFmtId="0" fontId="0" fillId="0" borderId="0" xfId="0" applyFont="1" applyFill="1" applyAlignment="1">
      <alignment/>
    </xf>
    <xf numFmtId="9" fontId="0" fillId="33" borderId="0" xfId="0" applyNumberFormat="1" applyFont="1" applyFill="1" applyAlignment="1">
      <alignment horizontal="center" vertical="top"/>
    </xf>
    <xf numFmtId="0" fontId="0" fillId="33" borderId="0" xfId="0" applyFont="1" applyFill="1" applyAlignment="1">
      <alignment horizontal="justify" vertical="top"/>
    </xf>
    <xf numFmtId="0" fontId="0" fillId="0" borderId="0" xfId="0" applyFont="1" applyFill="1" applyAlignment="1">
      <alignment horizontal="left" vertical="top"/>
    </xf>
    <xf numFmtId="0" fontId="0" fillId="33" borderId="0" xfId="0" applyFont="1" applyFill="1" applyAlignment="1">
      <alignment vertical="top"/>
    </xf>
    <xf numFmtId="0" fontId="0" fillId="0" borderId="0" xfId="0" applyFont="1" applyFill="1" applyAlignment="1">
      <alignment horizontal="right" vertical="center" wrapText="1"/>
    </xf>
    <xf numFmtId="0" fontId="0" fillId="0" borderId="0" xfId="0" applyFont="1" applyFill="1" applyAlignment="1">
      <alignment vertical="center" wrapText="1"/>
    </xf>
    <xf numFmtId="0" fontId="0" fillId="33" borderId="0" xfId="0" applyFont="1" applyFill="1" applyAlignment="1">
      <alignment horizontal="right" vertical="center" wrapText="1"/>
    </xf>
    <xf numFmtId="3" fontId="7" fillId="0" borderId="30" xfId="0" applyNumberFormat="1" applyFont="1" applyFill="1" applyBorder="1" applyAlignment="1">
      <alignment horizontal="right" vertical="center" wrapText="1"/>
    </xf>
    <xf numFmtId="3" fontId="0" fillId="0" borderId="0" xfId="0" applyNumberFormat="1" applyFont="1" applyFill="1" applyAlignment="1">
      <alignment horizontal="right" vertical="center" wrapText="1"/>
    </xf>
    <xf numFmtId="0" fontId="0" fillId="33" borderId="0" xfId="0" applyFont="1" applyFill="1" applyBorder="1" applyAlignment="1">
      <alignment horizontal="left" vertical="top"/>
    </xf>
    <xf numFmtId="0" fontId="65" fillId="33" borderId="0" xfId="0" applyFont="1" applyFill="1" applyAlignment="1">
      <alignment/>
    </xf>
    <xf numFmtId="0" fontId="65" fillId="0" borderId="0" xfId="0" applyFont="1" applyAlignment="1">
      <alignment/>
    </xf>
    <xf numFmtId="0" fontId="42" fillId="33" borderId="31" xfId="0" applyFont="1" applyFill="1" applyBorder="1" applyAlignment="1">
      <alignment horizontal="center" vertical="center" wrapText="1"/>
    </xf>
    <xf numFmtId="0" fontId="42" fillId="33" borderId="32" xfId="0" applyFont="1" applyFill="1" applyBorder="1" applyAlignment="1">
      <alignment horizontal="center" vertical="center"/>
    </xf>
    <xf numFmtId="3" fontId="44" fillId="33" borderId="33" xfId="0" applyNumberFormat="1" applyFont="1" applyFill="1" applyBorder="1" applyAlignment="1">
      <alignment/>
    </xf>
    <xf numFmtId="4" fontId="44" fillId="33" borderId="34" xfId="0" applyNumberFormat="1" applyFont="1" applyFill="1" applyBorder="1" applyAlignment="1">
      <alignment/>
    </xf>
    <xf numFmtId="3" fontId="45" fillId="33" borderId="35" xfId="0" applyNumberFormat="1" applyFont="1" applyFill="1" applyBorder="1" applyAlignment="1">
      <alignment/>
    </xf>
    <xf numFmtId="4" fontId="45" fillId="33" borderId="36" xfId="0" applyNumberFormat="1" applyFont="1" applyFill="1" applyBorder="1" applyAlignment="1">
      <alignment/>
    </xf>
    <xf numFmtId="3" fontId="45" fillId="33" borderId="29" xfId="0" applyNumberFormat="1" applyFont="1" applyFill="1" applyBorder="1" applyAlignment="1">
      <alignment/>
    </xf>
    <xf numFmtId="3" fontId="44" fillId="33" borderId="37" xfId="0" applyNumberFormat="1" applyFont="1" applyFill="1" applyBorder="1" applyAlignment="1">
      <alignment/>
    </xf>
    <xf numFmtId="4" fontId="44" fillId="33" borderId="38" xfId="0" applyNumberFormat="1" applyFont="1" applyFill="1" applyBorder="1" applyAlignment="1">
      <alignment/>
    </xf>
    <xf numFmtId="3" fontId="44" fillId="33" borderId="39" xfId="0" applyNumberFormat="1" applyFont="1" applyFill="1" applyBorder="1" applyAlignment="1">
      <alignment/>
    </xf>
    <xf numFmtId="4" fontId="44" fillId="33" borderId="32" xfId="0" applyNumberFormat="1" applyFont="1" applyFill="1" applyBorder="1" applyAlignment="1">
      <alignment/>
    </xf>
    <xf numFmtId="3" fontId="44" fillId="33" borderId="17" xfId="0" applyNumberFormat="1" applyFont="1" applyFill="1" applyBorder="1" applyAlignment="1">
      <alignment/>
    </xf>
    <xf numFmtId="3" fontId="45" fillId="33" borderId="37" xfId="0" applyNumberFormat="1" applyFont="1" applyFill="1" applyBorder="1" applyAlignment="1">
      <alignment/>
    </xf>
    <xf numFmtId="4" fontId="45" fillId="33" borderId="38" xfId="0" applyNumberFormat="1" applyFont="1" applyFill="1" applyBorder="1" applyAlignment="1">
      <alignment/>
    </xf>
    <xf numFmtId="3" fontId="45" fillId="33" borderId="0" xfId="0" applyNumberFormat="1" applyFont="1" applyFill="1" applyBorder="1" applyAlignment="1">
      <alignment/>
    </xf>
    <xf numFmtId="3" fontId="44" fillId="33" borderId="35" xfId="0" applyNumberFormat="1" applyFont="1" applyFill="1" applyBorder="1" applyAlignment="1">
      <alignment/>
    </xf>
    <xf numFmtId="4" fontId="44" fillId="33" borderId="36" xfId="0" applyNumberFormat="1" applyFont="1" applyFill="1" applyBorder="1" applyAlignment="1">
      <alignment/>
    </xf>
    <xf numFmtId="3" fontId="45" fillId="33" borderId="36" xfId="0" applyNumberFormat="1" applyFont="1" applyFill="1" applyBorder="1" applyAlignment="1">
      <alignment/>
    </xf>
    <xf numFmtId="3" fontId="65" fillId="0" borderId="0" xfId="0" applyNumberFormat="1" applyFont="1" applyAlignment="1">
      <alignment/>
    </xf>
    <xf numFmtId="0" fontId="9" fillId="33" borderId="0" xfId="0" applyFont="1" applyFill="1" applyAlignment="1">
      <alignment vertical="top"/>
    </xf>
    <xf numFmtId="0" fontId="15" fillId="33" borderId="0" xfId="0" applyFont="1" applyFill="1" applyAlignment="1">
      <alignment horizontal="center" vertical="top"/>
    </xf>
    <xf numFmtId="0" fontId="7" fillId="33" borderId="0" xfId="0" applyFont="1" applyFill="1" applyAlignment="1">
      <alignment vertical="top"/>
    </xf>
    <xf numFmtId="0" fontId="0" fillId="33" borderId="0" xfId="0" applyFont="1" applyFill="1" applyAlignment="1">
      <alignment horizontal="left" vertical="top" wrapText="1"/>
    </xf>
    <xf numFmtId="3" fontId="2" fillId="33" borderId="0" xfId="0" applyNumberFormat="1" applyFont="1" applyFill="1" applyAlignment="1">
      <alignment vertical="center"/>
    </xf>
    <xf numFmtId="3" fontId="2" fillId="33" borderId="17" xfId="0" applyNumberFormat="1" applyFont="1" applyFill="1" applyBorder="1" applyAlignment="1">
      <alignment vertical="center"/>
    </xf>
    <xf numFmtId="4" fontId="0" fillId="33" borderId="0" xfId="0" applyNumberFormat="1" applyFont="1" applyFill="1" applyAlignment="1">
      <alignment horizontal="left" vertical="top" wrapText="1"/>
    </xf>
    <xf numFmtId="3" fontId="0" fillId="33" borderId="0" xfId="0" applyNumberFormat="1" applyFont="1" applyFill="1" applyAlignment="1">
      <alignment horizontal="left" vertical="top" wrapText="1"/>
    </xf>
    <xf numFmtId="0" fontId="4" fillId="0" borderId="0" xfId="92" applyFont="1" applyBorder="1" applyAlignment="1" applyProtection="1">
      <alignment horizontal="right" vertical="center"/>
      <protection hidden="1"/>
    </xf>
    <xf numFmtId="0" fontId="4" fillId="0" borderId="22" xfId="92" applyFont="1" applyBorder="1" applyAlignment="1" applyProtection="1">
      <alignment horizontal="right" vertical="center"/>
      <protection hidden="1"/>
    </xf>
    <xf numFmtId="0" fontId="3" fillId="0" borderId="26" xfId="92" applyFont="1" applyFill="1" applyBorder="1" applyAlignment="1" applyProtection="1">
      <alignment horizontal="left" vertical="center"/>
      <protection hidden="1" locked="0"/>
    </xf>
    <xf numFmtId="0" fontId="3" fillId="0" borderId="27" xfId="92" applyFont="1" applyFill="1" applyBorder="1" applyAlignment="1" applyProtection="1">
      <alignment horizontal="left" vertical="center"/>
      <protection hidden="1" locked="0"/>
    </xf>
    <xf numFmtId="0" fontId="3" fillId="0" borderId="28" xfId="92" applyFont="1" applyFill="1" applyBorder="1" applyAlignment="1" applyProtection="1">
      <alignment horizontal="left" vertical="center"/>
      <protection hidden="1" locked="0"/>
    </xf>
    <xf numFmtId="0" fontId="4" fillId="0" borderId="0" xfId="92" applyFont="1" applyBorder="1" applyAlignment="1" applyProtection="1">
      <alignment horizontal="right" vertical="center" wrapText="1"/>
      <protection hidden="1"/>
    </xf>
    <xf numFmtId="49" fontId="3" fillId="0" borderId="26" xfId="92" applyNumberFormat="1" applyFont="1" applyFill="1" applyBorder="1" applyAlignment="1" applyProtection="1">
      <alignment horizontal="center" vertical="center"/>
      <protection hidden="1" locked="0"/>
    </xf>
    <xf numFmtId="49" fontId="3" fillId="0" borderId="28" xfId="92" applyNumberFormat="1" applyFont="1" applyFill="1" applyBorder="1" applyAlignment="1" applyProtection="1">
      <alignment horizontal="center" vertical="center"/>
      <protection hidden="1" locked="0"/>
    </xf>
    <xf numFmtId="0" fontId="3" fillId="0" borderId="40" xfId="92" applyFont="1" applyFill="1" applyBorder="1" applyAlignment="1" applyProtection="1">
      <alignment horizontal="left" vertical="center" wrapText="1"/>
      <protection hidden="1"/>
    </xf>
    <xf numFmtId="0" fontId="3" fillId="0" borderId="0" xfId="92" applyFont="1" applyFill="1" applyBorder="1" applyAlignment="1" applyProtection="1">
      <alignment horizontal="left" vertical="center" wrapText="1"/>
      <protection hidden="1"/>
    </xf>
    <xf numFmtId="0" fontId="3" fillId="0" borderId="22" xfId="92"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4" fillId="0" borderId="41" xfId="92" applyFont="1" applyBorder="1" applyAlignment="1" applyProtection="1">
      <alignment horizontal="right" vertical="center"/>
      <protection hidden="1"/>
    </xf>
    <xf numFmtId="49" fontId="3" fillId="0" borderId="42" xfId="92" applyNumberFormat="1" applyFont="1" applyFill="1" applyBorder="1" applyAlignment="1" applyProtection="1">
      <alignment horizontal="center" vertical="center"/>
      <protection hidden="1" locked="0"/>
    </xf>
    <xf numFmtId="0" fontId="2" fillId="0" borderId="0" xfId="92" applyFont="1" applyBorder="1" applyAlignment="1" applyProtection="1">
      <alignment horizontal="right" vertical="center" wrapText="1"/>
      <protection hidden="1"/>
    </xf>
    <xf numFmtId="0" fontId="2" fillId="0" borderId="41" xfId="92" applyFont="1" applyBorder="1" applyAlignment="1" applyProtection="1">
      <alignment horizontal="right" vertical="center" wrapText="1"/>
      <protection hidden="1"/>
    </xf>
    <xf numFmtId="0" fontId="3" fillId="0" borderId="42" xfId="92" applyFont="1" applyFill="1" applyBorder="1" applyAlignment="1" applyProtection="1">
      <alignment horizontal="left" vertical="center"/>
      <protection hidden="1" locked="0"/>
    </xf>
    <xf numFmtId="1" fontId="3" fillId="0" borderId="42" xfId="92" applyNumberFormat="1" applyFont="1" applyFill="1" applyBorder="1" applyAlignment="1" applyProtection="1">
      <alignment horizontal="center" vertical="center"/>
      <protection hidden="1" locked="0"/>
    </xf>
    <xf numFmtId="1" fontId="3" fillId="0" borderId="28" xfId="92" applyNumberFormat="1" applyFont="1" applyFill="1" applyBorder="1" applyAlignment="1" applyProtection="1">
      <alignment horizontal="center" vertical="center"/>
      <protection hidden="1" locked="0"/>
    </xf>
    <xf numFmtId="0" fontId="5" fillId="0" borderId="42" xfId="79" applyFill="1" applyBorder="1" applyAlignment="1" applyProtection="1">
      <alignment/>
      <protection hidden="1" locked="0"/>
    </xf>
    <xf numFmtId="0" fontId="5" fillId="0" borderId="27" xfId="79" applyFill="1" applyBorder="1" applyAlignment="1" applyProtection="1">
      <alignment/>
      <protection hidden="1" locked="0"/>
    </xf>
    <xf numFmtId="0" fontId="5" fillId="0" borderId="28" xfId="79" applyFill="1" applyBorder="1" applyAlignment="1" applyProtection="1">
      <alignment/>
      <protection hidden="1" locked="0"/>
    </xf>
    <xf numFmtId="0" fontId="4" fillId="0" borderId="23" xfId="92"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3" fillId="0" borderId="26" xfId="92" applyFont="1" applyFill="1" applyBorder="1" applyAlignment="1" applyProtection="1">
      <alignment horizontal="right" vertical="center"/>
      <protection hidden="1" locked="0"/>
    </xf>
    <xf numFmtId="0" fontId="4" fillId="0" borderId="27" xfId="92" applyFont="1" applyFill="1" applyBorder="1" applyAlignment="1">
      <alignment/>
      <protection/>
    </xf>
    <xf numFmtId="0" fontId="4" fillId="0" borderId="28" xfId="92" applyFont="1" applyFill="1" applyBorder="1" applyAlignment="1">
      <alignment/>
      <protection/>
    </xf>
    <xf numFmtId="0" fontId="4" fillId="0" borderId="0" xfId="92" applyFont="1" applyBorder="1" applyAlignment="1" applyProtection="1">
      <alignment vertical="top" wrapText="1"/>
      <protection hidden="1"/>
    </xf>
    <xf numFmtId="0" fontId="4" fillId="0" borderId="0" xfId="92" applyFont="1" applyBorder="1" applyAlignment="1" applyProtection="1">
      <alignment wrapText="1"/>
      <protection hidden="1"/>
    </xf>
    <xf numFmtId="0" fontId="3" fillId="0" borderId="26" xfId="92" applyFont="1" applyFill="1" applyBorder="1" applyAlignment="1" applyProtection="1">
      <alignment horizontal="right" vertical="center" wrapText="1"/>
      <protection hidden="1" locked="0"/>
    </xf>
    <xf numFmtId="0" fontId="4" fillId="0" borderId="27" xfId="92" applyFont="1" applyFill="1" applyBorder="1" applyAlignment="1">
      <alignment wrapText="1"/>
      <protection/>
    </xf>
    <xf numFmtId="0" fontId="4" fillId="0" borderId="28" xfId="92" applyFont="1" applyFill="1" applyBorder="1" applyAlignment="1">
      <alignment wrapText="1"/>
      <protection/>
    </xf>
    <xf numFmtId="0" fontId="4" fillId="0" borderId="41" xfId="92" applyFont="1" applyBorder="1" applyAlignment="1" applyProtection="1">
      <alignment horizontal="right" vertical="center" wrapText="1"/>
      <protection hidden="1"/>
    </xf>
    <xf numFmtId="49" fontId="3" fillId="0" borderId="26" xfId="92" applyNumberFormat="1" applyFont="1" applyFill="1" applyBorder="1" applyAlignment="1" applyProtection="1">
      <alignment horizontal="left" vertical="center"/>
      <protection hidden="1" locked="0"/>
    </xf>
    <xf numFmtId="49" fontId="3" fillId="0" borderId="27" xfId="92" applyNumberFormat="1" applyFont="1" applyFill="1" applyBorder="1" applyAlignment="1" applyProtection="1">
      <alignment horizontal="left" vertical="center"/>
      <protection hidden="1" locked="0"/>
    </xf>
    <xf numFmtId="49" fontId="3" fillId="0" borderId="28" xfId="92" applyNumberFormat="1" applyFont="1" applyFill="1" applyBorder="1" applyAlignment="1" applyProtection="1">
      <alignment horizontal="left" vertical="center"/>
      <protection hidden="1" locked="0"/>
    </xf>
    <xf numFmtId="0" fontId="10" fillId="0" borderId="0" xfId="92" applyFont="1" applyBorder="1" applyAlignment="1">
      <alignment/>
      <protection/>
    </xf>
    <xf numFmtId="0" fontId="4" fillId="0" borderId="0" xfId="92" applyFont="1" applyBorder="1" applyAlignment="1" applyProtection="1">
      <alignment vertical="center"/>
      <protection hidden="1"/>
    </xf>
    <xf numFmtId="0" fontId="4" fillId="0" borderId="0" xfId="92" applyFont="1" applyBorder="1" applyAlignment="1" applyProtection="1">
      <alignment horizontal="center" vertical="top"/>
      <protection hidden="1"/>
    </xf>
    <xf numFmtId="0" fontId="4" fillId="0" borderId="0" xfId="92" applyFont="1" applyBorder="1" applyAlignment="1" applyProtection="1">
      <alignment horizontal="center"/>
      <protection hidden="1"/>
    </xf>
    <xf numFmtId="0" fontId="4" fillId="0" borderId="16" xfId="92" applyFont="1" applyBorder="1" applyAlignment="1" applyProtection="1">
      <alignment horizontal="center"/>
      <protection hidden="1"/>
    </xf>
    <xf numFmtId="0" fontId="4" fillId="0" borderId="27" xfId="92" applyFont="1" applyFill="1" applyBorder="1" applyAlignment="1" applyProtection="1">
      <alignment horizontal="center" vertical="top"/>
      <protection hidden="1"/>
    </xf>
    <xf numFmtId="0" fontId="4" fillId="0" borderId="27" xfId="92" applyFont="1" applyFill="1" applyBorder="1" applyAlignment="1" applyProtection="1">
      <alignment horizontal="center"/>
      <protection hidden="1"/>
    </xf>
    <xf numFmtId="49" fontId="5" fillId="0" borderId="26" xfId="79" applyNumberFormat="1" applyFill="1" applyBorder="1" applyAlignment="1" applyProtection="1">
      <alignment horizontal="left" vertical="center"/>
      <protection hidden="1" locked="0"/>
    </xf>
    <xf numFmtId="0" fontId="4" fillId="0" borderId="28" xfId="92" applyFont="1" applyFill="1" applyBorder="1" applyAlignment="1">
      <alignment horizontal="left" vertical="center"/>
      <protection/>
    </xf>
    <xf numFmtId="0" fontId="14" fillId="0" borderId="0" xfId="99" applyFont="1" applyBorder="1" applyAlignment="1" applyProtection="1">
      <alignment horizontal="left"/>
      <protection hidden="1"/>
    </xf>
    <xf numFmtId="0" fontId="15" fillId="0" borderId="0" xfId="99" applyFont="1" applyBorder="1" applyAlignment="1">
      <alignment/>
      <protection/>
    </xf>
    <xf numFmtId="0" fontId="13" fillId="0" borderId="0" xfId="99" applyFont="1" applyBorder="1" applyAlignment="1" applyProtection="1">
      <alignment horizontal="left"/>
      <protection hidden="1"/>
    </xf>
    <xf numFmtId="0" fontId="9" fillId="0" borderId="0" xfId="99" applyBorder="1" applyAlignment="1">
      <alignment/>
      <protection/>
    </xf>
    <xf numFmtId="0" fontId="9" fillId="0" borderId="22" xfId="99" applyBorder="1" applyAlignment="1">
      <alignment/>
      <protection/>
    </xf>
    <xf numFmtId="0" fontId="4" fillId="0" borderId="43" xfId="92" applyFont="1" applyBorder="1" applyAlignment="1" applyProtection="1">
      <alignment horizontal="center" vertical="top"/>
      <protection hidden="1"/>
    </xf>
    <xf numFmtId="0" fontId="4" fillId="0" borderId="43" xfId="92" applyFont="1" applyBorder="1" applyAlignment="1">
      <alignment horizontal="center"/>
      <protection/>
    </xf>
    <xf numFmtId="0" fontId="4" fillId="0" borderId="44" xfId="92" applyFont="1" applyBorder="1" applyAlignment="1">
      <alignment/>
      <protection/>
    </xf>
    <xf numFmtId="0" fontId="4" fillId="0" borderId="4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0" fillId="0" borderId="52" xfId="0" applyFont="1" applyFill="1" applyBorder="1" applyAlignment="1">
      <alignment vertical="center"/>
    </xf>
    <xf numFmtId="0" fontId="0" fillId="0" borderId="53" xfId="0" applyFont="1" applyFill="1" applyBorder="1" applyAlignment="1">
      <alignment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4" fillId="0" borderId="14" xfId="0" applyFont="1" applyFill="1" applyBorder="1" applyAlignment="1">
      <alignment horizontal="left" vertical="center" wrapText="1" indent="1"/>
    </xf>
    <xf numFmtId="0" fontId="4" fillId="0" borderId="46" xfId="0" applyFont="1" applyFill="1" applyBorder="1" applyAlignment="1">
      <alignment horizontal="left" vertical="center" wrapText="1" indent="1"/>
    </xf>
    <xf numFmtId="0" fontId="4" fillId="0" borderId="47" xfId="0" applyFont="1" applyFill="1" applyBorder="1" applyAlignment="1">
      <alignment horizontal="left" vertical="center" wrapText="1" indent="1"/>
    </xf>
    <xf numFmtId="0" fontId="3" fillId="0" borderId="21"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0" fillId="0" borderId="49" xfId="0" applyFont="1" applyFill="1" applyBorder="1" applyAlignment="1">
      <alignment vertical="center"/>
    </xf>
    <xf numFmtId="0" fontId="0" fillId="0" borderId="50" xfId="0" applyFont="1" applyFill="1" applyBorder="1" applyAlignment="1">
      <alignment vertical="center"/>
    </xf>
    <xf numFmtId="0" fontId="3" fillId="0" borderId="53"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3"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7" fillId="0" borderId="20" xfId="0" applyFont="1" applyFill="1" applyBorder="1" applyAlignment="1" applyProtection="1">
      <alignment vertical="center" wrapText="1"/>
      <protection hidden="1"/>
    </xf>
    <xf numFmtId="0" fontId="7" fillId="0" borderId="49" xfId="0" applyFont="1" applyFill="1" applyBorder="1" applyAlignment="1" applyProtection="1">
      <alignment vertical="center" wrapText="1"/>
      <protection hidden="1"/>
    </xf>
    <xf numFmtId="0" fontId="7" fillId="0" borderId="50" xfId="0" applyFont="1" applyFill="1" applyBorder="1" applyAlignment="1" applyProtection="1">
      <alignment vertical="center" wrapText="1"/>
      <protection hidden="1"/>
    </xf>
    <xf numFmtId="0" fontId="3" fillId="0" borderId="20"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3" fillId="0" borderId="21" xfId="0" applyFont="1" applyFill="1" applyBorder="1" applyAlignment="1">
      <alignment horizontal="left" vertical="center" wrapText="1" indent="1"/>
    </xf>
    <xf numFmtId="0" fontId="3" fillId="0" borderId="60" xfId="0" applyFont="1" applyFill="1" applyBorder="1" applyAlignment="1">
      <alignment horizontal="left" vertical="center" wrapText="1" indent="1"/>
    </xf>
    <xf numFmtId="0" fontId="3" fillId="0" borderId="61" xfId="0" applyFont="1" applyFill="1" applyBorder="1" applyAlignment="1">
      <alignment horizontal="left" vertical="center" wrapText="1" indent="1"/>
    </xf>
    <xf numFmtId="0" fontId="3" fillId="0" borderId="6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1" xfId="0" applyFont="1" applyFill="1" applyBorder="1" applyAlignment="1">
      <alignment horizontal="left" vertical="center" wrapText="1" indent="1"/>
    </xf>
    <xf numFmtId="0" fontId="3" fillId="0" borderId="52" xfId="0" applyFont="1" applyFill="1" applyBorder="1" applyAlignment="1">
      <alignment horizontal="left" vertical="center" wrapText="1" indent="1"/>
    </xf>
    <xf numFmtId="0" fontId="3" fillId="0" borderId="53" xfId="0" applyFont="1" applyFill="1" applyBorder="1" applyAlignment="1">
      <alignment horizontal="left" vertical="center" wrapText="1" indent="1"/>
    </xf>
    <xf numFmtId="0" fontId="4" fillId="0" borderId="63" xfId="0" applyFont="1" applyFill="1" applyBorder="1" applyAlignment="1">
      <alignment horizontal="left" vertical="center" wrapText="1" indent="1"/>
    </xf>
    <xf numFmtId="0" fontId="4" fillId="0" borderId="64" xfId="0" applyFont="1" applyFill="1" applyBorder="1" applyAlignment="1">
      <alignment horizontal="left" vertical="center" wrapText="1" indent="1"/>
    </xf>
    <xf numFmtId="0" fontId="4" fillId="0" borderId="65"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6" fillId="0" borderId="19" xfId="0" applyFont="1" applyFill="1" applyBorder="1" applyAlignment="1" applyProtection="1">
      <alignment horizontal="center" vertical="center" wrapText="1"/>
      <protection hidden="1"/>
    </xf>
    <xf numFmtId="0" fontId="3" fillId="0" borderId="19"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66"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49" xfId="0" applyFont="1" applyFill="1" applyBorder="1" applyAlignment="1" applyProtection="1">
      <alignment vertical="center" wrapText="1"/>
      <protection hidden="1"/>
    </xf>
    <xf numFmtId="0" fontId="6" fillId="0" borderId="50"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3" fillId="0" borderId="19"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60" xfId="0" applyFont="1" applyFill="1" applyBorder="1" applyAlignment="1">
      <alignment/>
    </xf>
    <xf numFmtId="0" fontId="0" fillId="0" borderId="61"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6" fillId="0" borderId="18"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67"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7" fillId="0" borderId="0" xfId="99" applyFont="1" applyFill="1" applyBorder="1" applyAlignment="1" applyProtection="1">
      <alignment horizontal="center" vertical="center"/>
      <protection hidden="1"/>
    </xf>
    <xf numFmtId="14" fontId="7" fillId="0" borderId="0" xfId="99" applyNumberFormat="1" applyFont="1" applyFill="1" applyBorder="1" applyAlignment="1" applyProtection="1">
      <alignment horizontal="center" vertical="center"/>
      <protection hidden="1" locked="0"/>
    </xf>
    <xf numFmtId="0" fontId="0" fillId="0" borderId="0" xfId="99" applyFont="1" applyFill="1" applyBorder="1" applyAlignment="1">
      <alignment vertical="center"/>
      <protection/>
    </xf>
    <xf numFmtId="0" fontId="3"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vertical="center" wrapText="1"/>
    </xf>
    <xf numFmtId="0" fontId="10" fillId="0" borderId="0" xfId="99"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44" fillId="33" borderId="39" xfId="0" applyFont="1" applyFill="1" applyBorder="1" applyAlignment="1">
      <alignment horizontal="left" vertical="center" wrapText="1"/>
    </xf>
    <xf numFmtId="0" fontId="44" fillId="33" borderId="17" xfId="0" applyFont="1" applyFill="1" applyBorder="1" applyAlignment="1">
      <alignment horizontal="left" vertical="center" wrapText="1"/>
    </xf>
    <xf numFmtId="0" fontId="44" fillId="33" borderId="32" xfId="0" applyFont="1" applyFill="1" applyBorder="1" applyAlignment="1">
      <alignment horizontal="left" vertical="center" wrapText="1"/>
    </xf>
    <xf numFmtId="0" fontId="44" fillId="33" borderId="35" xfId="0" applyFont="1" applyFill="1" applyBorder="1" applyAlignment="1">
      <alignment horizontal="left"/>
    </xf>
    <xf numFmtId="0" fontId="44" fillId="33" borderId="29" xfId="0" applyFont="1" applyFill="1" applyBorder="1" applyAlignment="1">
      <alignment horizontal="left"/>
    </xf>
    <xf numFmtId="0" fontId="44" fillId="33" borderId="36" xfId="0" applyFont="1" applyFill="1" applyBorder="1" applyAlignment="1">
      <alignment horizontal="left"/>
    </xf>
    <xf numFmtId="0" fontId="44" fillId="33" borderId="37" xfId="0" applyFont="1" applyFill="1" applyBorder="1" applyAlignment="1">
      <alignment horizontal="left" vertical="center" wrapText="1"/>
    </xf>
    <xf numFmtId="0" fontId="44" fillId="33" borderId="0" xfId="0" applyFont="1" applyFill="1" applyBorder="1" applyAlignment="1">
      <alignment horizontal="left" vertical="center" wrapText="1"/>
    </xf>
    <xf numFmtId="0" fontId="44" fillId="33" borderId="38" xfId="0" applyFont="1" applyFill="1" applyBorder="1" applyAlignment="1">
      <alignment horizontal="left" vertical="center" wrapText="1"/>
    </xf>
    <xf numFmtId="0" fontId="0" fillId="33" borderId="0" xfId="0" applyFont="1" applyFill="1" applyAlignment="1">
      <alignment horizontal="justify" vertical="top" wrapText="1"/>
    </xf>
    <xf numFmtId="0" fontId="0" fillId="33" borderId="0" xfId="0" applyFont="1" applyFill="1" applyAlignment="1">
      <alignment horizontal="center" vertical="top"/>
    </xf>
    <xf numFmtId="0" fontId="0" fillId="33" borderId="0" xfId="0" applyFont="1" applyFill="1" applyAlignment="1">
      <alignment horizontal="justify" vertical="top"/>
    </xf>
    <xf numFmtId="0" fontId="7" fillId="33" borderId="0" xfId="0" applyFont="1" applyFill="1" applyAlignment="1">
      <alignment vertical="top"/>
    </xf>
    <xf numFmtId="0" fontId="36" fillId="33" borderId="0" xfId="0" applyFont="1" applyFill="1" applyAlignment="1">
      <alignment vertical="top"/>
    </xf>
    <xf numFmtId="0" fontId="15" fillId="33" borderId="0" xfId="0" applyFont="1" applyFill="1" applyAlignment="1">
      <alignment horizontal="center" vertical="top"/>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7" fillId="33" borderId="0" xfId="0" applyFont="1" applyFill="1" applyAlignment="1">
      <alignment horizontal="left" vertical="top" wrapText="1"/>
    </xf>
    <xf numFmtId="0" fontId="0" fillId="33" borderId="0" xfId="0" applyFont="1" applyFill="1" applyAlignment="1">
      <alignment horizontal="left" vertical="top" wrapText="1"/>
    </xf>
    <xf numFmtId="0" fontId="44" fillId="33" borderId="33" xfId="0" applyFont="1" applyFill="1" applyBorder="1" applyAlignment="1">
      <alignment horizontal="left" vertical="center" wrapText="1"/>
    </xf>
    <xf numFmtId="0" fontId="44" fillId="33" borderId="43" xfId="0" applyFont="1" applyFill="1" applyBorder="1" applyAlignment="1">
      <alignment horizontal="left" vertical="center" wrapText="1"/>
    </xf>
    <xf numFmtId="0" fontId="44" fillId="33" borderId="34" xfId="0" applyFont="1" applyFill="1" applyBorder="1" applyAlignment="1">
      <alignment horizontal="left" vertical="center" wrapText="1"/>
    </xf>
    <xf numFmtId="0" fontId="0" fillId="33" borderId="0" xfId="0" applyFont="1" applyFill="1" applyBorder="1" applyAlignment="1">
      <alignment horizontal="left" vertical="top"/>
    </xf>
    <xf numFmtId="0" fontId="42" fillId="33" borderId="33" xfId="0" applyFont="1" applyFill="1" applyBorder="1" applyAlignment="1">
      <alignment horizontal="left" vertical="center"/>
    </xf>
    <xf numFmtId="0" fontId="42" fillId="33" borderId="43" xfId="0" applyFont="1" applyFill="1" applyBorder="1" applyAlignment="1">
      <alignment horizontal="left" vertical="center"/>
    </xf>
    <xf numFmtId="0" fontId="42" fillId="33" borderId="34" xfId="0" applyFont="1" applyFill="1" applyBorder="1" applyAlignment="1">
      <alignment horizontal="left" vertical="center"/>
    </xf>
    <xf numFmtId="0" fontId="42" fillId="33" borderId="39" xfId="0" applyFont="1" applyFill="1" applyBorder="1" applyAlignment="1">
      <alignment horizontal="left" vertical="center"/>
    </xf>
    <xf numFmtId="0" fontId="42" fillId="33" borderId="17" xfId="0" applyFont="1" applyFill="1" applyBorder="1" applyAlignment="1">
      <alignment horizontal="left" vertical="center"/>
    </xf>
    <xf numFmtId="0" fontId="42" fillId="33" borderId="32" xfId="0" applyFont="1" applyFill="1" applyBorder="1" applyAlignment="1">
      <alignment horizontal="left" vertical="center"/>
    </xf>
    <xf numFmtId="0" fontId="42" fillId="33" borderId="35" xfId="0" applyFont="1" applyFill="1" applyBorder="1" applyAlignment="1">
      <alignment horizontal="center" vertical="center"/>
    </xf>
    <xf numFmtId="0" fontId="42" fillId="33" borderId="36" xfId="0" applyFont="1" applyFill="1" applyBorder="1" applyAlignment="1">
      <alignment horizontal="center" vertical="center"/>
    </xf>
    <xf numFmtId="0" fontId="35" fillId="33" borderId="0" xfId="0" applyFont="1" applyFill="1" applyAlignment="1">
      <alignment horizontal="left" vertical="top"/>
    </xf>
    <xf numFmtId="0" fontId="7" fillId="33" borderId="0" xfId="0" applyFont="1" applyFill="1" applyAlignment="1">
      <alignment horizontal="justify" vertical="top" wrapText="1"/>
    </xf>
    <xf numFmtId="0" fontId="40" fillId="33" borderId="0" xfId="0" applyFont="1" applyFill="1" applyAlignment="1">
      <alignment horizontal="justify" vertical="top" wrapText="1"/>
    </xf>
    <xf numFmtId="0" fontId="7" fillId="33" borderId="0" xfId="0" applyFont="1" applyFill="1" applyAlignment="1">
      <alignment horizontal="left" vertical="top"/>
    </xf>
    <xf numFmtId="0" fontId="0" fillId="0" borderId="0" xfId="0" applyFont="1" applyFill="1" applyAlignment="1">
      <alignment horizontal="left" vertical="top"/>
    </xf>
    <xf numFmtId="0" fontId="0" fillId="0" borderId="0" xfId="0" applyFill="1" applyAlignment="1">
      <alignment horizontal="left" vertical="top"/>
    </xf>
    <xf numFmtId="0" fontId="7" fillId="33" borderId="0" xfId="0" applyFont="1" applyFill="1" applyAlignment="1">
      <alignment horizontal="justify" vertical="top"/>
    </xf>
    <xf numFmtId="0" fontId="0" fillId="33" borderId="0" xfId="0" applyFill="1" applyAlignment="1">
      <alignment horizontal="justify" vertical="top"/>
    </xf>
    <xf numFmtId="0" fontId="15" fillId="33" borderId="0" xfId="0" applyFont="1" applyFill="1" applyAlignment="1">
      <alignment horizontal="justify" vertical="top"/>
    </xf>
    <xf numFmtId="0" fontId="7" fillId="33" borderId="0" xfId="0" applyFont="1" applyFill="1" applyBorder="1" applyAlignment="1">
      <alignment vertical="top"/>
    </xf>
    <xf numFmtId="0" fontId="0" fillId="33" borderId="0" xfId="0" applyFont="1" applyFill="1" applyAlignment="1">
      <alignment horizontal="center" vertical="center"/>
    </xf>
    <xf numFmtId="0" fontId="7" fillId="33" borderId="0" xfId="0" applyFont="1" applyFill="1" applyAlignment="1">
      <alignment horizontal="center" vertical="top"/>
    </xf>
    <xf numFmtId="0" fontId="9" fillId="33" borderId="0" xfId="0" applyFont="1" applyFill="1" applyAlignment="1">
      <alignment vertical="top"/>
    </xf>
    <xf numFmtId="0" fontId="0" fillId="33" borderId="0" xfId="0" applyFont="1" applyFill="1" applyAlignment="1">
      <alignment horizontal="left" vertical="top"/>
    </xf>
    <xf numFmtId="0" fontId="0" fillId="33" borderId="0" xfId="0" applyFont="1" applyFill="1" applyAlignment="1">
      <alignment horizontal="left" vertical="top" wrapText="1"/>
    </xf>
  </cellXfs>
  <cellStyles count="9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Bilješka 2" xfId="64"/>
    <cellStyle name="Bilješka 2 2" xfId="65"/>
    <cellStyle name="Bilješka 2 3" xfId="66"/>
    <cellStyle name="Calculation" xfId="67"/>
    <cellStyle name="Check Cell" xfId="68"/>
    <cellStyle name="Comma" xfId="69"/>
    <cellStyle name="Comma [0]" xfId="70"/>
    <cellStyle name="Currency" xfId="71"/>
    <cellStyle name="Currency [0]" xfId="72"/>
    <cellStyle name="Explanatory Text" xfId="73"/>
    <cellStyle name="Good" xfId="74"/>
    <cellStyle name="Heading 1" xfId="75"/>
    <cellStyle name="Heading 2" xfId="76"/>
    <cellStyle name="Heading 3" xfId="77"/>
    <cellStyle name="Heading 4" xfId="78"/>
    <cellStyle name="Hyperlink" xfId="79"/>
    <cellStyle name="Hyperlink 2" xfId="80"/>
    <cellStyle name="Input" xfId="81"/>
    <cellStyle name="Linked Cell" xfId="82"/>
    <cellStyle name="Neutral" xfId="83"/>
    <cellStyle name="Normal 2" xfId="84"/>
    <cellStyle name="Normal 2 2" xfId="85"/>
    <cellStyle name="Normal 2 3" xfId="86"/>
    <cellStyle name="Normal 2 3 2" xfId="87"/>
    <cellStyle name="Normal 2 4" xfId="88"/>
    <cellStyle name="Normal 2 5" xfId="89"/>
    <cellStyle name="Normal 3" xfId="90"/>
    <cellStyle name="Normal 3 2" xfId="91"/>
    <cellStyle name="Normal_TFI-POD" xfId="92"/>
    <cellStyle name="Note" xfId="93"/>
    <cellStyle name="Obično 2" xfId="94"/>
    <cellStyle name="Obično 2 2" xfId="95"/>
    <cellStyle name="Obično 2 3" xfId="96"/>
    <cellStyle name="Output" xfId="97"/>
    <cellStyle name="Percent" xfId="98"/>
    <cellStyle name="Style 1" xfId="99"/>
    <cellStyle name="Title" xfId="100"/>
    <cellStyle name="Total" xfId="101"/>
    <cellStyle name="Warning Text" xfId="102"/>
    <cellStyle name="Zarez 2" xfId="103"/>
    <cellStyle name="Zarez 2 2" xfId="104"/>
    <cellStyle name="Zarez 2 3" xfId="105"/>
  </cellStyles>
  <dxfs count="10">
    <dxf>
      <font>
        <color indexed="9"/>
      </font>
      <fill>
        <patternFill patternType="solid">
          <bgColor indexed="10"/>
        </patternFill>
      </fill>
    </dxf>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8">
      <selection activeCell="H55" sqref="H55"/>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73" t="s">
        <v>98</v>
      </c>
      <c r="B1" s="373"/>
      <c r="C1" s="373"/>
      <c r="D1" s="146"/>
      <c r="E1" s="146"/>
      <c r="F1" s="146"/>
      <c r="G1" s="146"/>
      <c r="H1" s="146"/>
      <c r="I1" s="147"/>
      <c r="J1" s="10"/>
      <c r="K1" s="10"/>
      <c r="L1" s="10"/>
    </row>
    <row r="2" spans="1:12" ht="12.75" customHeight="1">
      <c r="A2" s="342" t="s">
        <v>99</v>
      </c>
      <c r="B2" s="343"/>
      <c r="C2" s="343"/>
      <c r="D2" s="344"/>
      <c r="E2" s="97" t="s">
        <v>130</v>
      </c>
      <c r="F2" s="148"/>
      <c r="G2" s="12" t="s">
        <v>100</v>
      </c>
      <c r="H2" s="97" t="s">
        <v>615</v>
      </c>
      <c r="I2" s="69"/>
      <c r="J2" s="10"/>
      <c r="K2" s="10"/>
      <c r="L2" s="10"/>
    </row>
    <row r="3" spans="1:12" ht="12.75">
      <c r="A3" s="70"/>
      <c r="B3" s="13"/>
      <c r="C3" s="13"/>
      <c r="D3" s="13"/>
      <c r="E3" s="14"/>
      <c r="F3" s="14"/>
      <c r="G3" s="13"/>
      <c r="H3" s="13"/>
      <c r="I3" s="149"/>
      <c r="J3" s="10"/>
      <c r="K3" s="10"/>
      <c r="L3" s="10"/>
    </row>
    <row r="4" spans="1:12" ht="15" customHeight="1">
      <c r="A4" s="345" t="s">
        <v>129</v>
      </c>
      <c r="B4" s="345"/>
      <c r="C4" s="345"/>
      <c r="D4" s="345"/>
      <c r="E4" s="345"/>
      <c r="F4" s="345"/>
      <c r="G4" s="345"/>
      <c r="H4" s="345"/>
      <c r="I4" s="346"/>
      <c r="J4" s="10"/>
      <c r="K4" s="10"/>
      <c r="L4" s="10"/>
    </row>
    <row r="5" spans="1:12" ht="12.75">
      <c r="A5" s="150"/>
      <c r="B5" s="23"/>
      <c r="C5" s="23"/>
      <c r="D5" s="23"/>
      <c r="E5" s="16"/>
      <c r="F5" s="72"/>
      <c r="G5" s="17"/>
      <c r="H5" s="18"/>
      <c r="I5" s="151"/>
      <c r="J5" s="10"/>
      <c r="K5" s="10"/>
      <c r="L5" s="10"/>
    </row>
    <row r="6" spans="1:12" ht="12.75">
      <c r="A6" s="334" t="s">
        <v>101</v>
      </c>
      <c r="B6" s="347"/>
      <c r="C6" s="348" t="s">
        <v>63</v>
      </c>
      <c r="D6" s="341"/>
      <c r="E6" s="152"/>
      <c r="F6" s="152"/>
      <c r="G6" s="152"/>
      <c r="H6" s="152"/>
      <c r="I6" s="153"/>
      <c r="J6" s="10"/>
      <c r="K6" s="10"/>
      <c r="L6" s="10"/>
    </row>
    <row r="7" spans="1:12" ht="12.75">
      <c r="A7" s="154"/>
      <c r="B7" s="155"/>
      <c r="C7" s="23"/>
      <c r="D7" s="23"/>
      <c r="E7" s="152"/>
      <c r="F7" s="152"/>
      <c r="G7" s="152"/>
      <c r="H7" s="152"/>
      <c r="I7" s="153"/>
      <c r="J7" s="10"/>
      <c r="K7" s="10"/>
      <c r="L7" s="10"/>
    </row>
    <row r="8" spans="1:12" ht="12.75" customHeight="1">
      <c r="A8" s="349" t="s">
        <v>102</v>
      </c>
      <c r="B8" s="350"/>
      <c r="C8" s="348" t="s">
        <v>64</v>
      </c>
      <c r="D8" s="341"/>
      <c r="E8" s="152"/>
      <c r="F8" s="152"/>
      <c r="G8" s="152"/>
      <c r="H8" s="152"/>
      <c r="I8" s="156"/>
      <c r="J8" s="10"/>
      <c r="K8" s="10"/>
      <c r="L8" s="10"/>
    </row>
    <row r="9" spans="1:12" ht="12.75">
      <c r="A9" s="157"/>
      <c r="B9" s="158"/>
      <c r="C9" s="159"/>
      <c r="D9" s="160"/>
      <c r="E9" s="23"/>
      <c r="F9" s="23"/>
      <c r="G9" s="23"/>
      <c r="H9" s="23"/>
      <c r="I9" s="156"/>
      <c r="J9" s="10"/>
      <c r="K9" s="10"/>
      <c r="L9" s="10"/>
    </row>
    <row r="10" spans="1:12" ht="12.75" customHeight="1">
      <c r="A10" s="339" t="s">
        <v>103</v>
      </c>
      <c r="B10" s="339"/>
      <c r="C10" s="340" t="s">
        <v>65</v>
      </c>
      <c r="D10" s="341"/>
      <c r="E10" s="23"/>
      <c r="F10" s="23"/>
      <c r="G10" s="23"/>
      <c r="H10" s="23"/>
      <c r="I10" s="156"/>
      <c r="J10" s="10"/>
      <c r="K10" s="10"/>
      <c r="L10" s="10"/>
    </row>
    <row r="11" spans="1:12" ht="12.75">
      <c r="A11" s="339"/>
      <c r="B11" s="339"/>
      <c r="C11" s="23"/>
      <c r="D11" s="23"/>
      <c r="E11" s="23"/>
      <c r="F11" s="23"/>
      <c r="G11" s="23"/>
      <c r="H11" s="23"/>
      <c r="I11" s="156"/>
      <c r="J11" s="10"/>
      <c r="K11" s="10"/>
      <c r="L11" s="10"/>
    </row>
    <row r="12" spans="1:12" ht="12.75">
      <c r="A12" s="334" t="s">
        <v>104</v>
      </c>
      <c r="B12" s="347"/>
      <c r="C12" s="351" t="s">
        <v>66</v>
      </c>
      <c r="D12" s="337"/>
      <c r="E12" s="337"/>
      <c r="F12" s="337"/>
      <c r="G12" s="337"/>
      <c r="H12" s="337"/>
      <c r="I12" s="338"/>
      <c r="J12" s="10"/>
      <c r="K12" s="10"/>
      <c r="L12" s="10"/>
    </row>
    <row r="13" spans="1:12" ht="12.75">
      <c r="A13" s="154"/>
      <c r="B13" s="155"/>
      <c r="C13" s="161"/>
      <c r="D13" s="23"/>
      <c r="E13" s="23"/>
      <c r="F13" s="23"/>
      <c r="G13" s="23"/>
      <c r="H13" s="23"/>
      <c r="I13" s="156"/>
      <c r="J13" s="10"/>
      <c r="K13" s="10"/>
      <c r="L13" s="10"/>
    </row>
    <row r="14" spans="1:12" ht="12.75">
      <c r="A14" s="334" t="s">
        <v>105</v>
      </c>
      <c r="B14" s="347"/>
      <c r="C14" s="352">
        <v>10010</v>
      </c>
      <c r="D14" s="353"/>
      <c r="E14" s="23"/>
      <c r="F14" s="336" t="s">
        <v>67</v>
      </c>
      <c r="G14" s="337"/>
      <c r="H14" s="337"/>
      <c r="I14" s="338"/>
      <c r="J14" s="10"/>
      <c r="K14" s="10"/>
      <c r="L14" s="10"/>
    </row>
    <row r="15" spans="1:12" ht="12.75">
      <c r="A15" s="154"/>
      <c r="B15" s="155"/>
      <c r="C15" s="23"/>
      <c r="D15" s="23"/>
      <c r="E15" s="23"/>
      <c r="F15" s="23"/>
      <c r="G15" s="23"/>
      <c r="H15" s="23"/>
      <c r="I15" s="156"/>
      <c r="J15" s="10"/>
      <c r="K15" s="10"/>
      <c r="L15" s="10"/>
    </row>
    <row r="16" spans="1:12" ht="12.75">
      <c r="A16" s="334" t="s">
        <v>106</v>
      </c>
      <c r="B16" s="335"/>
      <c r="C16" s="336" t="s">
        <v>68</v>
      </c>
      <c r="D16" s="337"/>
      <c r="E16" s="337"/>
      <c r="F16" s="337"/>
      <c r="G16" s="337"/>
      <c r="H16" s="337"/>
      <c r="I16" s="338"/>
      <c r="J16" s="10"/>
      <c r="K16" s="10"/>
      <c r="L16" s="10"/>
    </row>
    <row r="17" spans="1:12" ht="12.75">
      <c r="A17" s="154"/>
      <c r="B17" s="155"/>
      <c r="C17" s="23"/>
      <c r="D17" s="23"/>
      <c r="E17" s="23"/>
      <c r="F17" s="23"/>
      <c r="G17" s="23"/>
      <c r="H17" s="23"/>
      <c r="I17" s="156"/>
      <c r="J17" s="10"/>
      <c r="K17" s="10"/>
      <c r="L17" s="10"/>
    </row>
    <row r="18" spans="1:12" ht="12.75">
      <c r="A18" s="334" t="s">
        <v>107</v>
      </c>
      <c r="B18" s="347"/>
      <c r="C18" s="354" t="s">
        <v>69</v>
      </c>
      <c r="D18" s="355"/>
      <c r="E18" s="355"/>
      <c r="F18" s="355"/>
      <c r="G18" s="355"/>
      <c r="H18" s="355"/>
      <c r="I18" s="356"/>
      <c r="J18" s="10"/>
      <c r="K18" s="10"/>
      <c r="L18" s="10"/>
    </row>
    <row r="19" spans="1:12" ht="12.75">
      <c r="A19" s="154"/>
      <c r="B19" s="155"/>
      <c r="C19" s="161"/>
      <c r="D19" s="23"/>
      <c r="E19" s="23"/>
      <c r="F19" s="23"/>
      <c r="G19" s="23"/>
      <c r="H19" s="23"/>
      <c r="I19" s="156"/>
      <c r="J19" s="10"/>
      <c r="K19" s="10"/>
      <c r="L19" s="10"/>
    </row>
    <row r="20" spans="1:12" ht="12.75">
      <c r="A20" s="334" t="s">
        <v>108</v>
      </c>
      <c r="B20" s="347"/>
      <c r="C20" s="354" t="s">
        <v>70</v>
      </c>
      <c r="D20" s="355"/>
      <c r="E20" s="355"/>
      <c r="F20" s="355"/>
      <c r="G20" s="355"/>
      <c r="H20" s="355"/>
      <c r="I20" s="356"/>
      <c r="J20" s="10"/>
      <c r="K20" s="10"/>
      <c r="L20" s="10"/>
    </row>
    <row r="21" spans="1:12" ht="12.75">
      <c r="A21" s="154"/>
      <c r="B21" s="155"/>
      <c r="C21" s="161"/>
      <c r="D21" s="23"/>
      <c r="E21" s="23"/>
      <c r="F21" s="23"/>
      <c r="G21" s="23"/>
      <c r="H21" s="23"/>
      <c r="I21" s="156"/>
      <c r="J21" s="10"/>
      <c r="K21" s="10"/>
      <c r="L21" s="10"/>
    </row>
    <row r="22" spans="1:12" ht="12.75">
      <c r="A22" s="334" t="s">
        <v>109</v>
      </c>
      <c r="B22" s="335"/>
      <c r="C22" s="98">
        <v>133</v>
      </c>
      <c r="D22" s="336"/>
      <c r="E22" s="337"/>
      <c r="F22" s="338"/>
      <c r="G22" s="357"/>
      <c r="H22" s="334"/>
      <c r="I22" s="75"/>
      <c r="J22" s="10"/>
      <c r="K22" s="10"/>
      <c r="L22" s="10"/>
    </row>
    <row r="23" spans="1:12" ht="12.75">
      <c r="A23" s="154"/>
      <c r="B23" s="155"/>
      <c r="C23" s="23"/>
      <c r="D23" s="23"/>
      <c r="E23" s="23"/>
      <c r="F23" s="23"/>
      <c r="G23" s="23"/>
      <c r="H23" s="23"/>
      <c r="I23" s="156"/>
      <c r="J23" s="10"/>
      <c r="K23" s="10"/>
      <c r="L23" s="10"/>
    </row>
    <row r="24" spans="1:12" ht="12.75">
      <c r="A24" s="334" t="s">
        <v>110</v>
      </c>
      <c r="B24" s="335"/>
      <c r="C24" s="98">
        <v>21</v>
      </c>
      <c r="D24" s="336"/>
      <c r="E24" s="337"/>
      <c r="F24" s="337"/>
      <c r="G24" s="338"/>
      <c r="H24" s="162" t="s">
        <v>111</v>
      </c>
      <c r="I24" s="292">
        <v>387</v>
      </c>
      <c r="J24" s="10"/>
      <c r="K24" s="10"/>
      <c r="L24" s="10"/>
    </row>
    <row r="25" spans="1:12" ht="12.75">
      <c r="A25" s="154"/>
      <c r="B25" s="155"/>
      <c r="C25" s="23"/>
      <c r="D25" s="23"/>
      <c r="E25" s="23"/>
      <c r="F25" s="23"/>
      <c r="G25" s="155"/>
      <c r="H25" s="163" t="s">
        <v>112</v>
      </c>
      <c r="I25" s="164"/>
      <c r="J25" s="10"/>
      <c r="K25" s="10"/>
      <c r="L25" s="10"/>
    </row>
    <row r="26" spans="1:12" ht="12.75">
      <c r="A26" s="334" t="s">
        <v>113</v>
      </c>
      <c r="B26" s="335"/>
      <c r="C26" s="99" t="s">
        <v>118</v>
      </c>
      <c r="D26" s="24"/>
      <c r="E26" s="165"/>
      <c r="F26" s="23"/>
      <c r="G26" s="334" t="s">
        <v>114</v>
      </c>
      <c r="H26" s="335"/>
      <c r="I26" s="100" t="s">
        <v>595</v>
      </c>
      <c r="J26" s="10"/>
      <c r="K26" s="10"/>
      <c r="L26" s="10"/>
    </row>
    <row r="27" spans="1:12" ht="12.75">
      <c r="A27" s="154"/>
      <c r="B27" s="155"/>
      <c r="C27" s="23"/>
      <c r="D27" s="23"/>
      <c r="E27" s="23"/>
      <c r="F27" s="23"/>
      <c r="G27" s="23"/>
      <c r="H27" s="23"/>
      <c r="I27" s="166"/>
      <c r="J27" s="10"/>
      <c r="K27" s="10"/>
      <c r="L27" s="10"/>
    </row>
    <row r="28" spans="1:12" ht="12.75">
      <c r="A28" s="358" t="s">
        <v>115</v>
      </c>
      <c r="B28" s="358"/>
      <c r="C28" s="358"/>
      <c r="D28" s="358"/>
      <c r="E28" s="359" t="s">
        <v>116</v>
      </c>
      <c r="F28" s="359"/>
      <c r="G28" s="359"/>
      <c r="H28" s="360" t="s">
        <v>117</v>
      </c>
      <c r="I28" s="360"/>
      <c r="J28" s="10"/>
      <c r="K28" s="10"/>
      <c r="L28" s="10"/>
    </row>
    <row r="29" spans="1:12" ht="12.75">
      <c r="A29" s="77"/>
      <c r="B29" s="32"/>
      <c r="C29" s="32"/>
      <c r="D29" s="25"/>
      <c r="E29" s="15"/>
      <c r="F29" s="15"/>
      <c r="G29" s="15"/>
      <c r="H29" s="26"/>
      <c r="I29" s="76"/>
      <c r="J29" s="10"/>
      <c r="K29" s="10"/>
      <c r="L29" s="10"/>
    </row>
    <row r="30" spans="1:12" ht="12.75">
      <c r="A30" s="361" t="s">
        <v>74</v>
      </c>
      <c r="B30" s="362"/>
      <c r="C30" s="362"/>
      <c r="D30" s="363"/>
      <c r="E30" s="361" t="s">
        <v>75</v>
      </c>
      <c r="F30" s="362"/>
      <c r="G30" s="362"/>
      <c r="H30" s="340" t="s">
        <v>76</v>
      </c>
      <c r="I30" s="341"/>
      <c r="J30" s="10"/>
      <c r="K30" s="10"/>
      <c r="L30" s="10"/>
    </row>
    <row r="31" spans="1:12" ht="12.75">
      <c r="A31" s="73"/>
      <c r="B31" s="21"/>
      <c r="C31" s="20"/>
      <c r="D31" s="364"/>
      <c r="E31" s="364"/>
      <c r="F31" s="364"/>
      <c r="G31" s="365"/>
      <c r="H31" s="15"/>
      <c r="I31" s="78"/>
      <c r="J31" s="10"/>
      <c r="K31" s="10"/>
      <c r="L31" s="10"/>
    </row>
    <row r="32" spans="1:12" ht="12.75">
      <c r="A32" s="361" t="s">
        <v>79</v>
      </c>
      <c r="B32" s="362"/>
      <c r="C32" s="362"/>
      <c r="D32" s="363"/>
      <c r="E32" s="361" t="s">
        <v>78</v>
      </c>
      <c r="F32" s="362"/>
      <c r="G32" s="362"/>
      <c r="H32" s="340" t="s">
        <v>77</v>
      </c>
      <c r="I32" s="341"/>
      <c r="J32" s="10"/>
      <c r="K32" s="10"/>
      <c r="L32" s="10"/>
    </row>
    <row r="33" spans="1:12" ht="12.75">
      <c r="A33" s="73"/>
      <c r="B33" s="21"/>
      <c r="C33" s="20"/>
      <c r="D33" s="27"/>
      <c r="E33" s="27"/>
      <c r="F33" s="27"/>
      <c r="G33" s="28"/>
      <c r="H33" s="15"/>
      <c r="I33" s="79"/>
      <c r="J33" s="10"/>
      <c r="K33" s="10"/>
      <c r="L33" s="10"/>
    </row>
    <row r="34" spans="1:12" ht="24.75" customHeight="1">
      <c r="A34" s="366" t="s">
        <v>608</v>
      </c>
      <c r="B34" s="367"/>
      <c r="C34" s="367"/>
      <c r="D34" s="368"/>
      <c r="E34" s="361" t="s">
        <v>609</v>
      </c>
      <c r="F34" s="362"/>
      <c r="G34" s="362"/>
      <c r="H34" s="340" t="s">
        <v>610</v>
      </c>
      <c r="I34" s="341"/>
      <c r="J34" s="10"/>
      <c r="K34" s="10"/>
      <c r="L34" s="10"/>
    </row>
    <row r="35" spans="1:12" ht="12.75">
      <c r="A35" s="73"/>
      <c r="B35" s="21"/>
      <c r="C35" s="20"/>
      <c r="D35" s="27"/>
      <c r="E35" s="27"/>
      <c r="F35" s="27"/>
      <c r="G35" s="28"/>
      <c r="H35" s="15"/>
      <c r="I35" s="79"/>
      <c r="J35" s="10"/>
      <c r="K35" s="10"/>
      <c r="L35" s="10"/>
    </row>
    <row r="36" spans="1:12" ht="12.75">
      <c r="A36" s="361"/>
      <c r="B36" s="362"/>
      <c r="C36" s="362"/>
      <c r="D36" s="363"/>
      <c r="E36" s="361"/>
      <c r="F36" s="362"/>
      <c r="G36" s="362"/>
      <c r="H36" s="340"/>
      <c r="I36" s="341"/>
      <c r="J36" s="10"/>
      <c r="K36" s="10"/>
      <c r="L36" s="10"/>
    </row>
    <row r="37" spans="1:12" ht="12.75">
      <c r="A37" s="80"/>
      <c r="B37" s="29"/>
      <c r="C37" s="375"/>
      <c r="D37" s="376"/>
      <c r="E37" s="15"/>
      <c r="F37" s="375"/>
      <c r="G37" s="376"/>
      <c r="H37" s="15"/>
      <c r="I37" s="74"/>
      <c r="J37" s="10"/>
      <c r="K37" s="10"/>
      <c r="L37" s="10"/>
    </row>
    <row r="38" spans="1:12" ht="12.75">
      <c r="A38" s="361"/>
      <c r="B38" s="362"/>
      <c r="C38" s="362"/>
      <c r="D38" s="363"/>
      <c r="E38" s="361"/>
      <c r="F38" s="362"/>
      <c r="G38" s="362"/>
      <c r="H38" s="340"/>
      <c r="I38" s="341"/>
      <c r="J38" s="10"/>
      <c r="K38" s="10"/>
      <c r="L38" s="10"/>
    </row>
    <row r="39" spans="1:12" ht="12.75">
      <c r="A39" s="80"/>
      <c r="B39" s="29"/>
      <c r="C39" s="30"/>
      <c r="D39" s="31"/>
      <c r="E39" s="15"/>
      <c r="F39" s="30"/>
      <c r="G39" s="31"/>
      <c r="H39" s="15"/>
      <c r="I39" s="74"/>
      <c r="J39" s="10"/>
      <c r="K39" s="10"/>
      <c r="L39" s="10"/>
    </row>
    <row r="40" spans="1:12" ht="12.75">
      <c r="A40" s="361"/>
      <c r="B40" s="362"/>
      <c r="C40" s="362"/>
      <c r="D40" s="363"/>
      <c r="E40" s="361"/>
      <c r="F40" s="362"/>
      <c r="G40" s="362"/>
      <c r="H40" s="340"/>
      <c r="I40" s="341"/>
      <c r="J40" s="10"/>
      <c r="K40" s="10"/>
      <c r="L40" s="10"/>
    </row>
    <row r="41" spans="1:12" ht="12.75">
      <c r="A41" s="101"/>
      <c r="B41" s="32"/>
      <c r="C41" s="32"/>
      <c r="D41" s="32"/>
      <c r="E41" s="22"/>
      <c r="F41" s="102"/>
      <c r="G41" s="102"/>
      <c r="H41" s="103"/>
      <c r="I41" s="81"/>
      <c r="J41" s="10"/>
      <c r="K41" s="10"/>
      <c r="L41" s="10"/>
    </row>
    <row r="42" spans="1:12" ht="12.75">
      <c r="A42" s="80"/>
      <c r="B42" s="29"/>
      <c r="C42" s="30"/>
      <c r="D42" s="31"/>
      <c r="E42" s="15"/>
      <c r="F42" s="30"/>
      <c r="G42" s="31"/>
      <c r="H42" s="15"/>
      <c r="I42" s="74"/>
      <c r="J42" s="10"/>
      <c r="K42" s="10"/>
      <c r="L42" s="10"/>
    </row>
    <row r="43" spans="1:12" ht="12.75">
      <c r="A43" s="82"/>
      <c r="B43" s="33"/>
      <c r="C43" s="33"/>
      <c r="D43" s="19"/>
      <c r="E43" s="19"/>
      <c r="F43" s="33"/>
      <c r="G43" s="19"/>
      <c r="H43" s="19"/>
      <c r="I43" s="83"/>
      <c r="J43" s="10"/>
      <c r="K43" s="10"/>
      <c r="L43" s="10"/>
    </row>
    <row r="44" spans="1:12" ht="12.75" customHeight="1">
      <c r="A44" s="369" t="s">
        <v>119</v>
      </c>
      <c r="B44" s="369"/>
      <c r="C44" s="340"/>
      <c r="D44" s="341"/>
      <c r="E44" s="25"/>
      <c r="F44" s="336"/>
      <c r="G44" s="362"/>
      <c r="H44" s="362"/>
      <c r="I44" s="363"/>
      <c r="J44" s="10"/>
      <c r="K44" s="10"/>
      <c r="L44" s="10"/>
    </row>
    <row r="45" spans="1:12" ht="12.75">
      <c r="A45" s="167"/>
      <c r="B45" s="167"/>
      <c r="C45" s="375"/>
      <c r="D45" s="376"/>
      <c r="E45" s="15"/>
      <c r="F45" s="375"/>
      <c r="G45" s="377"/>
      <c r="H45" s="34"/>
      <c r="I45" s="84"/>
      <c r="J45" s="10"/>
      <c r="K45" s="10"/>
      <c r="L45" s="10"/>
    </row>
    <row r="46" spans="1:12" ht="12.75" customHeight="1">
      <c r="A46" s="369" t="s">
        <v>120</v>
      </c>
      <c r="B46" s="369"/>
      <c r="C46" s="336" t="s">
        <v>71</v>
      </c>
      <c r="D46" s="337"/>
      <c r="E46" s="337"/>
      <c r="F46" s="337"/>
      <c r="G46" s="337"/>
      <c r="H46" s="337"/>
      <c r="I46" s="338"/>
      <c r="J46" s="10"/>
      <c r="K46" s="10"/>
      <c r="L46" s="10"/>
    </row>
    <row r="47" spans="1:12" ht="12.75">
      <c r="A47" s="163"/>
      <c r="B47" s="163"/>
      <c r="C47" s="20" t="s">
        <v>51</v>
      </c>
      <c r="D47" s="15"/>
      <c r="E47" s="15"/>
      <c r="F47" s="15"/>
      <c r="G47" s="15"/>
      <c r="H47" s="15"/>
      <c r="I47" s="74"/>
      <c r="J47" s="10"/>
      <c r="K47" s="10"/>
      <c r="L47" s="10"/>
    </row>
    <row r="48" spans="1:12" ht="12.75">
      <c r="A48" s="369" t="s">
        <v>121</v>
      </c>
      <c r="B48" s="369"/>
      <c r="C48" s="370" t="s">
        <v>72</v>
      </c>
      <c r="D48" s="371"/>
      <c r="E48" s="372"/>
      <c r="F48" s="15"/>
      <c r="G48" s="43" t="s">
        <v>52</v>
      </c>
      <c r="H48" s="370" t="s">
        <v>80</v>
      </c>
      <c r="I48" s="372"/>
      <c r="J48" s="10"/>
      <c r="K48" s="10"/>
      <c r="L48" s="10"/>
    </row>
    <row r="49" spans="1:12" ht="12.75">
      <c r="A49" s="163"/>
      <c r="B49" s="163"/>
      <c r="C49" s="20"/>
      <c r="D49" s="15"/>
      <c r="E49" s="15"/>
      <c r="F49" s="15"/>
      <c r="G49" s="15"/>
      <c r="H49" s="15"/>
      <c r="I49" s="74"/>
      <c r="J49" s="10"/>
      <c r="K49" s="10"/>
      <c r="L49" s="10"/>
    </row>
    <row r="50" spans="1:12" ht="12.75" customHeight="1">
      <c r="A50" s="369" t="s">
        <v>122</v>
      </c>
      <c r="B50" s="369"/>
      <c r="C50" s="380" t="s">
        <v>73</v>
      </c>
      <c r="D50" s="371"/>
      <c r="E50" s="371"/>
      <c r="F50" s="371"/>
      <c r="G50" s="371"/>
      <c r="H50" s="371"/>
      <c r="I50" s="372"/>
      <c r="J50" s="10"/>
      <c r="K50" s="10"/>
      <c r="L50" s="10"/>
    </row>
    <row r="51" spans="1:12" ht="12.75">
      <c r="A51" s="163"/>
      <c r="B51" s="163"/>
      <c r="C51" s="15"/>
      <c r="D51" s="15"/>
      <c r="E51" s="15"/>
      <c r="F51" s="15"/>
      <c r="G51" s="15"/>
      <c r="H51" s="15"/>
      <c r="I51" s="74"/>
      <c r="J51" s="10"/>
      <c r="K51" s="10"/>
      <c r="L51" s="10"/>
    </row>
    <row r="52" spans="1:12" ht="12.75">
      <c r="A52" s="347" t="s">
        <v>123</v>
      </c>
      <c r="B52" s="347"/>
      <c r="C52" s="370" t="s">
        <v>588</v>
      </c>
      <c r="D52" s="371"/>
      <c r="E52" s="371"/>
      <c r="F52" s="371"/>
      <c r="G52" s="371"/>
      <c r="H52" s="371"/>
      <c r="I52" s="381"/>
      <c r="J52" s="10"/>
      <c r="K52" s="10"/>
      <c r="L52" s="10"/>
    </row>
    <row r="53" spans="1:12" ht="12.75">
      <c r="A53" s="168"/>
      <c r="B53" s="159"/>
      <c r="C53" s="374" t="s">
        <v>53</v>
      </c>
      <c r="D53" s="374"/>
      <c r="E53" s="374"/>
      <c r="F53" s="374"/>
      <c r="G53" s="374"/>
      <c r="H53" s="374"/>
      <c r="I53" s="86"/>
      <c r="J53" s="10"/>
      <c r="K53" s="10"/>
      <c r="L53" s="10"/>
    </row>
    <row r="54" spans="1:12" ht="12.75">
      <c r="A54" s="85"/>
      <c r="B54" s="19"/>
      <c r="C54" s="35"/>
      <c r="D54" s="35"/>
      <c r="E54" s="35"/>
      <c r="F54" s="35"/>
      <c r="G54" s="35"/>
      <c r="H54" s="35"/>
      <c r="I54" s="86"/>
      <c r="J54" s="10"/>
      <c r="K54" s="10"/>
      <c r="L54" s="10"/>
    </row>
    <row r="55" spans="1:12" ht="12.75">
      <c r="A55" s="85"/>
      <c r="B55" s="382" t="s">
        <v>131</v>
      </c>
      <c r="C55" s="383"/>
      <c r="D55" s="383"/>
      <c r="E55" s="383"/>
      <c r="F55" s="42"/>
      <c r="G55" s="42"/>
      <c r="H55" s="42"/>
      <c r="I55" s="87"/>
      <c r="J55" s="10"/>
      <c r="K55" s="10"/>
      <c r="L55" s="10"/>
    </row>
    <row r="56" spans="1:12" ht="12.75">
      <c r="A56" s="85"/>
      <c r="B56" s="384" t="s">
        <v>124</v>
      </c>
      <c r="C56" s="385"/>
      <c r="D56" s="385"/>
      <c r="E56" s="385"/>
      <c r="F56" s="385"/>
      <c r="G56" s="385"/>
      <c r="H56" s="385"/>
      <c r="I56" s="386"/>
      <c r="J56" s="10"/>
      <c r="K56" s="10"/>
      <c r="L56" s="10"/>
    </row>
    <row r="57" spans="1:12" ht="12.75">
      <c r="A57" s="85"/>
      <c r="B57" s="384" t="s">
        <v>125</v>
      </c>
      <c r="C57" s="385"/>
      <c r="D57" s="385"/>
      <c r="E57" s="385"/>
      <c r="F57" s="385"/>
      <c r="G57" s="385"/>
      <c r="H57" s="385"/>
      <c r="I57" s="87"/>
      <c r="J57" s="10"/>
      <c r="K57" s="10"/>
      <c r="L57" s="10"/>
    </row>
    <row r="58" spans="1:12" ht="12.75">
      <c r="A58" s="85"/>
      <c r="B58" s="384" t="s">
        <v>126</v>
      </c>
      <c r="C58" s="385"/>
      <c r="D58" s="385"/>
      <c r="E58" s="385"/>
      <c r="F58" s="385"/>
      <c r="G58" s="385"/>
      <c r="H58" s="385"/>
      <c r="I58" s="386"/>
      <c r="J58" s="10"/>
      <c r="K58" s="10"/>
      <c r="L58" s="10"/>
    </row>
    <row r="59" spans="1:12" ht="12.75">
      <c r="A59" s="85"/>
      <c r="B59" s="384" t="s">
        <v>127</v>
      </c>
      <c r="C59" s="385"/>
      <c r="D59" s="385"/>
      <c r="E59" s="385"/>
      <c r="F59" s="385"/>
      <c r="G59" s="385"/>
      <c r="H59" s="385"/>
      <c r="I59" s="386"/>
      <c r="J59" s="10"/>
      <c r="K59" s="10"/>
      <c r="L59" s="10"/>
    </row>
    <row r="60" spans="1:12" ht="12.75">
      <c r="A60" s="85"/>
      <c r="B60" s="88"/>
      <c r="C60" s="89"/>
      <c r="D60" s="89"/>
      <c r="E60" s="89"/>
      <c r="F60" s="89"/>
      <c r="G60" s="89"/>
      <c r="H60" s="89"/>
      <c r="I60" s="90"/>
      <c r="J60" s="10"/>
      <c r="K60" s="10"/>
      <c r="L60" s="10"/>
    </row>
    <row r="61" spans="1:12" ht="13.5" thickBot="1">
      <c r="A61" s="91" t="s">
        <v>54</v>
      </c>
      <c r="B61" s="15"/>
      <c r="C61" s="15"/>
      <c r="D61" s="15"/>
      <c r="E61" s="15"/>
      <c r="F61" s="15"/>
      <c r="G61" s="36"/>
      <c r="H61" s="37"/>
      <c r="I61" s="92"/>
      <c r="J61" s="10"/>
      <c r="K61" s="10"/>
      <c r="L61" s="10"/>
    </row>
    <row r="62" spans="1:12" ht="12.75">
      <c r="A62" s="71"/>
      <c r="B62" s="15"/>
      <c r="C62" s="15"/>
      <c r="D62" s="15"/>
      <c r="E62" s="19" t="s">
        <v>55</v>
      </c>
      <c r="F62" s="32"/>
      <c r="G62" s="387" t="s">
        <v>128</v>
      </c>
      <c r="H62" s="388"/>
      <c r="I62" s="389"/>
      <c r="J62" s="10"/>
      <c r="K62" s="10"/>
      <c r="L62" s="10"/>
    </row>
    <row r="63" spans="1:12" ht="12.75">
      <c r="A63" s="93"/>
      <c r="B63" s="94"/>
      <c r="C63" s="95"/>
      <c r="D63" s="95"/>
      <c r="E63" s="95"/>
      <c r="F63" s="95"/>
      <c r="G63" s="378"/>
      <c r="H63" s="379"/>
      <c r="I63" s="96"/>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s>
  <conditionalFormatting sqref="H29">
    <cfRule type="cellIs" priority="2" dxfId="9"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horizontalDpi="600" verticalDpi="600" orientation="portrait" paperSize="9" scale="80" r:id="rId4"/>
</worksheet>
</file>

<file path=xl/worksheets/sheet2.xml><?xml version="1.0" encoding="utf-8"?>
<worksheet xmlns="http://schemas.openxmlformats.org/spreadsheetml/2006/main" xmlns:r="http://schemas.openxmlformats.org/officeDocument/2006/relationships">
  <dimension ref="A1:K123"/>
  <sheetViews>
    <sheetView zoomScaleSheetLayoutView="110" zoomScalePageLayoutView="0" workbookViewId="0" topLeftCell="A94">
      <selection activeCell="P94" sqref="P94"/>
    </sheetView>
  </sheetViews>
  <sheetFormatPr defaultColWidth="9.140625" defaultRowHeight="12.75"/>
  <cols>
    <col min="1" max="9" width="9.140625" style="44" customWidth="1"/>
    <col min="10" max="10" width="15.421875" style="44" customWidth="1"/>
    <col min="11" max="11" width="18.28125" style="44" customWidth="1"/>
    <col min="12" max="16384" width="9.140625" style="44" customWidth="1"/>
  </cols>
  <sheetData>
    <row r="1" spans="1:11" ht="15.75">
      <c r="A1" s="430" t="s">
        <v>132</v>
      </c>
      <c r="B1" s="430"/>
      <c r="C1" s="430"/>
      <c r="D1" s="430"/>
      <c r="E1" s="430"/>
      <c r="F1" s="430"/>
      <c r="G1" s="430"/>
      <c r="H1" s="430"/>
      <c r="I1" s="430"/>
      <c r="J1" s="430"/>
      <c r="K1" s="430"/>
    </row>
    <row r="2" spans="1:11" ht="12.75" customHeight="1">
      <c r="A2" s="431" t="s">
        <v>621</v>
      </c>
      <c r="B2" s="431"/>
      <c r="C2" s="431"/>
      <c r="D2" s="431"/>
      <c r="E2" s="431"/>
      <c r="F2" s="431"/>
      <c r="G2" s="431"/>
      <c r="H2" s="431"/>
      <c r="I2" s="431"/>
      <c r="J2" s="431"/>
      <c r="K2" s="431"/>
    </row>
    <row r="3" spans="1:11" ht="12.75">
      <c r="A3" s="432" t="s">
        <v>133</v>
      </c>
      <c r="B3" s="433"/>
      <c r="C3" s="433"/>
      <c r="D3" s="433"/>
      <c r="E3" s="433"/>
      <c r="F3" s="433"/>
      <c r="G3" s="433"/>
      <c r="H3" s="433"/>
      <c r="I3" s="433"/>
      <c r="J3" s="433"/>
      <c r="K3" s="434"/>
    </row>
    <row r="4" spans="1:11" ht="12.75">
      <c r="A4" s="435" t="s">
        <v>134</v>
      </c>
      <c r="B4" s="436"/>
      <c r="C4" s="436"/>
      <c r="D4" s="436"/>
      <c r="E4" s="436"/>
      <c r="F4" s="436"/>
      <c r="G4" s="436"/>
      <c r="H4" s="437"/>
      <c r="I4" s="140" t="s">
        <v>135</v>
      </c>
      <c r="J4" s="49" t="s">
        <v>136</v>
      </c>
      <c r="K4" s="141" t="s">
        <v>137</v>
      </c>
    </row>
    <row r="5" spans="1:11" ht="12.75">
      <c r="A5" s="426">
        <v>1</v>
      </c>
      <c r="B5" s="426"/>
      <c r="C5" s="426"/>
      <c r="D5" s="426"/>
      <c r="E5" s="426"/>
      <c r="F5" s="426"/>
      <c r="G5" s="426"/>
      <c r="H5" s="426"/>
      <c r="I5" s="47">
        <v>2</v>
      </c>
      <c r="J5" s="139">
        <v>3</v>
      </c>
      <c r="K5" s="139">
        <v>4</v>
      </c>
    </row>
    <row r="6" spans="1:11" ht="12.75">
      <c r="A6" s="427" t="s">
        <v>138</v>
      </c>
      <c r="B6" s="428"/>
      <c r="C6" s="428"/>
      <c r="D6" s="428"/>
      <c r="E6" s="428"/>
      <c r="F6" s="428"/>
      <c r="G6" s="428"/>
      <c r="H6" s="428"/>
      <c r="I6" s="428"/>
      <c r="J6" s="428"/>
      <c r="K6" s="429"/>
    </row>
    <row r="7" spans="1:11" ht="12.75">
      <c r="A7" s="401" t="s">
        <v>139</v>
      </c>
      <c r="B7" s="402"/>
      <c r="C7" s="402"/>
      <c r="D7" s="402"/>
      <c r="E7" s="402"/>
      <c r="F7" s="402"/>
      <c r="G7" s="402"/>
      <c r="H7" s="425"/>
      <c r="I7" s="3">
        <v>1</v>
      </c>
      <c r="J7" s="253">
        <v>0</v>
      </c>
      <c r="K7" s="6"/>
    </row>
    <row r="8" spans="1:11" ht="12.75">
      <c r="A8" s="409" t="s">
        <v>140</v>
      </c>
      <c r="B8" s="410"/>
      <c r="C8" s="410"/>
      <c r="D8" s="410"/>
      <c r="E8" s="410"/>
      <c r="F8" s="410"/>
      <c r="G8" s="410"/>
      <c r="H8" s="411"/>
      <c r="I8" s="1">
        <v>2</v>
      </c>
      <c r="J8" s="255">
        <f>J9+J16+J26+J35+J39</f>
        <v>465079783</v>
      </c>
      <c r="K8" s="45">
        <f>K9+K16+K26+K35+K39</f>
        <v>503995881</v>
      </c>
    </row>
    <row r="9" spans="1:11" ht="12.75">
      <c r="A9" s="391" t="s">
        <v>141</v>
      </c>
      <c r="B9" s="392"/>
      <c r="C9" s="392"/>
      <c r="D9" s="392"/>
      <c r="E9" s="392"/>
      <c r="F9" s="392"/>
      <c r="G9" s="392"/>
      <c r="H9" s="393"/>
      <c r="I9" s="1">
        <v>3</v>
      </c>
      <c r="J9" s="255">
        <f>SUM(J10:J15)</f>
        <v>32417255</v>
      </c>
      <c r="K9" s="45">
        <f>SUM(K10:K15)</f>
        <v>25143187</v>
      </c>
    </row>
    <row r="10" spans="1:11" ht="12.75" customHeight="1">
      <c r="A10" s="390" t="s">
        <v>142</v>
      </c>
      <c r="B10" s="390"/>
      <c r="C10" s="390"/>
      <c r="D10" s="390"/>
      <c r="E10" s="390"/>
      <c r="F10" s="390"/>
      <c r="G10" s="390"/>
      <c r="H10" s="390"/>
      <c r="I10" s="1">
        <v>4</v>
      </c>
      <c r="J10" s="254">
        <v>0</v>
      </c>
      <c r="K10" s="254">
        <v>0</v>
      </c>
    </row>
    <row r="11" spans="1:11" ht="12.75" customHeight="1">
      <c r="A11" s="390" t="s">
        <v>143</v>
      </c>
      <c r="B11" s="390"/>
      <c r="C11" s="390"/>
      <c r="D11" s="390"/>
      <c r="E11" s="390"/>
      <c r="F11" s="390"/>
      <c r="G11" s="390"/>
      <c r="H11" s="390"/>
      <c r="I11" s="1">
        <v>5</v>
      </c>
      <c r="J11" s="254">
        <v>32417255</v>
      </c>
      <c r="K11" s="254">
        <v>25143187</v>
      </c>
    </row>
    <row r="12" spans="1:11" ht="12.75" customHeight="1">
      <c r="A12" s="390" t="s">
        <v>21</v>
      </c>
      <c r="B12" s="390"/>
      <c r="C12" s="390"/>
      <c r="D12" s="390"/>
      <c r="E12" s="390"/>
      <c r="F12" s="390"/>
      <c r="G12" s="390"/>
      <c r="H12" s="390"/>
      <c r="I12" s="1">
        <v>6</v>
      </c>
      <c r="J12" s="254">
        <v>0</v>
      </c>
      <c r="K12" s="254">
        <v>0</v>
      </c>
    </row>
    <row r="13" spans="1:11" ht="12.75" customHeight="1">
      <c r="A13" s="390" t="s">
        <v>144</v>
      </c>
      <c r="B13" s="390"/>
      <c r="C13" s="390"/>
      <c r="D13" s="390"/>
      <c r="E13" s="390"/>
      <c r="F13" s="390"/>
      <c r="G13" s="390"/>
      <c r="H13" s="390"/>
      <c r="I13" s="1">
        <v>7</v>
      </c>
      <c r="J13" s="254">
        <v>0</v>
      </c>
      <c r="K13" s="254">
        <v>0</v>
      </c>
    </row>
    <row r="14" spans="1:11" ht="12.75" customHeight="1">
      <c r="A14" s="390" t="s">
        <v>145</v>
      </c>
      <c r="B14" s="390"/>
      <c r="C14" s="390"/>
      <c r="D14" s="390"/>
      <c r="E14" s="390"/>
      <c r="F14" s="390"/>
      <c r="G14" s="390"/>
      <c r="H14" s="390"/>
      <c r="I14" s="1">
        <v>8</v>
      </c>
      <c r="J14" s="254">
        <v>0</v>
      </c>
      <c r="K14" s="254">
        <v>0</v>
      </c>
    </row>
    <row r="15" spans="1:11" ht="12.75" customHeight="1">
      <c r="A15" s="390" t="s">
        <v>146</v>
      </c>
      <c r="B15" s="390"/>
      <c r="C15" s="390"/>
      <c r="D15" s="390"/>
      <c r="E15" s="390"/>
      <c r="F15" s="390"/>
      <c r="G15" s="390"/>
      <c r="H15" s="390"/>
      <c r="I15" s="1">
        <v>9</v>
      </c>
      <c r="J15" s="254">
        <v>0</v>
      </c>
      <c r="K15" s="254">
        <v>0</v>
      </c>
    </row>
    <row r="16" spans="1:11" ht="12.75">
      <c r="A16" s="391" t="s">
        <v>147</v>
      </c>
      <c r="B16" s="392"/>
      <c r="C16" s="392"/>
      <c r="D16" s="392"/>
      <c r="E16" s="392"/>
      <c r="F16" s="392"/>
      <c r="G16" s="392"/>
      <c r="H16" s="393"/>
      <c r="I16" s="1">
        <v>10</v>
      </c>
      <c r="J16" s="255">
        <f>SUM(J17:J25)</f>
        <v>388943246</v>
      </c>
      <c r="K16" s="45">
        <f>SUM(K17:K25)</f>
        <v>430885987</v>
      </c>
    </row>
    <row r="17" spans="1:11" ht="12.75" customHeight="1">
      <c r="A17" s="390" t="s">
        <v>148</v>
      </c>
      <c r="B17" s="390"/>
      <c r="C17" s="390"/>
      <c r="D17" s="390"/>
      <c r="E17" s="390"/>
      <c r="F17" s="390"/>
      <c r="G17" s="390"/>
      <c r="H17" s="390"/>
      <c r="I17" s="1">
        <v>11</v>
      </c>
      <c r="J17" s="254">
        <v>23269</v>
      </c>
      <c r="K17" s="254">
        <v>23269</v>
      </c>
    </row>
    <row r="18" spans="1:11" ht="12.75" customHeight="1">
      <c r="A18" s="390" t="s">
        <v>149</v>
      </c>
      <c r="B18" s="390"/>
      <c r="C18" s="390"/>
      <c r="D18" s="390"/>
      <c r="E18" s="390"/>
      <c r="F18" s="390"/>
      <c r="G18" s="390"/>
      <c r="H18" s="390"/>
      <c r="I18" s="1">
        <v>12</v>
      </c>
      <c r="J18" s="254">
        <v>21166591</v>
      </c>
      <c r="K18" s="254">
        <v>20878692</v>
      </c>
    </row>
    <row r="19" spans="1:11" ht="12.75" customHeight="1">
      <c r="A19" s="390" t="s">
        <v>150</v>
      </c>
      <c r="B19" s="390"/>
      <c r="C19" s="390"/>
      <c r="D19" s="390"/>
      <c r="E19" s="390"/>
      <c r="F19" s="390"/>
      <c r="G19" s="390"/>
      <c r="H19" s="390"/>
      <c r="I19" s="1">
        <v>13</v>
      </c>
      <c r="J19" s="254">
        <v>324488385</v>
      </c>
      <c r="K19" s="254">
        <v>403814495</v>
      </c>
    </row>
    <row r="20" spans="1:11" ht="12.75" customHeight="1">
      <c r="A20" s="390" t="s">
        <v>151</v>
      </c>
      <c r="B20" s="390"/>
      <c r="C20" s="390"/>
      <c r="D20" s="390"/>
      <c r="E20" s="390"/>
      <c r="F20" s="390"/>
      <c r="G20" s="390"/>
      <c r="H20" s="390"/>
      <c r="I20" s="1">
        <v>14</v>
      </c>
      <c r="J20" s="254">
        <v>756208</v>
      </c>
      <c r="K20" s="254">
        <v>375206</v>
      </c>
    </row>
    <row r="21" spans="1:11" ht="12.75" customHeight="1">
      <c r="A21" s="390" t="s">
        <v>152</v>
      </c>
      <c r="B21" s="390"/>
      <c r="C21" s="390"/>
      <c r="D21" s="390"/>
      <c r="E21" s="390"/>
      <c r="F21" s="390"/>
      <c r="G21" s="390"/>
      <c r="H21" s="390"/>
      <c r="I21" s="1">
        <v>15</v>
      </c>
      <c r="J21" s="254">
        <v>0</v>
      </c>
      <c r="K21" s="254">
        <v>0</v>
      </c>
    </row>
    <row r="22" spans="1:11" ht="12.75" customHeight="1">
      <c r="A22" s="390" t="s">
        <v>153</v>
      </c>
      <c r="B22" s="390"/>
      <c r="C22" s="390"/>
      <c r="D22" s="390"/>
      <c r="E22" s="390"/>
      <c r="F22" s="390"/>
      <c r="G22" s="390"/>
      <c r="H22" s="390"/>
      <c r="I22" s="1">
        <v>16</v>
      </c>
      <c r="J22" s="254">
        <v>0</v>
      </c>
      <c r="K22" s="254">
        <v>0</v>
      </c>
    </row>
    <row r="23" spans="1:11" ht="12.75" customHeight="1">
      <c r="A23" s="390" t="s">
        <v>154</v>
      </c>
      <c r="B23" s="390"/>
      <c r="C23" s="390"/>
      <c r="D23" s="390"/>
      <c r="E23" s="390"/>
      <c r="F23" s="390"/>
      <c r="G23" s="390"/>
      <c r="H23" s="390"/>
      <c r="I23" s="1">
        <v>17</v>
      </c>
      <c r="J23" s="254">
        <v>41904067</v>
      </c>
      <c r="K23" s="254">
        <v>5228626</v>
      </c>
    </row>
    <row r="24" spans="1:11" ht="12.75" customHeight="1">
      <c r="A24" s="390" t="s">
        <v>155</v>
      </c>
      <c r="B24" s="390"/>
      <c r="C24" s="390"/>
      <c r="D24" s="390"/>
      <c r="E24" s="390"/>
      <c r="F24" s="390"/>
      <c r="G24" s="390"/>
      <c r="H24" s="390"/>
      <c r="I24" s="1">
        <v>18</v>
      </c>
      <c r="J24" s="254">
        <v>46822</v>
      </c>
      <c r="K24" s="254">
        <v>46822</v>
      </c>
    </row>
    <row r="25" spans="1:11" ht="12.75" customHeight="1">
      <c r="A25" s="390" t="s">
        <v>156</v>
      </c>
      <c r="B25" s="390"/>
      <c r="C25" s="390"/>
      <c r="D25" s="390"/>
      <c r="E25" s="390"/>
      <c r="F25" s="390"/>
      <c r="G25" s="390"/>
      <c r="H25" s="390"/>
      <c r="I25" s="1">
        <v>19</v>
      </c>
      <c r="J25" s="254">
        <v>557904</v>
      </c>
      <c r="K25" s="254">
        <v>518877</v>
      </c>
    </row>
    <row r="26" spans="1:11" ht="12.75">
      <c r="A26" s="391" t="s">
        <v>157</v>
      </c>
      <c r="B26" s="392"/>
      <c r="C26" s="392"/>
      <c r="D26" s="392"/>
      <c r="E26" s="392"/>
      <c r="F26" s="392"/>
      <c r="G26" s="392"/>
      <c r="H26" s="393"/>
      <c r="I26" s="1">
        <v>20</v>
      </c>
      <c r="J26" s="255">
        <f>SUM(J27:J34)</f>
        <v>43719282</v>
      </c>
      <c r="K26" s="45">
        <f>SUM(K27:K34)</f>
        <v>47966707</v>
      </c>
    </row>
    <row r="27" spans="1:11" ht="12.75" customHeight="1">
      <c r="A27" s="390" t="s">
        <v>158</v>
      </c>
      <c r="B27" s="390"/>
      <c r="C27" s="390"/>
      <c r="D27" s="390"/>
      <c r="E27" s="390"/>
      <c r="F27" s="390"/>
      <c r="G27" s="390"/>
      <c r="H27" s="390"/>
      <c r="I27" s="1">
        <v>21</v>
      </c>
      <c r="J27" s="254">
        <v>0</v>
      </c>
      <c r="K27" s="254">
        <v>0</v>
      </c>
    </row>
    <row r="28" spans="1:11" ht="12.75" customHeight="1">
      <c r="A28" s="390" t="s">
        <v>159</v>
      </c>
      <c r="B28" s="390"/>
      <c r="C28" s="390"/>
      <c r="D28" s="390"/>
      <c r="E28" s="390"/>
      <c r="F28" s="390"/>
      <c r="G28" s="390"/>
      <c r="H28" s="390"/>
      <c r="I28" s="1">
        <v>22</v>
      </c>
      <c r="J28" s="254">
        <v>0</v>
      </c>
      <c r="K28" s="254">
        <v>0</v>
      </c>
    </row>
    <row r="29" spans="1:11" ht="12.75" customHeight="1">
      <c r="A29" s="390" t="s">
        <v>160</v>
      </c>
      <c r="B29" s="390"/>
      <c r="C29" s="390"/>
      <c r="D29" s="390"/>
      <c r="E29" s="390"/>
      <c r="F29" s="390"/>
      <c r="G29" s="390"/>
      <c r="H29" s="390"/>
      <c r="I29" s="1">
        <v>23</v>
      </c>
      <c r="J29" s="254">
        <v>0</v>
      </c>
      <c r="K29" s="254">
        <v>0</v>
      </c>
    </row>
    <row r="30" spans="1:11" ht="12.75">
      <c r="A30" s="391" t="s">
        <v>192</v>
      </c>
      <c r="B30" s="392"/>
      <c r="C30" s="392"/>
      <c r="D30" s="392"/>
      <c r="E30" s="392"/>
      <c r="F30" s="392"/>
      <c r="G30" s="392"/>
      <c r="H30" s="393"/>
      <c r="I30" s="1">
        <v>24</v>
      </c>
      <c r="J30" s="254">
        <v>0</v>
      </c>
      <c r="K30" s="254">
        <v>0</v>
      </c>
    </row>
    <row r="31" spans="1:11" ht="12.75" customHeight="1">
      <c r="A31" s="390" t="s">
        <v>161</v>
      </c>
      <c r="B31" s="390"/>
      <c r="C31" s="390"/>
      <c r="D31" s="390"/>
      <c r="E31" s="390"/>
      <c r="F31" s="390"/>
      <c r="G31" s="390"/>
      <c r="H31" s="390"/>
      <c r="I31" s="1">
        <v>25</v>
      </c>
      <c r="J31" s="254">
        <v>0</v>
      </c>
      <c r="K31" s="254">
        <v>0</v>
      </c>
    </row>
    <row r="32" spans="1:11" ht="12.75" customHeight="1">
      <c r="A32" s="390" t="s">
        <v>162</v>
      </c>
      <c r="B32" s="390"/>
      <c r="C32" s="390"/>
      <c r="D32" s="390"/>
      <c r="E32" s="390"/>
      <c r="F32" s="390"/>
      <c r="G32" s="390"/>
      <c r="H32" s="390"/>
      <c r="I32" s="1">
        <v>26</v>
      </c>
      <c r="J32" s="254">
        <v>43719282</v>
      </c>
      <c r="K32" s="254">
        <v>47966707</v>
      </c>
    </row>
    <row r="33" spans="1:11" ht="12.75" customHeight="1">
      <c r="A33" s="390" t="s">
        <v>163</v>
      </c>
      <c r="B33" s="390"/>
      <c r="C33" s="390"/>
      <c r="D33" s="390"/>
      <c r="E33" s="390"/>
      <c r="F33" s="390"/>
      <c r="G33" s="390"/>
      <c r="H33" s="390"/>
      <c r="I33" s="1">
        <v>27</v>
      </c>
      <c r="J33" s="254">
        <v>0</v>
      </c>
      <c r="K33" s="254">
        <v>0</v>
      </c>
    </row>
    <row r="34" spans="1:11" ht="12.75" customHeight="1">
      <c r="A34" s="390" t="s">
        <v>164</v>
      </c>
      <c r="B34" s="390"/>
      <c r="C34" s="390"/>
      <c r="D34" s="390"/>
      <c r="E34" s="390"/>
      <c r="F34" s="390"/>
      <c r="G34" s="390"/>
      <c r="H34" s="390"/>
      <c r="I34" s="1">
        <v>28</v>
      </c>
      <c r="J34" s="254">
        <v>0</v>
      </c>
      <c r="K34" s="254">
        <v>0</v>
      </c>
    </row>
    <row r="35" spans="1:11" ht="12.75">
      <c r="A35" s="391" t="s">
        <v>165</v>
      </c>
      <c r="B35" s="392"/>
      <c r="C35" s="392"/>
      <c r="D35" s="392"/>
      <c r="E35" s="392"/>
      <c r="F35" s="392"/>
      <c r="G35" s="392"/>
      <c r="H35" s="393"/>
      <c r="I35" s="1">
        <v>29</v>
      </c>
      <c r="J35" s="255">
        <f>SUM(J36:J38)</f>
        <v>0</v>
      </c>
      <c r="K35" s="45">
        <f>SUM(K36:K38)</f>
        <v>0</v>
      </c>
    </row>
    <row r="36" spans="1:11" ht="12.75" customHeight="1">
      <c r="A36" s="390" t="s">
        <v>166</v>
      </c>
      <c r="B36" s="390"/>
      <c r="C36" s="390"/>
      <c r="D36" s="390"/>
      <c r="E36" s="390"/>
      <c r="F36" s="390"/>
      <c r="G36" s="390"/>
      <c r="H36" s="390"/>
      <c r="I36" s="1">
        <v>30</v>
      </c>
      <c r="J36" s="254">
        <v>0</v>
      </c>
      <c r="K36" s="7">
        <v>0</v>
      </c>
    </row>
    <row r="37" spans="1:11" ht="12.75" customHeight="1">
      <c r="A37" s="390" t="s">
        <v>167</v>
      </c>
      <c r="B37" s="390"/>
      <c r="C37" s="390"/>
      <c r="D37" s="390"/>
      <c r="E37" s="390"/>
      <c r="F37" s="390"/>
      <c r="G37" s="390"/>
      <c r="H37" s="390"/>
      <c r="I37" s="1">
        <v>31</v>
      </c>
      <c r="J37" s="254">
        <v>0</v>
      </c>
      <c r="K37" s="7">
        <v>0</v>
      </c>
    </row>
    <row r="38" spans="1:11" ht="12.75" customHeight="1">
      <c r="A38" s="390" t="s">
        <v>168</v>
      </c>
      <c r="B38" s="390"/>
      <c r="C38" s="390"/>
      <c r="D38" s="390"/>
      <c r="E38" s="390"/>
      <c r="F38" s="390"/>
      <c r="G38" s="390"/>
      <c r="H38" s="390"/>
      <c r="I38" s="1">
        <v>32</v>
      </c>
      <c r="J38" s="254">
        <v>0</v>
      </c>
      <c r="K38" s="7">
        <v>0</v>
      </c>
    </row>
    <row r="39" spans="1:11" ht="12.75" customHeight="1">
      <c r="A39" s="390" t="s">
        <v>169</v>
      </c>
      <c r="B39" s="390"/>
      <c r="C39" s="390"/>
      <c r="D39" s="390"/>
      <c r="E39" s="390"/>
      <c r="F39" s="390"/>
      <c r="G39" s="390"/>
      <c r="H39" s="390"/>
      <c r="I39" s="1">
        <v>33</v>
      </c>
      <c r="J39" s="254">
        <v>0</v>
      </c>
      <c r="K39" s="7">
        <v>0</v>
      </c>
    </row>
    <row r="40" spans="1:11" ht="12.75">
      <c r="A40" s="409" t="s">
        <v>170</v>
      </c>
      <c r="B40" s="410"/>
      <c r="C40" s="410"/>
      <c r="D40" s="410"/>
      <c r="E40" s="410"/>
      <c r="F40" s="410"/>
      <c r="G40" s="410"/>
      <c r="H40" s="411"/>
      <c r="I40" s="1">
        <v>34</v>
      </c>
      <c r="J40" s="255">
        <f>J41+J49+J56+J64</f>
        <v>84692195</v>
      </c>
      <c r="K40" s="45">
        <f>K41+K49+K56+K64</f>
        <v>88186775</v>
      </c>
    </row>
    <row r="41" spans="1:11" ht="12.75">
      <c r="A41" s="391" t="s">
        <v>171</v>
      </c>
      <c r="B41" s="392"/>
      <c r="C41" s="392"/>
      <c r="D41" s="392"/>
      <c r="E41" s="392"/>
      <c r="F41" s="392"/>
      <c r="G41" s="392"/>
      <c r="H41" s="393"/>
      <c r="I41" s="1">
        <v>35</v>
      </c>
      <c r="J41" s="255">
        <f>SUM(J42:J48)</f>
        <v>3679112</v>
      </c>
      <c r="K41" s="45">
        <f>SUM(K42:K48)</f>
        <v>2238822</v>
      </c>
    </row>
    <row r="42" spans="1:11" ht="12.75" customHeight="1">
      <c r="A42" s="390" t="s">
        <v>172</v>
      </c>
      <c r="B42" s="390"/>
      <c r="C42" s="390"/>
      <c r="D42" s="390"/>
      <c r="E42" s="390"/>
      <c r="F42" s="390"/>
      <c r="G42" s="390"/>
      <c r="H42" s="390"/>
      <c r="I42" s="1">
        <v>36</v>
      </c>
      <c r="J42" s="254">
        <v>0</v>
      </c>
      <c r="K42" s="254">
        <v>0</v>
      </c>
    </row>
    <row r="43" spans="1:11" ht="12.75" customHeight="1">
      <c r="A43" s="390" t="s">
        <v>173</v>
      </c>
      <c r="B43" s="390"/>
      <c r="C43" s="390"/>
      <c r="D43" s="390"/>
      <c r="E43" s="390"/>
      <c r="F43" s="390"/>
      <c r="G43" s="390"/>
      <c r="H43" s="390"/>
      <c r="I43" s="1">
        <v>37</v>
      </c>
      <c r="J43" s="254">
        <v>0</v>
      </c>
      <c r="K43" s="254">
        <v>0</v>
      </c>
    </row>
    <row r="44" spans="1:11" ht="12.75">
      <c r="A44" s="391" t="s">
        <v>174</v>
      </c>
      <c r="B44" s="392"/>
      <c r="C44" s="392"/>
      <c r="D44" s="392"/>
      <c r="E44" s="392"/>
      <c r="F44" s="392"/>
      <c r="G44" s="392"/>
      <c r="H44" s="393"/>
      <c r="I44" s="1">
        <v>38</v>
      </c>
      <c r="J44" s="254">
        <v>0</v>
      </c>
      <c r="K44" s="254">
        <v>0</v>
      </c>
    </row>
    <row r="45" spans="1:11" ht="12.75">
      <c r="A45" s="391" t="s">
        <v>175</v>
      </c>
      <c r="B45" s="392"/>
      <c r="C45" s="392"/>
      <c r="D45" s="392"/>
      <c r="E45" s="392"/>
      <c r="F45" s="392"/>
      <c r="G45" s="392"/>
      <c r="H45" s="393"/>
      <c r="I45" s="1">
        <v>39</v>
      </c>
      <c r="J45" s="254">
        <v>3679112</v>
      </c>
      <c r="K45" s="254">
        <v>2238822</v>
      </c>
    </row>
    <row r="46" spans="1:11" ht="12.75">
      <c r="A46" s="391" t="s">
        <v>176</v>
      </c>
      <c r="B46" s="392"/>
      <c r="C46" s="392"/>
      <c r="D46" s="392"/>
      <c r="E46" s="392"/>
      <c r="F46" s="392"/>
      <c r="G46" s="392"/>
      <c r="H46" s="393"/>
      <c r="I46" s="1">
        <v>40</v>
      </c>
      <c r="J46" s="254">
        <v>0</v>
      </c>
      <c r="K46" s="254">
        <v>0</v>
      </c>
    </row>
    <row r="47" spans="1:11" ht="12.75">
      <c r="A47" s="391" t="s">
        <v>177</v>
      </c>
      <c r="B47" s="392"/>
      <c r="C47" s="392"/>
      <c r="D47" s="392"/>
      <c r="E47" s="392"/>
      <c r="F47" s="392"/>
      <c r="G47" s="392"/>
      <c r="H47" s="393"/>
      <c r="I47" s="1">
        <v>41</v>
      </c>
      <c r="J47" s="254">
        <v>0</v>
      </c>
      <c r="K47" s="254">
        <v>0</v>
      </c>
    </row>
    <row r="48" spans="1:11" ht="12.75">
      <c r="A48" s="391" t="s">
        <v>178</v>
      </c>
      <c r="B48" s="392"/>
      <c r="C48" s="392"/>
      <c r="D48" s="392"/>
      <c r="E48" s="392"/>
      <c r="F48" s="392"/>
      <c r="G48" s="392"/>
      <c r="H48" s="393"/>
      <c r="I48" s="1">
        <v>42</v>
      </c>
      <c r="J48" s="254">
        <v>0</v>
      </c>
      <c r="K48" s="254">
        <v>0</v>
      </c>
    </row>
    <row r="49" spans="1:11" ht="12.75">
      <c r="A49" s="391" t="s">
        <v>179</v>
      </c>
      <c r="B49" s="392"/>
      <c r="C49" s="392"/>
      <c r="D49" s="392"/>
      <c r="E49" s="392"/>
      <c r="F49" s="392"/>
      <c r="G49" s="392"/>
      <c r="H49" s="393"/>
      <c r="I49" s="1">
        <v>43</v>
      </c>
      <c r="J49" s="255">
        <f>SUM(J50:J55)</f>
        <v>79237954</v>
      </c>
      <c r="K49" s="45">
        <f>SUM(K50:K55)</f>
        <v>83892457</v>
      </c>
    </row>
    <row r="50" spans="1:11" ht="12.75" customHeight="1">
      <c r="A50" s="390" t="s">
        <v>180</v>
      </c>
      <c r="B50" s="390"/>
      <c r="C50" s="390"/>
      <c r="D50" s="390"/>
      <c r="E50" s="390"/>
      <c r="F50" s="390"/>
      <c r="G50" s="390"/>
      <c r="H50" s="390"/>
      <c r="I50" s="1">
        <v>44</v>
      </c>
      <c r="J50" s="254">
        <v>0</v>
      </c>
      <c r="K50" s="254">
        <v>0</v>
      </c>
    </row>
    <row r="51" spans="1:11" ht="12.75" customHeight="1">
      <c r="A51" s="390" t="s">
        <v>181</v>
      </c>
      <c r="B51" s="390"/>
      <c r="C51" s="390"/>
      <c r="D51" s="390"/>
      <c r="E51" s="390"/>
      <c r="F51" s="390"/>
      <c r="G51" s="390"/>
      <c r="H51" s="390"/>
      <c r="I51" s="1">
        <v>45</v>
      </c>
      <c r="J51" s="254">
        <v>76424405</v>
      </c>
      <c r="K51" s="254">
        <v>82094908</v>
      </c>
    </row>
    <row r="52" spans="1:11" ht="12.75" customHeight="1">
      <c r="A52" s="390" t="s">
        <v>182</v>
      </c>
      <c r="B52" s="390"/>
      <c r="C52" s="390"/>
      <c r="D52" s="390"/>
      <c r="E52" s="390"/>
      <c r="F52" s="390"/>
      <c r="G52" s="390"/>
      <c r="H52" s="390"/>
      <c r="I52" s="1">
        <v>46</v>
      </c>
      <c r="J52" s="254">
        <v>0</v>
      </c>
      <c r="K52" s="254">
        <v>0</v>
      </c>
    </row>
    <row r="53" spans="1:11" ht="12.75" customHeight="1">
      <c r="A53" s="390" t="s">
        <v>183</v>
      </c>
      <c r="B53" s="390"/>
      <c r="C53" s="390"/>
      <c r="D53" s="390"/>
      <c r="E53" s="390"/>
      <c r="F53" s="390"/>
      <c r="G53" s="390"/>
      <c r="H53" s="390"/>
      <c r="I53" s="1">
        <v>47</v>
      </c>
      <c r="J53" s="254">
        <v>43004</v>
      </c>
      <c r="K53" s="254">
        <v>42138</v>
      </c>
    </row>
    <row r="54" spans="1:11" ht="12.75" customHeight="1">
      <c r="A54" s="390" t="s">
        <v>184</v>
      </c>
      <c r="B54" s="390"/>
      <c r="C54" s="390"/>
      <c r="D54" s="390"/>
      <c r="E54" s="390"/>
      <c r="F54" s="390"/>
      <c r="G54" s="390"/>
      <c r="H54" s="390"/>
      <c r="I54" s="1">
        <v>48</v>
      </c>
      <c r="J54" s="254">
        <v>387951</v>
      </c>
      <c r="K54" s="254">
        <v>402759</v>
      </c>
    </row>
    <row r="55" spans="1:11" ht="12.75" customHeight="1">
      <c r="A55" s="390" t="s">
        <v>185</v>
      </c>
      <c r="B55" s="390"/>
      <c r="C55" s="390"/>
      <c r="D55" s="390"/>
      <c r="E55" s="390"/>
      <c r="F55" s="390"/>
      <c r="G55" s="390"/>
      <c r="H55" s="390"/>
      <c r="I55" s="1">
        <v>49</v>
      </c>
      <c r="J55" s="254">
        <v>2382594</v>
      </c>
      <c r="K55" s="254">
        <v>1352652</v>
      </c>
    </row>
    <row r="56" spans="1:11" ht="12.75">
      <c r="A56" s="391" t="s">
        <v>186</v>
      </c>
      <c r="B56" s="392"/>
      <c r="C56" s="392"/>
      <c r="D56" s="392"/>
      <c r="E56" s="392"/>
      <c r="F56" s="392"/>
      <c r="G56" s="392"/>
      <c r="H56" s="393"/>
      <c r="I56" s="1">
        <v>50</v>
      </c>
      <c r="J56" s="255">
        <f>SUM(J57:J63)</f>
        <v>559214</v>
      </c>
      <c r="K56" s="45">
        <f>SUM(K57:K63)</f>
        <v>660962</v>
      </c>
    </row>
    <row r="57" spans="1:11" ht="12.75" customHeight="1">
      <c r="A57" s="390" t="s">
        <v>158</v>
      </c>
      <c r="B57" s="390"/>
      <c r="C57" s="390"/>
      <c r="D57" s="390"/>
      <c r="E57" s="390"/>
      <c r="F57" s="390"/>
      <c r="G57" s="390"/>
      <c r="H57" s="390"/>
      <c r="I57" s="1">
        <v>51</v>
      </c>
      <c r="J57" s="254">
        <v>0</v>
      </c>
      <c r="K57" s="254">
        <v>0</v>
      </c>
    </row>
    <row r="58" spans="1:11" ht="12.75" customHeight="1">
      <c r="A58" s="390" t="s">
        <v>159</v>
      </c>
      <c r="B58" s="390"/>
      <c r="C58" s="390"/>
      <c r="D58" s="390"/>
      <c r="E58" s="390"/>
      <c r="F58" s="390"/>
      <c r="G58" s="390"/>
      <c r="H58" s="390"/>
      <c r="I58" s="1">
        <v>52</v>
      </c>
      <c r="J58" s="254">
        <v>0</v>
      </c>
      <c r="K58" s="254">
        <v>0</v>
      </c>
    </row>
    <row r="59" spans="1:11" ht="12.75" customHeight="1">
      <c r="A59" s="390" t="s">
        <v>160</v>
      </c>
      <c r="B59" s="390"/>
      <c r="C59" s="390"/>
      <c r="D59" s="390"/>
      <c r="E59" s="390"/>
      <c r="F59" s="390"/>
      <c r="G59" s="390"/>
      <c r="H59" s="390"/>
      <c r="I59" s="1">
        <v>53</v>
      </c>
      <c r="J59" s="254">
        <v>0</v>
      </c>
      <c r="K59" s="254">
        <v>0</v>
      </c>
    </row>
    <row r="60" spans="1:11" ht="12.75">
      <c r="A60" s="391" t="s">
        <v>192</v>
      </c>
      <c r="B60" s="392"/>
      <c r="C60" s="392"/>
      <c r="D60" s="392"/>
      <c r="E60" s="392"/>
      <c r="F60" s="392"/>
      <c r="G60" s="392"/>
      <c r="H60" s="393"/>
      <c r="I60" s="1">
        <v>54</v>
      </c>
      <c r="J60" s="254">
        <v>0</v>
      </c>
      <c r="K60" s="254">
        <v>0</v>
      </c>
    </row>
    <row r="61" spans="1:11" ht="12.75">
      <c r="A61" s="391" t="s">
        <v>161</v>
      </c>
      <c r="B61" s="392"/>
      <c r="C61" s="392"/>
      <c r="D61" s="392"/>
      <c r="E61" s="392"/>
      <c r="F61" s="392"/>
      <c r="G61" s="392"/>
      <c r="H61" s="393"/>
      <c r="I61" s="1">
        <v>55</v>
      </c>
      <c r="J61" s="254">
        <v>0</v>
      </c>
      <c r="K61" s="254">
        <v>0</v>
      </c>
    </row>
    <row r="62" spans="1:11" ht="12.75">
      <c r="A62" s="391" t="s">
        <v>162</v>
      </c>
      <c r="B62" s="392"/>
      <c r="C62" s="392"/>
      <c r="D62" s="392"/>
      <c r="E62" s="392"/>
      <c r="F62" s="392"/>
      <c r="G62" s="392"/>
      <c r="H62" s="393"/>
      <c r="I62" s="1">
        <v>56</v>
      </c>
      <c r="J62" s="254">
        <v>559214</v>
      </c>
      <c r="K62" s="254">
        <v>660962</v>
      </c>
    </row>
    <row r="63" spans="1:11" ht="12.75">
      <c r="A63" s="391" t="s">
        <v>187</v>
      </c>
      <c r="B63" s="392"/>
      <c r="C63" s="392"/>
      <c r="D63" s="392"/>
      <c r="E63" s="392"/>
      <c r="F63" s="392"/>
      <c r="G63" s="392"/>
      <c r="H63" s="393"/>
      <c r="I63" s="1">
        <v>57</v>
      </c>
      <c r="J63" s="254">
        <v>0</v>
      </c>
      <c r="K63" s="254">
        <v>0</v>
      </c>
    </row>
    <row r="64" spans="1:11" ht="12.75" customHeight="1">
      <c r="A64" s="390" t="s">
        <v>188</v>
      </c>
      <c r="B64" s="390"/>
      <c r="C64" s="390"/>
      <c r="D64" s="390"/>
      <c r="E64" s="390"/>
      <c r="F64" s="390"/>
      <c r="G64" s="390"/>
      <c r="H64" s="390"/>
      <c r="I64" s="1">
        <v>58</v>
      </c>
      <c r="J64" s="254">
        <v>1215915</v>
      </c>
      <c r="K64" s="254">
        <v>1394534</v>
      </c>
    </row>
    <row r="65" spans="1:11" ht="12.75" customHeight="1">
      <c r="A65" s="408" t="s">
        <v>189</v>
      </c>
      <c r="B65" s="408"/>
      <c r="C65" s="408"/>
      <c r="D65" s="408"/>
      <c r="E65" s="408"/>
      <c r="F65" s="408"/>
      <c r="G65" s="408"/>
      <c r="H65" s="408"/>
      <c r="I65" s="1">
        <v>59</v>
      </c>
      <c r="J65" s="254">
        <v>54941542</v>
      </c>
      <c r="K65" s="254">
        <v>61346635</v>
      </c>
    </row>
    <row r="66" spans="1:11" ht="12.75">
      <c r="A66" s="409" t="s">
        <v>190</v>
      </c>
      <c r="B66" s="410"/>
      <c r="C66" s="410"/>
      <c r="D66" s="410"/>
      <c r="E66" s="410"/>
      <c r="F66" s="410"/>
      <c r="G66" s="410"/>
      <c r="H66" s="411"/>
      <c r="I66" s="1">
        <v>60</v>
      </c>
      <c r="J66" s="255">
        <f>J7+J8+J40+J65</f>
        <v>604713520</v>
      </c>
      <c r="K66" s="7">
        <f>K7+K8+K40+K65</f>
        <v>653529291</v>
      </c>
    </row>
    <row r="67" spans="1:11" ht="12.75">
      <c r="A67" s="420" t="s">
        <v>191</v>
      </c>
      <c r="B67" s="421"/>
      <c r="C67" s="421"/>
      <c r="D67" s="421"/>
      <c r="E67" s="421"/>
      <c r="F67" s="421"/>
      <c r="G67" s="421"/>
      <c r="H67" s="422"/>
      <c r="I67" s="4">
        <v>61</v>
      </c>
      <c r="J67" s="248">
        <v>581559924</v>
      </c>
      <c r="K67" s="248">
        <v>1102480544</v>
      </c>
    </row>
    <row r="68" spans="1:11" ht="12.75">
      <c r="A68" s="397" t="s">
        <v>587</v>
      </c>
      <c r="B68" s="423"/>
      <c r="C68" s="423"/>
      <c r="D68" s="423"/>
      <c r="E68" s="423"/>
      <c r="F68" s="423"/>
      <c r="G68" s="423"/>
      <c r="H68" s="423"/>
      <c r="I68" s="423"/>
      <c r="J68" s="423"/>
      <c r="K68" s="424"/>
    </row>
    <row r="69" spans="1:11" ht="12.75">
      <c r="A69" s="401" t="s">
        <v>193</v>
      </c>
      <c r="B69" s="402"/>
      <c r="C69" s="402"/>
      <c r="D69" s="402"/>
      <c r="E69" s="402"/>
      <c r="F69" s="402"/>
      <c r="G69" s="402"/>
      <c r="H69" s="425"/>
      <c r="I69" s="3">
        <v>62</v>
      </c>
      <c r="J69" s="256">
        <f>J70+J71+J72+J78+J79+J82+J85</f>
        <v>-419215361</v>
      </c>
      <c r="K69" s="46">
        <f>K70+K71+K72+K78+K79+K82+K85</f>
        <v>-429750837</v>
      </c>
    </row>
    <row r="70" spans="1:11" ht="12.75" customHeight="1">
      <c r="A70" s="390" t="s">
        <v>194</v>
      </c>
      <c r="B70" s="390"/>
      <c r="C70" s="390"/>
      <c r="D70" s="390"/>
      <c r="E70" s="390"/>
      <c r="F70" s="390"/>
      <c r="G70" s="390"/>
      <c r="H70" s="390"/>
      <c r="I70" s="1">
        <v>63</v>
      </c>
      <c r="J70" s="254">
        <v>28200700</v>
      </c>
      <c r="K70" s="7">
        <v>28200700</v>
      </c>
    </row>
    <row r="71" spans="1:11" ht="12.75" customHeight="1">
      <c r="A71" s="390" t="s">
        <v>195</v>
      </c>
      <c r="B71" s="390"/>
      <c r="C71" s="390"/>
      <c r="D71" s="390"/>
      <c r="E71" s="390"/>
      <c r="F71" s="390"/>
      <c r="G71" s="390"/>
      <c r="H71" s="390"/>
      <c r="I71" s="1">
        <v>64</v>
      </c>
      <c r="J71" s="254">
        <v>194354000</v>
      </c>
      <c r="K71" s="7">
        <v>194354000</v>
      </c>
    </row>
    <row r="72" spans="1:11" ht="12.75">
      <c r="A72" s="391" t="s">
        <v>196</v>
      </c>
      <c r="B72" s="392"/>
      <c r="C72" s="392"/>
      <c r="D72" s="392"/>
      <c r="E72" s="392"/>
      <c r="F72" s="392"/>
      <c r="G72" s="392"/>
      <c r="H72" s="393"/>
      <c r="I72" s="1">
        <v>65</v>
      </c>
      <c r="J72" s="255">
        <f>J73+J74-J75+J76+J77</f>
        <v>0</v>
      </c>
      <c r="K72" s="45">
        <f>K73+K74-K75+K76+K77</f>
        <v>0</v>
      </c>
    </row>
    <row r="73" spans="1:11" ht="12.75" customHeight="1">
      <c r="A73" s="390" t="s">
        <v>197</v>
      </c>
      <c r="B73" s="390"/>
      <c r="C73" s="390"/>
      <c r="D73" s="390"/>
      <c r="E73" s="390"/>
      <c r="F73" s="390"/>
      <c r="G73" s="390"/>
      <c r="H73" s="390"/>
      <c r="I73" s="1">
        <v>66</v>
      </c>
      <c r="J73" s="254">
        <v>0</v>
      </c>
      <c r="K73" s="7">
        <v>0</v>
      </c>
    </row>
    <row r="74" spans="1:11" ht="12.75" customHeight="1">
      <c r="A74" s="390" t="s">
        <v>198</v>
      </c>
      <c r="B74" s="390"/>
      <c r="C74" s="390"/>
      <c r="D74" s="390"/>
      <c r="E74" s="390"/>
      <c r="F74" s="390"/>
      <c r="G74" s="390"/>
      <c r="H74" s="390"/>
      <c r="I74" s="1">
        <v>67</v>
      </c>
      <c r="J74" s="254">
        <v>0</v>
      </c>
      <c r="K74" s="7">
        <v>0</v>
      </c>
    </row>
    <row r="75" spans="1:11" ht="12.75" customHeight="1">
      <c r="A75" s="390" t="s">
        <v>199</v>
      </c>
      <c r="B75" s="390"/>
      <c r="C75" s="390"/>
      <c r="D75" s="390"/>
      <c r="E75" s="390"/>
      <c r="F75" s="390"/>
      <c r="G75" s="390"/>
      <c r="H75" s="390"/>
      <c r="I75" s="1">
        <v>68</v>
      </c>
      <c r="J75" s="254">
        <v>0</v>
      </c>
      <c r="K75" s="7">
        <v>0</v>
      </c>
    </row>
    <row r="76" spans="1:11" ht="12.75" customHeight="1">
      <c r="A76" s="390" t="s">
        <v>200</v>
      </c>
      <c r="B76" s="390"/>
      <c r="C76" s="390"/>
      <c r="D76" s="390"/>
      <c r="E76" s="390"/>
      <c r="F76" s="390"/>
      <c r="G76" s="390"/>
      <c r="H76" s="390"/>
      <c r="I76" s="1">
        <v>69</v>
      </c>
      <c r="J76" s="254">
        <v>0</v>
      </c>
      <c r="K76" s="7">
        <v>0</v>
      </c>
    </row>
    <row r="77" spans="1:11" ht="12.75" customHeight="1">
      <c r="A77" s="390" t="s">
        <v>201</v>
      </c>
      <c r="B77" s="390"/>
      <c r="C77" s="390"/>
      <c r="D77" s="390"/>
      <c r="E77" s="390"/>
      <c r="F77" s="390"/>
      <c r="G77" s="390"/>
      <c r="H77" s="390"/>
      <c r="I77" s="1">
        <v>70</v>
      </c>
      <c r="J77" s="254">
        <v>0</v>
      </c>
      <c r="K77" s="7">
        <v>0</v>
      </c>
    </row>
    <row r="78" spans="1:11" ht="12.75" customHeight="1">
      <c r="A78" s="390" t="s">
        <v>202</v>
      </c>
      <c r="B78" s="390"/>
      <c r="C78" s="390"/>
      <c r="D78" s="390"/>
      <c r="E78" s="390"/>
      <c r="F78" s="390"/>
      <c r="G78" s="390"/>
      <c r="H78" s="390"/>
      <c r="I78" s="1">
        <v>71</v>
      </c>
      <c r="J78" s="254">
        <v>0</v>
      </c>
      <c r="K78" s="254">
        <v>56562156</v>
      </c>
    </row>
    <row r="79" spans="1:11" ht="12.75">
      <c r="A79" s="391" t="s">
        <v>203</v>
      </c>
      <c r="B79" s="392"/>
      <c r="C79" s="392"/>
      <c r="D79" s="392"/>
      <c r="E79" s="392"/>
      <c r="F79" s="392"/>
      <c r="G79" s="392"/>
      <c r="H79" s="393"/>
      <c r="I79" s="1">
        <v>72</v>
      </c>
      <c r="J79" s="255">
        <f>J80-J81</f>
        <v>-578925164</v>
      </c>
      <c r="K79" s="45">
        <f>K80-K81</f>
        <v>-641764157</v>
      </c>
    </row>
    <row r="80" spans="1:11" ht="12.75">
      <c r="A80" s="417" t="s">
        <v>204</v>
      </c>
      <c r="B80" s="418"/>
      <c r="C80" s="418"/>
      <c r="D80" s="418"/>
      <c r="E80" s="418"/>
      <c r="F80" s="418"/>
      <c r="G80" s="418"/>
      <c r="H80" s="419"/>
      <c r="I80" s="1">
        <v>73</v>
      </c>
      <c r="J80" s="254">
        <v>0</v>
      </c>
      <c r="K80" s="254">
        <v>0</v>
      </c>
    </row>
    <row r="81" spans="1:11" ht="12.75">
      <c r="A81" s="417" t="s">
        <v>205</v>
      </c>
      <c r="B81" s="418"/>
      <c r="C81" s="418"/>
      <c r="D81" s="418"/>
      <c r="E81" s="418"/>
      <c r="F81" s="418"/>
      <c r="G81" s="418"/>
      <c r="H81" s="419"/>
      <c r="I81" s="1">
        <v>74</v>
      </c>
      <c r="J81" s="254">
        <v>578925164</v>
      </c>
      <c r="K81" s="254">
        <v>641764157</v>
      </c>
    </row>
    <row r="82" spans="1:11" ht="12.75">
      <c r="A82" s="391" t="s">
        <v>206</v>
      </c>
      <c r="B82" s="392"/>
      <c r="C82" s="392"/>
      <c r="D82" s="392"/>
      <c r="E82" s="392"/>
      <c r="F82" s="392"/>
      <c r="G82" s="392"/>
      <c r="H82" s="393"/>
      <c r="I82" s="1">
        <v>75</v>
      </c>
      <c r="J82" s="255">
        <f>J83-J84</f>
        <v>-62844897</v>
      </c>
      <c r="K82" s="45">
        <f>K83-K84</f>
        <v>-67103536</v>
      </c>
    </row>
    <row r="83" spans="1:11" ht="12.75">
      <c r="A83" s="417" t="s">
        <v>207</v>
      </c>
      <c r="B83" s="418"/>
      <c r="C83" s="418"/>
      <c r="D83" s="418"/>
      <c r="E83" s="418"/>
      <c r="F83" s="418"/>
      <c r="G83" s="418"/>
      <c r="H83" s="419"/>
      <c r="I83" s="1">
        <v>76</v>
      </c>
      <c r="J83" s="254">
        <v>0</v>
      </c>
      <c r="K83" s="254">
        <v>0</v>
      </c>
    </row>
    <row r="84" spans="1:11" ht="12.75">
      <c r="A84" s="417" t="s">
        <v>208</v>
      </c>
      <c r="B84" s="418"/>
      <c r="C84" s="418"/>
      <c r="D84" s="418"/>
      <c r="E84" s="418"/>
      <c r="F84" s="418"/>
      <c r="G84" s="418"/>
      <c r="H84" s="419"/>
      <c r="I84" s="1">
        <v>77</v>
      </c>
      <c r="J84" s="254">
        <v>62844897</v>
      </c>
      <c r="K84" s="254">
        <v>67103536</v>
      </c>
    </row>
    <row r="85" spans="1:11" ht="12.75">
      <c r="A85" s="391" t="s">
        <v>209</v>
      </c>
      <c r="B85" s="392"/>
      <c r="C85" s="392"/>
      <c r="D85" s="392"/>
      <c r="E85" s="392"/>
      <c r="F85" s="392"/>
      <c r="G85" s="392"/>
      <c r="H85" s="393"/>
      <c r="I85" s="1">
        <v>78</v>
      </c>
      <c r="J85" s="254">
        <v>0</v>
      </c>
      <c r="K85" s="7">
        <v>0</v>
      </c>
    </row>
    <row r="86" spans="1:11" ht="12.75">
      <c r="A86" s="409" t="s">
        <v>213</v>
      </c>
      <c r="B86" s="410"/>
      <c r="C86" s="410"/>
      <c r="D86" s="410"/>
      <c r="E86" s="410"/>
      <c r="F86" s="410"/>
      <c r="G86" s="410"/>
      <c r="H86" s="411"/>
      <c r="I86" s="1">
        <v>79</v>
      </c>
      <c r="J86" s="255">
        <f>SUM(J87:J89)</f>
        <v>3048182</v>
      </c>
      <c r="K86" s="45">
        <f>SUM(K87:K89)</f>
        <v>2548088</v>
      </c>
    </row>
    <row r="87" spans="1:11" ht="12.75">
      <c r="A87" s="391" t="s">
        <v>210</v>
      </c>
      <c r="B87" s="392"/>
      <c r="C87" s="392"/>
      <c r="D87" s="392"/>
      <c r="E87" s="392"/>
      <c r="F87" s="392"/>
      <c r="G87" s="392"/>
      <c r="H87" s="393"/>
      <c r="I87" s="1">
        <v>80</v>
      </c>
      <c r="J87" s="254">
        <v>2119340</v>
      </c>
      <c r="K87" s="254">
        <v>2548088</v>
      </c>
    </row>
    <row r="88" spans="1:11" ht="12.75" customHeight="1">
      <c r="A88" s="390" t="s">
        <v>211</v>
      </c>
      <c r="B88" s="390"/>
      <c r="C88" s="390"/>
      <c r="D88" s="390"/>
      <c r="E88" s="390"/>
      <c r="F88" s="390"/>
      <c r="G88" s="390"/>
      <c r="H88" s="390"/>
      <c r="I88" s="1">
        <v>81</v>
      </c>
      <c r="J88" s="254">
        <v>928842</v>
      </c>
      <c r="K88" s="254">
        <v>0</v>
      </c>
    </row>
    <row r="89" spans="1:11" ht="12.75" customHeight="1">
      <c r="A89" s="390" t="s">
        <v>212</v>
      </c>
      <c r="B89" s="390"/>
      <c r="C89" s="390"/>
      <c r="D89" s="390"/>
      <c r="E89" s="390"/>
      <c r="F89" s="390"/>
      <c r="G89" s="390"/>
      <c r="H89" s="390"/>
      <c r="I89" s="1">
        <v>82</v>
      </c>
      <c r="J89" s="254">
        <v>0</v>
      </c>
      <c r="K89" s="254">
        <v>0</v>
      </c>
    </row>
    <row r="90" spans="1:11" ht="12.75">
      <c r="A90" s="409" t="s">
        <v>214</v>
      </c>
      <c r="B90" s="410"/>
      <c r="C90" s="410"/>
      <c r="D90" s="410"/>
      <c r="E90" s="410"/>
      <c r="F90" s="410"/>
      <c r="G90" s="410"/>
      <c r="H90" s="411"/>
      <c r="I90" s="1">
        <v>83</v>
      </c>
      <c r="J90" s="255">
        <f>SUM(J91:J99)</f>
        <v>587734331</v>
      </c>
      <c r="K90" s="45">
        <f>SUM(K91:K99)</f>
        <v>570350294</v>
      </c>
    </row>
    <row r="91" spans="1:11" ht="12.75" customHeight="1">
      <c r="A91" s="390" t="s">
        <v>215</v>
      </c>
      <c r="B91" s="390"/>
      <c r="C91" s="390"/>
      <c r="D91" s="390"/>
      <c r="E91" s="390"/>
      <c r="F91" s="390"/>
      <c r="G91" s="390"/>
      <c r="H91" s="390"/>
      <c r="I91" s="1">
        <v>84</v>
      </c>
      <c r="J91" s="254">
        <v>0</v>
      </c>
      <c r="K91" s="254">
        <v>0</v>
      </c>
    </row>
    <row r="92" spans="1:11" ht="12.75" customHeight="1">
      <c r="A92" s="390" t="s">
        <v>223</v>
      </c>
      <c r="B92" s="390"/>
      <c r="C92" s="390"/>
      <c r="D92" s="390"/>
      <c r="E92" s="390"/>
      <c r="F92" s="390"/>
      <c r="G92" s="390"/>
      <c r="H92" s="390"/>
      <c r="I92" s="1">
        <v>85</v>
      </c>
      <c r="J92" s="254">
        <v>48151312</v>
      </c>
      <c r="K92" s="254">
        <v>37409704</v>
      </c>
    </row>
    <row r="93" spans="1:11" ht="12.75">
      <c r="A93" s="391" t="s">
        <v>216</v>
      </c>
      <c r="B93" s="392"/>
      <c r="C93" s="392"/>
      <c r="D93" s="392"/>
      <c r="E93" s="392"/>
      <c r="F93" s="392"/>
      <c r="G93" s="392"/>
      <c r="H93" s="393"/>
      <c r="I93" s="1">
        <v>86</v>
      </c>
      <c r="J93" s="254">
        <v>539583019</v>
      </c>
      <c r="K93" s="254">
        <v>532940590</v>
      </c>
    </row>
    <row r="94" spans="1:11" ht="12.75" customHeight="1">
      <c r="A94" s="390" t="s">
        <v>217</v>
      </c>
      <c r="B94" s="390"/>
      <c r="C94" s="390"/>
      <c r="D94" s="390"/>
      <c r="E94" s="390"/>
      <c r="F94" s="390"/>
      <c r="G94" s="390"/>
      <c r="H94" s="390"/>
      <c r="I94" s="1">
        <v>87</v>
      </c>
      <c r="J94" s="254">
        <v>0</v>
      </c>
      <c r="K94" s="254">
        <v>0</v>
      </c>
    </row>
    <row r="95" spans="1:11" ht="12.75" customHeight="1">
      <c r="A95" s="390" t="s">
        <v>218</v>
      </c>
      <c r="B95" s="390"/>
      <c r="C95" s="390"/>
      <c r="D95" s="390"/>
      <c r="E95" s="390"/>
      <c r="F95" s="390"/>
      <c r="G95" s="390"/>
      <c r="H95" s="390"/>
      <c r="I95" s="1">
        <v>88</v>
      </c>
      <c r="J95" s="254">
        <v>0</v>
      </c>
      <c r="K95" s="254">
        <v>0</v>
      </c>
    </row>
    <row r="96" spans="1:11" ht="12.75" customHeight="1">
      <c r="A96" s="390" t="s">
        <v>219</v>
      </c>
      <c r="B96" s="390"/>
      <c r="C96" s="390"/>
      <c r="D96" s="390"/>
      <c r="E96" s="390"/>
      <c r="F96" s="390"/>
      <c r="G96" s="390"/>
      <c r="H96" s="390"/>
      <c r="I96" s="1">
        <v>89</v>
      </c>
      <c r="J96" s="254">
        <v>0</v>
      </c>
      <c r="K96" s="254">
        <v>0</v>
      </c>
    </row>
    <row r="97" spans="1:11" ht="12.75">
      <c r="A97" s="391" t="s">
        <v>237</v>
      </c>
      <c r="B97" s="392"/>
      <c r="C97" s="392"/>
      <c r="D97" s="392"/>
      <c r="E97" s="392"/>
      <c r="F97" s="392"/>
      <c r="G97" s="392"/>
      <c r="H97" s="393"/>
      <c r="I97" s="1">
        <v>90</v>
      </c>
      <c r="J97" s="254">
        <v>0</v>
      </c>
      <c r="K97" s="254">
        <v>0</v>
      </c>
    </row>
    <row r="98" spans="1:11" ht="12.75">
      <c r="A98" s="391" t="s">
        <v>220</v>
      </c>
      <c r="B98" s="392"/>
      <c r="C98" s="392"/>
      <c r="D98" s="392"/>
      <c r="E98" s="392"/>
      <c r="F98" s="392"/>
      <c r="G98" s="392"/>
      <c r="H98" s="393"/>
      <c r="I98" s="1">
        <v>91</v>
      </c>
      <c r="J98" s="254">
        <v>0</v>
      </c>
      <c r="K98" s="254">
        <v>0</v>
      </c>
    </row>
    <row r="99" spans="1:11" ht="12.75">
      <c r="A99" s="391" t="s">
        <v>221</v>
      </c>
      <c r="B99" s="392"/>
      <c r="C99" s="392"/>
      <c r="D99" s="392"/>
      <c r="E99" s="392"/>
      <c r="F99" s="392"/>
      <c r="G99" s="392"/>
      <c r="H99" s="393"/>
      <c r="I99" s="1">
        <v>92</v>
      </c>
      <c r="J99" s="254">
        <v>0</v>
      </c>
      <c r="K99" s="254">
        <v>0</v>
      </c>
    </row>
    <row r="100" spans="1:11" ht="12.75">
      <c r="A100" s="409" t="s">
        <v>222</v>
      </c>
      <c r="B100" s="410"/>
      <c r="C100" s="410"/>
      <c r="D100" s="410"/>
      <c r="E100" s="410"/>
      <c r="F100" s="410"/>
      <c r="G100" s="410"/>
      <c r="H100" s="411"/>
      <c r="I100" s="1">
        <v>93</v>
      </c>
      <c r="J100" s="255">
        <f>SUM(J101:J112)</f>
        <v>413592816</v>
      </c>
      <c r="K100" s="45">
        <f>SUM(K101:K112)</f>
        <v>463675763</v>
      </c>
    </row>
    <row r="101" spans="1:11" ht="12.75" customHeight="1">
      <c r="A101" s="390" t="s">
        <v>215</v>
      </c>
      <c r="B101" s="390"/>
      <c r="C101" s="390"/>
      <c r="D101" s="390"/>
      <c r="E101" s="390"/>
      <c r="F101" s="390"/>
      <c r="G101" s="390"/>
      <c r="H101" s="390"/>
      <c r="I101" s="1">
        <v>94</v>
      </c>
      <c r="J101" s="254">
        <v>0</v>
      </c>
      <c r="K101" s="254">
        <v>0</v>
      </c>
    </row>
    <row r="102" spans="1:11" ht="12.75" customHeight="1">
      <c r="A102" s="390" t="s">
        <v>223</v>
      </c>
      <c r="B102" s="390"/>
      <c r="C102" s="390"/>
      <c r="D102" s="390"/>
      <c r="E102" s="390"/>
      <c r="F102" s="390"/>
      <c r="G102" s="390"/>
      <c r="H102" s="390"/>
      <c r="I102" s="1">
        <v>95</v>
      </c>
      <c r="J102" s="254">
        <v>367780</v>
      </c>
      <c r="K102" s="254">
        <v>67589816</v>
      </c>
    </row>
    <row r="103" spans="1:11" ht="12.75" customHeight="1">
      <c r="A103" s="390" t="s">
        <v>216</v>
      </c>
      <c r="B103" s="390"/>
      <c r="C103" s="390"/>
      <c r="D103" s="390"/>
      <c r="E103" s="390"/>
      <c r="F103" s="390"/>
      <c r="G103" s="390"/>
      <c r="H103" s="390"/>
      <c r="I103" s="1">
        <v>96</v>
      </c>
      <c r="J103" s="254">
        <v>981615</v>
      </c>
      <c r="K103" s="254">
        <v>12263548</v>
      </c>
    </row>
    <row r="104" spans="1:11" ht="12.75" customHeight="1">
      <c r="A104" s="390" t="s">
        <v>217</v>
      </c>
      <c r="B104" s="390"/>
      <c r="C104" s="390"/>
      <c r="D104" s="390"/>
      <c r="E104" s="390"/>
      <c r="F104" s="390"/>
      <c r="G104" s="390"/>
      <c r="H104" s="390"/>
      <c r="I104" s="1">
        <v>97</v>
      </c>
      <c r="J104" s="254">
        <v>0</v>
      </c>
      <c r="K104" s="254">
        <v>8130081</v>
      </c>
    </row>
    <row r="105" spans="1:11" ht="12.75" customHeight="1">
      <c r="A105" s="390" t="s">
        <v>218</v>
      </c>
      <c r="B105" s="390"/>
      <c r="C105" s="390"/>
      <c r="D105" s="390"/>
      <c r="E105" s="390"/>
      <c r="F105" s="390"/>
      <c r="G105" s="390"/>
      <c r="H105" s="390"/>
      <c r="I105" s="1">
        <v>98</v>
      </c>
      <c r="J105" s="254">
        <v>136498431</v>
      </c>
      <c r="K105" s="254">
        <v>97467539</v>
      </c>
    </row>
    <row r="106" spans="1:11" ht="12.75" customHeight="1">
      <c r="A106" s="390" t="s">
        <v>219</v>
      </c>
      <c r="B106" s="390"/>
      <c r="C106" s="390"/>
      <c r="D106" s="390"/>
      <c r="E106" s="390"/>
      <c r="F106" s="390"/>
      <c r="G106" s="390"/>
      <c r="H106" s="390"/>
      <c r="I106" s="1">
        <v>99</v>
      </c>
      <c r="J106" s="254">
        <v>266491250</v>
      </c>
      <c r="K106" s="254">
        <v>267952500</v>
      </c>
    </row>
    <row r="107" spans="1:11" ht="12.75">
      <c r="A107" s="391" t="s">
        <v>237</v>
      </c>
      <c r="B107" s="392"/>
      <c r="C107" s="392"/>
      <c r="D107" s="392"/>
      <c r="E107" s="392"/>
      <c r="F107" s="392"/>
      <c r="G107" s="392"/>
      <c r="H107" s="393"/>
      <c r="I107" s="1">
        <v>100</v>
      </c>
      <c r="J107" s="254">
        <v>0</v>
      </c>
      <c r="K107" s="254">
        <v>0</v>
      </c>
    </row>
    <row r="108" spans="1:11" ht="12.75" customHeight="1">
      <c r="A108" s="390" t="s">
        <v>224</v>
      </c>
      <c r="B108" s="390"/>
      <c r="C108" s="390"/>
      <c r="D108" s="390"/>
      <c r="E108" s="390"/>
      <c r="F108" s="390"/>
      <c r="G108" s="390"/>
      <c r="H108" s="390"/>
      <c r="I108" s="1">
        <v>101</v>
      </c>
      <c r="J108" s="254">
        <v>2433505</v>
      </c>
      <c r="K108" s="254">
        <v>2531653</v>
      </c>
    </row>
    <row r="109" spans="1:11" ht="12.75" customHeight="1">
      <c r="A109" s="390" t="s">
        <v>225</v>
      </c>
      <c r="B109" s="390"/>
      <c r="C109" s="390"/>
      <c r="D109" s="390"/>
      <c r="E109" s="390"/>
      <c r="F109" s="390"/>
      <c r="G109" s="390"/>
      <c r="H109" s="390"/>
      <c r="I109" s="1">
        <v>102</v>
      </c>
      <c r="J109" s="254">
        <v>5788880</v>
      </c>
      <c r="K109" s="254">
        <v>7653496</v>
      </c>
    </row>
    <row r="110" spans="1:11" ht="12.75" customHeight="1">
      <c r="A110" s="390" t="s">
        <v>226</v>
      </c>
      <c r="B110" s="390"/>
      <c r="C110" s="390"/>
      <c r="D110" s="390"/>
      <c r="E110" s="390"/>
      <c r="F110" s="390"/>
      <c r="G110" s="390"/>
      <c r="H110" s="390"/>
      <c r="I110" s="1">
        <v>103</v>
      </c>
      <c r="J110" s="254">
        <v>0</v>
      </c>
      <c r="K110" s="254">
        <v>0</v>
      </c>
    </row>
    <row r="111" spans="1:11" ht="12.75" customHeight="1">
      <c r="A111" s="390" t="s">
        <v>227</v>
      </c>
      <c r="B111" s="390"/>
      <c r="C111" s="390"/>
      <c r="D111" s="390"/>
      <c r="E111" s="390"/>
      <c r="F111" s="390"/>
      <c r="G111" s="390"/>
      <c r="H111" s="390"/>
      <c r="I111" s="1">
        <v>104</v>
      </c>
      <c r="J111" s="254">
        <v>0</v>
      </c>
      <c r="K111" s="254">
        <v>0</v>
      </c>
    </row>
    <row r="112" spans="1:11" ht="12.75" customHeight="1">
      <c r="A112" s="390" t="s">
        <v>228</v>
      </c>
      <c r="B112" s="390"/>
      <c r="C112" s="390"/>
      <c r="D112" s="390"/>
      <c r="E112" s="390"/>
      <c r="F112" s="390"/>
      <c r="G112" s="390"/>
      <c r="H112" s="390"/>
      <c r="I112" s="1">
        <v>105</v>
      </c>
      <c r="J112" s="254">
        <v>1031355</v>
      </c>
      <c r="K112" s="254">
        <v>87130</v>
      </c>
    </row>
    <row r="113" spans="1:11" ht="12.75" customHeight="1">
      <c r="A113" s="408" t="s">
        <v>229</v>
      </c>
      <c r="B113" s="408"/>
      <c r="C113" s="408"/>
      <c r="D113" s="408"/>
      <c r="E113" s="408"/>
      <c r="F113" s="408"/>
      <c r="G113" s="408"/>
      <c r="H113" s="408"/>
      <c r="I113" s="1">
        <v>106</v>
      </c>
      <c r="J113" s="254">
        <v>19553552</v>
      </c>
      <c r="K113" s="254">
        <v>46705983</v>
      </c>
    </row>
    <row r="114" spans="1:11" ht="12.75">
      <c r="A114" s="409" t="s">
        <v>230</v>
      </c>
      <c r="B114" s="410"/>
      <c r="C114" s="410"/>
      <c r="D114" s="410"/>
      <c r="E114" s="410"/>
      <c r="F114" s="410"/>
      <c r="G114" s="410"/>
      <c r="H114" s="411"/>
      <c r="I114" s="1">
        <v>107</v>
      </c>
      <c r="J114" s="255">
        <f>J69+J86+J90+J100+J113</f>
        <v>604713520</v>
      </c>
      <c r="K114" s="45">
        <f>K69+K86+K90+K100+K113</f>
        <v>653529291</v>
      </c>
    </row>
    <row r="115" spans="1:11" ht="12.75" customHeight="1">
      <c r="A115" s="396" t="s">
        <v>231</v>
      </c>
      <c r="B115" s="396"/>
      <c r="C115" s="396"/>
      <c r="D115" s="396"/>
      <c r="E115" s="396"/>
      <c r="F115" s="396"/>
      <c r="G115" s="396"/>
      <c r="H115" s="396"/>
      <c r="I115" s="2">
        <v>108</v>
      </c>
      <c r="J115" s="248">
        <v>581559924</v>
      </c>
      <c r="K115" s="248">
        <v>1102480544</v>
      </c>
    </row>
    <row r="116" spans="1:11" ht="12.75">
      <c r="A116" s="397" t="s">
        <v>232</v>
      </c>
      <c r="B116" s="398"/>
      <c r="C116" s="398"/>
      <c r="D116" s="398"/>
      <c r="E116" s="398"/>
      <c r="F116" s="398"/>
      <c r="G116" s="398"/>
      <c r="H116" s="398"/>
      <c r="I116" s="399"/>
      <c r="J116" s="399"/>
      <c r="K116" s="400"/>
    </row>
    <row r="117" spans="1:11" ht="12.75">
      <c r="A117" s="401" t="s">
        <v>233</v>
      </c>
      <c r="B117" s="402"/>
      <c r="C117" s="402"/>
      <c r="D117" s="402"/>
      <c r="E117" s="402"/>
      <c r="F117" s="402"/>
      <c r="G117" s="402"/>
      <c r="H117" s="402"/>
      <c r="I117" s="403"/>
      <c r="J117" s="403"/>
      <c r="K117" s="404"/>
    </row>
    <row r="118" spans="1:11" ht="12.75" customHeight="1">
      <c r="A118" s="405" t="s">
        <v>235</v>
      </c>
      <c r="B118" s="406"/>
      <c r="C118" s="406"/>
      <c r="D118" s="406"/>
      <c r="E118" s="406"/>
      <c r="F118" s="406"/>
      <c r="G118" s="406"/>
      <c r="H118" s="407"/>
      <c r="I118" s="1">
        <v>109</v>
      </c>
      <c r="J118" s="254">
        <f>J69-J85</f>
        <v>-419215361</v>
      </c>
      <c r="K118" s="254">
        <f>K69-K85</f>
        <v>-429750837</v>
      </c>
    </row>
    <row r="119" spans="1:11" ht="12.75" customHeight="1">
      <c r="A119" s="412" t="s">
        <v>234</v>
      </c>
      <c r="B119" s="413"/>
      <c r="C119" s="413"/>
      <c r="D119" s="413"/>
      <c r="E119" s="413"/>
      <c r="F119" s="413"/>
      <c r="G119" s="413"/>
      <c r="H119" s="414"/>
      <c r="I119" s="4">
        <v>110</v>
      </c>
      <c r="J119" s="8"/>
      <c r="K119" s="8"/>
    </row>
    <row r="120" spans="1:11" ht="12.75">
      <c r="A120" s="415" t="s">
        <v>236</v>
      </c>
      <c r="B120" s="416"/>
      <c r="C120" s="416"/>
      <c r="D120" s="416"/>
      <c r="E120" s="416"/>
      <c r="F120" s="416"/>
      <c r="G120" s="416"/>
      <c r="H120" s="416"/>
      <c r="I120" s="416"/>
      <c r="J120" s="416"/>
      <c r="K120" s="416"/>
    </row>
    <row r="121" spans="1:11" ht="12.75">
      <c r="A121" s="394"/>
      <c r="B121" s="395"/>
      <c r="C121" s="395"/>
      <c r="D121" s="395"/>
      <c r="E121" s="395"/>
      <c r="F121" s="395"/>
      <c r="G121" s="395"/>
      <c r="H121" s="395"/>
      <c r="I121" s="395"/>
      <c r="J121" s="395"/>
      <c r="K121" s="395"/>
    </row>
    <row r="122" spans="10:11" s="104" customFormat="1" ht="12.75">
      <c r="J122" s="105">
        <f>J66-J114</f>
        <v>0</v>
      </c>
      <c r="K122" s="105">
        <f>K66-K114</f>
        <v>0</v>
      </c>
    </row>
    <row r="123" spans="10:11" s="104" customFormat="1" ht="12.75">
      <c r="J123" s="105">
        <f>J67-J115</f>
        <v>0</v>
      </c>
      <c r="K123" s="105">
        <f>K67-K115</f>
        <v>0</v>
      </c>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conditionalFormatting sqref="A123:IV123 A122:I122 L122:IV122">
    <cfRule type="cellIs" priority="3" dxfId="2" operator="notEqual">
      <formula>0</formula>
    </cfRule>
  </conditionalFormatting>
  <conditionalFormatting sqref="J123:K123">
    <cfRule type="cellIs" priority="2" dxfId="2" operator="notEqual">
      <formula>0</formula>
    </cfRule>
  </conditionalFormatting>
  <conditionalFormatting sqref="J122:K122">
    <cfRule type="cellIs" priority="1" dxfId="2" operator="notEqual">
      <formula>0</formula>
    </cfRule>
  </conditionalFormatting>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86:K115 J79:K84 J70:K70 J7:K67 J72:K77">
      <formula1>0</formula1>
    </dataValidation>
  </dataValidations>
  <printOptions/>
  <pageMargins left="0.75" right="0.75" top="1" bottom="1" header="0.5" footer="0.5"/>
  <pageSetup horizontalDpi="600" verticalDpi="600" orientation="portrait" paperSize="9" scale="74" r:id="rId1"/>
  <rowBreaks count="1" manualBreakCount="1">
    <brk id="67" max="255" man="1"/>
  </rowBreaks>
  <ignoredErrors>
    <ignoredError sqref="A1:K1 A36:I38 A35:I35 A68:K68 A56:I67 A116:K118 A100:I115 A16:I16 A10:I10 A26:I26 A19:I19 A27:I31 A49:I49 A42:I44 A50:I50 A72:I79 A70:I71 A82:I82 A80:I80 A86:I86 A83:I83 A90:I90 A89:I89 A91:I91 A3:K6 B2:K2 A12:I15 A11:I11 A17:I17 A18:I18 A21:I22 A20:I20 A25:I25 A23:I23 A24:I24 A33:I34 A32:I32 A40:I41 A39:I39 K39 A46:I48 A45:I45 A52:I52 A51:I51 A55:I55 A53:I53 A54:I54 A81:I81 A84:I84 A85:I85 K85 A87:I87 A88:I88 A94:I99 A92:I92 A93:I93 K36:K38 K16 K26 K49 A7:I9 K7:K9 K40:K41 A69:I69 K69 K72:K77 K82 K86 K90 K79" unlockedFormula="1"/>
    <ignoredError sqref="K35 K56 K100 K66 K114" formulaRange="1" unlockedFormula="1"/>
  </ignoredErrors>
</worksheet>
</file>

<file path=xl/worksheets/sheet3.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44">
      <selection activeCell="P8" sqref="P8"/>
    </sheetView>
  </sheetViews>
  <sheetFormatPr defaultColWidth="9.140625" defaultRowHeight="12.75"/>
  <cols>
    <col min="1" max="9" width="9.140625" style="44" customWidth="1"/>
    <col min="10" max="13" width="10.7109375" style="44" customWidth="1"/>
    <col min="14" max="15" width="9.140625" style="44" customWidth="1"/>
    <col min="16" max="16" width="10.140625" style="44" bestFit="1" customWidth="1"/>
    <col min="17" max="17" width="16.00390625" style="44" customWidth="1"/>
    <col min="18" max="16384" width="9.140625" style="44" customWidth="1"/>
  </cols>
  <sheetData>
    <row r="1" spans="1:13" ht="15.75">
      <c r="A1" s="430" t="s">
        <v>238</v>
      </c>
      <c r="B1" s="430"/>
      <c r="C1" s="430"/>
      <c r="D1" s="430"/>
      <c r="E1" s="430"/>
      <c r="F1" s="430"/>
      <c r="G1" s="430"/>
      <c r="H1" s="430"/>
      <c r="I1" s="430"/>
      <c r="J1" s="430"/>
      <c r="K1" s="430"/>
      <c r="L1" s="430"/>
      <c r="M1" s="430"/>
    </row>
    <row r="2" spans="1:13" ht="12.75" customHeight="1">
      <c r="A2" s="438" t="s">
        <v>622</v>
      </c>
      <c r="B2" s="438"/>
      <c r="C2" s="438"/>
      <c r="D2" s="438"/>
      <c r="E2" s="438"/>
      <c r="F2" s="438"/>
      <c r="G2" s="438"/>
      <c r="H2" s="438"/>
      <c r="I2" s="438"/>
      <c r="J2" s="438"/>
      <c r="K2" s="438"/>
      <c r="L2" s="438"/>
      <c r="M2" s="438"/>
    </row>
    <row r="3" spans="1:13" ht="12.75" customHeight="1">
      <c r="A3" s="457" t="s">
        <v>133</v>
      </c>
      <c r="B3" s="457"/>
      <c r="C3" s="457"/>
      <c r="D3" s="457"/>
      <c r="E3" s="457"/>
      <c r="F3" s="457"/>
      <c r="G3" s="457"/>
      <c r="H3" s="457"/>
      <c r="I3" s="457"/>
      <c r="J3" s="457"/>
      <c r="K3" s="457"/>
      <c r="L3" s="457"/>
      <c r="M3" s="457"/>
    </row>
    <row r="4" spans="1:13" ht="12.75">
      <c r="A4" s="456" t="s">
        <v>134</v>
      </c>
      <c r="B4" s="456"/>
      <c r="C4" s="456"/>
      <c r="D4" s="456"/>
      <c r="E4" s="456"/>
      <c r="F4" s="456"/>
      <c r="G4" s="456"/>
      <c r="H4" s="456"/>
      <c r="I4" s="140" t="s">
        <v>239</v>
      </c>
      <c r="J4" s="455" t="s">
        <v>136</v>
      </c>
      <c r="K4" s="455"/>
      <c r="L4" s="455" t="s">
        <v>137</v>
      </c>
      <c r="M4" s="455"/>
    </row>
    <row r="5" spans="1:13" ht="12.75">
      <c r="A5" s="456"/>
      <c r="B5" s="456"/>
      <c r="C5" s="456"/>
      <c r="D5" s="456"/>
      <c r="E5" s="456"/>
      <c r="F5" s="456"/>
      <c r="G5" s="456"/>
      <c r="H5" s="456"/>
      <c r="I5" s="48"/>
      <c r="J5" s="141" t="s">
        <v>241</v>
      </c>
      <c r="K5" s="141" t="s">
        <v>240</v>
      </c>
      <c r="L5" s="141" t="s">
        <v>241</v>
      </c>
      <c r="M5" s="141" t="s">
        <v>240</v>
      </c>
    </row>
    <row r="6" spans="1:13" ht="12.75">
      <c r="A6" s="455">
        <v>1</v>
      </c>
      <c r="B6" s="455"/>
      <c r="C6" s="455"/>
      <c r="D6" s="455"/>
      <c r="E6" s="455"/>
      <c r="F6" s="455"/>
      <c r="G6" s="455"/>
      <c r="H6" s="455"/>
      <c r="I6" s="52">
        <v>2</v>
      </c>
      <c r="J6" s="50">
        <v>3</v>
      </c>
      <c r="K6" s="50">
        <v>4</v>
      </c>
      <c r="L6" s="50">
        <v>5</v>
      </c>
      <c r="M6" s="50">
        <v>6</v>
      </c>
    </row>
    <row r="7" spans="1:13" ht="12.75">
      <c r="A7" s="401" t="s">
        <v>242</v>
      </c>
      <c r="B7" s="402"/>
      <c r="C7" s="402"/>
      <c r="D7" s="402"/>
      <c r="E7" s="402"/>
      <c r="F7" s="402"/>
      <c r="G7" s="402"/>
      <c r="H7" s="425"/>
      <c r="I7" s="3">
        <v>111</v>
      </c>
      <c r="J7" s="256">
        <f>SUM(J8:J9)</f>
        <v>452945234</v>
      </c>
      <c r="K7" s="256">
        <f>SUM(K8:K9)</f>
        <v>112251534</v>
      </c>
      <c r="L7" s="46">
        <f>SUM(L8:L9)</f>
        <v>486715271</v>
      </c>
      <c r="M7" s="46">
        <f>SUM(M8:M9)</f>
        <v>124713793</v>
      </c>
    </row>
    <row r="8" spans="1:17" ht="12.75">
      <c r="A8" s="409" t="s">
        <v>243</v>
      </c>
      <c r="B8" s="410"/>
      <c r="C8" s="410"/>
      <c r="D8" s="410"/>
      <c r="E8" s="410"/>
      <c r="F8" s="410"/>
      <c r="G8" s="410"/>
      <c r="H8" s="411"/>
      <c r="I8" s="1">
        <v>112</v>
      </c>
      <c r="J8" s="254">
        <v>448945853</v>
      </c>
      <c r="K8" s="254">
        <v>113845768</v>
      </c>
      <c r="L8" s="254">
        <v>481007486</v>
      </c>
      <c r="M8" s="254">
        <v>122442314</v>
      </c>
      <c r="P8" s="138"/>
      <c r="Q8" s="138"/>
    </row>
    <row r="9" spans="1:17" ht="12.75">
      <c r="A9" s="409" t="s">
        <v>244</v>
      </c>
      <c r="B9" s="410"/>
      <c r="C9" s="410"/>
      <c r="D9" s="410"/>
      <c r="E9" s="410"/>
      <c r="F9" s="410"/>
      <c r="G9" s="410"/>
      <c r="H9" s="411"/>
      <c r="I9" s="1">
        <v>113</v>
      </c>
      <c r="J9" s="254">
        <v>3999381</v>
      </c>
      <c r="K9" s="254">
        <v>-1594234</v>
      </c>
      <c r="L9" s="254">
        <v>5707785</v>
      </c>
      <c r="M9" s="254">
        <v>2271479</v>
      </c>
      <c r="P9" s="138"/>
      <c r="Q9" s="138"/>
    </row>
    <row r="10" spans="1:13" ht="12.75">
      <c r="A10" s="409" t="s">
        <v>245</v>
      </c>
      <c r="B10" s="410"/>
      <c r="C10" s="410"/>
      <c r="D10" s="410"/>
      <c r="E10" s="410"/>
      <c r="F10" s="410"/>
      <c r="G10" s="410"/>
      <c r="H10" s="411"/>
      <c r="I10" s="1">
        <v>114</v>
      </c>
      <c r="J10" s="255">
        <f>J11+J12+J16+J20+J21+J22+J25+J26</f>
        <v>451826265</v>
      </c>
      <c r="K10" s="255">
        <f>K11+K12+K16+K20+K21+K22+K25+K26</f>
        <v>116847443</v>
      </c>
      <c r="L10" s="45">
        <f>L11+L12+L16+L20+L21+L22+L25+L26</f>
        <v>468051803</v>
      </c>
      <c r="M10" s="45">
        <f>M11+M12+M16+M20+M21+M22+M25+M26</f>
        <v>121163231</v>
      </c>
    </row>
    <row r="11" spans="1:13" ht="12.75">
      <c r="A11" s="409" t="s">
        <v>259</v>
      </c>
      <c r="B11" s="410"/>
      <c r="C11" s="410"/>
      <c r="D11" s="410"/>
      <c r="E11" s="410"/>
      <c r="F11" s="410"/>
      <c r="G11" s="410"/>
      <c r="H11" s="411"/>
      <c r="I11" s="1">
        <v>115</v>
      </c>
      <c r="J11" s="254">
        <v>0</v>
      </c>
      <c r="K11" s="254">
        <v>0</v>
      </c>
      <c r="L11" s="7">
        <v>0</v>
      </c>
      <c r="M11" s="7">
        <v>0</v>
      </c>
    </row>
    <row r="12" spans="1:13" ht="12.75">
      <c r="A12" s="409" t="s">
        <v>260</v>
      </c>
      <c r="B12" s="410"/>
      <c r="C12" s="410"/>
      <c r="D12" s="410"/>
      <c r="E12" s="410"/>
      <c r="F12" s="410"/>
      <c r="G12" s="410"/>
      <c r="H12" s="411"/>
      <c r="I12" s="1">
        <v>116</v>
      </c>
      <c r="J12" s="255">
        <f>SUM(J13:J15)</f>
        <v>321733357</v>
      </c>
      <c r="K12" s="255">
        <f>SUM(K13:K15)</f>
        <v>82142806</v>
      </c>
      <c r="L12" s="45">
        <f>SUM(L13:L15)</f>
        <v>338392729</v>
      </c>
      <c r="M12" s="45">
        <f>SUM(M13:M15)</f>
        <v>87615062</v>
      </c>
    </row>
    <row r="13" spans="1:13" ht="12.75" customHeight="1">
      <c r="A13" s="390" t="s">
        <v>261</v>
      </c>
      <c r="B13" s="390"/>
      <c r="C13" s="390"/>
      <c r="D13" s="390"/>
      <c r="E13" s="390"/>
      <c r="F13" s="390"/>
      <c r="G13" s="390"/>
      <c r="H13" s="390"/>
      <c r="I13" s="1">
        <v>117</v>
      </c>
      <c r="J13" s="255">
        <v>1849848</v>
      </c>
      <c r="K13" s="254">
        <v>-2374604</v>
      </c>
      <c r="L13" s="254">
        <v>2463836</v>
      </c>
      <c r="M13" s="254">
        <v>834155</v>
      </c>
    </row>
    <row r="14" spans="1:13" ht="12.75" customHeight="1">
      <c r="A14" s="390" t="s">
        <v>262</v>
      </c>
      <c r="B14" s="390"/>
      <c r="C14" s="390"/>
      <c r="D14" s="390"/>
      <c r="E14" s="390"/>
      <c r="F14" s="390"/>
      <c r="G14" s="390"/>
      <c r="H14" s="390"/>
      <c r="I14" s="1">
        <v>118</v>
      </c>
      <c r="J14" s="254">
        <v>6223924</v>
      </c>
      <c r="K14" s="254">
        <v>1754316</v>
      </c>
      <c r="L14" s="254">
        <v>4939728</v>
      </c>
      <c r="M14" s="254">
        <v>-5747291</v>
      </c>
    </row>
    <row r="15" spans="1:13" ht="12.75" customHeight="1">
      <c r="A15" s="390" t="s">
        <v>263</v>
      </c>
      <c r="B15" s="390"/>
      <c r="C15" s="390"/>
      <c r="D15" s="390"/>
      <c r="E15" s="390"/>
      <c r="F15" s="390"/>
      <c r="G15" s="390"/>
      <c r="H15" s="390"/>
      <c r="I15" s="1">
        <v>119</v>
      </c>
      <c r="J15" s="254">
        <v>313659585</v>
      </c>
      <c r="K15" s="254">
        <v>82763094</v>
      </c>
      <c r="L15" s="254">
        <v>330989165</v>
      </c>
      <c r="M15" s="254">
        <v>92528198</v>
      </c>
    </row>
    <row r="16" spans="1:13" ht="12.75">
      <c r="A16" s="409" t="s">
        <v>269</v>
      </c>
      <c r="B16" s="410"/>
      <c r="C16" s="410"/>
      <c r="D16" s="410"/>
      <c r="E16" s="410"/>
      <c r="F16" s="410"/>
      <c r="G16" s="410"/>
      <c r="H16" s="411"/>
      <c r="I16" s="1">
        <v>120</v>
      </c>
      <c r="J16" s="255">
        <f>SUM(J17:J19)</f>
        <v>49394545</v>
      </c>
      <c r="K16" s="255">
        <f>SUM(K17:K19)</f>
        <v>12454472</v>
      </c>
      <c r="L16" s="45">
        <f>SUM(L17:L19)</f>
        <v>50654497</v>
      </c>
      <c r="M16" s="45">
        <f>SUM(M17:M19)</f>
        <v>12858909</v>
      </c>
    </row>
    <row r="17" spans="1:13" ht="12.75" customHeight="1">
      <c r="A17" s="390" t="s">
        <v>264</v>
      </c>
      <c r="B17" s="390"/>
      <c r="C17" s="390"/>
      <c r="D17" s="390"/>
      <c r="E17" s="390"/>
      <c r="F17" s="390"/>
      <c r="G17" s="390"/>
      <c r="H17" s="390"/>
      <c r="I17" s="1">
        <v>121</v>
      </c>
      <c r="J17" s="254">
        <v>27607964</v>
      </c>
      <c r="K17" s="254">
        <v>6903101</v>
      </c>
      <c r="L17" s="254">
        <v>28397130</v>
      </c>
      <c r="M17" s="254">
        <v>7212336</v>
      </c>
    </row>
    <row r="18" spans="1:13" ht="12.75" customHeight="1">
      <c r="A18" s="390" t="s">
        <v>265</v>
      </c>
      <c r="B18" s="390"/>
      <c r="C18" s="390"/>
      <c r="D18" s="390"/>
      <c r="E18" s="390"/>
      <c r="F18" s="390"/>
      <c r="G18" s="390"/>
      <c r="H18" s="390"/>
      <c r="I18" s="1">
        <v>122</v>
      </c>
      <c r="J18" s="254">
        <v>14633190</v>
      </c>
      <c r="K18" s="254">
        <v>3648777</v>
      </c>
      <c r="L18" s="254">
        <v>14875511</v>
      </c>
      <c r="M18" s="254">
        <v>3762746</v>
      </c>
    </row>
    <row r="19" spans="1:13" ht="12.75" customHeight="1">
      <c r="A19" s="390" t="s">
        <v>266</v>
      </c>
      <c r="B19" s="390"/>
      <c r="C19" s="390"/>
      <c r="D19" s="390"/>
      <c r="E19" s="390"/>
      <c r="F19" s="390"/>
      <c r="G19" s="390"/>
      <c r="H19" s="390"/>
      <c r="I19" s="1">
        <v>123</v>
      </c>
      <c r="J19" s="254">
        <v>7153391</v>
      </c>
      <c r="K19" s="254">
        <v>1902594</v>
      </c>
      <c r="L19" s="254">
        <v>7381856</v>
      </c>
      <c r="M19" s="254">
        <v>1883827</v>
      </c>
    </row>
    <row r="20" spans="1:13" ht="12.75">
      <c r="A20" s="409" t="s">
        <v>267</v>
      </c>
      <c r="B20" s="410"/>
      <c r="C20" s="410"/>
      <c r="D20" s="410"/>
      <c r="E20" s="410"/>
      <c r="F20" s="410"/>
      <c r="G20" s="410"/>
      <c r="H20" s="411"/>
      <c r="I20" s="1">
        <v>124</v>
      </c>
      <c r="J20" s="254">
        <v>52259183</v>
      </c>
      <c r="K20" s="254">
        <v>13431243</v>
      </c>
      <c r="L20" s="254">
        <v>56363795</v>
      </c>
      <c r="M20" s="254">
        <v>14331074</v>
      </c>
    </row>
    <row r="21" spans="1:13" ht="12.75">
      <c r="A21" s="409" t="s">
        <v>268</v>
      </c>
      <c r="B21" s="410"/>
      <c r="C21" s="410"/>
      <c r="D21" s="410"/>
      <c r="E21" s="410"/>
      <c r="F21" s="410"/>
      <c r="G21" s="410"/>
      <c r="H21" s="411"/>
      <c r="I21" s="1">
        <v>125</v>
      </c>
      <c r="J21" s="254">
        <v>10701598</v>
      </c>
      <c r="K21" s="254">
        <v>2947625</v>
      </c>
      <c r="L21" s="254">
        <v>11795319</v>
      </c>
      <c r="M21" s="254">
        <v>3505028</v>
      </c>
    </row>
    <row r="22" spans="1:13" ht="12.75">
      <c r="A22" s="409" t="s">
        <v>270</v>
      </c>
      <c r="B22" s="410"/>
      <c r="C22" s="410"/>
      <c r="D22" s="410"/>
      <c r="E22" s="410"/>
      <c r="F22" s="410"/>
      <c r="G22" s="410"/>
      <c r="H22" s="411"/>
      <c r="I22" s="1">
        <v>126</v>
      </c>
      <c r="J22" s="255">
        <f>SUM(J23:J24)</f>
        <v>16027978</v>
      </c>
      <c r="K22" s="255">
        <f>SUM(K23:K24)</f>
        <v>4161693</v>
      </c>
      <c r="L22" s="45">
        <f>SUM(L23:L24)</f>
        <v>10164676</v>
      </c>
      <c r="M22" s="45">
        <f>SUM(M23:M24)</f>
        <v>2172371</v>
      </c>
    </row>
    <row r="23" spans="1:13" ht="12.75" customHeight="1">
      <c r="A23" s="390" t="s">
        <v>271</v>
      </c>
      <c r="B23" s="390"/>
      <c r="C23" s="390"/>
      <c r="D23" s="390"/>
      <c r="E23" s="390"/>
      <c r="F23" s="390"/>
      <c r="G23" s="390"/>
      <c r="H23" s="390"/>
      <c r="I23" s="1">
        <v>127</v>
      </c>
      <c r="J23" s="254">
        <v>0</v>
      </c>
      <c r="K23" s="254">
        <v>0</v>
      </c>
      <c r="L23" s="254">
        <v>0</v>
      </c>
      <c r="M23" s="254">
        <v>0</v>
      </c>
    </row>
    <row r="24" spans="1:13" ht="12.75" customHeight="1">
      <c r="A24" s="390" t="s">
        <v>272</v>
      </c>
      <c r="B24" s="390"/>
      <c r="C24" s="390"/>
      <c r="D24" s="390"/>
      <c r="E24" s="390"/>
      <c r="F24" s="390"/>
      <c r="G24" s="390"/>
      <c r="H24" s="390"/>
      <c r="I24" s="1">
        <v>128</v>
      </c>
      <c r="J24" s="254">
        <v>16027978</v>
      </c>
      <c r="K24" s="254">
        <v>4161693</v>
      </c>
      <c r="L24" s="254">
        <v>10164676</v>
      </c>
      <c r="M24" s="254">
        <v>2172371</v>
      </c>
    </row>
    <row r="25" spans="1:13" ht="12.75">
      <c r="A25" s="409" t="s">
        <v>273</v>
      </c>
      <c r="B25" s="410"/>
      <c r="C25" s="410"/>
      <c r="D25" s="410"/>
      <c r="E25" s="410"/>
      <c r="F25" s="410"/>
      <c r="G25" s="410"/>
      <c r="H25" s="411"/>
      <c r="I25" s="1">
        <v>129</v>
      </c>
      <c r="J25" s="254">
        <v>1709604</v>
      </c>
      <c r="K25" s="254">
        <v>1709604</v>
      </c>
      <c r="L25" s="254">
        <v>680787</v>
      </c>
      <c r="M25" s="254">
        <v>680787</v>
      </c>
    </row>
    <row r="26" spans="1:13" ht="12.75">
      <c r="A26" s="409" t="s">
        <v>274</v>
      </c>
      <c r="B26" s="410"/>
      <c r="C26" s="410"/>
      <c r="D26" s="410"/>
      <c r="E26" s="410"/>
      <c r="F26" s="410"/>
      <c r="G26" s="410"/>
      <c r="H26" s="411"/>
      <c r="I26" s="1">
        <v>130</v>
      </c>
      <c r="J26" s="254">
        <v>0</v>
      </c>
      <c r="K26" s="254">
        <v>0</v>
      </c>
      <c r="L26" s="254">
        <v>0</v>
      </c>
      <c r="M26" s="254">
        <v>0</v>
      </c>
    </row>
    <row r="27" spans="1:13" ht="12.75">
      <c r="A27" s="409" t="s">
        <v>275</v>
      </c>
      <c r="B27" s="410"/>
      <c r="C27" s="410"/>
      <c r="D27" s="410"/>
      <c r="E27" s="410"/>
      <c r="F27" s="410"/>
      <c r="G27" s="410"/>
      <c r="H27" s="411"/>
      <c r="I27" s="1">
        <v>131</v>
      </c>
      <c r="J27" s="255">
        <f>SUM(J28:J32)</f>
        <v>6646955</v>
      </c>
      <c r="K27" s="255">
        <f>SUM(K28:K32)</f>
        <v>803392</v>
      </c>
      <c r="L27" s="45">
        <f>SUM(L28:L32)</f>
        <v>7475233</v>
      </c>
      <c r="M27" s="45">
        <f>SUM(M28:M32)</f>
        <v>1809538</v>
      </c>
    </row>
    <row r="28" spans="1:13" ht="27.75" customHeight="1">
      <c r="A28" s="409" t="s">
        <v>276</v>
      </c>
      <c r="B28" s="410"/>
      <c r="C28" s="410"/>
      <c r="D28" s="410"/>
      <c r="E28" s="410"/>
      <c r="F28" s="410"/>
      <c r="G28" s="410"/>
      <c r="H28" s="411"/>
      <c r="I28" s="1">
        <v>132</v>
      </c>
      <c r="J28" s="254">
        <v>0</v>
      </c>
      <c r="K28" s="254">
        <v>0</v>
      </c>
      <c r="L28" s="254">
        <v>0</v>
      </c>
      <c r="M28" s="254">
        <v>0</v>
      </c>
    </row>
    <row r="29" spans="1:13" ht="26.25" customHeight="1">
      <c r="A29" s="409" t="s">
        <v>277</v>
      </c>
      <c r="B29" s="410"/>
      <c r="C29" s="410"/>
      <c r="D29" s="410"/>
      <c r="E29" s="410"/>
      <c r="F29" s="410"/>
      <c r="G29" s="410"/>
      <c r="H29" s="411"/>
      <c r="I29" s="1">
        <v>133</v>
      </c>
      <c r="J29" s="254">
        <v>6646955</v>
      </c>
      <c r="K29" s="254">
        <v>803392</v>
      </c>
      <c r="L29" s="254">
        <v>7475233</v>
      </c>
      <c r="M29" s="254">
        <v>1809538</v>
      </c>
    </row>
    <row r="30" spans="1:13" ht="12.75">
      <c r="A30" s="409" t="s">
        <v>278</v>
      </c>
      <c r="B30" s="410"/>
      <c r="C30" s="410"/>
      <c r="D30" s="410"/>
      <c r="E30" s="410"/>
      <c r="F30" s="410"/>
      <c r="G30" s="410"/>
      <c r="H30" s="411"/>
      <c r="I30" s="1">
        <v>134</v>
      </c>
      <c r="J30" s="254">
        <v>0</v>
      </c>
      <c r="K30" s="254">
        <v>0</v>
      </c>
      <c r="L30" s="254">
        <v>0</v>
      </c>
      <c r="M30" s="254">
        <v>0</v>
      </c>
    </row>
    <row r="31" spans="1:13" ht="12.75">
      <c r="A31" s="409" t="s">
        <v>279</v>
      </c>
      <c r="B31" s="410"/>
      <c r="C31" s="410"/>
      <c r="D31" s="410"/>
      <c r="E31" s="410"/>
      <c r="F31" s="410"/>
      <c r="G31" s="410"/>
      <c r="H31" s="411"/>
      <c r="I31" s="1">
        <v>135</v>
      </c>
      <c r="J31" s="254">
        <v>0</v>
      </c>
      <c r="K31" s="254">
        <v>0</v>
      </c>
      <c r="L31" s="254">
        <v>0</v>
      </c>
      <c r="M31" s="254">
        <v>0</v>
      </c>
    </row>
    <row r="32" spans="1:13" ht="12.75">
      <c r="A32" s="409" t="s">
        <v>280</v>
      </c>
      <c r="B32" s="410"/>
      <c r="C32" s="410"/>
      <c r="D32" s="410"/>
      <c r="E32" s="410"/>
      <c r="F32" s="410"/>
      <c r="G32" s="410"/>
      <c r="H32" s="411"/>
      <c r="I32" s="1">
        <v>136</v>
      </c>
      <c r="J32" s="254">
        <v>0</v>
      </c>
      <c r="K32" s="254">
        <v>0</v>
      </c>
      <c r="L32" s="254">
        <v>0</v>
      </c>
      <c r="M32" s="254">
        <v>0</v>
      </c>
    </row>
    <row r="33" spans="1:13" ht="12.75">
      <c r="A33" s="409" t="s">
        <v>281</v>
      </c>
      <c r="B33" s="410"/>
      <c r="C33" s="410"/>
      <c r="D33" s="410"/>
      <c r="E33" s="410"/>
      <c r="F33" s="410"/>
      <c r="G33" s="410"/>
      <c r="H33" s="411"/>
      <c r="I33" s="1">
        <v>137</v>
      </c>
      <c r="J33" s="255">
        <f>SUM(J34:J37)</f>
        <v>70383573</v>
      </c>
      <c r="K33" s="255">
        <f>SUM(K34:K37)</f>
        <v>-884018</v>
      </c>
      <c r="L33" s="45">
        <f>SUM(L34:L37)</f>
        <v>92504356</v>
      </c>
      <c r="M33" s="45">
        <f>SUM(M34:M37)</f>
        <v>24446272</v>
      </c>
    </row>
    <row r="34" spans="1:13" ht="27.75" customHeight="1">
      <c r="A34" s="409" t="s">
        <v>282</v>
      </c>
      <c r="B34" s="410"/>
      <c r="C34" s="410"/>
      <c r="D34" s="410"/>
      <c r="E34" s="410"/>
      <c r="F34" s="410"/>
      <c r="G34" s="410"/>
      <c r="H34" s="411"/>
      <c r="I34" s="1">
        <v>138</v>
      </c>
      <c r="J34" s="254">
        <v>0</v>
      </c>
      <c r="K34" s="254">
        <v>0</v>
      </c>
      <c r="L34" s="254">
        <v>0</v>
      </c>
      <c r="M34" s="254">
        <v>0</v>
      </c>
    </row>
    <row r="35" spans="1:13" ht="25.5" customHeight="1">
      <c r="A35" s="409" t="s">
        <v>283</v>
      </c>
      <c r="B35" s="410"/>
      <c r="C35" s="410"/>
      <c r="D35" s="410"/>
      <c r="E35" s="410"/>
      <c r="F35" s="410"/>
      <c r="G35" s="410"/>
      <c r="H35" s="411"/>
      <c r="I35" s="1">
        <v>139</v>
      </c>
      <c r="J35" s="254">
        <v>70285973</v>
      </c>
      <c r="K35" s="254">
        <v>-981618</v>
      </c>
      <c r="L35" s="254">
        <v>92504356</v>
      </c>
      <c r="M35" s="254">
        <v>24446272</v>
      </c>
    </row>
    <row r="36" spans="1:13" ht="12.75">
      <c r="A36" s="409" t="s">
        <v>284</v>
      </c>
      <c r="B36" s="410"/>
      <c r="C36" s="410"/>
      <c r="D36" s="410"/>
      <c r="E36" s="410"/>
      <c r="F36" s="410"/>
      <c r="G36" s="410"/>
      <c r="H36" s="411"/>
      <c r="I36" s="1">
        <v>140</v>
      </c>
      <c r="J36" s="254">
        <v>0</v>
      </c>
      <c r="K36" s="254">
        <v>0</v>
      </c>
      <c r="L36" s="254">
        <v>0</v>
      </c>
      <c r="M36" s="254">
        <v>0</v>
      </c>
    </row>
    <row r="37" spans="1:13" ht="12.75">
      <c r="A37" s="409" t="s">
        <v>285</v>
      </c>
      <c r="B37" s="410"/>
      <c r="C37" s="410"/>
      <c r="D37" s="410"/>
      <c r="E37" s="410"/>
      <c r="F37" s="410"/>
      <c r="G37" s="410"/>
      <c r="H37" s="411"/>
      <c r="I37" s="1">
        <v>141</v>
      </c>
      <c r="J37" s="254">
        <v>97600</v>
      </c>
      <c r="K37" s="254">
        <v>97600</v>
      </c>
      <c r="L37" s="254">
        <v>0</v>
      </c>
      <c r="M37" s="254">
        <v>0</v>
      </c>
    </row>
    <row r="38" spans="1:13" ht="12.75">
      <c r="A38" s="409" t="s">
        <v>286</v>
      </c>
      <c r="B38" s="410"/>
      <c r="C38" s="410"/>
      <c r="D38" s="410"/>
      <c r="E38" s="410"/>
      <c r="F38" s="410"/>
      <c r="G38" s="410"/>
      <c r="H38" s="411"/>
      <c r="I38" s="1">
        <v>142</v>
      </c>
      <c r="J38" s="254">
        <v>0</v>
      </c>
      <c r="K38" s="254">
        <v>0</v>
      </c>
      <c r="L38" s="254">
        <v>0</v>
      </c>
      <c r="M38" s="254">
        <v>0</v>
      </c>
    </row>
    <row r="39" spans="1:13" ht="12.75">
      <c r="A39" s="409" t="s">
        <v>287</v>
      </c>
      <c r="B39" s="410"/>
      <c r="C39" s="410"/>
      <c r="D39" s="410"/>
      <c r="E39" s="410"/>
      <c r="F39" s="410"/>
      <c r="G39" s="410"/>
      <c r="H39" s="411"/>
      <c r="I39" s="1">
        <v>143</v>
      </c>
      <c r="J39" s="254">
        <v>0</v>
      </c>
      <c r="K39" s="254">
        <v>0</v>
      </c>
      <c r="L39" s="254">
        <v>0</v>
      </c>
      <c r="M39" s="254">
        <v>0</v>
      </c>
    </row>
    <row r="40" spans="1:13" ht="12.75">
      <c r="A40" s="409" t="s">
        <v>258</v>
      </c>
      <c r="B40" s="410"/>
      <c r="C40" s="410"/>
      <c r="D40" s="410"/>
      <c r="E40" s="410"/>
      <c r="F40" s="410"/>
      <c r="G40" s="410"/>
      <c r="H40" s="411"/>
      <c r="I40" s="1">
        <v>144</v>
      </c>
      <c r="J40" s="254">
        <v>0</v>
      </c>
      <c r="K40" s="254">
        <v>0</v>
      </c>
      <c r="L40" s="254">
        <v>0</v>
      </c>
      <c r="M40" s="254">
        <v>0</v>
      </c>
    </row>
    <row r="41" spans="1:13" ht="12.75">
      <c r="A41" s="409" t="s">
        <v>257</v>
      </c>
      <c r="B41" s="410"/>
      <c r="C41" s="410"/>
      <c r="D41" s="410"/>
      <c r="E41" s="410"/>
      <c r="F41" s="410"/>
      <c r="G41" s="410"/>
      <c r="H41" s="411"/>
      <c r="I41" s="1">
        <v>145</v>
      </c>
      <c r="J41" s="254"/>
      <c r="K41" s="254"/>
      <c r="L41" s="254">
        <v>0</v>
      </c>
      <c r="M41" s="254">
        <v>0</v>
      </c>
    </row>
    <row r="42" spans="1:13" ht="12.75">
      <c r="A42" s="409" t="s">
        <v>256</v>
      </c>
      <c r="B42" s="410"/>
      <c r="C42" s="410"/>
      <c r="D42" s="410"/>
      <c r="E42" s="410"/>
      <c r="F42" s="410"/>
      <c r="G42" s="410"/>
      <c r="H42" s="411"/>
      <c r="I42" s="1">
        <v>146</v>
      </c>
      <c r="J42" s="255">
        <f>J7+J27+J38+J40</f>
        <v>459592189</v>
      </c>
      <c r="K42" s="255">
        <f>K7+K27+K38+K40</f>
        <v>113054926</v>
      </c>
      <c r="L42" s="45">
        <f>L7+L27+L38+L40</f>
        <v>494190504</v>
      </c>
      <c r="M42" s="45">
        <f>M7+M27+M38+M40</f>
        <v>126523331</v>
      </c>
    </row>
    <row r="43" spans="1:13" ht="12.75">
      <c r="A43" s="409" t="s">
        <v>255</v>
      </c>
      <c r="B43" s="410"/>
      <c r="C43" s="410"/>
      <c r="D43" s="410"/>
      <c r="E43" s="410"/>
      <c r="F43" s="410"/>
      <c r="G43" s="410"/>
      <c r="H43" s="411"/>
      <c r="I43" s="1">
        <v>147</v>
      </c>
      <c r="J43" s="255">
        <f>J10+J33+J39+J41</f>
        <v>522209838</v>
      </c>
      <c r="K43" s="255">
        <f>K10+K33+K39+K41</f>
        <v>115963425</v>
      </c>
      <c r="L43" s="45">
        <f>L10+L33+L39+L41</f>
        <v>560556159</v>
      </c>
      <c r="M43" s="45">
        <f>M10+M33+M39+M41</f>
        <v>145609503</v>
      </c>
    </row>
    <row r="44" spans="1:13" ht="12.75">
      <c r="A44" s="409" t="s">
        <v>252</v>
      </c>
      <c r="B44" s="410"/>
      <c r="C44" s="410"/>
      <c r="D44" s="410"/>
      <c r="E44" s="410"/>
      <c r="F44" s="410"/>
      <c r="G44" s="410"/>
      <c r="H44" s="411"/>
      <c r="I44" s="1">
        <v>148</v>
      </c>
      <c r="J44" s="255">
        <f>J42-J43</f>
        <v>-62617649</v>
      </c>
      <c r="K44" s="255">
        <f>K42-K43</f>
        <v>-2908499</v>
      </c>
      <c r="L44" s="45">
        <f>L42-L43</f>
        <v>-66365655</v>
      </c>
      <c r="M44" s="45">
        <f>M42-M43</f>
        <v>-19086172</v>
      </c>
    </row>
    <row r="45" spans="1:13" ht="12.75">
      <c r="A45" s="417" t="s">
        <v>254</v>
      </c>
      <c r="B45" s="418"/>
      <c r="C45" s="418"/>
      <c r="D45" s="418"/>
      <c r="E45" s="418"/>
      <c r="F45" s="418"/>
      <c r="G45" s="418"/>
      <c r="H45" s="419"/>
      <c r="I45" s="1">
        <v>149</v>
      </c>
      <c r="J45" s="255">
        <f>IF(J42&gt;J43,J42-J43,0)</f>
        <v>0</v>
      </c>
      <c r="K45" s="255">
        <f>IF(K42&gt;K43,K42-K43,0)</f>
        <v>0</v>
      </c>
      <c r="L45" s="45">
        <f>IF(L42&gt;L43,L42-L43,0)</f>
        <v>0</v>
      </c>
      <c r="M45" s="45">
        <f>IF(M42&gt;M43,M42-M43,0)</f>
        <v>0</v>
      </c>
    </row>
    <row r="46" spans="1:13" ht="12.75">
      <c r="A46" s="417" t="s">
        <v>253</v>
      </c>
      <c r="B46" s="418"/>
      <c r="C46" s="418"/>
      <c r="D46" s="418"/>
      <c r="E46" s="418"/>
      <c r="F46" s="418"/>
      <c r="G46" s="418"/>
      <c r="H46" s="419"/>
      <c r="I46" s="1">
        <v>150</v>
      </c>
      <c r="J46" s="255">
        <f>IF(J43&gt;J42,J43-J42,0)</f>
        <v>62617649</v>
      </c>
      <c r="K46" s="255">
        <f>IF(K43&gt;K42,K43-K42,0)</f>
        <v>2908499</v>
      </c>
      <c r="L46" s="45">
        <f>IF(L43&gt;L42,L43-L42,0)</f>
        <v>66365655</v>
      </c>
      <c r="M46" s="45">
        <f>IF(M43&gt;M42,M43-M42,0)</f>
        <v>19086172</v>
      </c>
    </row>
    <row r="47" spans="1:13" ht="12.75">
      <c r="A47" s="409" t="s">
        <v>251</v>
      </c>
      <c r="B47" s="410"/>
      <c r="C47" s="410"/>
      <c r="D47" s="410"/>
      <c r="E47" s="410"/>
      <c r="F47" s="410"/>
      <c r="G47" s="410"/>
      <c r="H47" s="411"/>
      <c r="I47" s="1">
        <v>151</v>
      </c>
      <c r="J47" s="254">
        <v>227248</v>
      </c>
      <c r="K47" s="254"/>
      <c r="L47" s="254">
        <v>737881</v>
      </c>
      <c r="M47" s="254">
        <v>737881</v>
      </c>
    </row>
    <row r="48" spans="1:13" ht="12.75">
      <c r="A48" s="409" t="s">
        <v>250</v>
      </c>
      <c r="B48" s="410"/>
      <c r="C48" s="410"/>
      <c r="D48" s="410"/>
      <c r="E48" s="410"/>
      <c r="F48" s="410"/>
      <c r="G48" s="410"/>
      <c r="H48" s="411"/>
      <c r="I48" s="1">
        <v>152</v>
      </c>
      <c r="J48" s="255">
        <f>J44-J47</f>
        <v>-62844897</v>
      </c>
      <c r="K48" s="255">
        <f>K44-K47</f>
        <v>-2908499</v>
      </c>
      <c r="L48" s="45">
        <f>L44-L47</f>
        <v>-67103536</v>
      </c>
      <c r="M48" s="45">
        <f>M44-M47</f>
        <v>-19824053</v>
      </c>
    </row>
    <row r="49" spans="1:13" ht="12.75">
      <c r="A49" s="417" t="s">
        <v>248</v>
      </c>
      <c r="B49" s="418"/>
      <c r="C49" s="418"/>
      <c r="D49" s="418"/>
      <c r="E49" s="418"/>
      <c r="F49" s="418"/>
      <c r="G49" s="418"/>
      <c r="H49" s="419"/>
      <c r="I49" s="1">
        <v>153</v>
      </c>
      <c r="J49" s="255">
        <f>IF(J48&gt;0,J48,0)</f>
        <v>0</v>
      </c>
      <c r="K49" s="255">
        <f>IF(K48&gt;0,K48,0)</f>
        <v>0</v>
      </c>
      <c r="L49" s="45">
        <f>IF(L48&gt;0,L48,0)</f>
        <v>0</v>
      </c>
      <c r="M49" s="45">
        <f>IF(M48&gt;0,M48,0)</f>
        <v>0</v>
      </c>
    </row>
    <row r="50" spans="1:13" ht="12.75">
      <c r="A50" s="449" t="s">
        <v>249</v>
      </c>
      <c r="B50" s="450"/>
      <c r="C50" s="450"/>
      <c r="D50" s="450"/>
      <c r="E50" s="450"/>
      <c r="F50" s="450"/>
      <c r="G50" s="450"/>
      <c r="H50" s="451"/>
      <c r="I50" s="2">
        <v>154</v>
      </c>
      <c r="J50" s="257">
        <f>IF(J48&lt;0,-J48,0)</f>
        <v>62844897</v>
      </c>
      <c r="K50" s="257">
        <f>IF(K48&lt;0,-K48,0)</f>
        <v>2908499</v>
      </c>
      <c r="L50" s="51">
        <f>IF(L48&lt;0,-L48,0)</f>
        <v>67103536</v>
      </c>
      <c r="M50" s="51">
        <f>IF(M48&lt;0,-M48,0)</f>
        <v>19824053</v>
      </c>
    </row>
    <row r="51" spans="1:13" ht="12.75" customHeight="1">
      <c r="A51" s="397" t="s">
        <v>247</v>
      </c>
      <c r="B51" s="398"/>
      <c r="C51" s="398"/>
      <c r="D51" s="398"/>
      <c r="E51" s="398"/>
      <c r="F51" s="398"/>
      <c r="G51" s="398"/>
      <c r="H51" s="398"/>
      <c r="I51" s="398"/>
      <c r="J51" s="398"/>
      <c r="K51" s="398"/>
      <c r="L51" s="398"/>
      <c r="M51" s="398"/>
    </row>
    <row r="52" spans="1:13" ht="12.75" customHeight="1">
      <c r="A52" s="401" t="s">
        <v>246</v>
      </c>
      <c r="B52" s="402"/>
      <c r="C52" s="402"/>
      <c r="D52" s="402"/>
      <c r="E52" s="402"/>
      <c r="F52" s="402"/>
      <c r="G52" s="402"/>
      <c r="H52" s="402"/>
      <c r="I52" s="1"/>
      <c r="J52" s="7"/>
      <c r="K52" s="7"/>
      <c r="L52" s="7"/>
      <c r="M52" s="7"/>
    </row>
    <row r="53" spans="1:13" ht="12.75" customHeight="1">
      <c r="A53" s="452" t="s">
        <v>235</v>
      </c>
      <c r="B53" s="453"/>
      <c r="C53" s="453"/>
      <c r="D53" s="453"/>
      <c r="E53" s="453"/>
      <c r="F53" s="453"/>
      <c r="G53" s="453"/>
      <c r="H53" s="454"/>
      <c r="I53" s="1">
        <v>155</v>
      </c>
      <c r="J53" s="255">
        <v>-62844897</v>
      </c>
      <c r="K53" s="255">
        <v>-2908499</v>
      </c>
      <c r="L53" s="254">
        <v>-66365655</v>
      </c>
      <c r="M53" s="254">
        <v>-19824053</v>
      </c>
    </row>
    <row r="54" spans="1:13" ht="12.75" customHeight="1">
      <c r="A54" s="439" t="s">
        <v>234</v>
      </c>
      <c r="B54" s="440"/>
      <c r="C54" s="440"/>
      <c r="D54" s="440"/>
      <c r="E54" s="440"/>
      <c r="F54" s="440"/>
      <c r="G54" s="440"/>
      <c r="H54" s="441"/>
      <c r="I54" s="1">
        <v>156</v>
      </c>
      <c r="J54" s="254">
        <v>0</v>
      </c>
      <c r="K54" s="254">
        <v>0</v>
      </c>
      <c r="L54" s="8"/>
      <c r="M54" s="8"/>
    </row>
    <row r="55" spans="1:13" ht="12.75" customHeight="1">
      <c r="A55" s="397" t="s">
        <v>288</v>
      </c>
      <c r="B55" s="398"/>
      <c r="C55" s="398"/>
      <c r="D55" s="398"/>
      <c r="E55" s="398"/>
      <c r="F55" s="398"/>
      <c r="G55" s="398"/>
      <c r="H55" s="398"/>
      <c r="I55" s="398"/>
      <c r="J55" s="398"/>
      <c r="K55" s="398"/>
      <c r="L55" s="398"/>
      <c r="M55" s="398"/>
    </row>
    <row r="56" spans="1:13" ht="12.75">
      <c r="A56" s="401" t="s">
        <v>289</v>
      </c>
      <c r="B56" s="402"/>
      <c r="C56" s="402"/>
      <c r="D56" s="402"/>
      <c r="E56" s="402"/>
      <c r="F56" s="402"/>
      <c r="G56" s="402"/>
      <c r="H56" s="425"/>
      <c r="I56" s="9">
        <v>157</v>
      </c>
      <c r="J56" s="253">
        <f>J48</f>
        <v>-62844897</v>
      </c>
      <c r="K56" s="253">
        <f>K48</f>
        <v>-2908499</v>
      </c>
      <c r="L56" s="6">
        <f>L48</f>
        <v>-67103536</v>
      </c>
      <c r="M56" s="6">
        <f>M48</f>
        <v>-19824053</v>
      </c>
    </row>
    <row r="57" spans="1:13" ht="12.75">
      <c r="A57" s="409" t="s">
        <v>290</v>
      </c>
      <c r="B57" s="410"/>
      <c r="C57" s="410"/>
      <c r="D57" s="410"/>
      <c r="E57" s="410"/>
      <c r="F57" s="410"/>
      <c r="G57" s="410"/>
      <c r="H57" s="411"/>
      <c r="I57" s="1">
        <v>158</v>
      </c>
      <c r="J57" s="45">
        <f>SUM(J58:J64)</f>
        <v>0</v>
      </c>
      <c r="K57" s="45">
        <f>SUM(K58:K64)</f>
        <v>0</v>
      </c>
      <c r="L57" s="45">
        <f>SUM(L58:L64)</f>
        <v>0</v>
      </c>
      <c r="M57" s="45">
        <f>SUM(M58:M64)</f>
        <v>0</v>
      </c>
    </row>
    <row r="58" spans="1:13" ht="12.75" customHeight="1">
      <c r="A58" s="409" t="s">
        <v>292</v>
      </c>
      <c r="B58" s="410"/>
      <c r="C58" s="410"/>
      <c r="D58" s="410"/>
      <c r="E58" s="410"/>
      <c r="F58" s="410"/>
      <c r="G58" s="410"/>
      <c r="H58" s="411"/>
      <c r="I58" s="1">
        <v>159</v>
      </c>
      <c r="J58" s="7">
        <v>0</v>
      </c>
      <c r="K58" s="7">
        <v>0</v>
      </c>
      <c r="L58" s="7">
        <v>0</v>
      </c>
      <c r="M58" s="7">
        <v>0</v>
      </c>
    </row>
    <row r="59" spans="1:13" ht="12.75">
      <c r="A59" s="409" t="s">
        <v>596</v>
      </c>
      <c r="B59" s="410"/>
      <c r="C59" s="410"/>
      <c r="D59" s="410"/>
      <c r="E59" s="410"/>
      <c r="F59" s="410"/>
      <c r="G59" s="410"/>
      <c r="H59" s="411"/>
      <c r="I59" s="1">
        <v>160</v>
      </c>
      <c r="J59" s="7">
        <v>0</v>
      </c>
      <c r="K59" s="7">
        <v>0</v>
      </c>
      <c r="L59" s="7">
        <v>0</v>
      </c>
      <c r="M59" s="7">
        <v>0</v>
      </c>
    </row>
    <row r="60" spans="1:13" ht="12.75" customHeight="1">
      <c r="A60" s="409" t="s">
        <v>293</v>
      </c>
      <c r="B60" s="410"/>
      <c r="C60" s="410"/>
      <c r="D60" s="410"/>
      <c r="E60" s="410"/>
      <c r="F60" s="410"/>
      <c r="G60" s="410"/>
      <c r="H60" s="411"/>
      <c r="I60" s="1">
        <v>161</v>
      </c>
      <c r="J60" s="7">
        <v>0</v>
      </c>
      <c r="K60" s="7">
        <v>0</v>
      </c>
      <c r="L60" s="7">
        <v>0</v>
      </c>
      <c r="M60" s="7">
        <v>0</v>
      </c>
    </row>
    <row r="61" spans="1:13" ht="12.75" customHeight="1">
      <c r="A61" s="409" t="s">
        <v>294</v>
      </c>
      <c r="B61" s="410"/>
      <c r="C61" s="410"/>
      <c r="D61" s="410"/>
      <c r="E61" s="410"/>
      <c r="F61" s="410"/>
      <c r="G61" s="410"/>
      <c r="H61" s="411"/>
      <c r="I61" s="1">
        <v>162</v>
      </c>
      <c r="J61" s="7">
        <v>0</v>
      </c>
      <c r="K61" s="7">
        <v>0</v>
      </c>
      <c r="L61" s="7">
        <v>0</v>
      </c>
      <c r="M61" s="7">
        <v>0</v>
      </c>
    </row>
    <row r="62" spans="1:13" ht="12.75" customHeight="1">
      <c r="A62" s="409" t="s">
        <v>295</v>
      </c>
      <c r="B62" s="410"/>
      <c r="C62" s="410"/>
      <c r="D62" s="410"/>
      <c r="E62" s="410"/>
      <c r="F62" s="410"/>
      <c r="G62" s="410"/>
      <c r="H62" s="411"/>
      <c r="I62" s="1">
        <v>163</v>
      </c>
      <c r="J62" s="7">
        <v>0</v>
      </c>
      <c r="K62" s="7">
        <v>0</v>
      </c>
      <c r="L62" s="7">
        <v>0</v>
      </c>
      <c r="M62" s="7">
        <v>0</v>
      </c>
    </row>
    <row r="63" spans="1:13" ht="12.75" customHeight="1">
      <c r="A63" s="409" t="s">
        <v>296</v>
      </c>
      <c r="B63" s="410"/>
      <c r="C63" s="410"/>
      <c r="D63" s="410"/>
      <c r="E63" s="410"/>
      <c r="F63" s="410"/>
      <c r="G63" s="410"/>
      <c r="H63" s="411"/>
      <c r="I63" s="1">
        <v>164</v>
      </c>
      <c r="J63" s="7">
        <v>0</v>
      </c>
      <c r="K63" s="7">
        <v>0</v>
      </c>
      <c r="L63" s="7">
        <v>0</v>
      </c>
      <c r="M63" s="7">
        <v>0</v>
      </c>
    </row>
    <row r="64" spans="1:13" ht="12.75" customHeight="1">
      <c r="A64" s="409" t="s">
        <v>297</v>
      </c>
      <c r="B64" s="410"/>
      <c r="C64" s="410"/>
      <c r="D64" s="410"/>
      <c r="E64" s="410"/>
      <c r="F64" s="410"/>
      <c r="G64" s="410"/>
      <c r="H64" s="411"/>
      <c r="I64" s="1">
        <v>165</v>
      </c>
      <c r="J64" s="7">
        <v>0</v>
      </c>
      <c r="K64" s="7">
        <v>0</v>
      </c>
      <c r="L64" s="7">
        <v>0</v>
      </c>
      <c r="M64" s="7">
        <v>0</v>
      </c>
    </row>
    <row r="65" spans="1:13" ht="12.75" customHeight="1">
      <c r="A65" s="409" t="s">
        <v>291</v>
      </c>
      <c r="B65" s="410"/>
      <c r="C65" s="410"/>
      <c r="D65" s="410"/>
      <c r="E65" s="410"/>
      <c r="F65" s="410"/>
      <c r="G65" s="410"/>
      <c r="H65" s="411"/>
      <c r="I65" s="1">
        <v>166</v>
      </c>
      <c r="J65" s="7">
        <v>0</v>
      </c>
      <c r="K65" s="7">
        <v>0</v>
      </c>
      <c r="L65" s="7">
        <v>0</v>
      </c>
      <c r="M65" s="7">
        <v>0</v>
      </c>
    </row>
    <row r="66" spans="1:13" ht="12.75" customHeight="1">
      <c r="A66" s="409" t="s">
        <v>298</v>
      </c>
      <c r="B66" s="410"/>
      <c r="C66" s="410"/>
      <c r="D66" s="410"/>
      <c r="E66" s="410"/>
      <c r="F66" s="410"/>
      <c r="G66" s="410"/>
      <c r="H66" s="411"/>
      <c r="I66" s="1">
        <v>167</v>
      </c>
      <c r="J66" s="45">
        <f>J57-J65</f>
        <v>0</v>
      </c>
      <c r="K66" s="45">
        <f>K57-K65</f>
        <v>0</v>
      </c>
      <c r="L66" s="45">
        <f>L57-L65</f>
        <v>0</v>
      </c>
      <c r="M66" s="45">
        <f>M57-M65</f>
        <v>0</v>
      </c>
    </row>
    <row r="67" spans="1:13" ht="12.75" customHeight="1">
      <c r="A67" s="409" t="s">
        <v>299</v>
      </c>
      <c r="B67" s="410"/>
      <c r="C67" s="410"/>
      <c r="D67" s="410"/>
      <c r="E67" s="410"/>
      <c r="F67" s="410"/>
      <c r="G67" s="410"/>
      <c r="H67" s="411"/>
      <c r="I67" s="1">
        <v>168</v>
      </c>
      <c r="J67" s="51">
        <f>J56+J66</f>
        <v>-62844897</v>
      </c>
      <c r="K67" s="51">
        <f>K56+K66</f>
        <v>-2908499</v>
      </c>
      <c r="L67" s="51">
        <f>L56+L66</f>
        <v>-67103536</v>
      </c>
      <c r="M67" s="51">
        <f>M56+M66</f>
        <v>-19824053</v>
      </c>
    </row>
    <row r="68" spans="1:13" ht="12.75" customHeight="1">
      <c r="A68" s="442" t="s">
        <v>300</v>
      </c>
      <c r="B68" s="443"/>
      <c r="C68" s="443"/>
      <c r="D68" s="443"/>
      <c r="E68" s="443"/>
      <c r="F68" s="443"/>
      <c r="G68" s="443"/>
      <c r="H68" s="443"/>
      <c r="I68" s="443"/>
      <c r="J68" s="443"/>
      <c r="K68" s="443"/>
      <c r="L68" s="443"/>
      <c r="M68" s="443"/>
    </row>
    <row r="69" spans="1:13" ht="12.75" customHeight="1">
      <c r="A69" s="444" t="s">
        <v>301</v>
      </c>
      <c r="B69" s="445"/>
      <c r="C69" s="445"/>
      <c r="D69" s="445"/>
      <c r="E69" s="445"/>
      <c r="F69" s="445"/>
      <c r="G69" s="445"/>
      <c r="H69" s="445"/>
      <c r="I69" s="445"/>
      <c r="J69" s="445"/>
      <c r="K69" s="445"/>
      <c r="L69" s="445"/>
      <c r="M69" s="445"/>
    </row>
    <row r="70" spans="1:13" ht="12.75">
      <c r="A70" s="446" t="s">
        <v>235</v>
      </c>
      <c r="B70" s="447"/>
      <c r="C70" s="447"/>
      <c r="D70" s="447"/>
      <c r="E70" s="447"/>
      <c r="F70" s="447"/>
      <c r="G70" s="447"/>
      <c r="H70" s="448"/>
      <c r="I70" s="9">
        <v>169</v>
      </c>
      <c r="J70" s="6">
        <f>J67</f>
        <v>-62844897</v>
      </c>
      <c r="K70" s="249">
        <f>K67</f>
        <v>-2908499</v>
      </c>
      <c r="L70" s="249">
        <f>L67</f>
        <v>-67103536</v>
      </c>
      <c r="M70" s="249">
        <f>M67</f>
        <v>-19824053</v>
      </c>
    </row>
    <row r="71" spans="1:13" ht="12.75">
      <c r="A71" s="439" t="s">
        <v>234</v>
      </c>
      <c r="B71" s="440"/>
      <c r="C71" s="440"/>
      <c r="D71" s="440"/>
      <c r="E71" s="440"/>
      <c r="F71" s="440"/>
      <c r="G71" s="440"/>
      <c r="H71" s="441"/>
      <c r="I71" s="4">
        <v>170</v>
      </c>
      <c r="J71" s="8">
        <f>J54</f>
        <v>0</v>
      </c>
      <c r="K71" s="8">
        <f>K54</f>
        <v>0</v>
      </c>
      <c r="L71" s="8">
        <v>0</v>
      </c>
      <c r="M71" s="8">
        <v>0</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L53:M53 J47:L47 J56:M67 L71 L70:M70 J70:K71 J54:L54">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J48:M50 K34:K41 K33:M33 K42:M46 L23 L28 L34 K27:M27 L36:L41 K22:M22 L30:L32 K16:M16 L25:L26 K12:M12 K7:M7 K10:M10 K8:K9 K17:K21 K23:K26 K28:K32 K13:K15 J7:J10 J12:J46 J53:K53">
      <formula1>0</formula1>
    </dataValidation>
  </dataValidations>
  <printOptions/>
  <pageMargins left="0.75" right="0.75" top="1" bottom="1" header="0.5" footer="0.5"/>
  <pageSetup horizontalDpi="600" verticalDpi="600" orientation="portrait" paperSize="9" scale="70" r:id="rId1"/>
  <ignoredErrors>
    <ignoredError sqref="J57:K57" formulaRange="1"/>
    <ignoredError sqref="J71:K71 J70:M70 L56:M56 A1:M1 A27:I27 A20:I21 A56:K56 A16:I16 A23:I23 A22:I22 A51:M52 A33:I50 L33:M33 A10:I12 A8:I9 A13:I15 A25:I26 A28:I28 L42:M46 A55:M55 A53:I53 A17:I19 A24:I24 A30:I32 A29:I29 A3:M6 B2:M2 L27:M27 L10:M12 A7:I7 L7:M7 A54:I54 L54:M54 L48:M50" unlockedFormula="1"/>
    <ignoredError sqref="L57:M57 L16:M16 L22:M22" formulaRange="1" unlockedFormula="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2">
      <selection activeCell="M49" sqref="M49"/>
    </sheetView>
  </sheetViews>
  <sheetFormatPr defaultColWidth="9.140625" defaultRowHeight="12.75"/>
  <cols>
    <col min="1" max="9" width="9.140625" style="44" customWidth="1"/>
    <col min="10" max="10" width="13.57421875" style="44" customWidth="1"/>
    <col min="11" max="11" width="13.421875" style="44" customWidth="1"/>
    <col min="12" max="12" width="11.8515625" style="44" customWidth="1"/>
    <col min="13" max="16384" width="9.140625" style="44" customWidth="1"/>
  </cols>
  <sheetData>
    <row r="1" spans="1:11" ht="12.75" customHeight="1">
      <c r="A1" s="469" t="s">
        <v>302</v>
      </c>
      <c r="B1" s="469"/>
      <c r="C1" s="469"/>
      <c r="D1" s="469"/>
      <c r="E1" s="469"/>
      <c r="F1" s="469"/>
      <c r="G1" s="469"/>
      <c r="H1" s="469"/>
      <c r="I1" s="469"/>
      <c r="J1" s="469"/>
      <c r="K1" s="469"/>
    </row>
    <row r="2" spans="1:11" ht="12.75" customHeight="1">
      <c r="A2" s="470" t="s">
        <v>623</v>
      </c>
      <c r="B2" s="470"/>
      <c r="C2" s="470"/>
      <c r="D2" s="470"/>
      <c r="E2" s="470"/>
      <c r="F2" s="470"/>
      <c r="G2" s="470"/>
      <c r="H2" s="470"/>
      <c r="I2" s="470"/>
      <c r="J2" s="470"/>
      <c r="K2" s="470"/>
    </row>
    <row r="3" spans="1:11" ht="12.75" customHeight="1">
      <c r="A3" s="466" t="s">
        <v>133</v>
      </c>
      <c r="B3" s="467"/>
      <c r="C3" s="467"/>
      <c r="D3" s="467"/>
      <c r="E3" s="467"/>
      <c r="F3" s="467"/>
      <c r="G3" s="467"/>
      <c r="H3" s="467"/>
      <c r="I3" s="467"/>
      <c r="J3" s="467"/>
      <c r="K3" s="468"/>
    </row>
    <row r="4" spans="1:11" ht="22.5">
      <c r="A4" s="471" t="s">
        <v>134</v>
      </c>
      <c r="B4" s="471"/>
      <c r="C4" s="471"/>
      <c r="D4" s="471"/>
      <c r="E4" s="471"/>
      <c r="F4" s="471"/>
      <c r="G4" s="471"/>
      <c r="H4" s="471"/>
      <c r="I4" s="143" t="s">
        <v>239</v>
      </c>
      <c r="J4" s="142" t="s">
        <v>136</v>
      </c>
      <c r="K4" s="142" t="s">
        <v>137</v>
      </c>
    </row>
    <row r="5" spans="1:11" ht="12.75">
      <c r="A5" s="465">
        <v>1</v>
      </c>
      <c r="B5" s="465"/>
      <c r="C5" s="465"/>
      <c r="D5" s="465"/>
      <c r="E5" s="465"/>
      <c r="F5" s="465"/>
      <c r="G5" s="465"/>
      <c r="H5" s="465"/>
      <c r="I5" s="57">
        <v>2</v>
      </c>
      <c r="J5" s="58" t="s">
        <v>57</v>
      </c>
      <c r="K5" s="58" t="s">
        <v>58</v>
      </c>
    </row>
    <row r="6" spans="1:11" ht="12.75" customHeight="1">
      <c r="A6" s="397" t="s">
        <v>303</v>
      </c>
      <c r="B6" s="398"/>
      <c r="C6" s="398"/>
      <c r="D6" s="398"/>
      <c r="E6" s="398"/>
      <c r="F6" s="398"/>
      <c r="G6" s="398"/>
      <c r="H6" s="398"/>
      <c r="I6" s="463"/>
      <c r="J6" s="463"/>
      <c r="K6" s="464"/>
    </row>
    <row r="7" spans="1:11" ht="12.75" customHeight="1">
      <c r="A7" s="459" t="s">
        <v>304</v>
      </c>
      <c r="B7" s="459"/>
      <c r="C7" s="459"/>
      <c r="D7" s="459"/>
      <c r="E7" s="459"/>
      <c r="F7" s="459"/>
      <c r="G7" s="459"/>
      <c r="H7" s="459"/>
      <c r="I7" s="1">
        <v>1</v>
      </c>
      <c r="J7" s="266">
        <v>-47279483</v>
      </c>
      <c r="K7" s="254">
        <v>-67103536</v>
      </c>
    </row>
    <row r="8" spans="1:11" ht="12.75" customHeight="1">
      <c r="A8" s="459" t="s">
        <v>305</v>
      </c>
      <c r="B8" s="459"/>
      <c r="C8" s="459"/>
      <c r="D8" s="459"/>
      <c r="E8" s="459"/>
      <c r="F8" s="459"/>
      <c r="G8" s="459"/>
      <c r="H8" s="459"/>
      <c r="I8" s="1">
        <v>2</v>
      </c>
      <c r="J8" s="266">
        <v>42032721</v>
      </c>
      <c r="K8" s="254">
        <v>56363795</v>
      </c>
    </row>
    <row r="9" spans="1:11" ht="12.75" customHeight="1">
      <c r="A9" s="459" t="s">
        <v>306</v>
      </c>
      <c r="B9" s="459"/>
      <c r="C9" s="459"/>
      <c r="D9" s="459"/>
      <c r="E9" s="459"/>
      <c r="F9" s="459"/>
      <c r="G9" s="459"/>
      <c r="H9" s="459"/>
      <c r="I9" s="1">
        <v>3</v>
      </c>
      <c r="J9" s="266">
        <v>23453992</v>
      </c>
      <c r="K9" s="254"/>
    </row>
    <row r="10" spans="1:11" ht="12.75" customHeight="1">
      <c r="A10" s="459" t="s">
        <v>307</v>
      </c>
      <c r="B10" s="459"/>
      <c r="C10" s="459"/>
      <c r="D10" s="459"/>
      <c r="E10" s="459"/>
      <c r="F10" s="459"/>
      <c r="G10" s="459"/>
      <c r="H10" s="459"/>
      <c r="I10" s="1">
        <v>4</v>
      </c>
      <c r="J10" s="266">
        <v>0</v>
      </c>
      <c r="K10" s="254"/>
    </row>
    <row r="11" spans="1:11" ht="12.75" customHeight="1">
      <c r="A11" s="459" t="s">
        <v>308</v>
      </c>
      <c r="B11" s="459"/>
      <c r="C11" s="459"/>
      <c r="D11" s="459"/>
      <c r="E11" s="459"/>
      <c r="F11" s="459"/>
      <c r="G11" s="459"/>
      <c r="H11" s="459"/>
      <c r="I11" s="1">
        <v>5</v>
      </c>
      <c r="J11" s="266">
        <v>0</v>
      </c>
      <c r="K11" s="254">
        <v>1440290</v>
      </c>
    </row>
    <row r="12" spans="1:11" ht="12.75" customHeight="1">
      <c r="A12" s="459" t="s">
        <v>309</v>
      </c>
      <c r="B12" s="459"/>
      <c r="C12" s="459"/>
      <c r="D12" s="459"/>
      <c r="E12" s="459"/>
      <c r="F12" s="459"/>
      <c r="G12" s="459"/>
      <c r="H12" s="459"/>
      <c r="I12" s="1">
        <v>6</v>
      </c>
      <c r="J12" s="266">
        <v>19863524</v>
      </c>
      <c r="K12" s="254">
        <v>27158343</v>
      </c>
    </row>
    <row r="13" spans="1:11" ht="12.75" customHeight="1">
      <c r="A13" s="458" t="s">
        <v>310</v>
      </c>
      <c r="B13" s="458"/>
      <c r="C13" s="458"/>
      <c r="D13" s="458"/>
      <c r="E13" s="458"/>
      <c r="F13" s="458"/>
      <c r="G13" s="458"/>
      <c r="H13" s="458"/>
      <c r="I13" s="1">
        <v>7</v>
      </c>
      <c r="J13" s="53">
        <f>SUM(J7:J12)</f>
        <v>38070754</v>
      </c>
      <c r="K13" s="45">
        <f>SUM(K7:K12)</f>
        <v>17858892</v>
      </c>
    </row>
    <row r="14" spans="1:11" ht="12.75" customHeight="1">
      <c r="A14" s="459" t="s">
        <v>311</v>
      </c>
      <c r="B14" s="459"/>
      <c r="C14" s="459"/>
      <c r="D14" s="459"/>
      <c r="E14" s="459"/>
      <c r="F14" s="459"/>
      <c r="G14" s="459"/>
      <c r="H14" s="459"/>
      <c r="I14" s="1">
        <v>8</v>
      </c>
      <c r="J14" s="266">
        <v>0</v>
      </c>
      <c r="K14" s="254">
        <v>28421030</v>
      </c>
    </row>
    <row r="15" spans="1:11" ht="12.75" customHeight="1">
      <c r="A15" s="459" t="s">
        <v>312</v>
      </c>
      <c r="B15" s="459"/>
      <c r="C15" s="459"/>
      <c r="D15" s="459"/>
      <c r="E15" s="459"/>
      <c r="F15" s="459"/>
      <c r="G15" s="459"/>
      <c r="H15" s="459"/>
      <c r="I15" s="1">
        <v>9</v>
      </c>
      <c r="J15" s="266">
        <v>6643399</v>
      </c>
      <c r="K15" s="254">
        <v>4654503</v>
      </c>
    </row>
    <row r="16" spans="1:11" ht="12.75" customHeight="1">
      <c r="A16" s="459" t="s">
        <v>313</v>
      </c>
      <c r="B16" s="459"/>
      <c r="C16" s="459"/>
      <c r="D16" s="459"/>
      <c r="E16" s="459"/>
      <c r="F16" s="459"/>
      <c r="G16" s="459"/>
      <c r="H16" s="459"/>
      <c r="I16" s="1">
        <v>10</v>
      </c>
      <c r="J16" s="266">
        <v>240633</v>
      </c>
      <c r="K16" s="254"/>
    </row>
    <row r="17" spans="1:11" ht="12.75" customHeight="1">
      <c r="A17" s="459" t="s">
        <v>314</v>
      </c>
      <c r="B17" s="459"/>
      <c r="C17" s="459"/>
      <c r="D17" s="459"/>
      <c r="E17" s="459"/>
      <c r="F17" s="459"/>
      <c r="G17" s="459"/>
      <c r="H17" s="459"/>
      <c r="I17" s="1">
        <v>11</v>
      </c>
      <c r="J17" s="266">
        <v>14928567</v>
      </c>
      <c r="K17" s="254">
        <v>7006935</v>
      </c>
    </row>
    <row r="18" spans="1:11" ht="12.75" customHeight="1">
      <c r="A18" s="458" t="s">
        <v>315</v>
      </c>
      <c r="B18" s="458"/>
      <c r="C18" s="458"/>
      <c r="D18" s="458"/>
      <c r="E18" s="458"/>
      <c r="F18" s="458"/>
      <c r="G18" s="458"/>
      <c r="H18" s="458"/>
      <c r="I18" s="1">
        <v>12</v>
      </c>
      <c r="J18" s="53">
        <f>SUM(J14:J17)</f>
        <v>21812599</v>
      </c>
      <c r="K18" s="45">
        <f>SUM(K14:K17)</f>
        <v>40082468</v>
      </c>
    </row>
    <row r="19" spans="1:11" ht="12.75" customHeight="1">
      <c r="A19" s="458" t="s">
        <v>316</v>
      </c>
      <c r="B19" s="458"/>
      <c r="C19" s="458"/>
      <c r="D19" s="458"/>
      <c r="E19" s="458"/>
      <c r="F19" s="458"/>
      <c r="G19" s="458"/>
      <c r="H19" s="458"/>
      <c r="I19" s="1">
        <v>13</v>
      </c>
      <c r="J19" s="53">
        <f>IF(J13&gt;J18,J13-J18,0)</f>
        <v>16258155</v>
      </c>
      <c r="K19" s="45">
        <f>IF(K13&gt;K18,K13-K18,0)</f>
        <v>0</v>
      </c>
    </row>
    <row r="20" spans="1:11" ht="12.75" customHeight="1">
      <c r="A20" s="458" t="s">
        <v>317</v>
      </c>
      <c r="B20" s="458"/>
      <c r="C20" s="458"/>
      <c r="D20" s="458"/>
      <c r="E20" s="458"/>
      <c r="F20" s="458"/>
      <c r="G20" s="458"/>
      <c r="H20" s="458"/>
      <c r="I20" s="1">
        <v>14</v>
      </c>
      <c r="J20" s="53">
        <f>IF(J18&gt;J13,J18-J13,0)</f>
        <v>0</v>
      </c>
      <c r="K20" s="45">
        <f>IF(K18&gt;K13,K18-K13,0)</f>
        <v>22223576</v>
      </c>
    </row>
    <row r="21" spans="1:11" ht="12.75" customHeight="1">
      <c r="A21" s="397" t="s">
        <v>318</v>
      </c>
      <c r="B21" s="398"/>
      <c r="C21" s="398"/>
      <c r="D21" s="398"/>
      <c r="E21" s="398"/>
      <c r="F21" s="398"/>
      <c r="G21" s="398"/>
      <c r="H21" s="398"/>
      <c r="I21" s="463"/>
      <c r="J21" s="463"/>
      <c r="K21" s="464"/>
    </row>
    <row r="22" spans="1:11" ht="12.75" customHeight="1">
      <c r="A22" s="459" t="s">
        <v>319</v>
      </c>
      <c r="B22" s="459"/>
      <c r="C22" s="459"/>
      <c r="D22" s="459"/>
      <c r="E22" s="459"/>
      <c r="F22" s="459"/>
      <c r="G22" s="459"/>
      <c r="H22" s="459"/>
      <c r="I22" s="1">
        <v>15</v>
      </c>
      <c r="J22" s="266">
        <v>0</v>
      </c>
      <c r="K22" s="7">
        <v>0</v>
      </c>
    </row>
    <row r="23" spans="1:11" ht="12.75" customHeight="1">
      <c r="A23" s="459" t="s">
        <v>320</v>
      </c>
      <c r="B23" s="459"/>
      <c r="C23" s="459"/>
      <c r="D23" s="459"/>
      <c r="E23" s="459"/>
      <c r="F23" s="459"/>
      <c r="G23" s="459"/>
      <c r="H23" s="459"/>
      <c r="I23" s="1">
        <v>16</v>
      </c>
      <c r="J23" s="266">
        <v>0</v>
      </c>
      <c r="K23" s="7">
        <v>0</v>
      </c>
    </row>
    <row r="24" spans="1:11" ht="12.75" customHeight="1">
      <c r="A24" s="459" t="s">
        <v>321</v>
      </c>
      <c r="B24" s="459"/>
      <c r="C24" s="459"/>
      <c r="D24" s="459"/>
      <c r="E24" s="459"/>
      <c r="F24" s="459"/>
      <c r="G24" s="459"/>
      <c r="H24" s="459"/>
      <c r="I24" s="1">
        <v>17</v>
      </c>
      <c r="J24" s="266">
        <v>0</v>
      </c>
      <c r="K24" s="7">
        <v>0</v>
      </c>
    </row>
    <row r="25" spans="1:11" ht="12.75" customHeight="1">
      <c r="A25" s="459" t="s">
        <v>322</v>
      </c>
      <c r="B25" s="459"/>
      <c r="C25" s="459"/>
      <c r="D25" s="459"/>
      <c r="E25" s="459"/>
      <c r="F25" s="459"/>
      <c r="G25" s="459"/>
      <c r="H25" s="459"/>
      <c r="I25" s="1">
        <v>18</v>
      </c>
      <c r="J25" s="266">
        <v>0</v>
      </c>
      <c r="K25" s="7">
        <v>0</v>
      </c>
    </row>
    <row r="26" spans="1:11" ht="12.75" customHeight="1">
      <c r="A26" s="459" t="s">
        <v>323</v>
      </c>
      <c r="B26" s="459"/>
      <c r="C26" s="459"/>
      <c r="D26" s="459"/>
      <c r="E26" s="459"/>
      <c r="F26" s="459"/>
      <c r="G26" s="459"/>
      <c r="H26" s="459"/>
      <c r="I26" s="1">
        <v>19</v>
      </c>
      <c r="J26" s="266">
        <v>0</v>
      </c>
      <c r="K26" s="7">
        <v>0</v>
      </c>
    </row>
    <row r="27" spans="1:11" ht="12.75" customHeight="1">
      <c r="A27" s="458" t="s">
        <v>324</v>
      </c>
      <c r="B27" s="458"/>
      <c r="C27" s="458"/>
      <c r="D27" s="458"/>
      <c r="E27" s="458"/>
      <c r="F27" s="458"/>
      <c r="G27" s="458"/>
      <c r="H27" s="458"/>
      <c r="I27" s="1">
        <v>20</v>
      </c>
      <c r="J27" s="53">
        <f>SUM(J22:J26)</f>
        <v>0</v>
      </c>
      <c r="K27" s="45">
        <f>SUM(K22:K26)</f>
        <v>0</v>
      </c>
    </row>
    <row r="28" spans="1:11" ht="12.75" customHeight="1">
      <c r="A28" s="459" t="s">
        <v>325</v>
      </c>
      <c r="B28" s="459"/>
      <c r="C28" s="459"/>
      <c r="D28" s="459"/>
      <c r="E28" s="459"/>
      <c r="F28" s="459"/>
      <c r="G28" s="459"/>
      <c r="H28" s="459"/>
      <c r="I28" s="1">
        <v>21</v>
      </c>
      <c r="J28" s="266">
        <v>24049347</v>
      </c>
      <c r="K28" s="254">
        <v>34470312</v>
      </c>
    </row>
    <row r="29" spans="1:11" ht="12.75" customHeight="1">
      <c r="A29" s="459" t="s">
        <v>326</v>
      </c>
      <c r="B29" s="459"/>
      <c r="C29" s="459"/>
      <c r="D29" s="459"/>
      <c r="E29" s="459"/>
      <c r="F29" s="459"/>
      <c r="G29" s="459"/>
      <c r="H29" s="459"/>
      <c r="I29" s="1">
        <v>22</v>
      </c>
      <c r="J29" s="266">
        <v>0</v>
      </c>
      <c r="K29" s="254"/>
    </row>
    <row r="30" spans="1:11" ht="12.75" customHeight="1">
      <c r="A30" s="459" t="s">
        <v>327</v>
      </c>
      <c r="B30" s="459"/>
      <c r="C30" s="459"/>
      <c r="D30" s="459"/>
      <c r="E30" s="459"/>
      <c r="F30" s="459"/>
      <c r="G30" s="459"/>
      <c r="H30" s="459"/>
      <c r="I30" s="1">
        <v>23</v>
      </c>
      <c r="J30" s="266">
        <v>0</v>
      </c>
      <c r="K30" s="254"/>
    </row>
    <row r="31" spans="1:11" ht="12.75" customHeight="1">
      <c r="A31" s="458" t="s">
        <v>328</v>
      </c>
      <c r="B31" s="458"/>
      <c r="C31" s="458"/>
      <c r="D31" s="458"/>
      <c r="E31" s="458"/>
      <c r="F31" s="458"/>
      <c r="G31" s="458"/>
      <c r="H31" s="458"/>
      <c r="I31" s="1">
        <v>24</v>
      </c>
      <c r="J31" s="53">
        <f>SUM(J28:J30)</f>
        <v>24049347</v>
      </c>
      <c r="K31" s="45">
        <f>SUM(K28:K30)</f>
        <v>34470312</v>
      </c>
    </row>
    <row r="32" spans="1:11" ht="12.75" customHeight="1">
      <c r="A32" s="458" t="s">
        <v>329</v>
      </c>
      <c r="B32" s="458"/>
      <c r="C32" s="458"/>
      <c r="D32" s="458"/>
      <c r="E32" s="458"/>
      <c r="F32" s="458"/>
      <c r="G32" s="458"/>
      <c r="H32" s="458"/>
      <c r="I32" s="1">
        <v>25</v>
      </c>
      <c r="J32" s="53">
        <f>IF(J27&gt;J31,J27-J31,0)</f>
        <v>0</v>
      </c>
      <c r="K32" s="45">
        <f>IF(K27&gt;K31,K27-K31,0)</f>
        <v>0</v>
      </c>
    </row>
    <row r="33" spans="1:11" ht="12.75" customHeight="1">
      <c r="A33" s="458" t="s">
        <v>330</v>
      </c>
      <c r="B33" s="458"/>
      <c r="C33" s="458"/>
      <c r="D33" s="458"/>
      <c r="E33" s="458"/>
      <c r="F33" s="458"/>
      <c r="G33" s="458"/>
      <c r="H33" s="458"/>
      <c r="I33" s="1">
        <v>26</v>
      </c>
      <c r="J33" s="53">
        <f>IF(J31&gt;J27,J31-J27,0)</f>
        <v>24049347</v>
      </c>
      <c r="K33" s="45">
        <f>IF(K31&gt;K27,K31-K27,0)</f>
        <v>34470312</v>
      </c>
    </row>
    <row r="34" spans="1:11" ht="12.75" customHeight="1">
      <c r="A34" s="397" t="s">
        <v>331</v>
      </c>
      <c r="B34" s="398"/>
      <c r="C34" s="398"/>
      <c r="D34" s="398"/>
      <c r="E34" s="398"/>
      <c r="F34" s="398"/>
      <c r="G34" s="398"/>
      <c r="H34" s="398"/>
      <c r="I34" s="463"/>
      <c r="J34" s="463"/>
      <c r="K34" s="464"/>
    </row>
    <row r="35" spans="1:11" ht="12.75" customHeight="1">
      <c r="A35" s="459" t="s">
        <v>332</v>
      </c>
      <c r="B35" s="459"/>
      <c r="C35" s="459"/>
      <c r="D35" s="459"/>
      <c r="E35" s="459"/>
      <c r="F35" s="459"/>
      <c r="G35" s="459"/>
      <c r="H35" s="459"/>
      <c r="I35" s="1">
        <v>27</v>
      </c>
      <c r="J35" s="266">
        <v>0</v>
      </c>
      <c r="K35" s="254">
        <v>0</v>
      </c>
    </row>
    <row r="36" spans="1:11" ht="12.75">
      <c r="A36" s="459" t="s">
        <v>333</v>
      </c>
      <c r="B36" s="459"/>
      <c r="C36" s="459"/>
      <c r="D36" s="459"/>
      <c r="E36" s="459"/>
      <c r="F36" s="459"/>
      <c r="G36" s="459"/>
      <c r="H36" s="459"/>
      <c r="I36" s="1">
        <v>28</v>
      </c>
      <c r="J36" s="266">
        <v>15625164</v>
      </c>
      <c r="K36" s="254">
        <v>78503969</v>
      </c>
    </row>
    <row r="37" spans="1:11" ht="12.75" customHeight="1">
      <c r="A37" s="459" t="s">
        <v>334</v>
      </c>
      <c r="B37" s="459"/>
      <c r="C37" s="459"/>
      <c r="D37" s="459"/>
      <c r="E37" s="459"/>
      <c r="F37" s="459"/>
      <c r="G37" s="459"/>
      <c r="H37" s="459"/>
      <c r="I37" s="1">
        <v>29</v>
      </c>
      <c r="J37" s="266">
        <v>0</v>
      </c>
      <c r="K37" s="254"/>
    </row>
    <row r="38" spans="1:11" ht="12.75" customHeight="1">
      <c r="A38" s="458" t="s">
        <v>335</v>
      </c>
      <c r="B38" s="458"/>
      <c r="C38" s="458"/>
      <c r="D38" s="458"/>
      <c r="E38" s="458"/>
      <c r="F38" s="458"/>
      <c r="G38" s="458"/>
      <c r="H38" s="458"/>
      <c r="I38" s="1">
        <v>30</v>
      </c>
      <c r="J38" s="53">
        <f>SUM(J35:J37)</f>
        <v>15625164</v>
      </c>
      <c r="K38" s="45">
        <f>SUM(K35:K37)</f>
        <v>78503969</v>
      </c>
    </row>
    <row r="39" spans="1:11" ht="12.75" customHeight="1">
      <c r="A39" s="459" t="s">
        <v>336</v>
      </c>
      <c r="B39" s="459"/>
      <c r="C39" s="459"/>
      <c r="D39" s="459"/>
      <c r="E39" s="459"/>
      <c r="F39" s="459"/>
      <c r="G39" s="459"/>
      <c r="H39" s="459"/>
      <c r="I39" s="1">
        <v>31</v>
      </c>
      <c r="J39" s="266">
        <v>6764652</v>
      </c>
      <c r="K39" s="254">
        <v>17384037</v>
      </c>
    </row>
    <row r="40" spans="1:11" ht="12.75" customHeight="1">
      <c r="A40" s="459" t="s">
        <v>337</v>
      </c>
      <c r="B40" s="459"/>
      <c r="C40" s="459"/>
      <c r="D40" s="459"/>
      <c r="E40" s="459"/>
      <c r="F40" s="459"/>
      <c r="G40" s="459"/>
      <c r="H40" s="459"/>
      <c r="I40" s="1">
        <v>32</v>
      </c>
      <c r="J40" s="266">
        <v>0</v>
      </c>
      <c r="K40" s="254"/>
    </row>
    <row r="41" spans="1:11" ht="12.75" customHeight="1">
      <c r="A41" s="459" t="s">
        <v>338</v>
      </c>
      <c r="B41" s="459"/>
      <c r="C41" s="459"/>
      <c r="D41" s="459"/>
      <c r="E41" s="459"/>
      <c r="F41" s="459"/>
      <c r="G41" s="459"/>
      <c r="H41" s="459"/>
      <c r="I41" s="1">
        <v>33</v>
      </c>
      <c r="J41" s="266">
        <v>0</v>
      </c>
      <c r="K41" s="254"/>
    </row>
    <row r="42" spans="1:11" ht="12.75" customHeight="1">
      <c r="A42" s="459" t="s">
        <v>339</v>
      </c>
      <c r="B42" s="459"/>
      <c r="C42" s="459"/>
      <c r="D42" s="459"/>
      <c r="E42" s="459"/>
      <c r="F42" s="459"/>
      <c r="G42" s="459"/>
      <c r="H42" s="459"/>
      <c r="I42" s="1">
        <v>34</v>
      </c>
      <c r="J42" s="266">
        <v>0</v>
      </c>
      <c r="K42" s="254"/>
    </row>
    <row r="43" spans="1:11" ht="12.75" customHeight="1">
      <c r="A43" s="459" t="s">
        <v>340</v>
      </c>
      <c r="B43" s="459"/>
      <c r="C43" s="459"/>
      <c r="D43" s="459"/>
      <c r="E43" s="459"/>
      <c r="F43" s="459"/>
      <c r="G43" s="459"/>
      <c r="H43" s="459"/>
      <c r="I43" s="1">
        <v>35</v>
      </c>
      <c r="J43" s="266">
        <v>0</v>
      </c>
      <c r="K43" s="254">
        <v>4247425</v>
      </c>
    </row>
    <row r="44" spans="1:11" ht="12.75" customHeight="1">
      <c r="A44" s="458" t="s">
        <v>341</v>
      </c>
      <c r="B44" s="458"/>
      <c r="C44" s="458"/>
      <c r="D44" s="458"/>
      <c r="E44" s="458"/>
      <c r="F44" s="458"/>
      <c r="G44" s="458"/>
      <c r="H44" s="458"/>
      <c r="I44" s="1">
        <v>36</v>
      </c>
      <c r="J44" s="53">
        <f>SUM(J39:J43)</f>
        <v>6764652</v>
      </c>
      <c r="K44" s="45">
        <f>SUM(K39:K43)</f>
        <v>21631462</v>
      </c>
    </row>
    <row r="45" spans="1:11" ht="12.75" customHeight="1">
      <c r="A45" s="458" t="s">
        <v>342</v>
      </c>
      <c r="B45" s="458"/>
      <c r="C45" s="458"/>
      <c r="D45" s="458"/>
      <c r="E45" s="458"/>
      <c r="F45" s="458"/>
      <c r="G45" s="458"/>
      <c r="H45" s="458"/>
      <c r="I45" s="1">
        <v>37</v>
      </c>
      <c r="J45" s="53">
        <f>IF(J38&gt;J44,J38-J44,0)</f>
        <v>8860512</v>
      </c>
      <c r="K45" s="45">
        <f>IF(K38&gt;K44,K38-K44,0)</f>
        <v>56872507</v>
      </c>
    </row>
    <row r="46" spans="1:11" ht="12.75" customHeight="1">
      <c r="A46" s="458" t="s">
        <v>343</v>
      </c>
      <c r="B46" s="458"/>
      <c r="C46" s="458"/>
      <c r="D46" s="458"/>
      <c r="E46" s="458"/>
      <c r="F46" s="458"/>
      <c r="G46" s="458"/>
      <c r="H46" s="458"/>
      <c r="I46" s="1">
        <v>38</v>
      </c>
      <c r="J46" s="53">
        <f>IF(J44&gt;J38,J44-J38,0)</f>
        <v>0</v>
      </c>
      <c r="K46" s="45">
        <f>IF(K44&gt;K38,K44-K38,0)</f>
        <v>0</v>
      </c>
    </row>
    <row r="47" spans="1:11" ht="12.75" customHeight="1">
      <c r="A47" s="459" t="s">
        <v>344</v>
      </c>
      <c r="B47" s="460"/>
      <c r="C47" s="460"/>
      <c r="D47" s="460"/>
      <c r="E47" s="460"/>
      <c r="F47" s="460"/>
      <c r="G47" s="460"/>
      <c r="H47" s="461"/>
      <c r="I47" s="1">
        <v>39</v>
      </c>
      <c r="J47" s="53">
        <f>IF(J19-J20+J32-J33+J45-J46&gt;0,J19-J20+J32-J33+J45-J46,0)</f>
        <v>1069320</v>
      </c>
      <c r="K47" s="45">
        <f>IF(K19-K20+K32-K33+K45-K46&gt;0,K19-K20+K32-K33+K45-K46,0)</f>
        <v>178619</v>
      </c>
    </row>
    <row r="48" spans="1:11" ht="12.75" customHeight="1">
      <c r="A48" s="459" t="s">
        <v>345</v>
      </c>
      <c r="B48" s="460"/>
      <c r="C48" s="460"/>
      <c r="D48" s="460"/>
      <c r="E48" s="460"/>
      <c r="F48" s="460"/>
      <c r="G48" s="460"/>
      <c r="H48" s="461"/>
      <c r="I48" s="1">
        <v>40</v>
      </c>
      <c r="J48" s="53">
        <f>IF(J20-J19+J33-J32+J46-J45&gt;0,J20-J19+J33-J32+J46-J45,0)</f>
        <v>0</v>
      </c>
      <c r="K48" s="45">
        <f>IF(K20-K19+K33-K32+K46-K45&gt;0,K20-K19+K33-K32+K46-K45,0)</f>
        <v>0</v>
      </c>
    </row>
    <row r="49" spans="1:11" ht="12.75" customHeight="1">
      <c r="A49" s="459" t="s">
        <v>346</v>
      </c>
      <c r="B49" s="460"/>
      <c r="C49" s="460"/>
      <c r="D49" s="460"/>
      <c r="E49" s="460"/>
      <c r="F49" s="460"/>
      <c r="G49" s="460"/>
      <c r="H49" s="461"/>
      <c r="I49" s="1">
        <v>41</v>
      </c>
      <c r="J49" s="266">
        <v>1215915</v>
      </c>
      <c r="K49" s="255">
        <v>1215915</v>
      </c>
    </row>
    <row r="50" spans="1:11" ht="12.75" customHeight="1">
      <c r="A50" s="459" t="s">
        <v>347</v>
      </c>
      <c r="B50" s="460"/>
      <c r="C50" s="460"/>
      <c r="D50" s="460"/>
      <c r="E50" s="460"/>
      <c r="F50" s="460"/>
      <c r="G50" s="460"/>
      <c r="H50" s="461"/>
      <c r="I50" s="1">
        <v>42</v>
      </c>
      <c r="J50" s="266">
        <f>IF(J47=0,0,J47)</f>
        <v>1069320</v>
      </c>
      <c r="K50" s="45">
        <f>IF(K47=0,0,K47)</f>
        <v>178619</v>
      </c>
    </row>
    <row r="51" spans="1:11" ht="12.75" customHeight="1">
      <c r="A51" s="459" t="s">
        <v>348</v>
      </c>
      <c r="B51" s="460"/>
      <c r="C51" s="460"/>
      <c r="D51" s="460"/>
      <c r="E51" s="460"/>
      <c r="F51" s="460"/>
      <c r="G51" s="460"/>
      <c r="H51" s="461"/>
      <c r="I51" s="1">
        <v>43</v>
      </c>
      <c r="J51" s="266">
        <f>IF(J48=0,0,J48)</f>
        <v>0</v>
      </c>
      <c r="K51" s="45">
        <f>IF(K48=0,0,K48)</f>
        <v>0</v>
      </c>
    </row>
    <row r="52" spans="1:12" ht="12.75" customHeight="1">
      <c r="A52" s="412" t="s">
        <v>349</v>
      </c>
      <c r="B52" s="413"/>
      <c r="C52" s="413"/>
      <c r="D52" s="413"/>
      <c r="E52" s="413"/>
      <c r="F52" s="413"/>
      <c r="G52" s="413"/>
      <c r="H52" s="462"/>
      <c r="I52" s="4">
        <v>44</v>
      </c>
      <c r="J52" s="54">
        <f>J49+J50-J51</f>
        <v>2285235</v>
      </c>
      <c r="K52" s="51">
        <f>K49+K50-K51</f>
        <v>1394534</v>
      </c>
      <c r="L52" s="105">
        <f>K52-'Balance sheet'!K64</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conditionalFormatting sqref="L52">
    <cfRule type="cellIs" priority="1" dxfId="2" operator="notEqual">
      <formula>0</formula>
    </cfRule>
  </conditionalFormatting>
  <dataValidations count="3">
    <dataValidation type="whole" operator="notEqual" allowBlank="1" showInputMessage="1" showErrorMessage="1" errorTitle="Pogrešan unos" error="Mogu se unijeti samo cjelobrojne vrijednosti." sqref="J7:K12 J39:K43 J35:K37 J28:K30 J22:K26 J14:K17 J49:K51">
      <formula1>9999999998</formula1>
    </dataValidation>
    <dataValidation type="whole" operator="greaterThanOrEqual" allowBlank="1" showInputMessage="1" showErrorMessage="1" errorTitle="Pogrešan unos" error="Mogu se unijeti samo cjelobrojne pozitivne vrijednosti." sqref="J13:K13 J44:K48 J27:K27 J18:K20 J52:K52 J31:K33 J38:K38">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80" r:id="rId1"/>
  <ignoredErrors>
    <ignoredError sqref="J5:K5" numberStoredAsText="1"/>
    <ignoredError sqref="J50:J51" unlockedFormula="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4" customWidth="1"/>
  </cols>
  <sheetData>
    <row r="1" spans="1:11" ht="12.75" customHeight="1">
      <c r="A1" s="469" t="s">
        <v>48</v>
      </c>
      <c r="B1" s="469"/>
      <c r="C1" s="469"/>
      <c r="D1" s="469"/>
      <c r="E1" s="469"/>
      <c r="F1" s="469"/>
      <c r="G1" s="469"/>
      <c r="H1" s="469"/>
      <c r="I1" s="469"/>
      <c r="J1" s="469"/>
      <c r="K1" s="469"/>
    </row>
    <row r="2" spans="1:11" ht="12.75" customHeight="1">
      <c r="A2" s="480" t="s">
        <v>3</v>
      </c>
      <c r="B2" s="480"/>
      <c r="C2" s="480"/>
      <c r="D2" s="480"/>
      <c r="E2" s="480"/>
      <c r="F2" s="480"/>
      <c r="G2" s="480"/>
      <c r="H2" s="480"/>
      <c r="I2" s="480"/>
      <c r="J2" s="480"/>
      <c r="K2" s="480"/>
    </row>
    <row r="3" spans="1:11" ht="12.75">
      <c r="A3" s="479" t="s">
        <v>4</v>
      </c>
      <c r="B3" s="479"/>
      <c r="C3" s="479"/>
      <c r="D3" s="479"/>
      <c r="E3" s="479"/>
      <c r="F3" s="479"/>
      <c r="G3" s="479"/>
      <c r="H3" s="479"/>
      <c r="I3" s="479"/>
      <c r="J3" s="479"/>
      <c r="K3" s="479"/>
    </row>
    <row r="4" spans="1:11" ht="33.75">
      <c r="A4" s="471" t="s">
        <v>16</v>
      </c>
      <c r="B4" s="471"/>
      <c r="C4" s="471"/>
      <c r="D4" s="471"/>
      <c r="E4" s="471"/>
      <c r="F4" s="471"/>
      <c r="G4" s="471"/>
      <c r="H4" s="471"/>
      <c r="I4" s="55" t="s">
        <v>56</v>
      </c>
      <c r="J4" s="56" t="s">
        <v>59</v>
      </c>
      <c r="K4" s="56" t="s">
        <v>60</v>
      </c>
    </row>
    <row r="5" spans="1:11" ht="12.75">
      <c r="A5" s="478">
        <v>1</v>
      </c>
      <c r="B5" s="478"/>
      <c r="C5" s="478"/>
      <c r="D5" s="478"/>
      <c r="E5" s="478"/>
      <c r="F5" s="478"/>
      <c r="G5" s="478"/>
      <c r="H5" s="478"/>
      <c r="I5" s="61">
        <v>2</v>
      </c>
      <c r="J5" s="62" t="s">
        <v>57</v>
      </c>
      <c r="K5" s="62" t="s">
        <v>58</v>
      </c>
    </row>
    <row r="6" spans="1:11" ht="12.75">
      <c r="A6" s="397" t="s">
        <v>35</v>
      </c>
      <c r="B6" s="398"/>
      <c r="C6" s="398"/>
      <c r="D6" s="398"/>
      <c r="E6" s="398"/>
      <c r="F6" s="398"/>
      <c r="G6" s="398"/>
      <c r="H6" s="398"/>
      <c r="I6" s="472"/>
      <c r="J6" s="472"/>
      <c r="K6" s="473"/>
    </row>
    <row r="7" spans="1:11" ht="12.75">
      <c r="A7" s="391" t="s">
        <v>50</v>
      </c>
      <c r="B7" s="392"/>
      <c r="C7" s="392"/>
      <c r="D7" s="392"/>
      <c r="E7" s="392"/>
      <c r="F7" s="392"/>
      <c r="G7" s="392"/>
      <c r="H7" s="392"/>
      <c r="I7" s="1">
        <v>1</v>
      </c>
      <c r="J7" s="5"/>
      <c r="K7" s="7"/>
    </row>
    <row r="8" spans="1:11" ht="12.75">
      <c r="A8" s="391" t="s">
        <v>23</v>
      </c>
      <c r="B8" s="392"/>
      <c r="C8" s="392"/>
      <c r="D8" s="392"/>
      <c r="E8" s="392"/>
      <c r="F8" s="392"/>
      <c r="G8" s="392"/>
      <c r="H8" s="392"/>
      <c r="I8" s="1">
        <v>2</v>
      </c>
      <c r="J8" s="5"/>
      <c r="K8" s="7"/>
    </row>
    <row r="9" spans="1:11" ht="12.75">
      <c r="A9" s="391" t="s">
        <v>24</v>
      </c>
      <c r="B9" s="392"/>
      <c r="C9" s="392"/>
      <c r="D9" s="392"/>
      <c r="E9" s="392"/>
      <c r="F9" s="392"/>
      <c r="G9" s="392"/>
      <c r="H9" s="392"/>
      <c r="I9" s="1">
        <v>3</v>
      </c>
      <c r="J9" s="5"/>
      <c r="K9" s="7"/>
    </row>
    <row r="10" spans="1:11" ht="12.75">
      <c r="A10" s="391" t="s">
        <v>25</v>
      </c>
      <c r="B10" s="392"/>
      <c r="C10" s="392"/>
      <c r="D10" s="392"/>
      <c r="E10" s="392"/>
      <c r="F10" s="392"/>
      <c r="G10" s="392"/>
      <c r="H10" s="392"/>
      <c r="I10" s="1">
        <v>4</v>
      </c>
      <c r="J10" s="5"/>
      <c r="K10" s="7"/>
    </row>
    <row r="11" spans="1:11" ht="12.75">
      <c r="A11" s="391" t="s">
        <v>26</v>
      </c>
      <c r="B11" s="392"/>
      <c r="C11" s="392"/>
      <c r="D11" s="392"/>
      <c r="E11" s="392"/>
      <c r="F11" s="392"/>
      <c r="G11" s="392"/>
      <c r="H11" s="392"/>
      <c r="I11" s="1">
        <v>5</v>
      </c>
      <c r="J11" s="5"/>
      <c r="K11" s="7"/>
    </row>
    <row r="12" spans="1:11" ht="12.75">
      <c r="A12" s="409" t="s">
        <v>49</v>
      </c>
      <c r="B12" s="410"/>
      <c r="C12" s="410"/>
      <c r="D12" s="410"/>
      <c r="E12" s="410"/>
      <c r="F12" s="410"/>
      <c r="G12" s="410"/>
      <c r="H12" s="410"/>
      <c r="I12" s="1">
        <v>6</v>
      </c>
      <c r="J12" s="53">
        <f>SUM(J7:J11)</f>
        <v>0</v>
      </c>
      <c r="K12" s="45">
        <f>SUM(K7:K11)</f>
        <v>0</v>
      </c>
    </row>
    <row r="13" spans="1:11" ht="12.75">
      <c r="A13" s="391" t="s">
        <v>27</v>
      </c>
      <c r="B13" s="392"/>
      <c r="C13" s="392"/>
      <c r="D13" s="392"/>
      <c r="E13" s="392"/>
      <c r="F13" s="392"/>
      <c r="G13" s="392"/>
      <c r="H13" s="392"/>
      <c r="I13" s="1">
        <v>7</v>
      </c>
      <c r="J13" s="5"/>
      <c r="K13" s="7"/>
    </row>
    <row r="14" spans="1:11" ht="12.75">
      <c r="A14" s="391" t="s">
        <v>28</v>
      </c>
      <c r="B14" s="392"/>
      <c r="C14" s="392"/>
      <c r="D14" s="392"/>
      <c r="E14" s="392"/>
      <c r="F14" s="392"/>
      <c r="G14" s="392"/>
      <c r="H14" s="392"/>
      <c r="I14" s="1">
        <v>8</v>
      </c>
      <c r="J14" s="5"/>
      <c r="K14" s="7"/>
    </row>
    <row r="15" spans="1:11" ht="12.75">
      <c r="A15" s="391" t="s">
        <v>29</v>
      </c>
      <c r="B15" s="392"/>
      <c r="C15" s="392"/>
      <c r="D15" s="392"/>
      <c r="E15" s="392"/>
      <c r="F15" s="392"/>
      <c r="G15" s="392"/>
      <c r="H15" s="392"/>
      <c r="I15" s="1">
        <v>9</v>
      </c>
      <c r="J15" s="5"/>
      <c r="K15" s="7"/>
    </row>
    <row r="16" spans="1:11" ht="12.75">
      <c r="A16" s="391" t="s">
        <v>30</v>
      </c>
      <c r="B16" s="392"/>
      <c r="C16" s="392"/>
      <c r="D16" s="392"/>
      <c r="E16" s="392"/>
      <c r="F16" s="392"/>
      <c r="G16" s="392"/>
      <c r="H16" s="392"/>
      <c r="I16" s="1">
        <v>10</v>
      </c>
      <c r="J16" s="5"/>
      <c r="K16" s="7"/>
    </row>
    <row r="17" spans="1:11" ht="12.75">
      <c r="A17" s="391" t="s">
        <v>31</v>
      </c>
      <c r="B17" s="392"/>
      <c r="C17" s="392"/>
      <c r="D17" s="392"/>
      <c r="E17" s="392"/>
      <c r="F17" s="392"/>
      <c r="G17" s="392"/>
      <c r="H17" s="392"/>
      <c r="I17" s="1">
        <v>11</v>
      </c>
      <c r="J17" s="5"/>
      <c r="K17" s="7"/>
    </row>
    <row r="18" spans="1:11" ht="12.75">
      <c r="A18" s="391" t="s">
        <v>32</v>
      </c>
      <c r="B18" s="392"/>
      <c r="C18" s="392"/>
      <c r="D18" s="392"/>
      <c r="E18" s="392"/>
      <c r="F18" s="392"/>
      <c r="G18" s="392"/>
      <c r="H18" s="392"/>
      <c r="I18" s="1">
        <v>12</v>
      </c>
      <c r="J18" s="5"/>
      <c r="K18" s="7"/>
    </row>
    <row r="19" spans="1:11" ht="12.75">
      <c r="A19" s="409" t="s">
        <v>13</v>
      </c>
      <c r="B19" s="410"/>
      <c r="C19" s="410"/>
      <c r="D19" s="410"/>
      <c r="E19" s="410"/>
      <c r="F19" s="410"/>
      <c r="G19" s="410"/>
      <c r="H19" s="410"/>
      <c r="I19" s="1">
        <v>13</v>
      </c>
      <c r="J19" s="53">
        <f>SUM(J13:J18)</f>
        <v>0</v>
      </c>
      <c r="K19" s="45">
        <f>SUM(K13:K18)</f>
        <v>0</v>
      </c>
    </row>
    <row r="20" spans="1:11" ht="12.75">
      <c r="A20" s="409" t="s">
        <v>17</v>
      </c>
      <c r="B20" s="476"/>
      <c r="C20" s="476"/>
      <c r="D20" s="476"/>
      <c r="E20" s="476"/>
      <c r="F20" s="476"/>
      <c r="G20" s="476"/>
      <c r="H20" s="477"/>
      <c r="I20" s="1">
        <v>14</v>
      </c>
      <c r="J20" s="53">
        <f>IF(J12&gt;J19,J12-J19,0)</f>
        <v>0</v>
      </c>
      <c r="K20" s="45">
        <f>IF(K12&gt;K19,K12-K19,0)</f>
        <v>0</v>
      </c>
    </row>
    <row r="21" spans="1:11" ht="12.75">
      <c r="A21" s="420" t="s">
        <v>18</v>
      </c>
      <c r="B21" s="474"/>
      <c r="C21" s="474"/>
      <c r="D21" s="474"/>
      <c r="E21" s="474"/>
      <c r="F21" s="474"/>
      <c r="G21" s="474"/>
      <c r="H21" s="475"/>
      <c r="I21" s="1">
        <v>15</v>
      </c>
      <c r="J21" s="53">
        <f>IF(J19&gt;J12,J19-J12,0)</f>
        <v>0</v>
      </c>
      <c r="K21" s="45">
        <f>IF(K19&gt;K12,K19-K12,0)</f>
        <v>0</v>
      </c>
    </row>
    <row r="22" spans="1:11" ht="12.75">
      <c r="A22" s="397" t="s">
        <v>36</v>
      </c>
      <c r="B22" s="398"/>
      <c r="C22" s="398"/>
      <c r="D22" s="398"/>
      <c r="E22" s="398"/>
      <c r="F22" s="398"/>
      <c r="G22" s="398"/>
      <c r="H22" s="398"/>
      <c r="I22" s="472"/>
      <c r="J22" s="472"/>
      <c r="K22" s="473"/>
    </row>
    <row r="23" spans="1:11" ht="12.75">
      <c r="A23" s="391" t="s">
        <v>41</v>
      </c>
      <c r="B23" s="392"/>
      <c r="C23" s="392"/>
      <c r="D23" s="392"/>
      <c r="E23" s="392"/>
      <c r="F23" s="392"/>
      <c r="G23" s="392"/>
      <c r="H23" s="392"/>
      <c r="I23" s="1">
        <v>16</v>
      </c>
      <c r="J23" s="5"/>
      <c r="K23" s="7"/>
    </row>
    <row r="24" spans="1:11" ht="12.75">
      <c r="A24" s="391" t="s">
        <v>42</v>
      </c>
      <c r="B24" s="392"/>
      <c r="C24" s="392"/>
      <c r="D24" s="392"/>
      <c r="E24" s="392"/>
      <c r="F24" s="392"/>
      <c r="G24" s="392"/>
      <c r="H24" s="392"/>
      <c r="I24" s="1">
        <v>17</v>
      </c>
      <c r="J24" s="5"/>
      <c r="K24" s="7"/>
    </row>
    <row r="25" spans="1:11" ht="12.75">
      <c r="A25" s="391" t="s">
        <v>61</v>
      </c>
      <c r="B25" s="392"/>
      <c r="C25" s="392"/>
      <c r="D25" s="392"/>
      <c r="E25" s="392"/>
      <c r="F25" s="392"/>
      <c r="G25" s="392"/>
      <c r="H25" s="392"/>
      <c r="I25" s="1">
        <v>18</v>
      </c>
      <c r="J25" s="5"/>
      <c r="K25" s="7"/>
    </row>
    <row r="26" spans="1:11" ht="12.75">
      <c r="A26" s="391" t="s">
        <v>62</v>
      </c>
      <c r="B26" s="392"/>
      <c r="C26" s="392"/>
      <c r="D26" s="392"/>
      <c r="E26" s="392"/>
      <c r="F26" s="392"/>
      <c r="G26" s="392"/>
      <c r="H26" s="392"/>
      <c r="I26" s="1">
        <v>19</v>
      </c>
      <c r="J26" s="5"/>
      <c r="K26" s="7"/>
    </row>
    <row r="27" spans="1:11" ht="12.75">
      <c r="A27" s="391" t="s">
        <v>43</v>
      </c>
      <c r="B27" s="392"/>
      <c r="C27" s="392"/>
      <c r="D27" s="392"/>
      <c r="E27" s="392"/>
      <c r="F27" s="392"/>
      <c r="G27" s="392"/>
      <c r="H27" s="392"/>
      <c r="I27" s="1">
        <v>20</v>
      </c>
      <c r="J27" s="5"/>
      <c r="K27" s="7"/>
    </row>
    <row r="28" spans="1:11" ht="12.75">
      <c r="A28" s="409" t="s">
        <v>22</v>
      </c>
      <c r="B28" s="410"/>
      <c r="C28" s="410"/>
      <c r="D28" s="410"/>
      <c r="E28" s="410"/>
      <c r="F28" s="410"/>
      <c r="G28" s="410"/>
      <c r="H28" s="410"/>
      <c r="I28" s="1">
        <v>21</v>
      </c>
      <c r="J28" s="53">
        <f>SUM(J23:J27)</f>
        <v>0</v>
      </c>
      <c r="K28" s="45">
        <f>SUM(K23:K27)</f>
        <v>0</v>
      </c>
    </row>
    <row r="29" spans="1:11" ht="12.75">
      <c r="A29" s="391" t="s">
        <v>0</v>
      </c>
      <c r="B29" s="392"/>
      <c r="C29" s="392"/>
      <c r="D29" s="392"/>
      <c r="E29" s="392"/>
      <c r="F29" s="392"/>
      <c r="G29" s="392"/>
      <c r="H29" s="392"/>
      <c r="I29" s="1">
        <v>22</v>
      </c>
      <c r="J29" s="5"/>
      <c r="K29" s="7"/>
    </row>
    <row r="30" spans="1:11" ht="12.75">
      <c r="A30" s="391" t="s">
        <v>1</v>
      </c>
      <c r="B30" s="392"/>
      <c r="C30" s="392"/>
      <c r="D30" s="392"/>
      <c r="E30" s="392"/>
      <c r="F30" s="392"/>
      <c r="G30" s="392"/>
      <c r="H30" s="392"/>
      <c r="I30" s="1">
        <v>23</v>
      </c>
      <c r="J30" s="5"/>
      <c r="K30" s="7"/>
    </row>
    <row r="31" spans="1:11" ht="12.75">
      <c r="A31" s="391" t="s">
        <v>2</v>
      </c>
      <c r="B31" s="392"/>
      <c r="C31" s="392"/>
      <c r="D31" s="392"/>
      <c r="E31" s="392"/>
      <c r="F31" s="392"/>
      <c r="G31" s="392"/>
      <c r="H31" s="392"/>
      <c r="I31" s="1">
        <v>24</v>
      </c>
      <c r="J31" s="5"/>
      <c r="K31" s="7"/>
    </row>
    <row r="32" spans="1:11" ht="12.75">
      <c r="A32" s="409" t="s">
        <v>14</v>
      </c>
      <c r="B32" s="410"/>
      <c r="C32" s="410"/>
      <c r="D32" s="410"/>
      <c r="E32" s="410"/>
      <c r="F32" s="410"/>
      <c r="G32" s="410"/>
      <c r="H32" s="410"/>
      <c r="I32" s="1">
        <v>25</v>
      </c>
      <c r="J32" s="53">
        <f>SUM(J29:J31)</f>
        <v>0</v>
      </c>
      <c r="K32" s="45">
        <f>SUM(K29:K31)</f>
        <v>0</v>
      </c>
    </row>
    <row r="33" spans="1:11" ht="12.75">
      <c r="A33" s="409" t="s">
        <v>19</v>
      </c>
      <c r="B33" s="410"/>
      <c r="C33" s="410"/>
      <c r="D33" s="410"/>
      <c r="E33" s="410"/>
      <c r="F33" s="410"/>
      <c r="G33" s="410"/>
      <c r="H33" s="410"/>
      <c r="I33" s="1">
        <v>26</v>
      </c>
      <c r="J33" s="53">
        <f>IF(J28&gt;J32,J28-J32,0)</f>
        <v>0</v>
      </c>
      <c r="K33" s="45">
        <f>IF(K28&gt;K32,K28-K32,0)</f>
        <v>0</v>
      </c>
    </row>
    <row r="34" spans="1:11" ht="12.75">
      <c r="A34" s="409" t="s">
        <v>20</v>
      </c>
      <c r="B34" s="410"/>
      <c r="C34" s="410"/>
      <c r="D34" s="410"/>
      <c r="E34" s="410"/>
      <c r="F34" s="410"/>
      <c r="G34" s="410"/>
      <c r="H34" s="410"/>
      <c r="I34" s="1">
        <v>27</v>
      </c>
      <c r="J34" s="53">
        <f>IF(J32&gt;J28,J32-J28,0)</f>
        <v>0</v>
      </c>
      <c r="K34" s="45">
        <f>IF(K32&gt;K28,K32-K28,0)</f>
        <v>0</v>
      </c>
    </row>
    <row r="35" spans="1:11" ht="12.75">
      <c r="A35" s="397" t="s">
        <v>37</v>
      </c>
      <c r="B35" s="398"/>
      <c r="C35" s="398"/>
      <c r="D35" s="398"/>
      <c r="E35" s="398"/>
      <c r="F35" s="398"/>
      <c r="G35" s="398"/>
      <c r="H35" s="398"/>
      <c r="I35" s="472">
        <v>0</v>
      </c>
      <c r="J35" s="472"/>
      <c r="K35" s="473"/>
    </row>
    <row r="36" spans="1:11" ht="12.75">
      <c r="A36" s="391" t="s">
        <v>44</v>
      </c>
      <c r="B36" s="392"/>
      <c r="C36" s="392"/>
      <c r="D36" s="392"/>
      <c r="E36" s="392"/>
      <c r="F36" s="392"/>
      <c r="G36" s="392"/>
      <c r="H36" s="392"/>
      <c r="I36" s="1">
        <v>28</v>
      </c>
      <c r="J36" s="5"/>
      <c r="K36" s="7"/>
    </row>
    <row r="37" spans="1:11" ht="12.75">
      <c r="A37" s="391" t="s">
        <v>6</v>
      </c>
      <c r="B37" s="392"/>
      <c r="C37" s="392"/>
      <c r="D37" s="392"/>
      <c r="E37" s="392"/>
      <c r="F37" s="392"/>
      <c r="G37" s="392"/>
      <c r="H37" s="392"/>
      <c r="I37" s="1">
        <v>29</v>
      </c>
      <c r="J37" s="5"/>
      <c r="K37" s="7"/>
    </row>
    <row r="38" spans="1:11" ht="12.75">
      <c r="A38" s="391" t="s">
        <v>7</v>
      </c>
      <c r="B38" s="392"/>
      <c r="C38" s="392"/>
      <c r="D38" s="392"/>
      <c r="E38" s="392"/>
      <c r="F38" s="392"/>
      <c r="G38" s="392"/>
      <c r="H38" s="392"/>
      <c r="I38" s="1">
        <v>30</v>
      </c>
      <c r="J38" s="5"/>
      <c r="K38" s="7"/>
    </row>
    <row r="39" spans="1:11" ht="12.75">
      <c r="A39" s="409" t="s">
        <v>15</v>
      </c>
      <c r="B39" s="410"/>
      <c r="C39" s="410"/>
      <c r="D39" s="410"/>
      <c r="E39" s="410"/>
      <c r="F39" s="410"/>
      <c r="G39" s="410"/>
      <c r="H39" s="410"/>
      <c r="I39" s="1">
        <v>31</v>
      </c>
      <c r="J39" s="53">
        <f>SUM(J36:J38)</f>
        <v>0</v>
      </c>
      <c r="K39" s="45">
        <f>SUM(K36:K38)</f>
        <v>0</v>
      </c>
    </row>
    <row r="40" spans="1:11" ht="12.75">
      <c r="A40" s="391" t="s">
        <v>8</v>
      </c>
      <c r="B40" s="392"/>
      <c r="C40" s="392"/>
      <c r="D40" s="392"/>
      <c r="E40" s="392"/>
      <c r="F40" s="392"/>
      <c r="G40" s="392"/>
      <c r="H40" s="392"/>
      <c r="I40" s="1">
        <v>32</v>
      </c>
      <c r="J40" s="5"/>
      <c r="K40" s="7"/>
    </row>
    <row r="41" spans="1:11" ht="12.75">
      <c r="A41" s="391" t="s">
        <v>9</v>
      </c>
      <c r="B41" s="392"/>
      <c r="C41" s="392"/>
      <c r="D41" s="392"/>
      <c r="E41" s="392"/>
      <c r="F41" s="392"/>
      <c r="G41" s="392"/>
      <c r="H41" s="392"/>
      <c r="I41" s="1">
        <v>33</v>
      </c>
      <c r="J41" s="5"/>
      <c r="K41" s="7"/>
    </row>
    <row r="42" spans="1:11" ht="12.75">
      <c r="A42" s="391" t="s">
        <v>10</v>
      </c>
      <c r="B42" s="392"/>
      <c r="C42" s="392"/>
      <c r="D42" s="392"/>
      <c r="E42" s="392"/>
      <c r="F42" s="392"/>
      <c r="G42" s="392"/>
      <c r="H42" s="392"/>
      <c r="I42" s="1">
        <v>34</v>
      </c>
      <c r="J42" s="5"/>
      <c r="K42" s="7"/>
    </row>
    <row r="43" spans="1:11" ht="12.75">
      <c r="A43" s="391" t="s">
        <v>11</v>
      </c>
      <c r="B43" s="392"/>
      <c r="C43" s="392"/>
      <c r="D43" s="392"/>
      <c r="E43" s="392"/>
      <c r="F43" s="392"/>
      <c r="G43" s="392"/>
      <c r="H43" s="392"/>
      <c r="I43" s="1">
        <v>35</v>
      </c>
      <c r="J43" s="5"/>
      <c r="K43" s="7"/>
    </row>
    <row r="44" spans="1:11" ht="12.75">
      <c r="A44" s="391" t="s">
        <v>12</v>
      </c>
      <c r="B44" s="392"/>
      <c r="C44" s="392"/>
      <c r="D44" s="392"/>
      <c r="E44" s="392"/>
      <c r="F44" s="392"/>
      <c r="G44" s="392"/>
      <c r="H44" s="392"/>
      <c r="I44" s="1">
        <v>36</v>
      </c>
      <c r="J44" s="5"/>
      <c r="K44" s="7"/>
    </row>
    <row r="45" spans="1:11" ht="12.75">
      <c r="A45" s="409" t="s">
        <v>33</v>
      </c>
      <c r="B45" s="410"/>
      <c r="C45" s="410"/>
      <c r="D45" s="410"/>
      <c r="E45" s="410"/>
      <c r="F45" s="410"/>
      <c r="G45" s="410"/>
      <c r="H45" s="410"/>
      <c r="I45" s="1">
        <v>37</v>
      </c>
      <c r="J45" s="53">
        <f>SUM(J40:J44)</f>
        <v>0</v>
      </c>
      <c r="K45" s="45">
        <f>SUM(K40:K44)</f>
        <v>0</v>
      </c>
    </row>
    <row r="46" spans="1:11" ht="12.75">
      <c r="A46" s="409" t="s">
        <v>39</v>
      </c>
      <c r="B46" s="410"/>
      <c r="C46" s="410"/>
      <c r="D46" s="410"/>
      <c r="E46" s="410"/>
      <c r="F46" s="410"/>
      <c r="G46" s="410"/>
      <c r="H46" s="410"/>
      <c r="I46" s="1">
        <v>38</v>
      </c>
      <c r="J46" s="53">
        <f>IF(J39&gt;J45,J39-J45,0)</f>
        <v>0</v>
      </c>
      <c r="K46" s="45">
        <f>IF(K39&gt;K45,K39-K45,0)</f>
        <v>0</v>
      </c>
    </row>
    <row r="47" spans="1:11" ht="12.75">
      <c r="A47" s="409" t="s">
        <v>40</v>
      </c>
      <c r="B47" s="410"/>
      <c r="C47" s="410"/>
      <c r="D47" s="410"/>
      <c r="E47" s="410"/>
      <c r="F47" s="410"/>
      <c r="G47" s="410"/>
      <c r="H47" s="410"/>
      <c r="I47" s="1">
        <v>39</v>
      </c>
      <c r="J47" s="53">
        <f>IF(J45&gt;J39,J45-J39,0)</f>
        <v>0</v>
      </c>
      <c r="K47" s="45">
        <f>IF(K45&gt;K39,K45-K39,0)</f>
        <v>0</v>
      </c>
    </row>
    <row r="48" spans="1:11" ht="12.75">
      <c r="A48" s="409" t="s">
        <v>34</v>
      </c>
      <c r="B48" s="410"/>
      <c r="C48" s="410"/>
      <c r="D48" s="410"/>
      <c r="E48" s="410"/>
      <c r="F48" s="410"/>
      <c r="G48" s="410"/>
      <c r="H48" s="410"/>
      <c r="I48" s="1">
        <v>40</v>
      </c>
      <c r="J48" s="53">
        <f>IF(J20-J21+J33-J34+J46-J47&gt;0,J20-J21+J33-J34+J46-J47,0)</f>
        <v>0</v>
      </c>
      <c r="K48" s="45">
        <f>IF(K20-K21+K33-K34+K46-K47&gt;0,K20-K21+K33-K34+K46-K47,0)</f>
        <v>0</v>
      </c>
    </row>
    <row r="49" spans="1:11" ht="12.75">
      <c r="A49" s="409" t="s">
        <v>5</v>
      </c>
      <c r="B49" s="410"/>
      <c r="C49" s="410"/>
      <c r="D49" s="410"/>
      <c r="E49" s="410"/>
      <c r="F49" s="410"/>
      <c r="G49" s="410"/>
      <c r="H49" s="410"/>
      <c r="I49" s="1">
        <v>41</v>
      </c>
      <c r="J49" s="53">
        <f>IF(J21-J20+J34-J33+J47-J46&gt;0,J21-J20+J34-J33+J47-J46,0)</f>
        <v>0</v>
      </c>
      <c r="K49" s="45">
        <f>IF(K21-K20+K34-K33+K47-K46&gt;0,K21-K20+K34-K33+K47-K46,0)</f>
        <v>0</v>
      </c>
    </row>
    <row r="50" spans="1:11" ht="12.75">
      <c r="A50" s="409" t="s">
        <v>38</v>
      </c>
      <c r="B50" s="410"/>
      <c r="C50" s="410"/>
      <c r="D50" s="410"/>
      <c r="E50" s="410"/>
      <c r="F50" s="410"/>
      <c r="G50" s="410"/>
      <c r="H50" s="410"/>
      <c r="I50" s="1">
        <v>42</v>
      </c>
      <c r="J50" s="5"/>
      <c r="K50" s="7"/>
    </row>
    <row r="51" spans="1:11" ht="12.75">
      <c r="A51" s="409" t="s">
        <v>45</v>
      </c>
      <c r="B51" s="410"/>
      <c r="C51" s="410"/>
      <c r="D51" s="410"/>
      <c r="E51" s="410"/>
      <c r="F51" s="410"/>
      <c r="G51" s="410"/>
      <c r="H51" s="410"/>
      <c r="I51" s="1">
        <v>43</v>
      </c>
      <c r="J51" s="5"/>
      <c r="K51" s="7"/>
    </row>
    <row r="52" spans="1:11" ht="12.75">
      <c r="A52" s="409" t="s">
        <v>46</v>
      </c>
      <c r="B52" s="410"/>
      <c r="C52" s="410"/>
      <c r="D52" s="410"/>
      <c r="E52" s="410"/>
      <c r="F52" s="410"/>
      <c r="G52" s="410"/>
      <c r="H52" s="410"/>
      <c r="I52" s="1">
        <v>44</v>
      </c>
      <c r="J52" s="5"/>
      <c r="K52" s="7"/>
    </row>
    <row r="53" spans="1:11" ht="12.75">
      <c r="A53" s="420" t="s">
        <v>47</v>
      </c>
      <c r="B53" s="421"/>
      <c r="C53" s="421"/>
      <c r="D53" s="421"/>
      <c r="E53" s="421"/>
      <c r="F53" s="421"/>
      <c r="G53" s="421"/>
      <c r="H53" s="421"/>
      <c r="I53" s="4">
        <v>45</v>
      </c>
      <c r="J53" s="54">
        <f>J50+J51-J52</f>
        <v>0</v>
      </c>
      <c r="K53" s="51">
        <f>K50+K51-K52</f>
        <v>0</v>
      </c>
    </row>
    <row r="54" spans="1:11" ht="12.75">
      <c r="A54" s="59"/>
      <c r="B54" s="60"/>
      <c r="C54" s="60"/>
      <c r="D54" s="60"/>
      <c r="E54" s="60"/>
      <c r="F54" s="60"/>
      <c r="G54" s="60"/>
      <c r="H54" s="60"/>
      <c r="I54" s="60"/>
      <c r="J54" s="60"/>
      <c r="K54" s="60"/>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L33" sqref="L33"/>
    </sheetView>
  </sheetViews>
  <sheetFormatPr defaultColWidth="9.140625" defaultRowHeight="12.75"/>
  <cols>
    <col min="1" max="4" width="9.140625" style="64" customWidth="1"/>
    <col min="5" max="5" width="10.140625" style="64" bestFit="1" customWidth="1"/>
    <col min="6" max="9" width="9.140625" style="64" customWidth="1"/>
    <col min="10" max="10" width="15.7109375" style="64" customWidth="1"/>
    <col min="11" max="11" width="17.57421875" style="64" customWidth="1"/>
    <col min="12" max="12" width="11.7109375" style="64" bestFit="1" customWidth="1"/>
    <col min="13" max="16384" width="9.140625" style="64" customWidth="1"/>
  </cols>
  <sheetData>
    <row r="1" spans="1:12" ht="17.25" customHeight="1">
      <c r="A1" s="494" t="s">
        <v>369</v>
      </c>
      <c r="B1" s="495"/>
      <c r="C1" s="495"/>
      <c r="D1" s="495"/>
      <c r="E1" s="495"/>
      <c r="F1" s="495"/>
      <c r="G1" s="495"/>
      <c r="H1" s="495"/>
      <c r="I1" s="495"/>
      <c r="J1" s="495"/>
      <c r="K1" s="495"/>
      <c r="L1" s="63"/>
    </row>
    <row r="2" spans="1:12" ht="15.75">
      <c r="A2" s="169"/>
      <c r="B2" s="145"/>
      <c r="C2" s="483" t="s">
        <v>370</v>
      </c>
      <c r="D2" s="483"/>
      <c r="E2" s="170">
        <v>40544</v>
      </c>
      <c r="F2" s="144" t="s">
        <v>100</v>
      </c>
      <c r="G2" s="484">
        <v>40908</v>
      </c>
      <c r="H2" s="485"/>
      <c r="I2" s="145"/>
      <c r="J2" s="145"/>
      <c r="K2" s="145"/>
      <c r="L2" s="65"/>
    </row>
    <row r="3" spans="1:11" ht="12.75">
      <c r="A3" s="471" t="s">
        <v>134</v>
      </c>
      <c r="B3" s="486"/>
      <c r="C3" s="486"/>
      <c r="D3" s="486"/>
      <c r="E3" s="486"/>
      <c r="F3" s="486"/>
      <c r="G3" s="486"/>
      <c r="H3" s="486"/>
      <c r="I3" s="226" t="s">
        <v>239</v>
      </c>
      <c r="J3" s="227" t="s">
        <v>590</v>
      </c>
      <c r="K3" s="227" t="s">
        <v>591</v>
      </c>
    </row>
    <row r="4" spans="1:11" ht="12.75">
      <c r="A4" s="487">
        <v>1</v>
      </c>
      <c r="B4" s="487"/>
      <c r="C4" s="487"/>
      <c r="D4" s="487"/>
      <c r="E4" s="487"/>
      <c r="F4" s="487"/>
      <c r="G4" s="487"/>
      <c r="H4" s="487"/>
      <c r="I4" s="68">
        <v>2</v>
      </c>
      <c r="J4" s="67" t="s">
        <v>57</v>
      </c>
      <c r="K4" s="67" t="s">
        <v>58</v>
      </c>
    </row>
    <row r="5" spans="1:11" ht="12.75" customHeight="1">
      <c r="A5" s="459" t="s">
        <v>350</v>
      </c>
      <c r="B5" s="459"/>
      <c r="C5" s="459"/>
      <c r="D5" s="459"/>
      <c r="E5" s="459"/>
      <c r="F5" s="459"/>
      <c r="G5" s="459"/>
      <c r="H5" s="459"/>
      <c r="I5" s="38">
        <v>1</v>
      </c>
      <c r="J5" s="250">
        <v>28200700</v>
      </c>
      <c r="K5" s="6">
        <v>28200700</v>
      </c>
    </row>
    <row r="6" spans="1:11" ht="12.75" customHeight="1">
      <c r="A6" s="459" t="s">
        <v>351</v>
      </c>
      <c r="B6" s="459"/>
      <c r="C6" s="459"/>
      <c r="D6" s="459"/>
      <c r="E6" s="459"/>
      <c r="F6" s="459"/>
      <c r="G6" s="459"/>
      <c r="H6" s="459"/>
      <c r="I6" s="38">
        <v>2</v>
      </c>
      <c r="J6" s="251">
        <v>194354000</v>
      </c>
      <c r="K6" s="7">
        <v>194354000</v>
      </c>
    </row>
    <row r="7" spans="1:11" ht="12.75" customHeight="1">
      <c r="A7" s="459" t="s">
        <v>352</v>
      </c>
      <c r="B7" s="459"/>
      <c r="C7" s="459"/>
      <c r="D7" s="459"/>
      <c r="E7" s="459"/>
      <c r="F7" s="459"/>
      <c r="G7" s="459"/>
      <c r="H7" s="459"/>
      <c r="I7" s="38">
        <v>3</v>
      </c>
      <c r="J7" s="251"/>
      <c r="K7" s="7"/>
    </row>
    <row r="8" spans="1:11" ht="12.75" customHeight="1">
      <c r="A8" s="459" t="s">
        <v>353</v>
      </c>
      <c r="B8" s="459"/>
      <c r="C8" s="459"/>
      <c r="D8" s="459"/>
      <c r="E8" s="459"/>
      <c r="F8" s="459"/>
      <c r="G8" s="459"/>
      <c r="H8" s="459"/>
      <c r="I8" s="38">
        <v>4</v>
      </c>
      <c r="J8" s="251">
        <v>-578925164</v>
      </c>
      <c r="K8" s="254">
        <v>-641764157</v>
      </c>
    </row>
    <row r="9" spans="1:11" ht="12.75" customHeight="1">
      <c r="A9" s="459" t="s">
        <v>354</v>
      </c>
      <c r="B9" s="459"/>
      <c r="C9" s="459"/>
      <c r="D9" s="459"/>
      <c r="E9" s="459"/>
      <c r="F9" s="459"/>
      <c r="G9" s="459"/>
      <c r="H9" s="459"/>
      <c r="I9" s="38">
        <v>5</v>
      </c>
      <c r="J9" s="251">
        <v>-62844897</v>
      </c>
      <c r="K9" s="254">
        <v>-67103536</v>
      </c>
    </row>
    <row r="10" spans="1:11" ht="12.75" customHeight="1">
      <c r="A10" s="459" t="s">
        <v>355</v>
      </c>
      <c r="B10" s="459"/>
      <c r="C10" s="459"/>
      <c r="D10" s="459"/>
      <c r="E10" s="459"/>
      <c r="F10" s="459"/>
      <c r="G10" s="459"/>
      <c r="H10" s="459"/>
      <c r="I10" s="38">
        <v>6</v>
      </c>
      <c r="J10" s="251"/>
      <c r="K10" s="254">
        <v>56562156</v>
      </c>
    </row>
    <row r="11" spans="1:11" ht="12.75" customHeight="1">
      <c r="A11" s="459" t="s">
        <v>356</v>
      </c>
      <c r="B11" s="459"/>
      <c r="C11" s="459"/>
      <c r="D11" s="459"/>
      <c r="E11" s="459"/>
      <c r="F11" s="459"/>
      <c r="G11" s="459"/>
      <c r="H11" s="459"/>
      <c r="I11" s="38">
        <v>7</v>
      </c>
      <c r="J11" s="251"/>
      <c r="K11" s="7"/>
    </row>
    <row r="12" spans="1:11" ht="12.75" customHeight="1">
      <c r="A12" s="459" t="s">
        <v>357</v>
      </c>
      <c r="B12" s="459"/>
      <c r="C12" s="459"/>
      <c r="D12" s="459"/>
      <c r="E12" s="459"/>
      <c r="F12" s="459"/>
      <c r="G12" s="459"/>
      <c r="H12" s="459"/>
      <c r="I12" s="38">
        <v>8</v>
      </c>
      <c r="J12" s="251"/>
      <c r="K12" s="7"/>
    </row>
    <row r="13" spans="1:11" ht="12.75" customHeight="1">
      <c r="A13" s="459" t="s">
        <v>358</v>
      </c>
      <c r="B13" s="459"/>
      <c r="C13" s="459"/>
      <c r="D13" s="459"/>
      <c r="E13" s="459"/>
      <c r="F13" s="459"/>
      <c r="G13" s="459"/>
      <c r="H13" s="459"/>
      <c r="I13" s="38">
        <v>9</v>
      </c>
      <c r="J13" s="251"/>
      <c r="K13" s="7"/>
    </row>
    <row r="14" spans="1:12" ht="12.75" customHeight="1">
      <c r="A14" s="458" t="s">
        <v>359</v>
      </c>
      <c r="B14" s="481"/>
      <c r="C14" s="481"/>
      <c r="D14" s="481"/>
      <c r="E14" s="481"/>
      <c r="F14" s="481"/>
      <c r="G14" s="481"/>
      <c r="H14" s="482"/>
      <c r="I14" s="38">
        <v>10</v>
      </c>
      <c r="J14" s="255">
        <f>SUM(J5:J13)</f>
        <v>-419215361</v>
      </c>
      <c r="K14" s="45">
        <f>SUM(K5:K13)</f>
        <v>-429750837</v>
      </c>
      <c r="L14" s="225"/>
    </row>
    <row r="15" spans="1:11" ht="12.75" customHeight="1">
      <c r="A15" s="459" t="s">
        <v>360</v>
      </c>
      <c r="B15" s="460"/>
      <c r="C15" s="460"/>
      <c r="D15" s="460"/>
      <c r="E15" s="460"/>
      <c r="F15" s="460"/>
      <c r="G15" s="460"/>
      <c r="H15" s="496"/>
      <c r="I15" s="38">
        <v>11</v>
      </c>
      <c r="J15" s="251"/>
      <c r="K15" s="7"/>
    </row>
    <row r="16" spans="1:11" ht="12.75" customHeight="1">
      <c r="A16" s="459" t="s">
        <v>361</v>
      </c>
      <c r="B16" s="460"/>
      <c r="C16" s="460"/>
      <c r="D16" s="460"/>
      <c r="E16" s="460"/>
      <c r="F16" s="460"/>
      <c r="G16" s="460"/>
      <c r="H16" s="496"/>
      <c r="I16" s="38">
        <v>12</v>
      </c>
      <c r="J16" s="251"/>
      <c r="K16" s="7"/>
    </row>
    <row r="17" spans="1:11" ht="12.75" customHeight="1">
      <c r="A17" s="459" t="s">
        <v>362</v>
      </c>
      <c r="B17" s="460"/>
      <c r="C17" s="460"/>
      <c r="D17" s="460"/>
      <c r="E17" s="460"/>
      <c r="F17" s="460"/>
      <c r="G17" s="460"/>
      <c r="H17" s="496"/>
      <c r="I17" s="38">
        <v>13</v>
      </c>
      <c r="J17" s="251"/>
      <c r="K17" s="7"/>
    </row>
    <row r="18" spans="1:11" ht="12.75" customHeight="1">
      <c r="A18" s="459" t="s">
        <v>363</v>
      </c>
      <c r="B18" s="460"/>
      <c r="C18" s="460"/>
      <c r="D18" s="460"/>
      <c r="E18" s="460"/>
      <c r="F18" s="460"/>
      <c r="G18" s="460"/>
      <c r="H18" s="496"/>
      <c r="I18" s="38">
        <v>14</v>
      </c>
      <c r="J18" s="251"/>
      <c r="K18" s="7"/>
    </row>
    <row r="19" spans="1:11" ht="12.75" customHeight="1">
      <c r="A19" s="459" t="s">
        <v>364</v>
      </c>
      <c r="B19" s="460"/>
      <c r="C19" s="460"/>
      <c r="D19" s="460"/>
      <c r="E19" s="460"/>
      <c r="F19" s="460"/>
      <c r="G19" s="460"/>
      <c r="H19" s="496"/>
      <c r="I19" s="38">
        <v>15</v>
      </c>
      <c r="J19" s="251"/>
      <c r="K19" s="7"/>
    </row>
    <row r="20" spans="1:11" ht="12.75" customHeight="1">
      <c r="A20" s="459" t="s">
        <v>365</v>
      </c>
      <c r="B20" s="460"/>
      <c r="C20" s="460"/>
      <c r="D20" s="460"/>
      <c r="E20" s="460"/>
      <c r="F20" s="460"/>
      <c r="G20" s="460"/>
      <c r="H20" s="496"/>
      <c r="I20" s="38">
        <v>16</v>
      </c>
      <c r="J20" s="251"/>
      <c r="K20" s="7"/>
    </row>
    <row r="21" spans="1:11" ht="12.75" customHeight="1">
      <c r="A21" s="497" t="s">
        <v>366</v>
      </c>
      <c r="B21" s="498"/>
      <c r="C21" s="498"/>
      <c r="D21" s="498"/>
      <c r="E21" s="498"/>
      <c r="F21" s="498"/>
      <c r="G21" s="498"/>
      <c r="H21" s="499"/>
      <c r="I21" s="38">
        <v>17</v>
      </c>
      <c r="J21" s="252">
        <v>0</v>
      </c>
      <c r="K21" s="51">
        <f>SUM(K15:K20)</f>
        <v>0</v>
      </c>
    </row>
    <row r="22" spans="1:11" ht="12.75">
      <c r="A22" s="500"/>
      <c r="B22" s="501"/>
      <c r="C22" s="501"/>
      <c r="D22" s="501"/>
      <c r="E22" s="501"/>
      <c r="F22" s="501"/>
      <c r="G22" s="501"/>
      <c r="H22" s="501"/>
      <c r="I22" s="463"/>
      <c r="J22" s="463"/>
      <c r="K22" s="464"/>
    </row>
    <row r="23" spans="1:11" ht="12.75" customHeight="1">
      <c r="A23" s="488" t="s">
        <v>367</v>
      </c>
      <c r="B23" s="489"/>
      <c r="C23" s="489"/>
      <c r="D23" s="489"/>
      <c r="E23" s="489"/>
      <c r="F23" s="489"/>
      <c r="G23" s="489"/>
      <c r="H23" s="489"/>
      <c r="I23" s="40">
        <v>18</v>
      </c>
      <c r="J23" s="39">
        <f>J14</f>
        <v>-419215361</v>
      </c>
      <c r="K23" s="6">
        <f>K14</f>
        <v>-429750837</v>
      </c>
    </row>
    <row r="24" spans="1:11" ht="17.25" customHeight="1">
      <c r="A24" s="490" t="s">
        <v>368</v>
      </c>
      <c r="B24" s="491"/>
      <c r="C24" s="491"/>
      <c r="D24" s="491"/>
      <c r="E24" s="491"/>
      <c r="F24" s="491"/>
      <c r="G24" s="491"/>
      <c r="H24" s="491"/>
      <c r="I24" s="41">
        <v>19</v>
      </c>
      <c r="J24" s="66"/>
      <c r="K24" s="66"/>
    </row>
    <row r="25" spans="1:11" ht="30" customHeight="1">
      <c r="A25" s="492" t="s">
        <v>371</v>
      </c>
      <c r="B25" s="493"/>
      <c r="C25" s="493"/>
      <c r="D25" s="493"/>
      <c r="E25" s="493"/>
      <c r="F25" s="493"/>
      <c r="G25" s="493"/>
      <c r="H25" s="493"/>
      <c r="I25" s="493"/>
      <c r="J25" s="493"/>
      <c r="K25" s="493"/>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2" dxfId="0" operator="lessThan" stopIfTrue="1">
      <formula>#REF!</formula>
    </cfRule>
  </conditionalFormatting>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 sqref="J4:K4" numberStoredAsText="1"/>
  </ignoredErrors>
</worksheet>
</file>

<file path=xl/worksheets/sheet7.xml><?xml version="1.0" encoding="utf-8"?>
<worksheet xmlns="http://schemas.openxmlformats.org/spreadsheetml/2006/main" xmlns:r="http://schemas.openxmlformats.org/officeDocument/2006/relationships">
  <dimension ref="A1:L502"/>
  <sheetViews>
    <sheetView zoomScaleSheetLayoutView="100" zoomScalePageLayoutView="0" workbookViewId="0" topLeftCell="A397">
      <selection activeCell="A446" sqref="A446:IV446"/>
    </sheetView>
  </sheetViews>
  <sheetFormatPr defaultColWidth="9.140625" defaultRowHeight="12.75"/>
  <cols>
    <col min="1" max="1" width="30.421875" style="180" customWidth="1"/>
    <col min="2" max="2" width="12.7109375" style="180" customWidth="1"/>
    <col min="3" max="5" width="11.421875" style="180" bestFit="1" customWidth="1"/>
    <col min="6" max="6" width="8.00390625" style="180" bestFit="1" customWidth="1"/>
    <col min="7" max="7" width="9.00390625" style="180" bestFit="1" customWidth="1"/>
    <col min="8" max="8" width="12.28125" style="180" customWidth="1"/>
    <col min="9" max="9" width="9.57421875" style="180" bestFit="1" customWidth="1"/>
    <col min="10" max="11" width="9.140625" style="181" customWidth="1"/>
    <col min="12" max="16384" width="9.140625" style="182" customWidth="1"/>
  </cols>
  <sheetData>
    <row r="1" ht="12.75">
      <c r="A1" s="116"/>
    </row>
    <row r="2" spans="1:9" ht="20.25">
      <c r="A2" s="533" t="s">
        <v>372</v>
      </c>
      <c r="B2" s="533"/>
      <c r="C2" s="533"/>
      <c r="D2" s="533"/>
      <c r="E2" s="533"/>
      <c r="F2" s="533"/>
      <c r="G2" s="533"/>
      <c r="H2" s="533"/>
      <c r="I2" s="533"/>
    </row>
    <row r="3" ht="12.75">
      <c r="A3" s="130"/>
    </row>
    <row r="4" ht="12.75" customHeight="1">
      <c r="A4" s="116"/>
    </row>
    <row r="5" spans="1:10" ht="12.75" customHeight="1">
      <c r="A5" s="534" t="s">
        <v>373</v>
      </c>
      <c r="B5" s="534"/>
      <c r="C5" s="534"/>
      <c r="D5" s="534"/>
      <c r="E5" s="534"/>
      <c r="F5" s="534"/>
      <c r="G5" s="534"/>
      <c r="H5" s="534"/>
      <c r="I5" s="534"/>
      <c r="J5" s="211"/>
    </row>
    <row r="6" spans="1:10" ht="12.75" customHeight="1">
      <c r="A6" s="179"/>
      <c r="B6" s="179"/>
      <c r="C6" s="179"/>
      <c r="D6" s="179"/>
      <c r="E6" s="179"/>
      <c r="F6" s="179"/>
      <c r="G6" s="179"/>
      <c r="H6" s="179"/>
      <c r="I6" s="179"/>
      <c r="J6" s="212"/>
    </row>
    <row r="7" spans="1:10" ht="12.75" customHeight="1">
      <c r="A7" s="534" t="s">
        <v>374</v>
      </c>
      <c r="B7" s="534"/>
      <c r="C7" s="534"/>
      <c r="D7" s="534"/>
      <c r="E7" s="534"/>
      <c r="F7" s="534"/>
      <c r="G7" s="534"/>
      <c r="H7" s="534"/>
      <c r="I7" s="534"/>
      <c r="J7" s="211"/>
    </row>
    <row r="8" spans="1:10" ht="29.25" customHeight="1">
      <c r="A8" s="511" t="s">
        <v>375</v>
      </c>
      <c r="B8" s="511"/>
      <c r="C8" s="511"/>
      <c r="D8" s="511"/>
      <c r="E8" s="511"/>
      <c r="F8" s="511"/>
      <c r="G8" s="511"/>
      <c r="H8" s="511"/>
      <c r="I8" s="511"/>
      <c r="J8" s="213"/>
    </row>
    <row r="9" spans="1:10" ht="38.25" customHeight="1">
      <c r="A9" s="511" t="s">
        <v>376</v>
      </c>
      <c r="B9" s="511"/>
      <c r="C9" s="511"/>
      <c r="D9" s="511"/>
      <c r="E9" s="511"/>
      <c r="F9" s="511"/>
      <c r="G9" s="511"/>
      <c r="H9" s="511"/>
      <c r="I9" s="511"/>
      <c r="J9" s="214"/>
    </row>
    <row r="10" ht="12.75" customHeight="1">
      <c r="A10" s="183"/>
    </row>
    <row r="11" spans="1:10" ht="12.75" customHeight="1">
      <c r="A11" s="534" t="s">
        <v>377</v>
      </c>
      <c r="B11" s="534"/>
      <c r="C11" s="534"/>
      <c r="D11" s="534"/>
      <c r="E11" s="534"/>
      <c r="F11" s="534"/>
      <c r="G11" s="534"/>
      <c r="H11" s="534"/>
      <c r="I11" s="534"/>
      <c r="J11" s="211"/>
    </row>
    <row r="12" spans="1:10" ht="24.75" customHeight="1">
      <c r="A12" s="511" t="s">
        <v>378</v>
      </c>
      <c r="B12" s="511"/>
      <c r="C12" s="511"/>
      <c r="D12" s="511"/>
      <c r="E12" s="511"/>
      <c r="F12" s="511"/>
      <c r="G12" s="511"/>
      <c r="H12" s="511"/>
      <c r="I12" s="511"/>
      <c r="J12" s="214"/>
    </row>
    <row r="13" spans="1:11" ht="28.5" customHeight="1">
      <c r="A13" s="513" t="s">
        <v>379</v>
      </c>
      <c r="B13" s="513"/>
      <c r="C13" s="513"/>
      <c r="D13" s="513"/>
      <c r="E13" s="513"/>
      <c r="F13" s="513"/>
      <c r="G13" s="513"/>
      <c r="H13" s="513"/>
      <c r="I13" s="513"/>
      <c r="J13" s="214"/>
      <c r="K13" s="184"/>
    </row>
    <row r="14" spans="1:10" ht="65.25" customHeight="1">
      <c r="A14" s="511" t="s">
        <v>380</v>
      </c>
      <c r="B14" s="511"/>
      <c r="C14" s="511"/>
      <c r="D14" s="511"/>
      <c r="E14" s="511"/>
      <c r="F14" s="511"/>
      <c r="G14" s="511"/>
      <c r="H14" s="511"/>
      <c r="I14" s="511"/>
      <c r="J14" s="214"/>
    </row>
    <row r="15" spans="1:10" ht="12.75" customHeight="1">
      <c r="A15" s="511"/>
      <c r="B15" s="511"/>
      <c r="C15" s="511"/>
      <c r="D15" s="511"/>
      <c r="E15" s="511"/>
      <c r="F15" s="511"/>
      <c r="G15" s="511"/>
      <c r="H15" s="511"/>
      <c r="I15" s="511"/>
      <c r="J15" s="214"/>
    </row>
    <row r="16" spans="1:10" ht="12.75" customHeight="1">
      <c r="A16" s="511" t="s">
        <v>381</v>
      </c>
      <c r="B16" s="511"/>
      <c r="C16" s="511"/>
      <c r="D16" s="511"/>
      <c r="E16" s="511"/>
      <c r="F16" s="511"/>
      <c r="G16" s="511"/>
      <c r="H16" s="511"/>
      <c r="I16" s="511"/>
      <c r="J16" s="214"/>
    </row>
    <row r="17" spans="1:10" ht="12.75">
      <c r="A17" s="511" t="s">
        <v>382</v>
      </c>
      <c r="B17" s="511"/>
      <c r="C17" s="511"/>
      <c r="D17" s="511"/>
      <c r="E17" s="511"/>
      <c r="F17" s="511"/>
      <c r="G17" s="511"/>
      <c r="H17" s="511"/>
      <c r="I17" s="511"/>
      <c r="J17" s="214"/>
    </row>
    <row r="18" spans="1:10" ht="27" customHeight="1">
      <c r="A18" s="511" t="s">
        <v>586</v>
      </c>
      <c r="B18" s="511"/>
      <c r="C18" s="511"/>
      <c r="D18" s="511"/>
      <c r="E18" s="511"/>
      <c r="F18" s="511"/>
      <c r="G18" s="511"/>
      <c r="H18" s="511"/>
      <c r="I18" s="511"/>
      <c r="J18" s="214"/>
    </row>
    <row r="19" spans="1:10" ht="12.75" customHeight="1">
      <c r="A19" s="511"/>
      <c r="B19" s="511"/>
      <c r="C19" s="511"/>
      <c r="D19" s="511"/>
      <c r="E19" s="511"/>
      <c r="F19" s="511"/>
      <c r="G19" s="511"/>
      <c r="H19" s="511"/>
      <c r="I19" s="511"/>
      <c r="J19" s="214"/>
    </row>
    <row r="20" spans="1:10" ht="12.75">
      <c r="A20" s="511" t="s">
        <v>383</v>
      </c>
      <c r="B20" s="511"/>
      <c r="C20" s="511"/>
      <c r="D20" s="511"/>
      <c r="E20" s="511"/>
      <c r="F20" s="511"/>
      <c r="G20" s="511"/>
      <c r="H20" s="511"/>
      <c r="I20" s="511"/>
      <c r="J20" s="214"/>
    </row>
    <row r="21" spans="1:10" ht="12.75">
      <c r="A21" s="290"/>
      <c r="B21" s="290"/>
      <c r="C21" s="290"/>
      <c r="D21" s="290"/>
      <c r="E21" s="290"/>
      <c r="F21" s="290"/>
      <c r="G21" s="290"/>
      <c r="H21" s="290"/>
      <c r="I21" s="290"/>
      <c r="J21" s="291"/>
    </row>
    <row r="22" spans="1:10" ht="25.5" customHeight="1">
      <c r="A22" s="511" t="s">
        <v>604</v>
      </c>
      <c r="B22" s="511"/>
      <c r="C22" s="511"/>
      <c r="D22" s="511"/>
      <c r="E22" s="511"/>
      <c r="F22" s="511"/>
      <c r="G22" s="511"/>
      <c r="H22" s="511"/>
      <c r="I22" s="511"/>
      <c r="J22" s="291"/>
    </row>
    <row r="23" spans="1:10" ht="12.75">
      <c r="A23" s="511"/>
      <c r="B23" s="511"/>
      <c r="C23" s="511"/>
      <c r="D23" s="511"/>
      <c r="E23" s="511"/>
      <c r="F23" s="511"/>
      <c r="G23" s="511"/>
      <c r="H23" s="511"/>
      <c r="I23" s="511"/>
      <c r="J23" s="214"/>
    </row>
    <row r="24" spans="1:9" ht="12.75">
      <c r="A24" s="511" t="s">
        <v>613</v>
      </c>
      <c r="B24" s="511"/>
      <c r="C24" s="511"/>
      <c r="D24" s="511"/>
      <c r="E24" s="511"/>
      <c r="F24" s="511"/>
      <c r="G24" s="511"/>
      <c r="H24" s="511"/>
      <c r="I24" s="511"/>
    </row>
    <row r="25" spans="1:2" ht="12.75">
      <c r="A25" s="185"/>
      <c r="B25" s="185"/>
    </row>
    <row r="26" spans="1:9" ht="12.75">
      <c r="A26" s="178" t="s">
        <v>384</v>
      </c>
      <c r="B26" s="175" t="s">
        <v>385</v>
      </c>
      <c r="C26" s="544"/>
      <c r="D26" s="544"/>
      <c r="E26" s="544"/>
      <c r="F26" s="544"/>
      <c r="G26" s="544"/>
      <c r="H26" s="544"/>
      <c r="I26" s="544"/>
    </row>
    <row r="27" spans="1:2" ht="12.75">
      <c r="A27" s="183" t="s">
        <v>386</v>
      </c>
      <c r="B27" s="295">
        <v>1</v>
      </c>
    </row>
    <row r="28" spans="1:2" ht="12.75">
      <c r="A28" s="183" t="s">
        <v>387</v>
      </c>
      <c r="B28" s="295">
        <v>1</v>
      </c>
    </row>
    <row r="29" spans="1:11" s="137" customFormat="1" ht="25.5">
      <c r="A29" s="289" t="s">
        <v>598</v>
      </c>
      <c r="B29" s="293">
        <v>1</v>
      </c>
      <c r="C29" s="543"/>
      <c r="D29" s="543"/>
      <c r="E29" s="543"/>
      <c r="F29" s="543"/>
      <c r="G29" s="543"/>
      <c r="H29" s="543"/>
      <c r="I29" s="543"/>
      <c r="J29" s="135"/>
      <c r="K29" s="294"/>
    </row>
    <row r="30" spans="1:2" ht="12.75">
      <c r="A30" s="183"/>
      <c r="B30" s="183"/>
    </row>
    <row r="31" spans="1:10" ht="12.75">
      <c r="A31" s="183"/>
      <c r="J31" s="215"/>
    </row>
    <row r="32" spans="1:10" ht="12.75">
      <c r="A32" s="185" t="s">
        <v>388</v>
      </c>
      <c r="B32" s="185"/>
      <c r="C32" s="185"/>
      <c r="D32" s="185"/>
      <c r="E32" s="185"/>
      <c r="F32" s="185"/>
      <c r="G32" s="185"/>
      <c r="H32" s="185"/>
      <c r="I32" s="185"/>
      <c r="J32" s="216"/>
    </row>
    <row r="33" spans="1:9" ht="12.75">
      <c r="A33" s="172"/>
      <c r="B33" s="172"/>
      <c r="C33" s="172"/>
      <c r="D33" s="172"/>
      <c r="E33" s="172"/>
      <c r="F33" s="172"/>
      <c r="G33" s="172"/>
      <c r="H33" s="172"/>
      <c r="I33" s="172"/>
    </row>
    <row r="34" spans="1:10" ht="12.75">
      <c r="A34" s="183"/>
      <c r="J34" s="212"/>
    </row>
    <row r="35" spans="1:9" ht="12.75">
      <c r="A35" s="179" t="s">
        <v>389</v>
      </c>
      <c r="B35" s="179"/>
      <c r="C35" s="179"/>
      <c r="D35" s="179"/>
      <c r="E35" s="179"/>
      <c r="F35" s="179"/>
      <c r="G35" s="179"/>
      <c r="H35" s="179"/>
      <c r="I35" s="179"/>
    </row>
    <row r="36" spans="1:9" ht="12.75">
      <c r="A36" s="537" t="s">
        <v>646</v>
      </c>
      <c r="B36" s="538"/>
      <c r="C36" s="538"/>
      <c r="D36" s="538"/>
      <c r="E36" s="538"/>
      <c r="F36" s="538"/>
      <c r="G36" s="538"/>
      <c r="H36" s="538"/>
      <c r="I36" s="538"/>
    </row>
    <row r="37" ht="12.75">
      <c r="A37" s="178"/>
    </row>
    <row r="38" spans="1:10" ht="12.75">
      <c r="A38" s="178"/>
      <c r="J38" s="217"/>
    </row>
    <row r="39" spans="1:9" ht="12.75">
      <c r="A39" s="539" t="s">
        <v>390</v>
      </c>
      <c r="B39" s="540"/>
      <c r="C39" s="540"/>
      <c r="D39" s="540"/>
      <c r="E39" s="540"/>
      <c r="F39" s="540"/>
      <c r="G39" s="540"/>
      <c r="H39" s="540"/>
      <c r="I39" s="540"/>
    </row>
    <row r="40" spans="1:10" ht="12.75">
      <c r="A40" s="183"/>
      <c r="J40" s="217"/>
    </row>
    <row r="41" spans="1:10" ht="12.75">
      <c r="A41" s="175" t="s">
        <v>391</v>
      </c>
      <c r="B41" s="175"/>
      <c r="C41" s="175"/>
      <c r="D41" s="175"/>
      <c r="E41" s="175"/>
      <c r="F41" s="175"/>
      <c r="G41" s="175"/>
      <c r="H41" s="175"/>
      <c r="I41" s="175"/>
      <c r="J41" s="215"/>
    </row>
    <row r="42" spans="1:10" ht="12.75" customHeight="1">
      <c r="A42" s="183" t="s">
        <v>84</v>
      </c>
      <c r="B42" s="185" t="s">
        <v>392</v>
      </c>
      <c r="C42" s="185"/>
      <c r="D42" s="185"/>
      <c r="E42" s="185"/>
      <c r="F42" s="185"/>
      <c r="G42" s="185"/>
      <c r="H42" s="185"/>
      <c r="I42" s="185"/>
      <c r="J42" s="215"/>
    </row>
    <row r="43" spans="1:10" ht="12.75" customHeight="1">
      <c r="A43" s="183" t="s">
        <v>82</v>
      </c>
      <c r="B43" s="185" t="s">
        <v>393</v>
      </c>
      <c r="C43" s="185"/>
      <c r="D43" s="185"/>
      <c r="E43" s="185"/>
      <c r="F43" s="185"/>
      <c r="G43" s="185"/>
      <c r="H43" s="185"/>
      <c r="I43" s="185"/>
      <c r="J43" s="215"/>
    </row>
    <row r="44" spans="1:9" ht="12.75">
      <c r="A44" s="183" t="s">
        <v>83</v>
      </c>
      <c r="B44" s="185" t="s">
        <v>393</v>
      </c>
      <c r="C44" s="185"/>
      <c r="D44" s="185"/>
      <c r="E44" s="185"/>
      <c r="F44" s="185"/>
      <c r="G44" s="185"/>
      <c r="H44" s="185"/>
      <c r="I44" s="185"/>
    </row>
    <row r="45" spans="1:2" ht="12.75">
      <c r="A45" s="174"/>
      <c r="B45" s="174"/>
    </row>
    <row r="46" spans="1:10" ht="12.75">
      <c r="A46" s="174"/>
      <c r="B46" s="174"/>
      <c r="J46" s="217"/>
    </row>
    <row r="47" spans="1:10" ht="12.75">
      <c r="A47" s="175" t="s">
        <v>394</v>
      </c>
      <c r="B47" s="175"/>
      <c r="C47" s="175"/>
      <c r="D47" s="175"/>
      <c r="E47" s="175"/>
      <c r="F47" s="175"/>
      <c r="G47" s="175"/>
      <c r="H47" s="175"/>
      <c r="I47" s="175"/>
      <c r="J47" s="215"/>
    </row>
    <row r="48" spans="1:10" ht="12.75">
      <c r="A48" s="183" t="s">
        <v>85</v>
      </c>
      <c r="B48" s="185" t="s">
        <v>395</v>
      </c>
      <c r="C48" s="185"/>
      <c r="D48" s="185"/>
      <c r="E48" s="185"/>
      <c r="F48" s="185"/>
      <c r="G48" s="185"/>
      <c r="H48" s="185"/>
      <c r="I48" s="185"/>
      <c r="J48" s="215"/>
    </row>
    <row r="49" spans="1:11" s="137" customFormat="1" ht="12.75">
      <c r="A49" s="296" t="s">
        <v>605</v>
      </c>
      <c r="B49" s="546" t="s">
        <v>606</v>
      </c>
      <c r="C49" s="546"/>
      <c r="D49" s="546"/>
      <c r="E49" s="546"/>
      <c r="F49" s="546"/>
      <c r="G49" s="546"/>
      <c r="H49" s="546"/>
      <c r="I49" s="546"/>
      <c r="J49" s="297"/>
      <c r="K49" s="135"/>
    </row>
    <row r="50" spans="1:10" ht="12.75">
      <c r="A50" s="229" t="s">
        <v>96</v>
      </c>
      <c r="B50" s="185" t="s">
        <v>599</v>
      </c>
      <c r="C50" s="185"/>
      <c r="D50" s="185"/>
      <c r="E50" s="185"/>
      <c r="F50" s="185"/>
      <c r="G50" s="185"/>
      <c r="H50" s="185"/>
      <c r="I50" s="185"/>
      <c r="J50" s="215"/>
    </row>
    <row r="51" spans="1:10" ht="12.75">
      <c r="A51" s="229" t="s">
        <v>592</v>
      </c>
      <c r="B51" s="185" t="s">
        <v>600</v>
      </c>
      <c r="C51" s="185"/>
      <c r="D51" s="185"/>
      <c r="E51" s="185"/>
      <c r="F51" s="185"/>
      <c r="G51" s="185"/>
      <c r="H51" s="185"/>
      <c r="I51" s="185"/>
      <c r="J51" s="215"/>
    </row>
    <row r="52" spans="1:10" ht="12.75">
      <c r="A52" s="229" t="s">
        <v>593</v>
      </c>
      <c r="B52" s="185" t="s">
        <v>600</v>
      </c>
      <c r="C52" s="185"/>
      <c r="D52" s="185"/>
      <c r="E52" s="185"/>
      <c r="F52" s="185"/>
      <c r="G52" s="185"/>
      <c r="H52" s="185"/>
      <c r="I52" s="185"/>
      <c r="J52" s="228"/>
    </row>
    <row r="53" spans="1:9" ht="12.75">
      <c r="A53" s="183"/>
      <c r="B53" s="185"/>
      <c r="C53" s="185"/>
      <c r="D53" s="185"/>
      <c r="E53" s="185"/>
      <c r="F53" s="185"/>
      <c r="G53" s="185"/>
      <c r="H53" s="185"/>
      <c r="I53" s="185"/>
    </row>
    <row r="54" ht="12.75">
      <c r="A54" s="183"/>
    </row>
    <row r="55" spans="1:9" ht="12.75">
      <c r="A55" s="536" t="s">
        <v>396</v>
      </c>
      <c r="B55" s="536"/>
      <c r="C55" s="536"/>
      <c r="D55" s="536"/>
      <c r="E55" s="536"/>
      <c r="F55" s="536"/>
      <c r="G55" s="536"/>
      <c r="H55" s="536"/>
      <c r="I55" s="536"/>
    </row>
    <row r="56" spans="1:9" ht="12.75">
      <c r="A56" s="175"/>
      <c r="B56" s="175"/>
      <c r="C56" s="175"/>
      <c r="D56" s="175"/>
      <c r="E56" s="175"/>
      <c r="F56" s="175"/>
      <c r="G56" s="175"/>
      <c r="H56" s="175"/>
      <c r="I56" s="175"/>
    </row>
    <row r="57" spans="1:9" ht="12.75">
      <c r="A57" s="536" t="s">
        <v>397</v>
      </c>
      <c r="B57" s="536"/>
      <c r="C57" s="536"/>
      <c r="D57" s="536"/>
      <c r="E57" s="536"/>
      <c r="F57" s="536"/>
      <c r="G57" s="536"/>
      <c r="H57" s="536"/>
      <c r="I57" s="536"/>
    </row>
    <row r="58" spans="1:11" ht="39.75" customHeight="1">
      <c r="A58" s="511" t="s">
        <v>398</v>
      </c>
      <c r="B58" s="511"/>
      <c r="C58" s="511"/>
      <c r="D58" s="511"/>
      <c r="E58" s="511"/>
      <c r="F58" s="511"/>
      <c r="G58" s="511"/>
      <c r="H58" s="511"/>
      <c r="I58" s="511"/>
      <c r="J58" s="214"/>
      <c r="K58" s="186"/>
    </row>
    <row r="59" spans="1:11" ht="41.25" customHeight="1">
      <c r="A59" s="511" t="s">
        <v>614</v>
      </c>
      <c r="B59" s="511"/>
      <c r="C59" s="511"/>
      <c r="D59" s="511"/>
      <c r="E59" s="511"/>
      <c r="F59" s="511"/>
      <c r="G59" s="511"/>
      <c r="H59" s="511"/>
      <c r="I59" s="511"/>
      <c r="J59" s="214"/>
      <c r="K59" s="186"/>
    </row>
    <row r="60" spans="1:9" ht="26.25" customHeight="1">
      <c r="A60" s="511" t="s">
        <v>611</v>
      </c>
      <c r="B60" s="511"/>
      <c r="C60" s="511"/>
      <c r="D60" s="511"/>
      <c r="E60" s="511"/>
      <c r="F60" s="511"/>
      <c r="G60" s="511"/>
      <c r="H60" s="511"/>
      <c r="I60" s="511"/>
    </row>
    <row r="61" spans="1:9" ht="12.75">
      <c r="A61" s="185"/>
      <c r="B61" s="187"/>
      <c r="C61" s="187"/>
      <c r="D61" s="187"/>
      <c r="E61" s="187"/>
      <c r="F61" s="187"/>
      <c r="G61" s="187"/>
      <c r="H61" s="187"/>
      <c r="I61" s="187"/>
    </row>
    <row r="62" spans="1:9" ht="12.75">
      <c r="A62" s="536" t="s">
        <v>399</v>
      </c>
      <c r="B62" s="536"/>
      <c r="C62" s="536"/>
      <c r="D62" s="536"/>
      <c r="E62" s="536"/>
      <c r="F62" s="536"/>
      <c r="G62" s="536"/>
      <c r="H62" s="536"/>
      <c r="I62" s="536"/>
    </row>
    <row r="63" spans="1:9" ht="24.75" customHeight="1">
      <c r="A63" s="518" t="s">
        <v>624</v>
      </c>
      <c r="B63" s="518"/>
      <c r="C63" s="518"/>
      <c r="D63" s="518"/>
      <c r="E63" s="518"/>
      <c r="F63" s="518"/>
      <c r="G63" s="518"/>
      <c r="H63" s="518"/>
      <c r="I63" s="518"/>
    </row>
    <row r="64" spans="1:9" ht="12.75">
      <c r="A64" s="172"/>
      <c r="B64" s="172"/>
      <c r="C64" s="172"/>
      <c r="D64" s="172"/>
      <c r="E64" s="172"/>
      <c r="F64" s="172"/>
      <c r="G64" s="172"/>
      <c r="H64" s="172"/>
      <c r="I64" s="172"/>
    </row>
    <row r="65" spans="1:9" ht="12.75">
      <c r="A65" s="172"/>
      <c r="B65" s="172"/>
      <c r="C65" s="172"/>
      <c r="D65" s="172"/>
      <c r="E65" s="172"/>
      <c r="F65" s="172"/>
      <c r="G65" s="172"/>
      <c r="H65" s="172"/>
      <c r="I65" s="172"/>
    </row>
    <row r="66" spans="1:11" ht="12.75">
      <c r="A66" s="173" t="s">
        <v>431</v>
      </c>
      <c r="K66" s="188"/>
    </row>
    <row r="67" spans="1:5" ht="12.75">
      <c r="A67" s="106"/>
      <c r="B67" s="107" t="s">
        <v>615</v>
      </c>
      <c r="C67" s="107" t="s">
        <v>616</v>
      </c>
      <c r="D67" s="173"/>
      <c r="E67" s="173"/>
    </row>
    <row r="68" spans="1:11" ht="12.75">
      <c r="A68" s="199" t="s">
        <v>400</v>
      </c>
      <c r="B68" s="258">
        <v>264122706</v>
      </c>
      <c r="C68" s="258">
        <v>275271041</v>
      </c>
      <c r="D68" s="173"/>
      <c r="E68" s="173"/>
      <c r="K68" s="188"/>
    </row>
    <row r="69" spans="1:11" ht="12.75">
      <c r="A69" s="199" t="s">
        <v>401</v>
      </c>
      <c r="B69" s="258">
        <v>101642208</v>
      </c>
      <c r="C69" s="258">
        <v>77818160</v>
      </c>
      <c r="D69" s="173"/>
      <c r="E69" s="173"/>
      <c r="K69" s="188"/>
    </row>
    <row r="70" spans="1:5" ht="12.75">
      <c r="A70" s="199" t="s">
        <v>402</v>
      </c>
      <c r="B70" s="258">
        <v>68691222</v>
      </c>
      <c r="C70" s="258">
        <v>57600428</v>
      </c>
      <c r="D70" s="173"/>
      <c r="E70" s="173"/>
    </row>
    <row r="71" spans="1:5" ht="12.75">
      <c r="A71" s="199" t="s">
        <v>403</v>
      </c>
      <c r="B71" s="258">
        <v>21769060</v>
      </c>
      <c r="C71" s="258">
        <v>20399911</v>
      </c>
      <c r="D71" s="173"/>
      <c r="E71" s="173"/>
    </row>
    <row r="72" spans="1:5" ht="12.75">
      <c r="A72" s="199" t="s">
        <v>404</v>
      </c>
      <c r="B72" s="258">
        <v>10689008</v>
      </c>
      <c r="C72" s="258">
        <v>3963853</v>
      </c>
      <c r="D72" s="173"/>
      <c r="E72" s="173"/>
    </row>
    <row r="73" spans="1:5" ht="12.75">
      <c r="A73" s="199" t="s">
        <v>405</v>
      </c>
      <c r="B73" s="258">
        <v>2512611</v>
      </c>
      <c r="C73" s="258">
        <v>1684844</v>
      </c>
      <c r="D73" s="173"/>
      <c r="E73" s="173"/>
    </row>
    <row r="74" spans="1:5" ht="12.75">
      <c r="A74" s="199" t="s">
        <v>408</v>
      </c>
      <c r="B74" s="258">
        <v>0</v>
      </c>
      <c r="C74" s="258">
        <v>759640</v>
      </c>
      <c r="D74" s="173"/>
      <c r="E74" s="173"/>
    </row>
    <row r="75" spans="1:5" ht="12.75">
      <c r="A75" s="199" t="s">
        <v>406</v>
      </c>
      <c r="B75" s="258">
        <v>5124465</v>
      </c>
      <c r="C75" s="258">
        <v>5753825</v>
      </c>
      <c r="D75" s="173"/>
      <c r="E75" s="173"/>
    </row>
    <row r="76" spans="1:5" ht="13.5" thickBot="1">
      <c r="A76" s="199" t="s">
        <v>407</v>
      </c>
      <c r="B76" s="259">
        <v>6456206</v>
      </c>
      <c r="C76" s="259">
        <v>5694151</v>
      </c>
      <c r="D76" s="173"/>
      <c r="E76" s="173"/>
    </row>
    <row r="77" spans="1:11" ht="13.5" thickBot="1">
      <c r="A77" s="176"/>
      <c r="B77" s="111">
        <f>SUM(B68:B76)</f>
        <v>481007486</v>
      </c>
      <c r="C77" s="111">
        <f>SUM(C68:C76)</f>
        <v>448945853</v>
      </c>
      <c r="D77" s="173"/>
      <c r="E77" s="173"/>
      <c r="J77" s="135"/>
      <c r="K77" s="135"/>
    </row>
    <row r="78" spans="1:11" ht="12.75">
      <c r="A78" s="174"/>
      <c r="B78" s="174"/>
      <c r="C78" s="174"/>
      <c r="D78" s="174"/>
      <c r="E78" s="174"/>
      <c r="F78" s="174"/>
      <c r="G78" s="174"/>
      <c r="H78" s="174"/>
      <c r="I78" s="174"/>
      <c r="J78" s="135"/>
      <c r="K78" s="135"/>
    </row>
    <row r="79" spans="1:9" ht="12.75">
      <c r="A79" s="174"/>
      <c r="B79" s="174"/>
      <c r="C79" s="174"/>
      <c r="D79" s="174"/>
      <c r="E79" s="174"/>
      <c r="F79" s="174"/>
      <c r="G79" s="174"/>
      <c r="H79" s="174"/>
      <c r="I79" s="174"/>
    </row>
    <row r="80" ht="12.75">
      <c r="A80" s="173" t="s">
        <v>432</v>
      </c>
    </row>
    <row r="81" spans="1:5" ht="12.75">
      <c r="A81" s="176"/>
      <c r="B81" s="107" t="s">
        <v>615</v>
      </c>
      <c r="C81" s="107" t="s">
        <v>616</v>
      </c>
      <c r="D81" s="112"/>
      <c r="E81" s="112"/>
    </row>
    <row r="82" spans="1:5" ht="12.75">
      <c r="A82" s="171" t="s">
        <v>409</v>
      </c>
      <c r="B82" s="271">
        <v>3763964</v>
      </c>
      <c r="C82" s="271">
        <v>2950116</v>
      </c>
      <c r="D82" s="112"/>
      <c r="E82" s="112"/>
    </row>
    <row r="83" spans="1:5" ht="12.75">
      <c r="A83" s="171" t="s">
        <v>410</v>
      </c>
      <c r="B83" s="271">
        <v>0</v>
      </c>
      <c r="C83" s="271">
        <v>0</v>
      </c>
      <c r="D83" s="112"/>
      <c r="E83" s="112"/>
    </row>
    <row r="84" spans="1:5" ht="25.5">
      <c r="A84" s="171" t="s">
        <v>411</v>
      </c>
      <c r="B84" s="271">
        <v>0</v>
      </c>
      <c r="C84" s="271">
        <v>76630</v>
      </c>
      <c r="D84" s="112"/>
      <c r="E84" s="112"/>
    </row>
    <row r="85" spans="1:5" ht="12.75">
      <c r="A85" s="171" t="s">
        <v>412</v>
      </c>
      <c r="B85" s="271">
        <v>426166</v>
      </c>
      <c r="C85" s="271">
        <v>421244</v>
      </c>
      <c r="D85" s="112"/>
      <c r="E85" s="112"/>
    </row>
    <row r="86" spans="1:5" ht="13.5" thickBot="1">
      <c r="A86" s="171" t="s">
        <v>413</v>
      </c>
      <c r="B86" s="272">
        <v>1517655</v>
      </c>
      <c r="C86" s="272">
        <v>551391</v>
      </c>
      <c r="D86" s="112"/>
      <c r="E86" s="112"/>
    </row>
    <row r="87" spans="1:5" ht="13.5" thickBot="1">
      <c r="A87" s="176"/>
      <c r="B87" s="111">
        <f>SUM(B82:B86)</f>
        <v>5707785</v>
      </c>
      <c r="C87" s="111">
        <f>SUM(C82:C86)</f>
        <v>3999381</v>
      </c>
      <c r="D87" s="112"/>
      <c r="E87" s="112"/>
    </row>
    <row r="88" spans="1:5" ht="12.75">
      <c r="A88" s="541"/>
      <c r="B88" s="541"/>
      <c r="C88" s="541"/>
      <c r="D88" s="177"/>
      <c r="E88" s="177"/>
    </row>
    <row r="89" spans="1:5" ht="12.75">
      <c r="A89" s="541"/>
      <c r="B89" s="541"/>
      <c r="C89" s="541"/>
      <c r="D89" s="177"/>
      <c r="E89" s="177"/>
    </row>
    <row r="90" spans="1:5" ht="12.75">
      <c r="A90" s="541" t="s">
        <v>433</v>
      </c>
      <c r="B90" s="541"/>
      <c r="C90" s="541"/>
      <c r="D90" s="177"/>
      <c r="E90" s="177"/>
    </row>
    <row r="91" spans="1:5" ht="12.75">
      <c r="A91" s="174"/>
      <c r="B91" s="107" t="s">
        <v>615</v>
      </c>
      <c r="C91" s="107" t="s">
        <v>616</v>
      </c>
      <c r="D91" s="177"/>
      <c r="E91" s="177"/>
    </row>
    <row r="92" spans="1:5" ht="12.75">
      <c r="A92" s="171" t="s">
        <v>414</v>
      </c>
      <c r="B92" s="260">
        <v>2463836</v>
      </c>
      <c r="C92" s="260">
        <v>1849848</v>
      </c>
      <c r="D92" s="177"/>
      <c r="E92" s="177"/>
    </row>
    <row r="93" spans="1:5" ht="12.75">
      <c r="A93" s="171" t="s">
        <v>415</v>
      </c>
      <c r="B93" s="260">
        <v>4939728</v>
      </c>
      <c r="C93" s="260">
        <v>6223924</v>
      </c>
      <c r="D93" s="177"/>
      <c r="E93" s="177"/>
    </row>
    <row r="94" spans="1:5" ht="12.75">
      <c r="A94" s="171" t="s">
        <v>416</v>
      </c>
      <c r="B94" s="260">
        <v>0</v>
      </c>
      <c r="C94" s="260">
        <v>3768600</v>
      </c>
      <c r="D94" s="177"/>
      <c r="E94" s="177"/>
    </row>
    <row r="95" spans="1:5" ht="12.75">
      <c r="A95" s="171" t="s">
        <v>417</v>
      </c>
      <c r="B95" s="260">
        <v>14712293</v>
      </c>
      <c r="C95" s="260">
        <v>16064443</v>
      </c>
      <c r="D95" s="177"/>
      <c r="E95" s="177"/>
    </row>
    <row r="96" spans="1:5" ht="12.75">
      <c r="A96" s="171" t="s">
        <v>418</v>
      </c>
      <c r="B96" s="260">
        <v>7232147</v>
      </c>
      <c r="C96" s="260">
        <v>2724730</v>
      </c>
      <c r="D96" s="177"/>
      <c r="E96" s="177"/>
    </row>
    <row r="97" spans="1:8" ht="12.75">
      <c r="A97" s="171" t="s">
        <v>419</v>
      </c>
      <c r="B97" s="260">
        <v>7010700</v>
      </c>
      <c r="C97" s="260">
        <v>8072807</v>
      </c>
      <c r="D97" s="177"/>
      <c r="E97" s="177"/>
      <c r="H97" s="114"/>
    </row>
    <row r="98" spans="1:5" ht="12.75">
      <c r="A98" s="171" t="s">
        <v>420</v>
      </c>
      <c r="B98" s="260">
        <v>44348602</v>
      </c>
      <c r="C98" s="260">
        <v>42514013</v>
      </c>
      <c r="D98" s="177"/>
      <c r="E98" s="177"/>
    </row>
    <row r="99" spans="1:5" ht="12.75">
      <c r="A99" s="171" t="s">
        <v>421</v>
      </c>
      <c r="B99" s="260">
        <v>2170390</v>
      </c>
      <c r="C99" s="260">
        <v>1756252</v>
      </c>
      <c r="D99" s="177"/>
      <c r="E99" s="177"/>
    </row>
    <row r="100" spans="1:5" ht="12.75">
      <c r="A100" s="171" t="s">
        <v>422</v>
      </c>
      <c r="B100" s="260">
        <v>9437814</v>
      </c>
      <c r="C100" s="260">
        <v>8546954</v>
      </c>
      <c r="D100" s="177"/>
      <c r="E100" s="177"/>
    </row>
    <row r="101" spans="1:5" ht="12.75">
      <c r="A101" s="171" t="s">
        <v>423</v>
      </c>
      <c r="B101" s="260">
        <v>15190747</v>
      </c>
      <c r="C101" s="260">
        <v>13878950</v>
      </c>
      <c r="D101" s="177"/>
      <c r="E101" s="177"/>
    </row>
    <row r="102" spans="1:5" ht="12.75">
      <c r="A102" s="171" t="s">
        <v>424</v>
      </c>
      <c r="B102" s="260">
        <v>59511333</v>
      </c>
      <c r="C102" s="260">
        <v>62332084</v>
      </c>
      <c r="D102" s="177"/>
      <c r="E102" s="177"/>
    </row>
    <row r="103" spans="1:5" ht="12.75">
      <c r="A103" s="171" t="s">
        <v>425</v>
      </c>
      <c r="B103" s="260">
        <v>163837676</v>
      </c>
      <c r="C103" s="260">
        <v>149756605</v>
      </c>
      <c r="D103" s="177"/>
      <c r="E103" s="177"/>
    </row>
    <row r="104" spans="1:5" ht="12.75">
      <c r="A104" s="171" t="s">
        <v>426</v>
      </c>
      <c r="B104" s="260">
        <v>4500860</v>
      </c>
      <c r="C104" s="260">
        <v>4244147</v>
      </c>
      <c r="D104" s="177"/>
      <c r="E104" s="177"/>
    </row>
    <row r="105" spans="1:5" ht="13.5" thickBot="1">
      <c r="A105" s="171" t="s">
        <v>427</v>
      </c>
      <c r="B105" s="261">
        <v>3036603</v>
      </c>
      <c r="C105" s="261">
        <v>0</v>
      </c>
      <c r="D105" s="177"/>
      <c r="E105" s="177"/>
    </row>
    <row r="106" spans="1:5" ht="13.5" thickBot="1">
      <c r="A106" s="174"/>
      <c r="B106" s="115">
        <f>SUM(B92:B105)</f>
        <v>338392729</v>
      </c>
      <c r="C106" s="115">
        <f>SUM(C92:C105)</f>
        <v>321733357</v>
      </c>
      <c r="D106" s="177"/>
      <c r="E106" s="177"/>
    </row>
    <row r="107" spans="1:5" ht="12.75">
      <c r="A107" s="545"/>
      <c r="B107" s="545"/>
      <c r="C107" s="545"/>
      <c r="D107" s="177"/>
      <c r="E107" s="177"/>
    </row>
    <row r="108" spans="1:5" ht="12.75">
      <c r="A108" s="545"/>
      <c r="B108" s="545"/>
      <c r="C108" s="545"/>
      <c r="D108" s="177"/>
      <c r="E108" s="177"/>
    </row>
    <row r="109" spans="1:6" ht="12.75">
      <c r="A109" s="539" t="s">
        <v>434</v>
      </c>
      <c r="B109" s="539"/>
      <c r="C109" s="539"/>
      <c r="D109" s="539"/>
      <c r="E109" s="539"/>
      <c r="F109" s="539"/>
    </row>
    <row r="110" spans="1:3" ht="12.75">
      <c r="A110" s="106"/>
      <c r="B110" s="107" t="s">
        <v>615</v>
      </c>
      <c r="C110" s="107" t="s">
        <v>616</v>
      </c>
    </row>
    <row r="111" spans="1:3" ht="12.75">
      <c r="A111" s="171" t="s">
        <v>428</v>
      </c>
      <c r="B111" s="262">
        <v>28397130</v>
      </c>
      <c r="C111" s="262">
        <v>27607964</v>
      </c>
    </row>
    <row r="112" spans="1:3" ht="25.5">
      <c r="A112" s="171" t="s">
        <v>429</v>
      </c>
      <c r="B112" s="262">
        <v>14875511</v>
      </c>
      <c r="C112" s="262">
        <v>14633190</v>
      </c>
    </row>
    <row r="113" spans="1:3" ht="26.25" thickBot="1">
      <c r="A113" s="171" t="s">
        <v>430</v>
      </c>
      <c r="B113" s="261">
        <v>7381856</v>
      </c>
      <c r="C113" s="261">
        <v>7153391</v>
      </c>
    </row>
    <row r="114" spans="1:8" ht="13.5" thickBot="1">
      <c r="A114" s="176"/>
      <c r="B114" s="111">
        <f>SUM(B111:B113)</f>
        <v>50654497</v>
      </c>
      <c r="C114" s="111">
        <f>SUM(C111:C113)</f>
        <v>49394545</v>
      </c>
      <c r="H114" s="189"/>
    </row>
    <row r="115" spans="1:6" ht="12.75">
      <c r="A115" s="515"/>
      <c r="B115" s="515"/>
      <c r="C115" s="515"/>
      <c r="D115" s="515"/>
      <c r="E115" s="515"/>
      <c r="F115" s="515"/>
    </row>
    <row r="116" spans="1:3" ht="25.5">
      <c r="A116" s="300" t="s">
        <v>617</v>
      </c>
      <c r="B116" s="301">
        <v>387</v>
      </c>
      <c r="C116" s="299">
        <v>376</v>
      </c>
    </row>
    <row r="117" spans="1:6" ht="12.75">
      <c r="A117" s="513"/>
      <c r="B117" s="513"/>
      <c r="C117" s="513"/>
      <c r="D117" s="513"/>
      <c r="E117" s="513"/>
      <c r="F117" s="513"/>
    </row>
    <row r="118" spans="1:6" ht="12.75">
      <c r="A118" s="513"/>
      <c r="B118" s="513"/>
      <c r="C118" s="513"/>
      <c r="D118" s="513"/>
      <c r="E118" s="513"/>
      <c r="F118" s="513"/>
    </row>
    <row r="119" spans="1:6" ht="12.75">
      <c r="A119" s="514" t="s">
        <v>435</v>
      </c>
      <c r="B119" s="514"/>
      <c r="C119" s="514"/>
      <c r="D119" s="514"/>
      <c r="E119" s="514"/>
      <c r="F119" s="514"/>
    </row>
    <row r="120" spans="1:6" ht="12.75">
      <c r="A120" s="173"/>
      <c r="B120" s="173"/>
      <c r="C120" s="173"/>
      <c r="D120" s="173"/>
      <c r="E120" s="173"/>
      <c r="F120" s="173"/>
    </row>
    <row r="121" spans="1:3" ht="12.75">
      <c r="A121" s="116" t="s">
        <v>81</v>
      </c>
      <c r="B121" s="107" t="s">
        <v>615</v>
      </c>
      <c r="C121" s="107" t="s">
        <v>616</v>
      </c>
    </row>
    <row r="122" spans="1:3" ht="12.75">
      <c r="A122" s="171" t="s">
        <v>436</v>
      </c>
      <c r="B122" s="271">
        <v>10123988</v>
      </c>
      <c r="C122" s="271">
        <v>10084437</v>
      </c>
    </row>
    <row r="123" spans="1:5" ht="26.25" thickBot="1">
      <c r="A123" s="171" t="s">
        <v>437</v>
      </c>
      <c r="B123" s="272">
        <v>46239807</v>
      </c>
      <c r="C123" s="272">
        <v>42174746</v>
      </c>
      <c r="E123" s="189"/>
    </row>
    <row r="124" spans="1:3" ht="13.5" thickBot="1">
      <c r="A124" s="176"/>
      <c r="B124" s="111">
        <f>SUM(B122:B123)</f>
        <v>56363795</v>
      </c>
      <c r="C124" s="111">
        <f>SUM(C122:C123)</f>
        <v>52259183</v>
      </c>
    </row>
    <row r="125" spans="1:6" ht="12.75">
      <c r="A125" s="515"/>
      <c r="B125" s="515"/>
      <c r="C125" s="515"/>
      <c r="D125" s="515"/>
      <c r="E125" s="515"/>
      <c r="F125" s="515"/>
    </row>
    <row r="126" ht="12.75">
      <c r="A126" s="116"/>
    </row>
    <row r="127" ht="12.75">
      <c r="A127" s="173" t="s">
        <v>438</v>
      </c>
    </row>
    <row r="128" spans="1:3" ht="12.75">
      <c r="A128" s="173"/>
      <c r="B128" s="107" t="s">
        <v>615</v>
      </c>
      <c r="C128" s="107" t="s">
        <v>616</v>
      </c>
    </row>
    <row r="129" spans="1:3" ht="12.75">
      <c r="A129" s="129" t="s">
        <v>439</v>
      </c>
      <c r="B129" s="271">
        <v>2430474</v>
      </c>
      <c r="C129" s="271">
        <v>2024832</v>
      </c>
    </row>
    <row r="130" spans="1:3" ht="12.75">
      <c r="A130" s="129" t="s">
        <v>440</v>
      </c>
      <c r="B130" s="271">
        <v>1113365</v>
      </c>
      <c r="C130" s="271">
        <v>993301</v>
      </c>
    </row>
    <row r="131" spans="1:3" ht="12.75">
      <c r="A131" s="129" t="s">
        <v>441</v>
      </c>
      <c r="B131" s="271">
        <v>1676702</v>
      </c>
      <c r="C131" s="271">
        <v>1835374</v>
      </c>
    </row>
    <row r="132" spans="1:3" ht="12.75">
      <c r="A132" s="129" t="s">
        <v>442</v>
      </c>
      <c r="B132" s="271">
        <v>3434205</v>
      </c>
      <c r="C132" s="271">
        <v>3665614</v>
      </c>
    </row>
    <row r="133" spans="1:3" ht="25.5">
      <c r="A133" s="129" t="s">
        <v>443</v>
      </c>
      <c r="B133" s="271">
        <v>1103756</v>
      </c>
      <c r="C133" s="271">
        <v>1406265</v>
      </c>
    </row>
    <row r="134" spans="1:3" ht="25.5">
      <c r="A134" s="129" t="s">
        <v>444</v>
      </c>
      <c r="B134" s="271">
        <v>71143</v>
      </c>
      <c r="C134" s="271">
        <v>57638</v>
      </c>
    </row>
    <row r="135" spans="1:3" ht="12.75">
      <c r="A135" s="129" t="s">
        <v>445</v>
      </c>
      <c r="B135" s="271">
        <v>296765</v>
      </c>
      <c r="C135" s="271">
        <v>83583</v>
      </c>
    </row>
    <row r="136" spans="1:3" ht="25.5">
      <c r="A136" s="129" t="s">
        <v>446</v>
      </c>
      <c r="B136" s="271">
        <v>0</v>
      </c>
      <c r="C136" s="271">
        <v>129896</v>
      </c>
    </row>
    <row r="137" spans="1:3" ht="13.5" thickBot="1">
      <c r="A137" s="129" t="s">
        <v>447</v>
      </c>
      <c r="B137" s="272">
        <v>1668909</v>
      </c>
      <c r="C137" s="272">
        <v>505095</v>
      </c>
    </row>
    <row r="138" spans="1:3" ht="13.5" thickBot="1">
      <c r="A138" s="174"/>
      <c r="B138" s="115">
        <f>SUM(B129:B137)</f>
        <v>11795319</v>
      </c>
      <c r="C138" s="115">
        <f>SUM(C129:C137)</f>
        <v>10701598</v>
      </c>
    </row>
    <row r="139" spans="1:10" ht="29.25" customHeight="1">
      <c r="A139" s="116"/>
      <c r="J139" s="214"/>
    </row>
    <row r="140" spans="1:10" ht="28.5" customHeight="1">
      <c r="A140" s="511" t="s">
        <v>448</v>
      </c>
      <c r="B140" s="511"/>
      <c r="C140" s="511"/>
      <c r="D140" s="511"/>
      <c r="E140" s="511"/>
      <c r="F140" s="511"/>
      <c r="G140" s="511"/>
      <c r="H140" s="511"/>
      <c r="I140" s="511"/>
      <c r="J140" s="214"/>
    </row>
    <row r="141" spans="1:10" ht="12.75">
      <c r="A141" s="511"/>
      <c r="B141" s="511"/>
      <c r="C141" s="511"/>
      <c r="D141" s="511"/>
      <c r="E141" s="511"/>
      <c r="F141" s="511"/>
      <c r="G141" s="511"/>
      <c r="H141" s="511"/>
      <c r="I141" s="511"/>
      <c r="J141" s="214"/>
    </row>
    <row r="142" spans="1:10" ht="12.75">
      <c r="A142" s="511"/>
      <c r="B142" s="511"/>
      <c r="C142" s="511"/>
      <c r="D142" s="511"/>
      <c r="E142" s="511"/>
      <c r="F142" s="511"/>
      <c r="G142" s="511"/>
      <c r="H142" s="511"/>
      <c r="I142" s="511"/>
      <c r="J142" s="214"/>
    </row>
    <row r="143" spans="1:10" ht="12.75">
      <c r="A143" s="173" t="s">
        <v>449</v>
      </c>
      <c r="B143" s="173"/>
      <c r="C143" s="173"/>
      <c r="D143" s="173"/>
      <c r="E143" s="173"/>
      <c r="F143" s="173"/>
      <c r="G143" s="173"/>
      <c r="H143" s="173"/>
      <c r="I143" s="173"/>
      <c r="J143" s="214"/>
    </row>
    <row r="144" spans="1:9" ht="27" customHeight="1">
      <c r="A144" s="511" t="s">
        <v>450</v>
      </c>
      <c r="B144" s="511"/>
      <c r="C144" s="511"/>
      <c r="D144" s="511"/>
      <c r="E144" s="511"/>
      <c r="F144" s="511"/>
      <c r="G144" s="511"/>
      <c r="H144" s="511"/>
      <c r="I144" s="511"/>
    </row>
    <row r="145" ht="12.75">
      <c r="A145" s="116"/>
    </row>
    <row r="146" ht="12.75">
      <c r="A146" s="173" t="s">
        <v>451</v>
      </c>
    </row>
    <row r="147" spans="1:3" ht="12.75">
      <c r="A147" s="177"/>
      <c r="B147" s="107" t="s">
        <v>615</v>
      </c>
      <c r="C147" s="107" t="s">
        <v>616</v>
      </c>
    </row>
    <row r="148" spans="1:7" ht="12.75">
      <c r="A148" s="171" t="s">
        <v>452</v>
      </c>
      <c r="B148" s="271">
        <v>6175714</v>
      </c>
      <c r="C148" s="271">
        <v>5950473</v>
      </c>
      <c r="G148" s="189"/>
    </row>
    <row r="149" spans="1:3" ht="13.5" thickBot="1">
      <c r="A149" s="201" t="s">
        <v>453</v>
      </c>
      <c r="B149" s="272">
        <v>1299519</v>
      </c>
      <c r="C149" s="272">
        <v>696482</v>
      </c>
    </row>
    <row r="150" spans="1:3" ht="13.5" thickBot="1">
      <c r="A150" s="176"/>
      <c r="B150" s="111">
        <f>SUM(B148:B149)</f>
        <v>7475233</v>
      </c>
      <c r="C150" s="111">
        <f>SUM(C148:C149)</f>
        <v>6646955</v>
      </c>
    </row>
    <row r="151" ht="12.75">
      <c r="A151" s="173"/>
    </row>
    <row r="152" ht="12.75">
      <c r="A152" s="173"/>
    </row>
    <row r="153" ht="12.75">
      <c r="A153" s="173" t="s">
        <v>457</v>
      </c>
    </row>
    <row r="154" spans="1:3" ht="12.75">
      <c r="A154" s="177"/>
      <c r="B154" s="107" t="s">
        <v>615</v>
      </c>
      <c r="C154" s="107" t="s">
        <v>616</v>
      </c>
    </row>
    <row r="155" spans="1:3" ht="12.75">
      <c r="A155" s="171" t="s">
        <v>454</v>
      </c>
      <c r="B155" s="271">
        <v>79262334</v>
      </c>
      <c r="C155" s="271">
        <v>66640722</v>
      </c>
    </row>
    <row r="156" spans="1:3" ht="12.75">
      <c r="A156" s="171" t="s">
        <v>455</v>
      </c>
      <c r="B156" s="271">
        <v>786913</v>
      </c>
      <c r="C156" s="271">
        <v>0</v>
      </c>
    </row>
    <row r="157" spans="1:3" ht="12.75">
      <c r="A157" s="171" t="s">
        <v>456</v>
      </c>
      <c r="B157" s="271">
        <v>12455109</v>
      </c>
      <c r="C157" s="271">
        <v>3645252</v>
      </c>
    </row>
    <row r="158" spans="1:3" ht="13.5" thickBot="1">
      <c r="A158" s="201" t="s">
        <v>625</v>
      </c>
      <c r="B158" s="272">
        <v>0</v>
      </c>
      <c r="C158" s="272">
        <v>97600</v>
      </c>
    </row>
    <row r="159" spans="1:3" ht="13.5" thickBot="1">
      <c r="A159" s="176"/>
      <c r="B159" s="111">
        <f>SUM(B155:B157)</f>
        <v>92504356</v>
      </c>
      <c r="C159" s="111">
        <f>SUM(C155:C157)</f>
        <v>70285974</v>
      </c>
    </row>
    <row r="160" ht="12.75">
      <c r="A160" s="116"/>
    </row>
    <row r="161" spans="1:10" ht="12.75" customHeight="1">
      <c r="A161" s="174"/>
      <c r="J161" s="214"/>
    </row>
    <row r="162" spans="1:10" ht="26.25" customHeight="1">
      <c r="A162" s="511" t="s">
        <v>458</v>
      </c>
      <c r="B162" s="511"/>
      <c r="C162" s="511"/>
      <c r="D162" s="511"/>
      <c r="E162" s="511"/>
      <c r="F162" s="511"/>
      <c r="G162" s="511"/>
      <c r="H162" s="511"/>
      <c r="I162" s="511"/>
      <c r="J162" s="214"/>
    </row>
    <row r="163" spans="1:9" ht="27.75" customHeight="1">
      <c r="A163" s="547" t="s">
        <v>607</v>
      </c>
      <c r="B163" s="547"/>
      <c r="C163" s="547"/>
      <c r="D163" s="547"/>
      <c r="E163" s="547"/>
      <c r="F163" s="547"/>
      <c r="G163" s="547"/>
      <c r="H163" s="547"/>
      <c r="I163" s="547"/>
    </row>
    <row r="164" ht="12.75">
      <c r="A164" s="173"/>
    </row>
    <row r="165" spans="1:11" ht="12.75">
      <c r="A165" s="173" t="s">
        <v>459</v>
      </c>
      <c r="K165" s="182"/>
    </row>
    <row r="166" spans="1:11" ht="22.5">
      <c r="A166" s="117"/>
      <c r="B166" s="202" t="s">
        <v>468</v>
      </c>
      <c r="C166" s="203" t="s">
        <v>469</v>
      </c>
      <c r="D166" s="202" t="s">
        <v>470</v>
      </c>
      <c r="E166" s="203" t="s">
        <v>471</v>
      </c>
      <c r="K166" s="182"/>
    </row>
    <row r="167" spans="1:11" ht="13.5" thickBot="1">
      <c r="A167" s="243" t="s">
        <v>460</v>
      </c>
      <c r="B167" s="219"/>
      <c r="C167" s="219"/>
      <c r="D167" s="219"/>
      <c r="E167" s="219"/>
      <c r="K167" s="182"/>
    </row>
    <row r="168" spans="1:11" ht="13.5" thickBot="1">
      <c r="A168" s="243" t="s">
        <v>461</v>
      </c>
      <c r="B168" s="230">
        <v>8187690</v>
      </c>
      <c r="C168" s="230">
        <v>77752928</v>
      </c>
      <c r="D168" s="231"/>
      <c r="E168" s="230">
        <f>SUM(B168:D168)</f>
        <v>85940618</v>
      </c>
      <c r="K168" s="182"/>
    </row>
    <row r="169" spans="1:11" ht="12.75">
      <c r="A169" s="244" t="s">
        <v>462</v>
      </c>
      <c r="B169" s="232"/>
      <c r="C169" s="233">
        <v>2854769</v>
      </c>
      <c r="D169" s="232"/>
      <c r="E169" s="233">
        <f>SUM(B169:D169)</f>
        <v>2854769</v>
      </c>
      <c r="K169" s="182"/>
    </row>
    <row r="170" spans="1:11" ht="12.75">
      <c r="A170" s="244" t="s">
        <v>463</v>
      </c>
      <c r="B170" s="232"/>
      <c r="C170" s="232">
        <v>0</v>
      </c>
      <c r="D170" s="232"/>
      <c r="E170" s="232">
        <f>SUM(B170:D170)</f>
        <v>0</v>
      </c>
      <c r="K170" s="182"/>
    </row>
    <row r="171" spans="1:11" ht="13.5" thickBot="1">
      <c r="A171" s="244" t="s">
        <v>464</v>
      </c>
      <c r="B171" s="232"/>
      <c r="C171" s="330">
        <v>-8622</v>
      </c>
      <c r="D171" s="232"/>
      <c r="E171" s="232">
        <f>SUM(B171:D171)</f>
        <v>-8622</v>
      </c>
      <c r="K171" s="182"/>
    </row>
    <row r="172" spans="1:11" ht="13.5" thickBot="1">
      <c r="A172" s="243" t="s">
        <v>618</v>
      </c>
      <c r="B172" s="230">
        <f>SUM(B168:B171)</f>
        <v>8187690</v>
      </c>
      <c r="C172" s="230">
        <f>SUM(C168:C171)</f>
        <v>80599075</v>
      </c>
      <c r="D172" s="230">
        <f>SUM(D168:D171)</f>
        <v>0</v>
      </c>
      <c r="E172" s="230">
        <f>SUM(B172:D172)</f>
        <v>88786765</v>
      </c>
      <c r="I172" s="189"/>
      <c r="K172" s="182"/>
    </row>
    <row r="173" spans="1:11" ht="12.75">
      <c r="A173" s="245"/>
      <c r="B173" s="234"/>
      <c r="C173" s="234"/>
      <c r="D173" s="234"/>
      <c r="E173" s="232"/>
      <c r="K173" s="182"/>
    </row>
    <row r="174" spans="1:11" ht="13.5" thickBot="1">
      <c r="A174" s="243" t="s">
        <v>465</v>
      </c>
      <c r="B174" s="234"/>
      <c r="C174" s="234"/>
      <c r="D174" s="234"/>
      <c r="E174" s="234"/>
      <c r="K174" s="182"/>
    </row>
    <row r="175" spans="1:11" ht="13.5" thickBot="1">
      <c r="A175" s="243" t="s">
        <v>461</v>
      </c>
      <c r="B175" s="230">
        <v>1385174</v>
      </c>
      <c r="C175" s="230">
        <v>52138188</v>
      </c>
      <c r="D175" s="231"/>
      <c r="E175" s="230">
        <f>SUM(B175:D175)</f>
        <v>53523362</v>
      </c>
      <c r="K175" s="182"/>
    </row>
    <row r="176" spans="1:11" ht="12.75">
      <c r="A176" s="244" t="s">
        <v>466</v>
      </c>
      <c r="B176" s="233">
        <v>272650</v>
      </c>
      <c r="C176" s="233">
        <v>9851338</v>
      </c>
      <c r="D176" s="232"/>
      <c r="E176" s="233">
        <f>SUM(B176:D176)</f>
        <v>10123988</v>
      </c>
      <c r="K176" s="182"/>
    </row>
    <row r="177" spans="1:11" ht="13.5" thickBot="1">
      <c r="A177" s="244" t="s">
        <v>464</v>
      </c>
      <c r="B177" s="235">
        <v>0</v>
      </c>
      <c r="C177" s="331">
        <v>-3772</v>
      </c>
      <c r="D177" s="235"/>
      <c r="E177" s="235">
        <f>SUM(B177:D177)</f>
        <v>-3772</v>
      </c>
      <c r="K177" s="182"/>
    </row>
    <row r="178" spans="1:11" ht="13.5" thickBot="1">
      <c r="A178" s="243" t="s">
        <v>619</v>
      </c>
      <c r="B178" s="230">
        <f>SUM(B175:B177)</f>
        <v>1657824</v>
      </c>
      <c r="C178" s="230">
        <f>SUM(C175:C177)</f>
        <v>61985754</v>
      </c>
      <c r="D178" s="236">
        <f>SUM(D175:D177)</f>
        <v>0</v>
      </c>
      <c r="E178" s="230">
        <f>SUM(B178:D178)</f>
        <v>63643578</v>
      </c>
      <c r="K178" s="182"/>
    </row>
    <row r="179" spans="1:11" ht="12.75">
      <c r="A179" s="244"/>
      <c r="B179" s="232"/>
      <c r="C179" s="232"/>
      <c r="D179" s="232"/>
      <c r="E179" s="232"/>
      <c r="K179" s="182"/>
    </row>
    <row r="180" spans="1:11" ht="13.5" thickBot="1">
      <c r="A180" s="243" t="s">
        <v>467</v>
      </c>
      <c r="B180" s="232"/>
      <c r="C180" s="232"/>
      <c r="D180" s="232"/>
      <c r="E180" s="232"/>
      <c r="K180" s="182"/>
    </row>
    <row r="181" spans="1:5" ht="13.5" thickBot="1">
      <c r="A181" s="243" t="s">
        <v>618</v>
      </c>
      <c r="B181" s="230">
        <f>B172-B178</f>
        <v>6529866</v>
      </c>
      <c r="C181" s="230">
        <f>C172-C178</f>
        <v>18613321</v>
      </c>
      <c r="D181" s="236">
        <f>D172-D178</f>
        <v>0</v>
      </c>
      <c r="E181" s="230">
        <f>SUM(B181:D181)</f>
        <v>25143187</v>
      </c>
    </row>
    <row r="182" ht="12.75">
      <c r="A182" s="116"/>
    </row>
    <row r="183" ht="12.75">
      <c r="A183" s="173"/>
    </row>
    <row r="184" spans="1:12" ht="12.75">
      <c r="A184" s="173" t="s">
        <v>472</v>
      </c>
      <c r="J184" s="192"/>
      <c r="K184" s="192"/>
      <c r="L184" s="193"/>
    </row>
    <row r="185" spans="1:12" ht="56.25">
      <c r="A185" s="190"/>
      <c r="B185" s="202" t="s">
        <v>473</v>
      </c>
      <c r="C185" s="202" t="s">
        <v>474</v>
      </c>
      <c r="D185" s="202" t="s">
        <v>475</v>
      </c>
      <c r="E185" s="202" t="s">
        <v>476</v>
      </c>
      <c r="F185" s="202" t="s">
        <v>477</v>
      </c>
      <c r="G185" s="202" t="s">
        <v>470</v>
      </c>
      <c r="H185" s="202" t="s">
        <v>478</v>
      </c>
      <c r="I185" s="202" t="s">
        <v>471</v>
      </c>
      <c r="J185" s="192"/>
      <c r="K185" s="192"/>
      <c r="L185" s="193"/>
    </row>
    <row r="186" spans="1:12" ht="12.75">
      <c r="A186" s="243" t="s">
        <v>460</v>
      </c>
      <c r="B186" s="202"/>
      <c r="C186" s="202"/>
      <c r="D186" s="202"/>
      <c r="E186" s="202"/>
      <c r="F186" s="202"/>
      <c r="G186" s="202"/>
      <c r="H186" s="202"/>
      <c r="I186" s="202"/>
      <c r="J186" s="192"/>
      <c r="K186" s="192"/>
      <c r="L186" s="193"/>
    </row>
    <row r="187" spans="1:12" ht="13.5" thickBot="1">
      <c r="A187" s="243" t="s">
        <v>461</v>
      </c>
      <c r="B187" s="220">
        <v>23269</v>
      </c>
      <c r="C187" s="220">
        <v>25523821</v>
      </c>
      <c r="D187" s="220">
        <v>483838300</v>
      </c>
      <c r="E187" s="220">
        <v>126055</v>
      </c>
      <c r="F187" s="220">
        <v>46822</v>
      </c>
      <c r="G187" s="220">
        <v>41904067</v>
      </c>
      <c r="H187" s="220">
        <v>3767834</v>
      </c>
      <c r="I187" s="220">
        <f>SUM(B187:H187)</f>
        <v>555230168</v>
      </c>
      <c r="J187" s="192"/>
      <c r="K187" s="192"/>
      <c r="L187" s="193"/>
    </row>
    <row r="188" spans="1:12" ht="12.75">
      <c r="A188" s="244" t="s">
        <v>462</v>
      </c>
      <c r="B188" s="221"/>
      <c r="C188" s="221">
        <v>368641</v>
      </c>
      <c r="D188" s="221">
        <v>1544907</v>
      </c>
      <c r="E188" s="221"/>
      <c r="F188" s="221"/>
      <c r="G188" s="221">
        <v>32723174</v>
      </c>
      <c r="H188" s="221">
        <v>272712</v>
      </c>
      <c r="I188" s="221">
        <f>SUM(B188:H188)</f>
        <v>34909434</v>
      </c>
      <c r="J188" s="192"/>
      <c r="K188" s="192"/>
      <c r="L188" s="193"/>
    </row>
    <row r="189" spans="1:12" ht="12.75">
      <c r="A189" s="244" t="s">
        <v>463</v>
      </c>
      <c r="B189" s="221"/>
      <c r="C189" s="221"/>
      <c r="D189" s="221">
        <v>66543846</v>
      </c>
      <c r="E189" s="221"/>
      <c r="F189" s="221"/>
      <c r="G189" s="221">
        <v>-69398615</v>
      </c>
      <c r="H189" s="221"/>
      <c r="I189" s="221">
        <f>SUM(B189:H189)</f>
        <v>-2854769</v>
      </c>
      <c r="J189" s="192"/>
      <c r="K189" s="192"/>
      <c r="L189" s="193"/>
    </row>
    <row r="190" spans="1:12" ht="12.75">
      <c r="A190" s="244" t="s">
        <v>647</v>
      </c>
      <c r="B190" s="221"/>
      <c r="C190" s="221"/>
      <c r="D190" s="221">
        <v>56562156</v>
      </c>
      <c r="E190" s="221"/>
      <c r="F190" s="221"/>
      <c r="G190" s="221"/>
      <c r="H190" s="221"/>
      <c r="I190" s="221"/>
      <c r="J190" s="192"/>
      <c r="K190" s="192"/>
      <c r="L190" s="193"/>
    </row>
    <row r="191" spans="1:12" ht="13.5" thickBot="1">
      <c r="A191" s="244" t="s">
        <v>464</v>
      </c>
      <c r="B191" s="222"/>
      <c r="C191" s="222"/>
      <c r="D191" s="222">
        <v>-1637138</v>
      </c>
      <c r="E191" s="222"/>
      <c r="F191" s="222"/>
      <c r="G191" s="222"/>
      <c r="H191" s="222"/>
      <c r="I191" s="222">
        <f>SUM(B191:H191)</f>
        <v>-1637138</v>
      </c>
      <c r="J191" s="192"/>
      <c r="K191" s="192"/>
      <c r="L191" s="193"/>
    </row>
    <row r="192" spans="1:12" ht="13.5" thickBot="1">
      <c r="A192" s="243" t="s">
        <v>618</v>
      </c>
      <c r="B192" s="223">
        <f>SUM(B187:B191)</f>
        <v>23269</v>
      </c>
      <c r="C192" s="223">
        <f aca="true" t="shared" si="0" ref="C192:H192">SUM(C187:C191)</f>
        <v>25892462</v>
      </c>
      <c r="D192" s="223">
        <f t="shared" si="0"/>
        <v>606852071</v>
      </c>
      <c r="E192" s="223">
        <f t="shared" si="0"/>
        <v>126055</v>
      </c>
      <c r="F192" s="223">
        <f t="shared" si="0"/>
        <v>46822</v>
      </c>
      <c r="G192" s="223">
        <f t="shared" si="0"/>
        <v>5228626</v>
      </c>
      <c r="H192" s="223">
        <f t="shared" si="0"/>
        <v>4040546</v>
      </c>
      <c r="I192" s="223">
        <f>SUM(B192:H192)</f>
        <v>642209851</v>
      </c>
      <c r="J192" s="192"/>
      <c r="K192" s="192"/>
      <c r="L192" s="193"/>
    </row>
    <row r="193" spans="1:12" ht="12.75">
      <c r="A193" s="246"/>
      <c r="B193" s="224"/>
      <c r="C193" s="224"/>
      <c r="D193" s="224"/>
      <c r="E193" s="224"/>
      <c r="F193" s="224"/>
      <c r="G193" s="224"/>
      <c r="H193" s="224"/>
      <c r="I193" s="224"/>
      <c r="J193" s="192"/>
      <c r="K193" s="192"/>
      <c r="L193" s="193"/>
    </row>
    <row r="194" spans="1:12" ht="12.75">
      <c r="A194" s="243" t="s">
        <v>465</v>
      </c>
      <c r="B194" s="221"/>
      <c r="C194" s="221"/>
      <c r="D194" s="221"/>
      <c r="E194" s="221"/>
      <c r="F194" s="221"/>
      <c r="G194" s="221"/>
      <c r="H194" s="221"/>
      <c r="I194" s="221"/>
      <c r="J194" s="192"/>
      <c r="K194" s="192"/>
      <c r="L194" s="193"/>
    </row>
    <row r="195" spans="1:12" ht="13.5" thickBot="1">
      <c r="A195" s="243" t="s">
        <v>461</v>
      </c>
      <c r="B195" s="220">
        <v>0</v>
      </c>
      <c r="C195" s="220">
        <v>4357228</v>
      </c>
      <c r="D195" s="220">
        <v>158646766</v>
      </c>
      <c r="E195" s="220">
        <v>72997</v>
      </c>
      <c r="F195" s="220">
        <v>0</v>
      </c>
      <c r="G195" s="220">
        <v>0</v>
      </c>
      <c r="H195" s="220">
        <v>3209931</v>
      </c>
      <c r="I195" s="220">
        <f>SUM(B195:H195)</f>
        <v>166286922</v>
      </c>
      <c r="J195" s="218"/>
      <c r="K195" s="192"/>
      <c r="L195" s="193"/>
    </row>
    <row r="196" spans="1:12" ht="12.75">
      <c r="A196" s="244" t="s">
        <v>466</v>
      </c>
      <c r="B196" s="221"/>
      <c r="C196" s="221">
        <v>656542</v>
      </c>
      <c r="D196" s="221">
        <v>45248265</v>
      </c>
      <c r="E196" s="221">
        <v>23261</v>
      </c>
      <c r="F196" s="221"/>
      <c r="G196" s="221"/>
      <c r="H196" s="221">
        <v>311739</v>
      </c>
      <c r="I196" s="221">
        <f>SUM(B196:H196)</f>
        <v>46239807</v>
      </c>
      <c r="J196" s="192"/>
      <c r="K196" s="192"/>
      <c r="L196" s="193"/>
    </row>
    <row r="197" spans="1:12" ht="12.75">
      <c r="A197" s="244" t="s">
        <v>464</v>
      </c>
      <c r="B197" s="221"/>
      <c r="C197" s="221"/>
      <c r="D197" s="221">
        <v>-1202863</v>
      </c>
      <c r="E197" s="221"/>
      <c r="F197" s="221"/>
      <c r="G197" s="221"/>
      <c r="H197" s="221"/>
      <c r="I197" s="221">
        <f>SUM(B197:H197)</f>
        <v>-1202863</v>
      </c>
      <c r="J197" s="192"/>
      <c r="K197" s="192"/>
      <c r="L197" s="193"/>
    </row>
    <row r="198" spans="1:12" ht="13.5" thickBot="1">
      <c r="A198" s="243" t="s">
        <v>619</v>
      </c>
      <c r="B198" s="220">
        <f>SUM(B195:B197)</f>
        <v>0</v>
      </c>
      <c r="C198" s="220">
        <f aca="true" t="shared" si="1" ref="C198:H198">SUM(C195:C197)</f>
        <v>5013770</v>
      </c>
      <c r="D198" s="220">
        <f t="shared" si="1"/>
        <v>202692168</v>
      </c>
      <c r="E198" s="220">
        <f t="shared" si="1"/>
        <v>96258</v>
      </c>
      <c r="F198" s="220">
        <f t="shared" si="1"/>
        <v>0</v>
      </c>
      <c r="G198" s="220">
        <f t="shared" si="1"/>
        <v>0</v>
      </c>
      <c r="H198" s="220">
        <f t="shared" si="1"/>
        <v>3521670</v>
      </c>
      <c r="I198" s="220">
        <f>SUM(B198:H198)</f>
        <v>211323866</v>
      </c>
      <c r="J198" s="192"/>
      <c r="K198" s="192"/>
      <c r="L198" s="194"/>
    </row>
    <row r="199" spans="1:12" ht="12.75">
      <c r="A199" s="247"/>
      <c r="B199" s="221"/>
      <c r="C199" s="221"/>
      <c r="D199" s="221"/>
      <c r="E199" s="221"/>
      <c r="F199" s="221"/>
      <c r="G199" s="221"/>
      <c r="H199" s="221"/>
      <c r="I199" s="221"/>
      <c r="J199" s="192"/>
      <c r="K199" s="192"/>
      <c r="L199" s="193"/>
    </row>
    <row r="200" spans="1:12" ht="12.75">
      <c r="A200" s="243" t="s">
        <v>467</v>
      </c>
      <c r="B200" s="221"/>
      <c r="C200" s="221"/>
      <c r="D200" s="221"/>
      <c r="E200" s="221"/>
      <c r="F200" s="221"/>
      <c r="G200" s="221"/>
      <c r="H200" s="221"/>
      <c r="I200" s="221"/>
      <c r="J200" s="192"/>
      <c r="K200" s="192"/>
      <c r="L200" s="193"/>
    </row>
    <row r="201" spans="1:11" ht="13.5" thickBot="1">
      <c r="A201" s="243" t="s">
        <v>618</v>
      </c>
      <c r="B201" s="220">
        <f>B192-B198</f>
        <v>23269</v>
      </c>
      <c r="C201" s="220">
        <f aca="true" t="shared" si="2" ref="C201:H201">C192-C198</f>
        <v>20878692</v>
      </c>
      <c r="D201" s="220">
        <f t="shared" si="2"/>
        <v>404159903</v>
      </c>
      <c r="E201" s="220">
        <f t="shared" si="2"/>
        <v>29797</v>
      </c>
      <c r="F201" s="220">
        <f t="shared" si="2"/>
        <v>46822</v>
      </c>
      <c r="G201" s="220">
        <f t="shared" si="2"/>
        <v>5228626</v>
      </c>
      <c r="H201" s="220">
        <f t="shared" si="2"/>
        <v>518876</v>
      </c>
      <c r="I201" s="220">
        <f>SUM(B201:H201)</f>
        <v>430885985</v>
      </c>
      <c r="J201" s="192"/>
      <c r="K201" s="192"/>
    </row>
    <row r="202" spans="1:11" ht="12.75">
      <c r="A202" s="119"/>
      <c r="B202" s="120"/>
      <c r="C202" s="121"/>
      <c r="D202" s="121"/>
      <c r="E202" s="121"/>
      <c r="F202" s="121"/>
      <c r="G202" s="121"/>
      <c r="H202" s="195"/>
      <c r="I202" s="191"/>
      <c r="J202" s="192"/>
      <c r="K202" s="135"/>
    </row>
    <row r="203" spans="1:10" ht="12.75">
      <c r="A203" s="119"/>
      <c r="B203" s="120"/>
      <c r="C203" s="121"/>
      <c r="D203" s="121"/>
      <c r="E203" s="121"/>
      <c r="F203" s="121"/>
      <c r="G203" s="121"/>
      <c r="H203" s="195"/>
      <c r="I203" s="191"/>
      <c r="J203" s="135"/>
    </row>
    <row r="204" spans="1:9" ht="12.75">
      <c r="A204" s="174"/>
      <c r="B204" s="174"/>
      <c r="C204" s="174"/>
      <c r="D204" s="174"/>
      <c r="E204" s="174"/>
      <c r="F204" s="174"/>
      <c r="G204" s="174"/>
      <c r="H204" s="174"/>
      <c r="I204" s="174"/>
    </row>
    <row r="205" spans="1:7" ht="12.75">
      <c r="A205" s="173" t="s">
        <v>479</v>
      </c>
      <c r="C205" s="189"/>
      <c r="D205" s="189"/>
      <c r="G205" s="189"/>
    </row>
    <row r="206" ht="12.75">
      <c r="A206" s="173"/>
    </row>
    <row r="207" spans="1:3" ht="12.75">
      <c r="A207" s="177"/>
      <c r="B207" s="107" t="s">
        <v>615</v>
      </c>
      <c r="C207" s="107" t="s">
        <v>616</v>
      </c>
    </row>
    <row r="208" spans="1:3" ht="12.75">
      <c r="A208" s="122" t="s">
        <v>480</v>
      </c>
      <c r="B208" s="271">
        <v>12913539</v>
      </c>
      <c r="C208" s="271">
        <v>12179984.870000001</v>
      </c>
    </row>
    <row r="209" spans="1:3" ht="12.75">
      <c r="A209" s="122" t="s">
        <v>481</v>
      </c>
      <c r="B209" s="271">
        <v>34988582</v>
      </c>
      <c r="C209" s="271">
        <v>31548393.900000002</v>
      </c>
    </row>
    <row r="210" spans="1:3" ht="13.5" thickBot="1">
      <c r="A210" s="122" t="s">
        <v>482</v>
      </c>
      <c r="B210" s="272">
        <v>3523639</v>
      </c>
      <c r="C210" s="272">
        <v>3419538.06</v>
      </c>
    </row>
    <row r="211" spans="1:3" ht="12.75">
      <c r="A211" s="123"/>
      <c r="B211" s="237">
        <f>SUM(B208:B210)</f>
        <v>51425760</v>
      </c>
      <c r="C211" s="237">
        <f>SUM(C208:C210)</f>
        <v>47147916.830000006</v>
      </c>
    </row>
    <row r="212" spans="1:3" ht="13.5" thickBot="1">
      <c r="A212" s="122" t="s">
        <v>483</v>
      </c>
      <c r="B212" s="263">
        <v>-3459053</v>
      </c>
      <c r="C212" s="263">
        <v>-3428634.4299999997</v>
      </c>
    </row>
    <row r="213" spans="1:3" ht="13.5" thickBot="1">
      <c r="A213" s="123"/>
      <c r="B213" s="238">
        <f>SUM(B211:B212)</f>
        <v>47966707</v>
      </c>
      <c r="C213" s="302">
        <f>SUM(C211:C212)</f>
        <v>43719282.400000006</v>
      </c>
    </row>
    <row r="214" spans="1:10" ht="27" customHeight="1">
      <c r="A214" s="124"/>
      <c r="B214" s="125"/>
      <c r="C214" s="125"/>
      <c r="J214" s="214"/>
    </row>
    <row r="215" spans="1:10" ht="27.75" customHeight="1">
      <c r="A215" s="518" t="s">
        <v>648</v>
      </c>
      <c r="B215" s="518"/>
      <c r="C215" s="518"/>
      <c r="D215" s="518"/>
      <c r="E215" s="518"/>
      <c r="F215" s="518"/>
      <c r="G215" s="518"/>
      <c r="H215" s="518"/>
      <c r="I215" s="518"/>
      <c r="J215" s="214"/>
    </row>
    <row r="216" spans="1:9" ht="41.25" customHeight="1">
      <c r="A216" s="518" t="s">
        <v>484</v>
      </c>
      <c r="B216" s="518"/>
      <c r="C216" s="518"/>
      <c r="D216" s="518"/>
      <c r="E216" s="518"/>
      <c r="F216" s="518"/>
      <c r="G216" s="518"/>
      <c r="H216" s="518"/>
      <c r="I216" s="518"/>
    </row>
    <row r="217" spans="1:8" ht="12.75">
      <c r="A217" s="183"/>
      <c r="H217" s="189"/>
    </row>
    <row r="218" spans="1:7" ht="12.75">
      <c r="A218" s="116"/>
      <c r="G218" s="189"/>
    </row>
    <row r="219" ht="12.75">
      <c r="A219" s="173" t="s">
        <v>485</v>
      </c>
    </row>
    <row r="220" spans="1:3" ht="12.75">
      <c r="A220" s="174"/>
      <c r="B220" s="107" t="s">
        <v>615</v>
      </c>
      <c r="C220" s="107" t="s">
        <v>616</v>
      </c>
    </row>
    <row r="221" spans="1:3" ht="12.75">
      <c r="A221" s="129" t="s">
        <v>486</v>
      </c>
      <c r="B221" s="273">
        <v>82094908</v>
      </c>
      <c r="C221" s="273">
        <v>76424405</v>
      </c>
    </row>
    <row r="222" spans="1:8" ht="12.75">
      <c r="A222" s="171" t="s">
        <v>487</v>
      </c>
      <c r="B222" s="273">
        <v>42138</v>
      </c>
      <c r="C222" s="273">
        <v>43004</v>
      </c>
      <c r="H222" s="114"/>
    </row>
    <row r="223" spans="1:3" ht="25.5">
      <c r="A223" s="171" t="s">
        <v>488</v>
      </c>
      <c r="B223" s="271">
        <v>402759</v>
      </c>
      <c r="C223" s="271">
        <v>387951</v>
      </c>
    </row>
    <row r="224" spans="1:3" ht="13.5" thickBot="1">
      <c r="A224" s="171" t="s">
        <v>491</v>
      </c>
      <c r="B224" s="272">
        <v>1352652</v>
      </c>
      <c r="C224" s="272">
        <v>73843</v>
      </c>
    </row>
    <row r="225" spans="1:3" ht="13.5" thickBot="1">
      <c r="A225" s="174"/>
      <c r="B225" s="115">
        <f>SUM(B221:B224)</f>
        <v>83892457</v>
      </c>
      <c r="C225" s="115">
        <f>SUM(C221:C224)</f>
        <v>76929203</v>
      </c>
    </row>
    <row r="226" ht="12.75">
      <c r="A226" s="116"/>
    </row>
    <row r="227" ht="12.75">
      <c r="A227" s="173" t="s">
        <v>492</v>
      </c>
    </row>
    <row r="228" spans="1:3" ht="12.75">
      <c r="A228" s="174"/>
      <c r="B228" s="107" t="s">
        <v>615</v>
      </c>
      <c r="C228" s="107" t="s">
        <v>616</v>
      </c>
    </row>
    <row r="229" spans="1:3" ht="12.75">
      <c r="A229" s="129" t="s">
        <v>493</v>
      </c>
      <c r="B229" s="273">
        <v>99921571</v>
      </c>
      <c r="C229" s="273">
        <v>92658087</v>
      </c>
    </row>
    <row r="230" spans="1:3" ht="13.5" thickBot="1">
      <c r="A230" s="129" t="s">
        <v>494</v>
      </c>
      <c r="B230" s="274">
        <v>12487200</v>
      </c>
      <c r="C230" s="274">
        <v>9134584</v>
      </c>
    </row>
    <row r="231" spans="1:5" ht="12.75">
      <c r="A231" s="129"/>
      <c r="B231" s="204">
        <f>SUM(B229:B230)</f>
        <v>112408771</v>
      </c>
      <c r="C231" s="204">
        <f>SUM(C229:C230)</f>
        <v>101792671</v>
      </c>
      <c r="E231" s="189"/>
    </row>
    <row r="232" spans="1:7" ht="13.5" thickBot="1">
      <c r="A232" s="129" t="s">
        <v>495</v>
      </c>
      <c r="B232" s="263">
        <v>-30313863</v>
      </c>
      <c r="C232" s="263">
        <v>-25368266</v>
      </c>
      <c r="G232" s="189"/>
    </row>
    <row r="233" spans="1:5" ht="13.5" thickBot="1">
      <c r="A233" s="129"/>
      <c r="B233" s="238">
        <f>SUM(B231:B232)</f>
        <v>82094908</v>
      </c>
      <c r="C233" s="205">
        <f>SUM(C231:C232)</f>
        <v>76424405</v>
      </c>
      <c r="E233" s="189"/>
    </row>
    <row r="234" ht="12.75">
      <c r="A234" s="174"/>
    </row>
    <row r="235" spans="1:9" ht="12.75">
      <c r="A235" s="174"/>
      <c r="I235" s="189"/>
    </row>
    <row r="236" spans="1:10" ht="12.75" customHeight="1">
      <c r="A236" s="174" t="s">
        <v>81</v>
      </c>
      <c r="I236" s="189"/>
      <c r="J236" s="184"/>
    </row>
    <row r="237" spans="1:10" ht="12.75">
      <c r="A237" s="185" t="s">
        <v>496</v>
      </c>
      <c r="B237" s="196"/>
      <c r="C237" s="196"/>
      <c r="D237" s="196"/>
      <c r="E237" s="196"/>
      <c r="F237" s="196"/>
      <c r="G237" s="196"/>
      <c r="H237" s="196"/>
      <c r="I237" s="196"/>
      <c r="J237" s="184"/>
    </row>
    <row r="238" spans="1:3" ht="12.75">
      <c r="A238" s="106"/>
      <c r="B238" s="107" t="s">
        <v>615</v>
      </c>
      <c r="C238" s="107"/>
    </row>
    <row r="239" spans="1:9" ht="12.75">
      <c r="A239" s="199" t="s">
        <v>497</v>
      </c>
      <c r="B239" s="239">
        <v>25368266</v>
      </c>
      <c r="I239" s="189"/>
    </row>
    <row r="240" spans="1:2" ht="12.75">
      <c r="A240" s="199" t="s">
        <v>498</v>
      </c>
      <c r="B240" s="239">
        <v>-1182424</v>
      </c>
    </row>
    <row r="241" spans="1:2" ht="12.75">
      <c r="A241" s="199" t="s">
        <v>499</v>
      </c>
      <c r="B241" s="239">
        <v>-3001501</v>
      </c>
    </row>
    <row r="242" spans="1:2" ht="13.5" thickBot="1">
      <c r="A242" s="199" t="s">
        <v>500</v>
      </c>
      <c r="B242" s="261">
        <v>9129522</v>
      </c>
    </row>
    <row r="243" spans="1:3" ht="13.5" thickBot="1">
      <c r="A243" s="206" t="s">
        <v>501</v>
      </c>
      <c r="B243" s="207">
        <f>SUM(B239:B242)</f>
        <v>30313863</v>
      </c>
      <c r="C243" s="189"/>
    </row>
    <row r="244" ht="12.75">
      <c r="A244" s="174"/>
    </row>
    <row r="245" spans="1:7" ht="12.75">
      <c r="A245" s="174"/>
      <c r="G245" s="189"/>
    </row>
    <row r="246" ht="12.75">
      <c r="A246" s="174" t="s">
        <v>502</v>
      </c>
    </row>
    <row r="247" spans="1:3" ht="12.75">
      <c r="A247" s="106"/>
      <c r="B247" s="107" t="s">
        <v>615</v>
      </c>
      <c r="C247" s="107"/>
    </row>
    <row r="248" spans="1:8" ht="12.75">
      <c r="A248" s="199" t="s">
        <v>503</v>
      </c>
      <c r="B248" s="273">
        <v>62936497</v>
      </c>
      <c r="D248" s="174"/>
      <c r="H248" s="189"/>
    </row>
    <row r="249" spans="1:2" ht="12.75">
      <c r="A249" s="199" t="s">
        <v>504</v>
      </c>
      <c r="B249" s="273">
        <v>18242929</v>
      </c>
    </row>
    <row r="250" spans="1:2" ht="12.75">
      <c r="A250" s="199" t="s">
        <v>505</v>
      </c>
      <c r="B250" s="273">
        <v>7445233</v>
      </c>
    </row>
    <row r="251" spans="1:11" ht="13.5" thickBot="1">
      <c r="A251" s="199" t="s">
        <v>506</v>
      </c>
      <c r="B251" s="274">
        <v>23784112</v>
      </c>
      <c r="K251" s="188"/>
    </row>
    <row r="252" spans="1:2" ht="13.5" thickBot="1">
      <c r="A252" s="176"/>
      <c r="B252" s="111">
        <f>SUM(B248:B251)</f>
        <v>112408771</v>
      </c>
    </row>
    <row r="253" ht="12.75">
      <c r="A253" s="174"/>
    </row>
    <row r="254" ht="12.75">
      <c r="A254" s="328" t="s">
        <v>649</v>
      </c>
    </row>
    <row r="255" spans="1:3" ht="12.75">
      <c r="A255" s="298"/>
      <c r="B255" s="327" t="s">
        <v>615</v>
      </c>
      <c r="C255" s="327" t="s">
        <v>616</v>
      </c>
    </row>
    <row r="256" spans="1:3" ht="12.75">
      <c r="A256" s="171" t="s">
        <v>489</v>
      </c>
      <c r="B256" s="271">
        <v>475321</v>
      </c>
      <c r="C256" s="271">
        <v>811355</v>
      </c>
    </row>
    <row r="257" spans="1:3" ht="12.75">
      <c r="A257" s="171" t="s">
        <v>490</v>
      </c>
      <c r="B257" s="271">
        <v>961223</v>
      </c>
      <c r="C257" s="271">
        <v>1497396</v>
      </c>
    </row>
    <row r="258" spans="1:3" ht="13.5" thickBot="1">
      <c r="A258" s="171" t="s">
        <v>491</v>
      </c>
      <c r="B258" s="272">
        <v>9797</v>
      </c>
      <c r="C258" s="272">
        <v>73843</v>
      </c>
    </row>
    <row r="259" spans="1:3" ht="13.5" thickBot="1">
      <c r="A259" s="129" t="s">
        <v>495</v>
      </c>
      <c r="B259" s="263">
        <v>-93689</v>
      </c>
      <c r="C259" s="263">
        <v>0</v>
      </c>
    </row>
    <row r="260" spans="1:3" ht="13.5" thickBot="1">
      <c r="A260" s="298"/>
      <c r="B260" s="283">
        <f>SUM(B256:B259)</f>
        <v>1352652</v>
      </c>
      <c r="C260" s="283">
        <f>SUM(C256:C259)</f>
        <v>2382594</v>
      </c>
    </row>
    <row r="261" ht="12.75">
      <c r="A261" s="173"/>
    </row>
    <row r="262" ht="12.75">
      <c r="A262" s="173" t="s">
        <v>507</v>
      </c>
    </row>
    <row r="263" spans="1:10" ht="12.75">
      <c r="A263" s="173"/>
      <c r="J263" s="184"/>
    </row>
    <row r="264" spans="1:9" ht="12.75">
      <c r="A264" s="172"/>
      <c r="B264" s="172"/>
      <c r="C264" s="196"/>
      <c r="D264" s="196"/>
      <c r="E264" s="196"/>
      <c r="F264" s="196"/>
      <c r="G264" s="196"/>
      <c r="H264" s="196"/>
      <c r="I264" s="196"/>
    </row>
    <row r="265" spans="1:3" ht="12.75">
      <c r="A265" s="177"/>
      <c r="B265" s="107" t="s">
        <v>615</v>
      </c>
      <c r="C265" s="107" t="s">
        <v>616</v>
      </c>
    </row>
    <row r="266" spans="1:3" ht="12.75">
      <c r="A266" s="171" t="s">
        <v>508</v>
      </c>
      <c r="B266" s="271">
        <v>113530</v>
      </c>
      <c r="C266" s="271">
        <v>160000</v>
      </c>
    </row>
    <row r="267" spans="1:3" ht="13.5" thickBot="1">
      <c r="A267" s="171" t="s">
        <v>509</v>
      </c>
      <c r="B267" s="272">
        <v>660962</v>
      </c>
      <c r="C267" s="272">
        <v>559214</v>
      </c>
    </row>
    <row r="268" spans="1:3" ht="12.75">
      <c r="A268" s="208"/>
      <c r="B268" s="209">
        <f>SUM(B266:B267)</f>
        <v>774492</v>
      </c>
      <c r="C268" s="209">
        <f>SUM(C266:C267)</f>
        <v>719214</v>
      </c>
    </row>
    <row r="269" spans="1:3" ht="13.5" thickBot="1">
      <c r="A269" s="129" t="s">
        <v>483</v>
      </c>
      <c r="B269" s="263">
        <v>-113530</v>
      </c>
      <c r="C269" s="263">
        <v>-160000</v>
      </c>
    </row>
    <row r="270" spans="1:3" ht="13.5" thickBot="1">
      <c r="A270" s="183"/>
      <c r="B270" s="240">
        <f>SUM(B268:B269)</f>
        <v>660962</v>
      </c>
      <c r="C270" s="240">
        <f>SUM(C268:C269)</f>
        <v>559214</v>
      </c>
    </row>
    <row r="271" ht="12.75">
      <c r="A271" s="183"/>
    </row>
    <row r="272" ht="12.75">
      <c r="A272" s="174"/>
    </row>
    <row r="273" ht="12.75">
      <c r="A273" s="173" t="s">
        <v>510</v>
      </c>
    </row>
    <row r="274" ht="12.75">
      <c r="A274" s="174"/>
    </row>
    <row r="275" spans="1:3" ht="12.75">
      <c r="A275" s="177"/>
      <c r="B275" s="107" t="s">
        <v>615</v>
      </c>
      <c r="C275" s="107" t="s">
        <v>616</v>
      </c>
    </row>
    <row r="276" spans="1:3" ht="12.75">
      <c r="A276" s="171" t="s">
        <v>511</v>
      </c>
      <c r="B276" s="264"/>
      <c r="C276" s="271">
        <v>1125073</v>
      </c>
    </row>
    <row r="277" spans="1:3" ht="25.5">
      <c r="A277" s="171" t="s">
        <v>512</v>
      </c>
      <c r="B277" s="264"/>
      <c r="C277" s="271">
        <v>7385</v>
      </c>
    </row>
    <row r="278" spans="1:3" ht="13.5" thickBot="1">
      <c r="A278" s="171" t="s">
        <v>513</v>
      </c>
      <c r="B278" s="265"/>
      <c r="C278" s="272">
        <v>83457</v>
      </c>
    </row>
    <row r="279" spans="1:3" ht="13.5" thickBot="1">
      <c r="A279" s="176"/>
      <c r="B279" s="241">
        <f>SUM(B276:B278)</f>
        <v>0</v>
      </c>
      <c r="C279" s="118">
        <f>SUM(C276:C278)</f>
        <v>1215915</v>
      </c>
    </row>
    <row r="280" ht="12.75">
      <c r="A280" s="174"/>
    </row>
    <row r="281" ht="12.75">
      <c r="A281" s="174"/>
    </row>
    <row r="282" ht="12.75">
      <c r="A282" s="173"/>
    </row>
    <row r="283" ht="12.75">
      <c r="A283" s="173" t="s">
        <v>514</v>
      </c>
    </row>
    <row r="284" ht="12.75">
      <c r="A284" s="116"/>
    </row>
    <row r="285" spans="1:3" ht="12.75">
      <c r="A285" s="109"/>
      <c r="B285" s="107" t="s">
        <v>615</v>
      </c>
      <c r="C285" s="107" t="s">
        <v>616</v>
      </c>
    </row>
    <row r="286" spans="1:3" ht="25.5">
      <c r="A286" s="171" t="s">
        <v>515</v>
      </c>
      <c r="B286" s="271">
        <v>966873</v>
      </c>
      <c r="C286" s="271">
        <v>48419816</v>
      </c>
    </row>
    <row r="287" spans="1:3" ht="12.75">
      <c r="A287" s="171" t="s">
        <v>516</v>
      </c>
      <c r="B287" s="271">
        <v>413200</v>
      </c>
      <c r="C287" s="271">
        <v>1637903</v>
      </c>
    </row>
    <row r="288" spans="1:3" ht="13.5" thickBot="1">
      <c r="A288" s="171" t="s">
        <v>517</v>
      </c>
      <c r="B288" s="271">
        <v>14461</v>
      </c>
      <c r="C288" s="271">
        <v>4883822</v>
      </c>
    </row>
    <row r="289" spans="1:3" ht="13.5" thickBot="1">
      <c r="A289" s="176"/>
      <c r="B289" s="241">
        <f>SUM(B286:B288)</f>
        <v>1394534</v>
      </c>
      <c r="C289" s="118">
        <f>SUM(C286:C288)</f>
        <v>54941541</v>
      </c>
    </row>
    <row r="290" ht="12.75">
      <c r="A290" s="116"/>
    </row>
    <row r="291" ht="12.75">
      <c r="A291" s="173"/>
    </row>
    <row r="292" ht="12.75">
      <c r="A292" s="173" t="s">
        <v>518</v>
      </c>
    </row>
    <row r="293" spans="1:10" ht="12.75">
      <c r="A293" s="183"/>
      <c r="J293" s="214"/>
    </row>
    <row r="294" spans="1:10" ht="54.75" customHeight="1">
      <c r="A294" s="511" t="s">
        <v>519</v>
      </c>
      <c r="B294" s="511"/>
      <c r="C294" s="511"/>
      <c r="D294" s="511"/>
      <c r="E294" s="511"/>
      <c r="F294" s="511"/>
      <c r="G294" s="511"/>
      <c r="H294" s="511"/>
      <c r="I294" s="511"/>
      <c r="J294" s="214"/>
    </row>
    <row r="295" spans="1:10" ht="12.75">
      <c r="A295" s="511"/>
      <c r="B295" s="511"/>
      <c r="C295" s="511"/>
      <c r="D295" s="511"/>
      <c r="E295" s="511"/>
      <c r="F295" s="511"/>
      <c r="G295" s="511"/>
      <c r="H295" s="511"/>
      <c r="I295" s="511"/>
      <c r="J295" s="214"/>
    </row>
    <row r="296" spans="1:10" ht="54.75" customHeight="1">
      <c r="A296" s="511" t="s">
        <v>520</v>
      </c>
      <c r="B296" s="511"/>
      <c r="C296" s="511"/>
      <c r="D296" s="511"/>
      <c r="E296" s="511"/>
      <c r="F296" s="511"/>
      <c r="G296" s="511"/>
      <c r="H296" s="511"/>
      <c r="I296" s="511"/>
      <c r="J296" s="214"/>
    </row>
    <row r="297" spans="1:10" ht="12.75" customHeight="1">
      <c r="A297" s="511"/>
      <c r="B297" s="511"/>
      <c r="C297" s="511"/>
      <c r="D297" s="511"/>
      <c r="E297" s="511"/>
      <c r="F297" s="511"/>
      <c r="G297" s="511"/>
      <c r="H297" s="511"/>
      <c r="I297" s="511"/>
      <c r="J297" s="184"/>
    </row>
    <row r="298" spans="1:10" ht="12.75">
      <c r="A298" s="185" t="s">
        <v>620</v>
      </c>
      <c r="B298" s="196"/>
      <c r="C298" s="196"/>
      <c r="D298" s="196"/>
      <c r="E298" s="196"/>
      <c r="F298" s="196"/>
      <c r="G298" s="196"/>
      <c r="H298" s="196"/>
      <c r="I298" s="196"/>
      <c r="J298" s="184"/>
    </row>
    <row r="299" spans="1:10" ht="12.75">
      <c r="A299" s="172"/>
      <c r="B299" s="196"/>
      <c r="C299" s="196"/>
      <c r="D299" s="196"/>
      <c r="E299" s="196"/>
      <c r="F299" s="196"/>
      <c r="G299" s="196"/>
      <c r="H299" s="196"/>
      <c r="I299" s="196"/>
      <c r="J299" s="184"/>
    </row>
    <row r="300" spans="1:10" ht="12.75">
      <c r="A300" s="329" t="s">
        <v>521</v>
      </c>
      <c r="B300" s="333">
        <v>67103536</v>
      </c>
      <c r="C300" s="196"/>
      <c r="D300" s="196"/>
      <c r="E300" s="196"/>
      <c r="F300" s="196"/>
      <c r="G300" s="196"/>
      <c r="H300" s="196"/>
      <c r="I300" s="196"/>
      <c r="J300" s="184"/>
    </row>
    <row r="301" spans="1:10" ht="12.75">
      <c r="A301" s="329" t="s">
        <v>522</v>
      </c>
      <c r="B301" s="333">
        <v>2820070</v>
      </c>
      <c r="C301" s="196"/>
      <c r="D301" s="196"/>
      <c r="E301" s="196"/>
      <c r="F301" s="196"/>
      <c r="G301" s="196"/>
      <c r="H301" s="196"/>
      <c r="I301" s="196"/>
      <c r="J301" s="184"/>
    </row>
    <row r="302" spans="1:10" ht="12.75">
      <c r="A302" s="329" t="s">
        <v>523</v>
      </c>
      <c r="B302" s="332">
        <f>B300/B301</f>
        <v>23.794989486076588</v>
      </c>
      <c r="C302" s="196"/>
      <c r="D302" s="196"/>
      <c r="E302" s="196"/>
      <c r="F302" s="196"/>
      <c r="G302" s="196"/>
      <c r="H302" s="196"/>
      <c r="I302" s="196"/>
      <c r="J302" s="184"/>
    </row>
    <row r="303" spans="1:10" ht="12.75">
      <c r="A303" s="172"/>
      <c r="B303" s="128"/>
      <c r="C303" s="196"/>
      <c r="D303" s="196"/>
      <c r="E303" s="196"/>
      <c r="F303" s="196"/>
      <c r="G303" s="196"/>
      <c r="H303" s="196"/>
      <c r="I303" s="196"/>
      <c r="J303" s="184"/>
    </row>
    <row r="304" spans="1:10" ht="12.75">
      <c r="A304" s="518" t="s">
        <v>650</v>
      </c>
      <c r="B304" s="518"/>
      <c r="C304" s="518"/>
      <c r="D304" s="518"/>
      <c r="E304" s="518"/>
      <c r="F304" s="518"/>
      <c r="G304" s="518"/>
      <c r="H304" s="518"/>
      <c r="I304" s="518"/>
      <c r="J304" s="214"/>
    </row>
    <row r="305" spans="1:10" ht="12.75">
      <c r="A305" s="172"/>
      <c r="B305" s="196"/>
      <c r="C305" s="196"/>
      <c r="D305" s="196"/>
      <c r="E305" s="196"/>
      <c r="F305" s="196"/>
      <c r="G305" s="196"/>
      <c r="H305" s="196"/>
      <c r="I305" s="196"/>
      <c r="J305" s="214"/>
    </row>
    <row r="306" spans="1:10" ht="27" customHeight="1">
      <c r="A306" s="518" t="s">
        <v>626</v>
      </c>
      <c r="B306" s="518"/>
      <c r="C306" s="518"/>
      <c r="D306" s="518"/>
      <c r="E306" s="518"/>
      <c r="F306" s="518"/>
      <c r="G306" s="518"/>
      <c r="H306" s="518"/>
      <c r="I306" s="518"/>
      <c r="J306" s="214"/>
    </row>
    <row r="307" spans="1:10" ht="12.75">
      <c r="A307" s="511" t="s">
        <v>612</v>
      </c>
      <c r="B307" s="511"/>
      <c r="C307" s="511"/>
      <c r="D307" s="511"/>
      <c r="E307" s="511"/>
      <c r="F307" s="511"/>
      <c r="G307" s="511"/>
      <c r="H307" s="511"/>
      <c r="I307" s="511"/>
      <c r="J307" s="214"/>
    </row>
    <row r="308" spans="1:9" ht="12.75">
      <c r="A308" s="511"/>
      <c r="B308" s="511"/>
      <c r="C308" s="511"/>
      <c r="D308" s="511"/>
      <c r="E308" s="511"/>
      <c r="F308" s="511"/>
      <c r="G308" s="511"/>
      <c r="H308" s="511"/>
      <c r="I308" s="511"/>
    </row>
    <row r="309" spans="1:11" s="137" customFormat="1" ht="12.75">
      <c r="A309" s="524" t="s">
        <v>627</v>
      </c>
      <c r="B309" s="524"/>
      <c r="C309" s="524"/>
      <c r="D309" s="524"/>
      <c r="E309" s="524"/>
      <c r="F309" s="524"/>
      <c r="G309" s="524"/>
      <c r="H309" s="524"/>
      <c r="I309" s="524"/>
      <c r="J309" s="135"/>
      <c r="K309" s="135"/>
    </row>
    <row r="310" spans="1:11" s="137" customFormat="1" ht="13.5" thickBot="1">
      <c r="A310" s="304"/>
      <c r="B310" s="304"/>
      <c r="C310" s="304"/>
      <c r="D310" s="304"/>
      <c r="E310" s="304"/>
      <c r="F310" s="304"/>
      <c r="G310" s="304"/>
      <c r="H310" s="304"/>
      <c r="I310" s="304"/>
      <c r="J310" s="135"/>
      <c r="K310" s="135"/>
    </row>
    <row r="311" spans="1:9" s="306" customFormat="1" ht="15" customHeight="1" thickBot="1">
      <c r="A311" s="525" t="s">
        <v>524</v>
      </c>
      <c r="B311" s="526"/>
      <c r="C311" s="526"/>
      <c r="D311" s="527"/>
      <c r="E311" s="531" t="s">
        <v>628</v>
      </c>
      <c r="F311" s="532"/>
      <c r="G311" s="531" t="s">
        <v>629</v>
      </c>
      <c r="H311" s="532"/>
      <c r="I311" s="305"/>
    </row>
    <row r="312" spans="1:9" s="306" customFormat="1" ht="29.25" customHeight="1" thickBot="1">
      <c r="A312" s="528"/>
      <c r="B312" s="529"/>
      <c r="C312" s="529"/>
      <c r="D312" s="530"/>
      <c r="E312" s="307" t="s">
        <v>525</v>
      </c>
      <c r="F312" s="308" t="s">
        <v>526</v>
      </c>
      <c r="G312" s="307" t="s">
        <v>525</v>
      </c>
      <c r="H312" s="308" t="s">
        <v>526</v>
      </c>
      <c r="I312" s="305"/>
    </row>
    <row r="313" spans="1:9" s="306" customFormat="1" ht="15.75" customHeight="1" thickBot="1">
      <c r="A313" s="505" t="s">
        <v>630</v>
      </c>
      <c r="B313" s="506"/>
      <c r="C313" s="506"/>
      <c r="D313" s="507"/>
      <c r="E313" s="309">
        <v>18595.69</v>
      </c>
      <c r="F313" s="310">
        <v>65.9405</v>
      </c>
      <c r="G313" s="309">
        <v>18595.69</v>
      </c>
      <c r="H313" s="310">
        <v>65.9405</v>
      </c>
      <c r="I313" s="305"/>
    </row>
    <row r="314" spans="1:9" s="306" customFormat="1" ht="15.75" customHeight="1" thickBot="1">
      <c r="A314" s="505"/>
      <c r="B314" s="506"/>
      <c r="C314" s="506"/>
      <c r="D314" s="507"/>
      <c r="E314" s="311">
        <f>E313</f>
        <v>18595.69</v>
      </c>
      <c r="F314" s="312">
        <f>F313</f>
        <v>65.9405</v>
      </c>
      <c r="G314" s="313">
        <f>G313</f>
        <v>18595.69</v>
      </c>
      <c r="H314" s="312">
        <f>H313</f>
        <v>65.9405</v>
      </c>
      <c r="I314" s="305"/>
    </row>
    <row r="315" spans="1:9" s="306" customFormat="1" ht="25.5" customHeight="1">
      <c r="A315" s="521" t="s">
        <v>97</v>
      </c>
      <c r="B315" s="522"/>
      <c r="C315" s="522"/>
      <c r="D315" s="523"/>
      <c r="E315" s="314">
        <v>1605.14</v>
      </c>
      <c r="F315" s="315">
        <v>5.6918</v>
      </c>
      <c r="G315" s="314">
        <v>0</v>
      </c>
      <c r="H315" s="315">
        <v>0</v>
      </c>
      <c r="I315" s="305"/>
    </row>
    <row r="316" spans="1:9" s="306" customFormat="1" ht="25.5" customHeight="1">
      <c r="A316" s="508" t="s">
        <v>597</v>
      </c>
      <c r="B316" s="509"/>
      <c r="C316" s="509"/>
      <c r="D316" s="510"/>
      <c r="E316" s="314">
        <v>1384.71</v>
      </c>
      <c r="F316" s="315">
        <v>4.9102</v>
      </c>
      <c r="G316" s="314">
        <v>45.09</v>
      </c>
      <c r="H316" s="315">
        <v>0.1599</v>
      </c>
      <c r="I316" s="305"/>
    </row>
    <row r="317" spans="1:9" s="306" customFormat="1" ht="12.75">
      <c r="A317" s="508" t="s">
        <v>86</v>
      </c>
      <c r="B317" s="509"/>
      <c r="C317" s="509"/>
      <c r="D317" s="510"/>
      <c r="E317" s="314">
        <v>1345</v>
      </c>
      <c r="F317" s="315">
        <v>4.7694</v>
      </c>
      <c r="G317" s="314">
        <v>1345</v>
      </c>
      <c r="H317" s="315">
        <v>4.7694</v>
      </c>
      <c r="I317" s="305"/>
    </row>
    <row r="318" spans="1:9" s="306" customFormat="1" ht="12.75">
      <c r="A318" s="508" t="s">
        <v>87</v>
      </c>
      <c r="B318" s="509"/>
      <c r="C318" s="509"/>
      <c r="D318" s="510"/>
      <c r="E318" s="314">
        <v>978.91</v>
      </c>
      <c r="F318" s="315">
        <v>3.4712</v>
      </c>
      <c r="G318" s="314">
        <v>978.91</v>
      </c>
      <c r="H318" s="315">
        <v>3.4712</v>
      </c>
      <c r="I318" s="305"/>
    </row>
    <row r="319" spans="1:9" s="306" customFormat="1" ht="12.75">
      <c r="A319" s="508" t="s">
        <v>88</v>
      </c>
      <c r="B319" s="509"/>
      <c r="C319" s="509"/>
      <c r="D319" s="510"/>
      <c r="E319" s="314">
        <v>765.82</v>
      </c>
      <c r="F319" s="315">
        <v>2.7156</v>
      </c>
      <c r="G319" s="314">
        <v>765.82</v>
      </c>
      <c r="H319" s="315">
        <v>2.7156</v>
      </c>
      <c r="I319" s="305"/>
    </row>
    <row r="320" spans="1:9" s="306" customFormat="1" ht="12.75">
      <c r="A320" s="508" t="s">
        <v>89</v>
      </c>
      <c r="B320" s="509"/>
      <c r="C320" s="509"/>
      <c r="D320" s="510"/>
      <c r="E320" s="314">
        <v>428.09</v>
      </c>
      <c r="F320" s="315">
        <v>1.518</v>
      </c>
      <c r="G320" s="314">
        <v>1716.27</v>
      </c>
      <c r="H320" s="315">
        <v>6.0859</v>
      </c>
      <c r="I320" s="305"/>
    </row>
    <row r="321" spans="1:9" s="306" customFormat="1" ht="12.75">
      <c r="A321" s="508" t="s">
        <v>91</v>
      </c>
      <c r="B321" s="509"/>
      <c r="C321" s="509"/>
      <c r="D321" s="510"/>
      <c r="E321" s="314">
        <v>303.01</v>
      </c>
      <c r="F321" s="315">
        <v>1.0745</v>
      </c>
      <c r="G321" s="314">
        <v>303.01</v>
      </c>
      <c r="H321" s="315">
        <v>1.0745</v>
      </c>
      <c r="I321" s="305"/>
    </row>
    <row r="322" spans="1:9" s="306" customFormat="1" ht="12.75">
      <c r="A322" s="508" t="s">
        <v>594</v>
      </c>
      <c r="B322" s="509"/>
      <c r="C322" s="509"/>
      <c r="D322" s="510"/>
      <c r="E322" s="314">
        <v>202</v>
      </c>
      <c r="F322" s="315">
        <v>0.7163</v>
      </c>
      <c r="G322" s="314">
        <v>202</v>
      </c>
      <c r="H322" s="315">
        <v>0.7163</v>
      </c>
      <c r="I322" s="305"/>
    </row>
    <row r="323" spans="1:9" s="306" customFormat="1" ht="25.5" customHeight="1">
      <c r="A323" s="508" t="s">
        <v>631</v>
      </c>
      <c r="B323" s="509"/>
      <c r="C323" s="509"/>
      <c r="D323" s="510"/>
      <c r="E323" s="314">
        <v>143.53</v>
      </c>
      <c r="F323" s="315">
        <v>0.509</v>
      </c>
      <c r="G323" s="314">
        <v>143.53</v>
      </c>
      <c r="H323" s="315">
        <v>0.509</v>
      </c>
      <c r="I323" s="305"/>
    </row>
    <row r="324" spans="1:9" s="306" customFormat="1" ht="27" customHeight="1">
      <c r="A324" s="508" t="s">
        <v>632</v>
      </c>
      <c r="B324" s="509"/>
      <c r="C324" s="509"/>
      <c r="D324" s="510"/>
      <c r="E324" s="314">
        <v>126.81</v>
      </c>
      <c r="F324" s="315">
        <v>0.4497</v>
      </c>
      <c r="G324" s="314">
        <v>229.49</v>
      </c>
      <c r="H324" s="315">
        <v>0.8138</v>
      </c>
      <c r="I324" s="305"/>
    </row>
    <row r="325" spans="1:9" s="306" customFormat="1" ht="12.75">
      <c r="A325" s="508" t="s">
        <v>633</v>
      </c>
      <c r="B325" s="509"/>
      <c r="C325" s="509"/>
      <c r="D325" s="510"/>
      <c r="E325" s="314">
        <v>107.84</v>
      </c>
      <c r="F325" s="315">
        <v>0.3824</v>
      </c>
      <c r="G325" s="314">
        <v>165.85</v>
      </c>
      <c r="H325" s="315">
        <v>0.5881</v>
      </c>
      <c r="I325" s="305"/>
    </row>
    <row r="326" spans="1:9" s="306" customFormat="1" ht="12.75">
      <c r="A326" s="508" t="s">
        <v>634</v>
      </c>
      <c r="B326" s="509"/>
      <c r="C326" s="509"/>
      <c r="D326" s="510"/>
      <c r="E326" s="314">
        <v>100</v>
      </c>
      <c r="F326" s="315">
        <v>0.3546</v>
      </c>
      <c r="G326" s="314">
        <v>100</v>
      </c>
      <c r="H326" s="315">
        <v>0.3546</v>
      </c>
      <c r="I326" s="305"/>
    </row>
    <row r="327" spans="1:9" s="306" customFormat="1" ht="12.75">
      <c r="A327" s="508" t="s">
        <v>90</v>
      </c>
      <c r="B327" s="509"/>
      <c r="C327" s="509"/>
      <c r="D327" s="510"/>
      <c r="E327" s="314">
        <v>91.23</v>
      </c>
      <c r="F327" s="315">
        <v>0.3235</v>
      </c>
      <c r="G327" s="314">
        <v>365</v>
      </c>
      <c r="H327" s="315">
        <v>1.2943</v>
      </c>
      <c r="I327" s="305"/>
    </row>
    <row r="328" spans="1:9" s="306" customFormat="1" ht="26.25" customHeight="1">
      <c r="A328" s="508" t="s">
        <v>635</v>
      </c>
      <c r="B328" s="509"/>
      <c r="C328" s="509"/>
      <c r="D328" s="510"/>
      <c r="E328" s="314">
        <v>84.83</v>
      </c>
      <c r="F328" s="315">
        <v>0.3008</v>
      </c>
      <c r="G328" s="314">
        <v>0</v>
      </c>
      <c r="H328" s="315">
        <v>0</v>
      </c>
      <c r="I328" s="305"/>
    </row>
    <row r="329" spans="1:9" s="306" customFormat="1" ht="12.75">
      <c r="A329" s="508" t="s">
        <v>636</v>
      </c>
      <c r="B329" s="509"/>
      <c r="C329" s="509"/>
      <c r="D329" s="510"/>
      <c r="E329" s="314">
        <v>74.34</v>
      </c>
      <c r="F329" s="315">
        <v>0.2636</v>
      </c>
      <c r="G329" s="314">
        <v>64.79</v>
      </c>
      <c r="H329" s="315">
        <v>0.2297</v>
      </c>
      <c r="I329" s="305"/>
    </row>
    <row r="330" spans="1:9" s="306" customFormat="1" ht="12.75">
      <c r="A330" s="508" t="s">
        <v>637</v>
      </c>
      <c r="B330" s="509"/>
      <c r="C330" s="509"/>
      <c r="D330" s="510"/>
      <c r="E330" s="314">
        <v>60.03</v>
      </c>
      <c r="F330" s="315">
        <v>0.2129</v>
      </c>
      <c r="G330" s="314">
        <v>45.89</v>
      </c>
      <c r="H330" s="315">
        <v>0.1627</v>
      </c>
      <c r="I330" s="305"/>
    </row>
    <row r="331" spans="1:9" s="306" customFormat="1" ht="12.75">
      <c r="A331" s="508" t="s">
        <v>638</v>
      </c>
      <c r="B331" s="509"/>
      <c r="C331" s="509"/>
      <c r="D331" s="510"/>
      <c r="E331" s="314">
        <v>56.6</v>
      </c>
      <c r="F331" s="315">
        <v>0.2007</v>
      </c>
      <c r="G331" s="314">
        <v>56.6</v>
      </c>
      <c r="H331" s="315">
        <v>0.2007</v>
      </c>
      <c r="I331" s="305"/>
    </row>
    <row r="332" spans="1:9" s="306" customFormat="1" ht="12.75">
      <c r="A332" s="508" t="s">
        <v>639</v>
      </c>
      <c r="B332" s="509"/>
      <c r="C332" s="509"/>
      <c r="D332" s="510"/>
      <c r="E332" s="314">
        <v>43.39</v>
      </c>
      <c r="F332" s="315">
        <v>0.1539</v>
      </c>
      <c r="G332" s="314">
        <v>43.39</v>
      </c>
      <c r="H332" s="315">
        <v>0.1539</v>
      </c>
      <c r="I332" s="305"/>
    </row>
    <row r="333" spans="1:9" s="306" customFormat="1" ht="12.75">
      <c r="A333" s="508" t="s">
        <v>640</v>
      </c>
      <c r="B333" s="509"/>
      <c r="C333" s="509"/>
      <c r="D333" s="510"/>
      <c r="E333" s="314">
        <v>37.74</v>
      </c>
      <c r="F333" s="315">
        <v>0.1338</v>
      </c>
      <c r="G333" s="314">
        <v>37.74</v>
      </c>
      <c r="H333" s="315">
        <v>0.1338</v>
      </c>
      <c r="I333" s="305"/>
    </row>
    <row r="334" spans="1:9" s="306" customFormat="1" ht="12.75">
      <c r="A334" s="508" t="s">
        <v>641</v>
      </c>
      <c r="B334" s="509"/>
      <c r="C334" s="509"/>
      <c r="D334" s="510"/>
      <c r="E334" s="314">
        <v>37.73</v>
      </c>
      <c r="F334" s="315">
        <v>0.1338</v>
      </c>
      <c r="G334" s="314">
        <v>0</v>
      </c>
      <c r="H334" s="315">
        <v>0</v>
      </c>
      <c r="I334" s="305"/>
    </row>
    <row r="335" spans="1:9" s="306" customFormat="1" ht="12.75">
      <c r="A335" s="508" t="s">
        <v>642</v>
      </c>
      <c r="B335" s="509"/>
      <c r="C335" s="509"/>
      <c r="D335" s="510"/>
      <c r="E335" s="314">
        <v>33.76</v>
      </c>
      <c r="F335" s="315">
        <v>0.1197</v>
      </c>
      <c r="G335" s="314">
        <v>0</v>
      </c>
      <c r="H335" s="315">
        <v>0</v>
      </c>
      <c r="I335" s="305"/>
    </row>
    <row r="336" spans="1:9" s="306" customFormat="1" ht="12.75">
      <c r="A336" s="508" t="s">
        <v>643</v>
      </c>
      <c r="B336" s="509"/>
      <c r="C336" s="509"/>
      <c r="D336" s="510"/>
      <c r="E336" s="314">
        <v>31.51</v>
      </c>
      <c r="F336" s="315">
        <v>0.1117</v>
      </c>
      <c r="G336" s="314">
        <v>0</v>
      </c>
      <c r="H336" s="315">
        <v>0</v>
      </c>
      <c r="I336" s="305"/>
    </row>
    <row r="337" spans="1:9" s="306" customFormat="1" ht="15.75" customHeight="1" thickBot="1">
      <c r="A337" s="502" t="s">
        <v>644</v>
      </c>
      <c r="B337" s="503"/>
      <c r="C337" s="503"/>
      <c r="D337" s="504"/>
      <c r="E337" s="316">
        <v>30.43</v>
      </c>
      <c r="F337" s="317">
        <v>0.1079</v>
      </c>
      <c r="G337" s="318">
        <v>0</v>
      </c>
      <c r="H337" s="317">
        <v>0</v>
      </c>
      <c r="I337" s="305"/>
    </row>
    <row r="338" spans="1:9" s="306" customFormat="1" ht="13.5" thickBot="1">
      <c r="A338" s="505"/>
      <c r="B338" s="506"/>
      <c r="C338" s="506"/>
      <c r="D338" s="507"/>
      <c r="E338" s="319">
        <f>SUM(E315:E337)</f>
        <v>8072.450000000001</v>
      </c>
      <c r="F338" s="320">
        <f>SUM(F315:F337)</f>
        <v>28.625000000000007</v>
      </c>
      <c r="G338" s="321">
        <f>SUM(G315:G337)</f>
        <v>6608.380000000001</v>
      </c>
      <c r="H338" s="320">
        <f>SUM(H315:H337)</f>
        <v>23.43340000000001</v>
      </c>
      <c r="I338" s="305"/>
    </row>
    <row r="339" spans="1:9" s="306" customFormat="1" ht="15.75" customHeight="1" thickBot="1">
      <c r="A339" s="505" t="s">
        <v>645</v>
      </c>
      <c r="B339" s="506"/>
      <c r="C339" s="506"/>
      <c r="D339" s="507"/>
      <c r="E339" s="322">
        <v>1532.4999999999957</v>
      </c>
      <c r="F339" s="323">
        <v>5.433999999999968</v>
      </c>
      <c r="G339" s="322">
        <v>2996.569999999996</v>
      </c>
      <c r="H339" s="323">
        <v>10.625599999999977</v>
      </c>
      <c r="I339" s="305"/>
    </row>
    <row r="340" spans="1:11" s="306" customFormat="1" ht="15.75" customHeight="1" thickBot="1">
      <c r="A340" s="505"/>
      <c r="B340" s="506"/>
      <c r="C340" s="506"/>
      <c r="D340" s="507"/>
      <c r="E340" s="311">
        <f>E314+E338+E339</f>
        <v>28200.639999999996</v>
      </c>
      <c r="F340" s="324">
        <f>F314+F338+F339</f>
        <v>99.99949999999998</v>
      </c>
      <c r="G340" s="313">
        <f>G314+G338+G339</f>
        <v>28200.639999999996</v>
      </c>
      <c r="H340" s="324">
        <f>H314+H338+H339</f>
        <v>99.99949999999998</v>
      </c>
      <c r="I340" s="305"/>
      <c r="J340" s="325"/>
      <c r="K340" s="325"/>
    </row>
    <row r="341" spans="1:9" ht="12.75">
      <c r="A341" s="288"/>
      <c r="B341" s="288"/>
      <c r="C341" s="288"/>
      <c r="D341" s="288"/>
      <c r="E341" s="288"/>
      <c r="F341" s="130"/>
      <c r="I341" s="189"/>
    </row>
    <row r="342" spans="1:7" ht="12.75">
      <c r="A342" s="542"/>
      <c r="B342" s="542"/>
      <c r="C342" s="542"/>
      <c r="D342" s="542"/>
      <c r="E342" s="542"/>
      <c r="F342" s="130"/>
      <c r="G342" s="189"/>
    </row>
    <row r="343" spans="1:7" ht="12.75">
      <c r="A343" s="514" t="s">
        <v>527</v>
      </c>
      <c r="B343" s="514"/>
      <c r="C343" s="514"/>
      <c r="D343" s="514"/>
      <c r="E343" s="514"/>
      <c r="F343" s="130"/>
      <c r="G343" s="189"/>
    </row>
    <row r="344" spans="1:6" ht="12.75">
      <c r="A344" s="515"/>
      <c r="B344" s="515"/>
      <c r="C344" s="515"/>
      <c r="D344" s="515"/>
      <c r="E344" s="515"/>
      <c r="F344" s="130"/>
    </row>
    <row r="345" spans="1:6" ht="12.75">
      <c r="A345" s="174"/>
      <c r="B345" s="107" t="s">
        <v>615</v>
      </c>
      <c r="C345" s="107" t="s">
        <v>616</v>
      </c>
      <c r="F345" s="130"/>
    </row>
    <row r="346" spans="1:6" ht="12.75">
      <c r="A346" s="129" t="s">
        <v>528</v>
      </c>
      <c r="B346" s="267">
        <v>37409704</v>
      </c>
      <c r="C346" s="267">
        <v>48151312</v>
      </c>
      <c r="F346" s="130"/>
    </row>
    <row r="347" spans="1:6" ht="26.25" thickBot="1">
      <c r="A347" s="129" t="s">
        <v>529</v>
      </c>
      <c r="B347" s="274">
        <v>532940590</v>
      </c>
      <c r="C347" s="274">
        <v>539583019</v>
      </c>
      <c r="F347" s="130"/>
    </row>
    <row r="348" spans="1:6" ht="13.5" thickBot="1">
      <c r="A348" s="174"/>
      <c r="B348" s="115">
        <f>SUM(B346:B347)</f>
        <v>570350294</v>
      </c>
      <c r="C348" s="115">
        <f>SUM(C346:C347)</f>
        <v>587734331</v>
      </c>
      <c r="F348" s="130"/>
    </row>
    <row r="349" spans="1:6" ht="12.75">
      <c r="A349" s="514"/>
      <c r="B349" s="514"/>
      <c r="C349" s="514"/>
      <c r="D349" s="514"/>
      <c r="E349" s="514"/>
      <c r="F349" s="130"/>
    </row>
    <row r="350" ht="12.75">
      <c r="A350" s="130"/>
    </row>
    <row r="351" ht="12.75">
      <c r="A351" s="173" t="s">
        <v>530</v>
      </c>
    </row>
    <row r="352" ht="12.75">
      <c r="A352" s="130"/>
    </row>
    <row r="353" spans="1:6" ht="12.75">
      <c r="A353" s="131"/>
      <c r="B353" s="286" t="s">
        <v>615</v>
      </c>
      <c r="C353" s="286" t="s">
        <v>616</v>
      </c>
      <c r="F353" s="189"/>
    </row>
    <row r="354" spans="1:11" ht="12.75">
      <c r="A354" s="129" t="s">
        <v>528</v>
      </c>
      <c r="B354" s="273">
        <v>67589816</v>
      </c>
      <c r="C354" s="273">
        <v>367780</v>
      </c>
      <c r="F354" s="189"/>
      <c r="K354" s="188"/>
    </row>
    <row r="355" spans="1:3" ht="25.5">
      <c r="A355" s="129" t="s">
        <v>529</v>
      </c>
      <c r="B355" s="273">
        <v>6432007</v>
      </c>
      <c r="C355" s="273">
        <v>0</v>
      </c>
    </row>
    <row r="356" spans="1:3" ht="12.75">
      <c r="A356" s="129" t="s">
        <v>531</v>
      </c>
      <c r="B356" s="273">
        <v>5831541</v>
      </c>
      <c r="C356" s="273">
        <v>981615</v>
      </c>
    </row>
    <row r="357" spans="1:3" ht="12.75">
      <c r="A357" s="129" t="s">
        <v>532</v>
      </c>
      <c r="B357" s="268">
        <v>267952500</v>
      </c>
      <c r="C357" s="268">
        <v>266491250</v>
      </c>
    </row>
    <row r="358" spans="1:3" ht="12.75">
      <c r="A358" s="129" t="s">
        <v>601</v>
      </c>
      <c r="B358" s="268">
        <v>8130081</v>
      </c>
      <c r="C358" s="268">
        <v>0</v>
      </c>
    </row>
    <row r="359" spans="1:3" ht="12.75">
      <c r="A359" s="129" t="s">
        <v>533</v>
      </c>
      <c r="B359" s="273">
        <v>97467539</v>
      </c>
      <c r="C359" s="303">
        <v>136498431</v>
      </c>
    </row>
    <row r="360" spans="1:3" ht="12.75">
      <c r="A360" s="171" t="s">
        <v>534</v>
      </c>
      <c r="B360" s="273">
        <v>2531653</v>
      </c>
      <c r="C360" s="273">
        <v>2433505</v>
      </c>
    </row>
    <row r="361" spans="1:3" ht="25.5">
      <c r="A361" s="171" t="s">
        <v>535</v>
      </c>
      <c r="B361" s="273">
        <v>7653496</v>
      </c>
      <c r="C361" s="273">
        <v>5788880</v>
      </c>
    </row>
    <row r="362" spans="1:3" ht="13.5" thickBot="1">
      <c r="A362" s="171" t="s">
        <v>536</v>
      </c>
      <c r="B362" s="274">
        <v>87130</v>
      </c>
      <c r="C362" s="274">
        <v>1031355</v>
      </c>
    </row>
    <row r="363" spans="1:3" ht="13.5" thickBot="1">
      <c r="A363" s="287"/>
      <c r="B363" s="283">
        <f>SUM(B354:B362)</f>
        <v>463675763</v>
      </c>
      <c r="C363" s="283">
        <f>SUM(C354:C362)</f>
        <v>413592816</v>
      </c>
    </row>
    <row r="364" ht="12.75">
      <c r="A364" s="130"/>
    </row>
    <row r="365" ht="12.75">
      <c r="A365" s="130"/>
    </row>
    <row r="366" spans="1:10" ht="12.75">
      <c r="A366" s="514" t="s">
        <v>537</v>
      </c>
      <c r="B366" s="514"/>
      <c r="C366" s="514"/>
      <c r="D366" s="514"/>
      <c r="E366" s="514"/>
      <c r="J366" s="214"/>
    </row>
    <row r="367" ht="12.75">
      <c r="A367" s="130"/>
    </row>
    <row r="368" spans="1:11" ht="39.75" customHeight="1">
      <c r="A368" s="511" t="s">
        <v>585</v>
      </c>
      <c r="B368" s="511"/>
      <c r="C368" s="511"/>
      <c r="D368" s="511"/>
      <c r="E368" s="511"/>
      <c r="F368" s="511"/>
      <c r="G368" s="511"/>
      <c r="H368" s="511"/>
      <c r="I368" s="511"/>
      <c r="K368" s="136"/>
    </row>
    <row r="369" spans="1:11" ht="12.75">
      <c r="A369" s="130"/>
      <c r="J369" s="136"/>
      <c r="K369" s="136"/>
    </row>
    <row r="370" spans="1:11" ht="12.75">
      <c r="A370" s="130"/>
      <c r="B370" s="107" t="s">
        <v>615</v>
      </c>
      <c r="C370" s="107" t="s">
        <v>616</v>
      </c>
      <c r="J370" s="136"/>
      <c r="K370" s="136"/>
    </row>
    <row r="371" spans="1:11" ht="12.75">
      <c r="A371" s="210" t="s">
        <v>538</v>
      </c>
      <c r="B371" s="269">
        <v>250000000</v>
      </c>
      <c r="C371" s="269">
        <v>250000000</v>
      </c>
      <c r="D371" s="132"/>
      <c r="E371" s="132"/>
      <c r="F371" s="132"/>
      <c r="G371" s="132"/>
      <c r="H371" s="132"/>
      <c r="I371" s="132"/>
      <c r="J371" s="136"/>
      <c r="K371" s="136"/>
    </row>
    <row r="372" spans="1:11" ht="25.5">
      <c r="A372" s="210" t="s">
        <v>539</v>
      </c>
      <c r="B372" s="269">
        <v>-2922500</v>
      </c>
      <c r="C372" s="269">
        <v>-4383750</v>
      </c>
      <c r="D372" s="132"/>
      <c r="E372" s="132"/>
      <c r="F372" s="132"/>
      <c r="G372" s="132"/>
      <c r="H372" s="132"/>
      <c r="I372" s="132"/>
      <c r="J372" s="136"/>
      <c r="K372" s="136"/>
    </row>
    <row r="373" spans="1:10" ht="26.25" thickBot="1">
      <c r="A373" s="210" t="s">
        <v>584</v>
      </c>
      <c r="B373" s="270">
        <v>20875000</v>
      </c>
      <c r="C373" s="270">
        <v>20875000</v>
      </c>
      <c r="D373" s="132"/>
      <c r="E373" s="132"/>
      <c r="F373" s="132"/>
      <c r="G373" s="132"/>
      <c r="H373" s="132"/>
      <c r="I373" s="132"/>
      <c r="J373" s="136"/>
    </row>
    <row r="374" spans="1:9" ht="13.5" thickBot="1">
      <c r="A374" s="116"/>
      <c r="B374" s="127">
        <f>SUM(B371:B373)</f>
        <v>267952500</v>
      </c>
      <c r="C374" s="127">
        <f>SUM(C371:C373)</f>
        <v>266491250</v>
      </c>
      <c r="D374" s="132"/>
      <c r="E374" s="132"/>
      <c r="F374" s="132"/>
      <c r="G374" s="132"/>
      <c r="H374" s="132"/>
      <c r="I374" s="132"/>
    </row>
    <row r="375" spans="1:9" ht="12.75">
      <c r="A375" s="116"/>
      <c r="B375" s="133"/>
      <c r="C375" s="133"/>
      <c r="D375" s="132"/>
      <c r="E375" s="132"/>
      <c r="F375" s="132"/>
      <c r="G375" s="132"/>
      <c r="H375" s="132"/>
      <c r="I375" s="132"/>
    </row>
    <row r="376" ht="12.75">
      <c r="A376" s="116"/>
    </row>
    <row r="377" ht="12.75">
      <c r="A377" s="173" t="s">
        <v>540</v>
      </c>
    </row>
    <row r="378" spans="1:3" ht="12.75">
      <c r="A378" s="177"/>
      <c r="B378" s="107" t="s">
        <v>615</v>
      </c>
      <c r="C378" s="107" t="s">
        <v>616</v>
      </c>
    </row>
    <row r="379" spans="1:3" ht="12.75">
      <c r="A379" s="122" t="s">
        <v>541</v>
      </c>
      <c r="B379" s="271">
        <v>86184259</v>
      </c>
      <c r="C379" s="271">
        <v>128710872</v>
      </c>
    </row>
    <row r="380" spans="1:3" ht="12.75">
      <c r="A380" s="122" t="s">
        <v>542</v>
      </c>
      <c r="B380" s="271">
        <v>11283280</v>
      </c>
      <c r="C380" s="271">
        <v>7787559</v>
      </c>
    </row>
    <row r="381" spans="1:3" ht="13.5" thickBot="1">
      <c r="A381" s="122" t="s">
        <v>543</v>
      </c>
      <c r="B381" s="272">
        <v>0</v>
      </c>
      <c r="C381" s="272">
        <v>0</v>
      </c>
    </row>
    <row r="382" spans="1:3" ht="13.5" thickBot="1">
      <c r="A382" s="176"/>
      <c r="B382" s="111">
        <f>SUM(B379:B381)</f>
        <v>97467539</v>
      </c>
      <c r="C382" s="111">
        <f>SUM(C379:C381)</f>
        <v>136498431</v>
      </c>
    </row>
    <row r="383" ht="12.75">
      <c r="A383" s="116"/>
    </row>
    <row r="384" ht="12.75">
      <c r="A384" s="116"/>
    </row>
    <row r="385" ht="12.75">
      <c r="A385" s="173" t="s">
        <v>544</v>
      </c>
    </row>
    <row r="386" spans="1:3" ht="12.75">
      <c r="A386" s="177"/>
      <c r="B386" s="107" t="s">
        <v>615</v>
      </c>
      <c r="C386" s="107" t="s">
        <v>616</v>
      </c>
    </row>
    <row r="387" spans="1:3" ht="12.75">
      <c r="A387" s="122" t="s">
        <v>545</v>
      </c>
      <c r="B387" s="271">
        <v>4219854</v>
      </c>
      <c r="C387" s="271">
        <v>3180213</v>
      </c>
    </row>
    <row r="388" spans="1:11" ht="25.5">
      <c r="A388" s="122" t="s">
        <v>546</v>
      </c>
      <c r="B388" s="271">
        <v>1861577</v>
      </c>
      <c r="C388" s="271">
        <v>1794791</v>
      </c>
      <c r="K388" s="188"/>
    </row>
    <row r="389" spans="1:3" ht="13.5" thickBot="1">
      <c r="A389" s="122" t="s">
        <v>547</v>
      </c>
      <c r="B389" s="272">
        <v>1572065</v>
      </c>
      <c r="C389" s="272">
        <v>813876</v>
      </c>
    </row>
    <row r="390" spans="1:3" ht="13.5" thickBot="1">
      <c r="A390" s="176"/>
      <c r="B390" s="111">
        <f>SUM(B387:B389)</f>
        <v>7653496</v>
      </c>
      <c r="C390" s="111">
        <f>SUM(C387:C389)</f>
        <v>5788880</v>
      </c>
    </row>
    <row r="391" ht="12.75">
      <c r="A391" s="173"/>
    </row>
    <row r="392" ht="12.75">
      <c r="A392" s="173"/>
    </row>
    <row r="393" ht="12.75">
      <c r="A393" s="173" t="s">
        <v>548</v>
      </c>
    </row>
    <row r="394" ht="12.75">
      <c r="A394" s="173"/>
    </row>
    <row r="395" spans="1:3" ht="12.75">
      <c r="A395" s="174"/>
      <c r="B395" s="107" t="s">
        <v>615</v>
      </c>
      <c r="C395" s="107" t="s">
        <v>616</v>
      </c>
    </row>
    <row r="396" spans="1:3" ht="25.5">
      <c r="A396" s="129" t="s">
        <v>549</v>
      </c>
      <c r="B396" s="273">
        <v>12623089</v>
      </c>
      <c r="C396" s="273">
        <v>16330757</v>
      </c>
    </row>
    <row r="397" spans="1:3" ht="25.5">
      <c r="A397" s="129" t="s">
        <v>550</v>
      </c>
      <c r="B397" s="273">
        <v>599738</v>
      </c>
      <c r="C397" s="273">
        <v>1437919</v>
      </c>
    </row>
    <row r="398" spans="1:3" ht="12.75">
      <c r="A398" s="300" t="s">
        <v>651</v>
      </c>
      <c r="B398" s="273">
        <v>15645783</v>
      </c>
      <c r="C398" s="273">
        <v>0</v>
      </c>
    </row>
    <row r="399" spans="1:3" ht="12.75">
      <c r="A399" s="129" t="s">
        <v>603</v>
      </c>
      <c r="B399" s="273">
        <v>14500000</v>
      </c>
      <c r="C399" s="273">
        <v>0</v>
      </c>
    </row>
    <row r="400" spans="1:3" ht="12.75" customHeight="1">
      <c r="A400" s="129" t="s">
        <v>602</v>
      </c>
      <c r="B400" s="273">
        <v>3337373</v>
      </c>
      <c r="C400" s="273">
        <v>920362</v>
      </c>
    </row>
    <row r="401" spans="1:3" ht="13.5" thickBot="1">
      <c r="A401" s="129" t="s">
        <v>551</v>
      </c>
      <c r="B401" s="274">
        <v>0</v>
      </c>
      <c r="C401" s="274">
        <v>864514</v>
      </c>
    </row>
    <row r="402" spans="1:3" ht="13.5" thickBot="1">
      <c r="A402" s="174"/>
      <c r="B402" s="283">
        <f>SUM(B396:B401)</f>
        <v>46705983</v>
      </c>
      <c r="C402" s="115">
        <f>SUM(C396:C401)</f>
        <v>19553552</v>
      </c>
    </row>
    <row r="403" ht="12.75">
      <c r="A403" s="173"/>
    </row>
    <row r="404" spans="1:8" ht="27.75" customHeight="1">
      <c r="A404" s="511" t="s">
        <v>652</v>
      </c>
      <c r="B404" s="511"/>
      <c r="C404" s="511"/>
      <c r="D404" s="511"/>
      <c r="E404" s="511"/>
      <c r="F404" s="511"/>
      <c r="G404" s="511"/>
      <c r="H404" s="511"/>
    </row>
    <row r="405" spans="1:10" ht="27" customHeight="1">
      <c r="A405" s="116"/>
      <c r="J405" s="214"/>
    </row>
    <row r="406" ht="12.75">
      <c r="A406" s="173" t="s">
        <v>552</v>
      </c>
    </row>
    <row r="407" spans="1:9" ht="40.5" customHeight="1">
      <c r="A407" s="511" t="s">
        <v>553</v>
      </c>
      <c r="B407" s="511"/>
      <c r="C407" s="511"/>
      <c r="D407" s="511"/>
      <c r="E407" s="511"/>
      <c r="F407" s="511"/>
      <c r="G407" s="511"/>
      <c r="H407" s="511"/>
      <c r="I407" s="511"/>
    </row>
    <row r="408" spans="1:10" ht="12.75">
      <c r="A408" s="178"/>
      <c r="J408" s="184"/>
    </row>
    <row r="409" ht="12.75">
      <c r="A409" s="178"/>
    </row>
    <row r="410" spans="1:10" ht="12.75">
      <c r="A410" s="179" t="s">
        <v>554</v>
      </c>
      <c r="B410" s="196"/>
      <c r="C410" s="196"/>
      <c r="D410" s="196"/>
      <c r="E410" s="196"/>
      <c r="F410" s="196"/>
      <c r="G410" s="196"/>
      <c r="H410" s="196"/>
      <c r="I410" s="196"/>
      <c r="J410" s="214"/>
    </row>
    <row r="411" spans="1:10" ht="39.75" customHeight="1">
      <c r="A411" s="511" t="s">
        <v>555</v>
      </c>
      <c r="B411" s="511"/>
      <c r="C411" s="511"/>
      <c r="D411" s="511"/>
      <c r="E411" s="511"/>
      <c r="F411" s="511"/>
      <c r="G411" s="511"/>
      <c r="H411" s="511"/>
      <c r="I411" s="511"/>
      <c r="J411" s="184"/>
    </row>
    <row r="412" spans="1:9" ht="28.5" customHeight="1">
      <c r="A412" s="511" t="s">
        <v>556</v>
      </c>
      <c r="B412" s="511"/>
      <c r="C412" s="511"/>
      <c r="D412" s="511"/>
      <c r="E412" s="511"/>
      <c r="F412" s="511"/>
      <c r="G412" s="511"/>
      <c r="H412" s="511"/>
      <c r="I412" s="511"/>
    </row>
    <row r="413" ht="12.75">
      <c r="A413" s="183"/>
    </row>
    <row r="414" spans="1:5" ht="12.75">
      <c r="A414" s="106"/>
      <c r="B414" s="516" t="s">
        <v>557</v>
      </c>
      <c r="C414" s="516"/>
      <c r="D414" s="516" t="s">
        <v>558</v>
      </c>
      <c r="E414" s="516"/>
    </row>
    <row r="415" spans="1:5" ht="12.75">
      <c r="A415" s="106"/>
      <c r="B415" s="107" t="s">
        <v>615</v>
      </c>
      <c r="C415" s="107" t="s">
        <v>616</v>
      </c>
      <c r="D415" s="107" t="s">
        <v>615</v>
      </c>
      <c r="E415" s="107" t="s">
        <v>616</v>
      </c>
    </row>
    <row r="416" spans="1:5" ht="12.75">
      <c r="A416" s="106"/>
      <c r="B416" s="197" t="s">
        <v>525</v>
      </c>
      <c r="C416" s="197" t="s">
        <v>525</v>
      </c>
      <c r="D416" s="197" t="s">
        <v>525</v>
      </c>
      <c r="E416" s="197" t="s">
        <v>525</v>
      </c>
    </row>
    <row r="417" spans="1:5" ht="12.75">
      <c r="A417" s="106"/>
      <c r="B417" s="198"/>
      <c r="C417" s="198"/>
      <c r="D417" s="198"/>
      <c r="E417" s="198"/>
    </row>
    <row r="418" spans="1:5" ht="12.75">
      <c r="A418" s="109" t="s">
        <v>92</v>
      </c>
      <c r="B418" s="284">
        <v>585805</v>
      </c>
      <c r="C418" s="284">
        <v>585746</v>
      </c>
      <c r="D418" s="284">
        <v>-23459</v>
      </c>
      <c r="E418" s="284">
        <v>-18864</v>
      </c>
    </row>
    <row r="419" spans="1:5" ht="12.75">
      <c r="A419" s="109" t="s">
        <v>93</v>
      </c>
      <c r="B419" s="284">
        <v>2967</v>
      </c>
      <c r="C419" s="284">
        <v>290</v>
      </c>
      <c r="D419" s="280">
        <v>0</v>
      </c>
      <c r="E419" s="280">
        <v>-110</v>
      </c>
    </row>
    <row r="420" spans="1:5" ht="12.75">
      <c r="A420" s="109" t="s">
        <v>94</v>
      </c>
      <c r="B420" s="280"/>
      <c r="C420" s="298"/>
      <c r="D420" s="284"/>
      <c r="E420" s="280"/>
    </row>
    <row r="421" spans="1:5" ht="13.5" thickBot="1">
      <c r="A421" s="109" t="s">
        <v>95</v>
      </c>
      <c r="B421" s="275"/>
      <c r="C421" s="276"/>
      <c r="D421" s="276"/>
      <c r="E421" s="276"/>
    </row>
    <row r="422" spans="1:5" ht="13.5" thickBot="1">
      <c r="A422" s="177"/>
      <c r="B422" s="111">
        <f>SUM(B418:B421)</f>
        <v>588772</v>
      </c>
      <c r="C422" s="111">
        <f>SUM(C418:C421)</f>
        <v>586036</v>
      </c>
      <c r="D422" s="111">
        <f>SUM(D418:D421)</f>
        <v>-23459</v>
      </c>
      <c r="E422" s="111">
        <f>SUM(E418:E421)</f>
        <v>-18974</v>
      </c>
    </row>
    <row r="423" ht="12.75" customHeight="1">
      <c r="A423" s="178"/>
    </row>
    <row r="424" spans="1:10" ht="12.75" customHeight="1">
      <c r="A424" s="178"/>
      <c r="J424" s="214"/>
    </row>
    <row r="425" spans="1:10" ht="12.75" customHeight="1">
      <c r="A425" s="183"/>
      <c r="J425" s="214"/>
    </row>
    <row r="426" spans="1:10" ht="12.75">
      <c r="A426" s="511" t="s">
        <v>559</v>
      </c>
      <c r="B426" s="511"/>
      <c r="C426" s="511"/>
      <c r="D426" s="511"/>
      <c r="E426" s="511"/>
      <c r="F426" s="511"/>
      <c r="G426" s="511"/>
      <c r="H426" s="511"/>
      <c r="I426" s="511"/>
      <c r="J426" s="214"/>
    </row>
    <row r="427" spans="1:9" ht="12.75">
      <c r="A427" s="511" t="s">
        <v>560</v>
      </c>
      <c r="B427" s="511"/>
      <c r="C427" s="511"/>
      <c r="D427" s="511"/>
      <c r="E427" s="511"/>
      <c r="F427" s="511"/>
      <c r="G427" s="511"/>
      <c r="H427" s="511"/>
      <c r="I427" s="511"/>
    </row>
    <row r="428" spans="1:9" ht="77.25" customHeight="1">
      <c r="A428" s="511" t="s">
        <v>561</v>
      </c>
      <c r="B428" s="511"/>
      <c r="C428" s="511"/>
      <c r="D428" s="511"/>
      <c r="E428" s="511"/>
      <c r="F428" s="511"/>
      <c r="G428" s="511"/>
      <c r="H428" s="511"/>
      <c r="I428" s="511"/>
    </row>
    <row r="429" ht="12.75">
      <c r="A429" s="183"/>
    </row>
    <row r="430" spans="1:5" ht="12.75">
      <c r="A430" s="177"/>
      <c r="B430" s="516" t="s">
        <v>557</v>
      </c>
      <c r="C430" s="516"/>
      <c r="D430" s="516" t="s">
        <v>558</v>
      </c>
      <c r="E430" s="516"/>
    </row>
    <row r="431" spans="1:5" ht="12.75">
      <c r="A431" s="177"/>
      <c r="B431" s="107" t="s">
        <v>615</v>
      </c>
      <c r="C431" s="107" t="s">
        <v>616</v>
      </c>
      <c r="D431" s="107" t="s">
        <v>615</v>
      </c>
      <c r="E431" s="107" t="s">
        <v>616</v>
      </c>
    </row>
    <row r="432" spans="1:5" ht="12.75">
      <c r="A432" s="177"/>
      <c r="B432" s="197" t="s">
        <v>525</v>
      </c>
      <c r="C432" s="197" t="s">
        <v>525</v>
      </c>
      <c r="D432" s="197" t="s">
        <v>525</v>
      </c>
      <c r="E432" s="197" t="s">
        <v>525</v>
      </c>
    </row>
    <row r="433" spans="1:5" ht="12.75">
      <c r="A433" s="177"/>
      <c r="B433" s="109"/>
      <c r="C433" s="109"/>
      <c r="D433" s="109"/>
      <c r="E433" s="109"/>
    </row>
    <row r="434" spans="1:5" ht="12.75">
      <c r="A434" s="109" t="s">
        <v>92</v>
      </c>
      <c r="B434" s="284">
        <v>58580</v>
      </c>
      <c r="C434" s="284">
        <v>58575</v>
      </c>
      <c r="D434" s="284">
        <v>-2346</v>
      </c>
      <c r="E434" s="284">
        <v>-1886</v>
      </c>
    </row>
    <row r="435" spans="1:5" ht="12.75">
      <c r="A435" s="109" t="s">
        <v>93</v>
      </c>
      <c r="B435" s="284">
        <v>297</v>
      </c>
      <c r="C435" s="284">
        <v>29</v>
      </c>
      <c r="D435" s="284">
        <v>0</v>
      </c>
      <c r="E435" s="284">
        <v>-11</v>
      </c>
    </row>
    <row r="436" spans="1:5" ht="12.75">
      <c r="A436" s="109" t="s">
        <v>94</v>
      </c>
      <c r="B436" s="280"/>
      <c r="C436" s="280"/>
      <c r="D436" s="280"/>
      <c r="E436" s="280"/>
    </row>
    <row r="437" spans="1:5" ht="30" customHeight="1" thickBot="1">
      <c r="A437" s="109" t="s">
        <v>95</v>
      </c>
      <c r="B437" s="277"/>
      <c r="C437" s="277"/>
      <c r="D437" s="278"/>
      <c r="E437" s="277"/>
    </row>
    <row r="438" spans="1:10" ht="12.75" customHeight="1" thickBot="1">
      <c r="A438" s="177"/>
      <c r="B438" s="118">
        <f>SUM(B434:B437)</f>
        <v>58877</v>
      </c>
      <c r="C438" s="118">
        <f>SUM(C434:C437)</f>
        <v>58604</v>
      </c>
      <c r="D438" s="118">
        <f>SUM(D434:D437)</f>
        <v>-2346</v>
      </c>
      <c r="E438" s="118">
        <f>SUM(E434:E437)</f>
        <v>-1897</v>
      </c>
      <c r="J438" s="214"/>
    </row>
    <row r="439" spans="1:5" ht="12.75">
      <c r="A439" s="177"/>
      <c r="B439" s="126"/>
      <c r="C439" s="126"/>
      <c r="D439" s="126"/>
      <c r="E439" s="126"/>
    </row>
    <row r="440" spans="1:10" ht="24.75" customHeight="1">
      <c r="A440" s="511" t="s">
        <v>562</v>
      </c>
      <c r="B440" s="511"/>
      <c r="C440" s="511"/>
      <c r="D440" s="511"/>
      <c r="E440" s="511"/>
      <c r="F440" s="511"/>
      <c r="G440" s="511"/>
      <c r="H440" s="511"/>
      <c r="I440" s="511"/>
      <c r="J440" s="184"/>
    </row>
    <row r="441" spans="1:12" ht="12.75" customHeight="1">
      <c r="A441" s="183"/>
      <c r="J441" s="216"/>
      <c r="L441" s="137"/>
    </row>
    <row r="442" spans="1:10" ht="12.75" customHeight="1">
      <c r="A442" s="179" t="s">
        <v>563</v>
      </c>
      <c r="B442" s="196"/>
      <c r="C442" s="196"/>
      <c r="D442" s="196"/>
      <c r="E442" s="196"/>
      <c r="F442" s="196"/>
      <c r="G442" s="196"/>
      <c r="H442" s="196"/>
      <c r="I442" s="196"/>
      <c r="J442" s="184"/>
    </row>
    <row r="443" spans="1:9" ht="27.75" customHeight="1">
      <c r="A443" s="517" t="s">
        <v>653</v>
      </c>
      <c r="B443" s="517"/>
      <c r="C443" s="517"/>
      <c r="D443" s="517"/>
      <c r="E443" s="517"/>
      <c r="F443" s="517"/>
      <c r="G443" s="517"/>
      <c r="H443" s="517"/>
      <c r="I443" s="517"/>
    </row>
    <row r="444" spans="1:9" ht="12.75">
      <c r="A444" s="511" t="s">
        <v>564</v>
      </c>
      <c r="B444" s="511"/>
      <c r="C444" s="511"/>
      <c r="D444" s="511"/>
      <c r="E444" s="511"/>
      <c r="F444" s="511"/>
      <c r="G444" s="511"/>
      <c r="H444" s="511"/>
      <c r="I444" s="511"/>
    </row>
    <row r="445" spans="1:10" ht="12.75">
      <c r="A445" s="178"/>
      <c r="J445" s="184"/>
    </row>
    <row r="446" spans="1:10" ht="12.75" customHeight="1">
      <c r="A446" s="178"/>
      <c r="J446" s="214"/>
    </row>
    <row r="447" spans="1:10" ht="12.75">
      <c r="A447" s="179" t="s">
        <v>565</v>
      </c>
      <c r="B447" s="196"/>
      <c r="C447" s="196"/>
      <c r="D447" s="196"/>
      <c r="E447" s="196"/>
      <c r="F447" s="196"/>
      <c r="G447" s="196"/>
      <c r="H447" s="196"/>
      <c r="I447" s="196"/>
      <c r="J447" s="214"/>
    </row>
    <row r="448" spans="1:10" ht="54.75" customHeight="1">
      <c r="A448" s="511" t="s">
        <v>566</v>
      </c>
      <c r="B448" s="511"/>
      <c r="C448" s="511"/>
      <c r="D448" s="511"/>
      <c r="E448" s="511"/>
      <c r="F448" s="511"/>
      <c r="G448" s="511"/>
      <c r="H448" s="511"/>
      <c r="I448" s="511"/>
      <c r="J448" s="214"/>
    </row>
    <row r="449" spans="1:10" ht="42" customHeight="1">
      <c r="A449" s="511" t="s">
        <v>567</v>
      </c>
      <c r="B449" s="511"/>
      <c r="C449" s="511"/>
      <c r="D449" s="511"/>
      <c r="E449" s="511"/>
      <c r="F449" s="511"/>
      <c r="G449" s="511"/>
      <c r="H449" s="511"/>
      <c r="I449" s="511"/>
      <c r="J449" s="214"/>
    </row>
    <row r="450" spans="1:10" ht="40.5" customHeight="1">
      <c r="A450" s="511" t="s">
        <v>568</v>
      </c>
      <c r="B450" s="511"/>
      <c r="C450" s="511"/>
      <c r="D450" s="511"/>
      <c r="E450" s="511"/>
      <c r="F450" s="511"/>
      <c r="G450" s="511"/>
      <c r="H450" s="511"/>
      <c r="I450" s="511"/>
      <c r="J450" s="214"/>
    </row>
    <row r="451" spans="1:10" ht="12.75">
      <c r="A451" s="511"/>
      <c r="B451" s="511"/>
      <c r="C451" s="511"/>
      <c r="D451" s="511"/>
      <c r="E451" s="511"/>
      <c r="F451" s="511"/>
      <c r="G451" s="511"/>
      <c r="H451" s="511"/>
      <c r="I451" s="511"/>
      <c r="J451" s="214"/>
    </row>
    <row r="452" spans="1:10" ht="39.75" customHeight="1">
      <c r="A452" s="511"/>
      <c r="B452" s="511"/>
      <c r="C452" s="511"/>
      <c r="D452" s="511"/>
      <c r="E452" s="511"/>
      <c r="F452" s="511"/>
      <c r="G452" s="511"/>
      <c r="H452" s="511"/>
      <c r="I452" s="511"/>
      <c r="J452" s="214"/>
    </row>
    <row r="453" spans="1:10" ht="12.75">
      <c r="A453" s="519" t="s">
        <v>569</v>
      </c>
      <c r="B453" s="520"/>
      <c r="C453" s="520"/>
      <c r="D453" s="520"/>
      <c r="E453" s="520"/>
      <c r="F453" s="520"/>
      <c r="G453" s="520"/>
      <c r="H453" s="520"/>
      <c r="I453" s="520"/>
      <c r="J453" s="214"/>
    </row>
    <row r="454" spans="1:10" ht="52.5" customHeight="1">
      <c r="A454" s="511" t="s">
        <v>570</v>
      </c>
      <c r="B454" s="511"/>
      <c r="C454" s="511"/>
      <c r="D454" s="511"/>
      <c r="E454" s="511"/>
      <c r="F454" s="511"/>
      <c r="G454" s="511"/>
      <c r="H454" s="511"/>
      <c r="I454" s="511"/>
      <c r="J454" s="214"/>
    </row>
    <row r="455" spans="1:10" ht="12.75">
      <c r="A455" s="511"/>
      <c r="B455" s="511"/>
      <c r="C455" s="511"/>
      <c r="D455" s="511"/>
      <c r="E455" s="511"/>
      <c r="F455" s="511"/>
      <c r="G455" s="511"/>
      <c r="H455" s="511"/>
      <c r="I455" s="511"/>
      <c r="J455" s="214"/>
    </row>
    <row r="456" spans="1:10" ht="12.75" customHeight="1">
      <c r="A456" s="535" t="s">
        <v>571</v>
      </c>
      <c r="B456" s="535"/>
      <c r="C456" s="535"/>
      <c r="D456" s="535"/>
      <c r="E456" s="535"/>
      <c r="F456" s="535"/>
      <c r="G456" s="535"/>
      <c r="H456" s="535"/>
      <c r="I456" s="535"/>
      <c r="J456" s="214"/>
    </row>
    <row r="457" spans="1:9" ht="12.75">
      <c r="A457" s="511" t="s">
        <v>572</v>
      </c>
      <c r="B457" s="511"/>
      <c r="C457" s="511"/>
      <c r="D457" s="511"/>
      <c r="E457" s="511"/>
      <c r="F457" s="511"/>
      <c r="G457" s="511"/>
      <c r="H457" s="511"/>
      <c r="I457" s="511"/>
    </row>
    <row r="458" spans="1:11" ht="28.5" customHeight="1">
      <c r="A458" s="511" t="s">
        <v>573</v>
      </c>
      <c r="B458" s="511"/>
      <c r="C458" s="511"/>
      <c r="D458" s="511"/>
      <c r="E458" s="511"/>
      <c r="F458" s="511"/>
      <c r="G458" s="511"/>
      <c r="H458" s="511"/>
      <c r="I458" s="511"/>
      <c r="K458" s="188"/>
    </row>
    <row r="459" ht="12.75">
      <c r="A459" s="183"/>
    </row>
    <row r="460" ht="12.75">
      <c r="A460" s="116"/>
    </row>
    <row r="461" spans="1:5" ht="25.5">
      <c r="A461" s="177" t="s">
        <v>525</v>
      </c>
      <c r="B461" s="134" t="s">
        <v>576</v>
      </c>
      <c r="C461" s="134" t="s">
        <v>577</v>
      </c>
      <c r="D461" s="134" t="s">
        <v>578</v>
      </c>
      <c r="E461" s="134" t="s">
        <v>579</v>
      </c>
    </row>
    <row r="462" spans="1:5" ht="12.75">
      <c r="A462" s="177"/>
      <c r="B462" s="109"/>
      <c r="C462" s="177"/>
      <c r="D462" s="177"/>
      <c r="E462" s="177"/>
    </row>
    <row r="463" spans="1:5" ht="12.75">
      <c r="A463" s="200" t="s">
        <v>615</v>
      </c>
      <c r="B463" s="107"/>
      <c r="C463" s="177"/>
      <c r="D463" s="177"/>
      <c r="E463" s="177"/>
    </row>
    <row r="464" spans="1:5" ht="12.75">
      <c r="A464" s="177" t="s">
        <v>574</v>
      </c>
      <c r="B464" s="284">
        <v>108216</v>
      </c>
      <c r="C464" s="298"/>
      <c r="D464" s="298"/>
      <c r="E464" s="281">
        <f>SUM(B464:D464)</f>
        <v>108216</v>
      </c>
    </row>
    <row r="465" spans="1:5" ht="13.5" thickBot="1">
      <c r="A465" s="177" t="s">
        <v>575</v>
      </c>
      <c r="B465" s="285">
        <v>120063</v>
      </c>
      <c r="C465" s="285">
        <v>795850</v>
      </c>
      <c r="D465" s="285">
        <v>2243</v>
      </c>
      <c r="E465" s="282">
        <f>SUM(B465:D465)</f>
        <v>918156</v>
      </c>
    </row>
    <row r="466" spans="1:5" ht="13.5" thickBot="1">
      <c r="A466" s="177"/>
      <c r="B466" s="283">
        <f>SUM(B464:B465)</f>
        <v>228279</v>
      </c>
      <c r="C466" s="283">
        <f>SUM(C464:C465)</f>
        <v>795850</v>
      </c>
      <c r="D466" s="283">
        <f>SUM(D464:D465)</f>
        <v>2243</v>
      </c>
      <c r="E466" s="283">
        <f>SUM(E464:E465)</f>
        <v>1026372</v>
      </c>
    </row>
    <row r="467" spans="1:5" ht="12.75">
      <c r="A467" s="177"/>
      <c r="B467" s="280"/>
      <c r="C467" s="279"/>
      <c r="D467" s="279"/>
      <c r="E467" s="279"/>
    </row>
    <row r="468" spans="1:5" ht="12.75">
      <c r="A468" s="112" t="s">
        <v>616</v>
      </c>
      <c r="B468" s="280"/>
      <c r="C468" s="279"/>
      <c r="D468" s="279"/>
      <c r="E468" s="279"/>
    </row>
    <row r="469" spans="1:5" ht="12.75">
      <c r="A469" s="177" t="s">
        <v>574</v>
      </c>
      <c r="B469" s="284">
        <v>159527</v>
      </c>
      <c r="C469" s="298"/>
      <c r="D469" s="298"/>
      <c r="E469" s="281">
        <f>SUM(B469:D469)</f>
        <v>159527</v>
      </c>
    </row>
    <row r="470" spans="1:5" ht="13.5" thickBot="1">
      <c r="A470" s="177" t="s">
        <v>575</v>
      </c>
      <c r="B470" s="285">
        <v>66352</v>
      </c>
      <c r="C470" s="285">
        <v>786708</v>
      </c>
      <c r="D470" s="285">
        <v>2515</v>
      </c>
      <c r="E470" s="282">
        <f>SUM(B470:D470)</f>
        <v>855575</v>
      </c>
    </row>
    <row r="471" spans="1:10" ht="13.5" thickBot="1">
      <c r="A471" s="177"/>
      <c r="B471" s="283">
        <f>SUM(B469:B470)</f>
        <v>225879</v>
      </c>
      <c r="C471" s="283">
        <f>SUM(C469:C470)</f>
        <v>786708</v>
      </c>
      <c r="D471" s="283">
        <f>SUM(D469:D470)</f>
        <v>2515</v>
      </c>
      <c r="E471" s="283">
        <f>SUM(E469:E470)</f>
        <v>1015102</v>
      </c>
      <c r="J471" s="214"/>
    </row>
    <row r="472" spans="1:10" ht="12.75" customHeight="1">
      <c r="A472" s="183"/>
      <c r="J472" s="214"/>
    </row>
    <row r="473" spans="1:10" ht="24.75" customHeight="1">
      <c r="A473" s="518" t="s">
        <v>654</v>
      </c>
      <c r="B473" s="518"/>
      <c r="C473" s="518"/>
      <c r="D473" s="518"/>
      <c r="E473" s="518"/>
      <c r="F473" s="518"/>
      <c r="G473" s="518"/>
      <c r="H473" s="518"/>
      <c r="I473" s="518"/>
      <c r="J473" s="214"/>
    </row>
    <row r="474" spans="1:10" ht="12.75" customHeight="1">
      <c r="A474" s="511" t="s">
        <v>580</v>
      </c>
      <c r="B474" s="511"/>
      <c r="C474" s="511"/>
      <c r="D474" s="511"/>
      <c r="E474" s="511"/>
      <c r="F474" s="511"/>
      <c r="G474" s="511"/>
      <c r="H474" s="511"/>
      <c r="I474" s="511"/>
      <c r="J474" s="214"/>
    </row>
    <row r="475" spans="1:9" ht="12.75">
      <c r="A475" s="511" t="s">
        <v>581</v>
      </c>
      <c r="B475" s="511"/>
      <c r="C475" s="511"/>
      <c r="D475" s="511"/>
      <c r="E475" s="511"/>
      <c r="F475" s="511"/>
      <c r="G475" s="511"/>
      <c r="H475" s="511"/>
      <c r="I475" s="511"/>
    </row>
    <row r="476" spans="1:9" ht="26.25" customHeight="1">
      <c r="A476" s="511" t="s">
        <v>582</v>
      </c>
      <c r="B476" s="511"/>
      <c r="C476" s="511"/>
      <c r="D476" s="511"/>
      <c r="E476" s="511"/>
      <c r="F476" s="511"/>
      <c r="G476" s="511"/>
      <c r="H476" s="511"/>
      <c r="I476" s="511"/>
    </row>
    <row r="477" ht="12.75">
      <c r="A477" s="183"/>
    </row>
    <row r="478" ht="12.75">
      <c r="A478" s="183"/>
    </row>
    <row r="479" ht="12.75">
      <c r="A479" s="183"/>
    </row>
    <row r="480" spans="1:5" ht="25.5">
      <c r="A480" s="177" t="s">
        <v>525</v>
      </c>
      <c r="B480" s="134" t="s">
        <v>576</v>
      </c>
      <c r="C480" s="134" t="s">
        <v>577</v>
      </c>
      <c r="D480" s="134" t="s">
        <v>578</v>
      </c>
      <c r="E480" s="134" t="s">
        <v>579</v>
      </c>
    </row>
    <row r="481" spans="1:5" ht="12.75">
      <c r="A481" s="177"/>
      <c r="B481" s="109"/>
      <c r="C481" s="177"/>
      <c r="D481" s="177"/>
      <c r="E481" s="177"/>
    </row>
    <row r="482" spans="1:5" ht="12.75">
      <c r="A482" s="200" t="s">
        <v>615</v>
      </c>
      <c r="B482" s="109"/>
      <c r="C482" s="326"/>
      <c r="D482" s="326"/>
      <c r="E482" s="177"/>
    </row>
    <row r="483" spans="1:5" ht="12.75">
      <c r="A483" s="177" t="s">
        <v>574</v>
      </c>
      <c r="B483" s="284">
        <v>86321</v>
      </c>
      <c r="C483" s="298"/>
      <c r="D483" s="298"/>
      <c r="E483" s="113">
        <f>SUM(B483:D483)</f>
        <v>86321</v>
      </c>
    </row>
    <row r="484" spans="1:5" ht="13.5" thickBot="1">
      <c r="A484" s="177" t="s">
        <v>575</v>
      </c>
      <c r="B484" s="285">
        <v>750</v>
      </c>
      <c r="C484" s="285">
        <v>43004</v>
      </c>
      <c r="D484" s="285">
        <v>4874</v>
      </c>
      <c r="E484" s="242">
        <f>SUM(B484:D484)</f>
        <v>48628</v>
      </c>
    </row>
    <row r="485" spans="1:5" ht="13.5" thickBot="1">
      <c r="A485" s="177"/>
      <c r="B485" s="111">
        <f>SUM(B483:B484)</f>
        <v>87071</v>
      </c>
      <c r="C485" s="111">
        <f>SUM(C483:C484)</f>
        <v>43004</v>
      </c>
      <c r="D485" s="111">
        <f>SUM(D483:D484)</f>
        <v>4874</v>
      </c>
      <c r="E485" s="111">
        <f>SUM(B485:D485)</f>
        <v>134949</v>
      </c>
    </row>
    <row r="486" spans="1:5" ht="12.75">
      <c r="A486" s="177"/>
      <c r="B486" s="109"/>
      <c r="C486" s="177"/>
      <c r="D486" s="177"/>
      <c r="E486" s="177"/>
    </row>
    <row r="487" spans="1:5" ht="12.75">
      <c r="A487" s="112" t="s">
        <v>616</v>
      </c>
      <c r="B487" s="109"/>
      <c r="C487" s="177"/>
      <c r="D487" s="177"/>
      <c r="E487" s="177"/>
    </row>
    <row r="488" spans="1:5" ht="12.75">
      <c r="A488" s="177" t="s">
        <v>574</v>
      </c>
      <c r="B488" s="284">
        <v>80067</v>
      </c>
      <c r="C488" s="298"/>
      <c r="D488" s="298"/>
      <c r="E488" s="108">
        <v>77589</v>
      </c>
    </row>
    <row r="489" spans="1:5" ht="13.5" thickBot="1">
      <c r="A489" s="177" t="s">
        <v>575</v>
      </c>
      <c r="B489" s="285">
        <v>610</v>
      </c>
      <c r="C489" s="285">
        <v>31488</v>
      </c>
      <c r="D489" s="285">
        <v>12180</v>
      </c>
      <c r="E489" s="110">
        <v>19220</v>
      </c>
    </row>
    <row r="490" spans="1:5" ht="13.5" thickBot="1">
      <c r="A490" s="177"/>
      <c r="B490" s="111">
        <f>SUM(B488:B489)</f>
        <v>80677</v>
      </c>
      <c r="C490" s="111">
        <f>SUM(C488:C489)</f>
        <v>31488</v>
      </c>
      <c r="D490" s="111">
        <f>SUM(D488:D489)</f>
        <v>12180</v>
      </c>
      <c r="E490" s="111">
        <f>SUM(B490:D490)</f>
        <v>124345</v>
      </c>
    </row>
    <row r="491" spans="1:10" ht="12.75" customHeight="1">
      <c r="A491" s="183"/>
      <c r="J491" s="184"/>
    </row>
    <row r="492" spans="1:10" ht="12.75">
      <c r="A492" s="116"/>
      <c r="J492" s="184"/>
    </row>
    <row r="493" spans="1:10" ht="12.75">
      <c r="A493" s="511" t="s">
        <v>583</v>
      </c>
      <c r="B493" s="511"/>
      <c r="C493" s="511"/>
      <c r="D493" s="511"/>
      <c r="E493" s="511"/>
      <c r="F493" s="511"/>
      <c r="G493" s="511"/>
      <c r="H493" s="511"/>
      <c r="I493" s="511"/>
      <c r="J493" s="184"/>
    </row>
    <row r="494" spans="1:9" ht="12.75">
      <c r="A494" s="172"/>
      <c r="B494" s="196"/>
      <c r="C494" s="196"/>
      <c r="D494" s="196"/>
      <c r="E494" s="196"/>
      <c r="F494" s="196"/>
      <c r="G494" s="196"/>
      <c r="H494" s="196"/>
      <c r="I494" s="196"/>
    </row>
    <row r="495" spans="1:9" ht="12.75">
      <c r="A495" s="172"/>
      <c r="B495" s="196"/>
      <c r="C495" s="196"/>
      <c r="D495" s="196"/>
      <c r="E495" s="196"/>
      <c r="F495" s="196"/>
      <c r="G495" s="196"/>
      <c r="H495" s="196"/>
      <c r="I495" s="196"/>
    </row>
    <row r="496" ht="12.75">
      <c r="A496" s="183"/>
    </row>
    <row r="497" spans="1:9" ht="12.75">
      <c r="A497" s="512" t="s">
        <v>589</v>
      </c>
      <c r="B497" s="512"/>
      <c r="C497" s="512"/>
      <c r="D497" s="512"/>
      <c r="E497" s="512"/>
      <c r="F497" s="512"/>
      <c r="G497" s="512"/>
      <c r="H497" s="512"/>
      <c r="I497" s="512"/>
    </row>
    <row r="498" ht="12.75">
      <c r="A498" s="174"/>
    </row>
    <row r="499" ht="12.75">
      <c r="A499" s="174"/>
    </row>
    <row r="500" ht="12.75">
      <c r="A500" s="174"/>
    </row>
    <row r="501" ht="12.75">
      <c r="A501" s="116"/>
    </row>
    <row r="502" ht="12.75">
      <c r="A502" s="116"/>
    </row>
  </sheetData>
  <sheetProtection/>
  <mergeCells count="126">
    <mergeCell ref="C29:I29"/>
    <mergeCell ref="C26:I26"/>
    <mergeCell ref="A141:I141"/>
    <mergeCell ref="A142:I142"/>
    <mergeCell ref="A144:I144"/>
    <mergeCell ref="A162:I162"/>
    <mergeCell ref="A295:I295"/>
    <mergeCell ref="A296:I296"/>
    <mergeCell ref="A297:I297"/>
    <mergeCell ref="A107:C107"/>
    <mergeCell ref="A108:C108"/>
    <mergeCell ref="A109:F109"/>
    <mergeCell ref="A115:F115"/>
    <mergeCell ref="A125:F125"/>
    <mergeCell ref="B49:I49"/>
    <mergeCell ref="A163:I163"/>
    <mergeCell ref="A450:I450"/>
    <mergeCell ref="A473:I473"/>
    <mergeCell ref="A474:I474"/>
    <mergeCell ref="A475:I475"/>
    <mergeCell ref="A449:I449"/>
    <mergeCell ref="D414:E414"/>
    <mergeCell ref="B430:C430"/>
    <mergeCell ref="A440:I440"/>
    <mergeCell ref="A342:E342"/>
    <mergeCell ref="A448:I448"/>
    <mergeCell ref="A404:H404"/>
    <mergeCell ref="A476:I476"/>
    <mergeCell ref="A454:I454"/>
    <mergeCell ref="A455:I455"/>
    <mergeCell ref="A456:I456"/>
    <mergeCell ref="A457:I457"/>
    <mergeCell ref="A19:I19"/>
    <mergeCell ref="A20:I20"/>
    <mergeCell ref="A23:I23"/>
    <mergeCell ref="A24:I24"/>
    <mergeCell ref="A58:I58"/>
    <mergeCell ref="A55:I55"/>
    <mergeCell ref="A36:I36"/>
    <mergeCell ref="A39:I39"/>
    <mergeCell ref="A140:I140"/>
    <mergeCell ref="A57:I57"/>
    <mergeCell ref="A59:I59"/>
    <mergeCell ref="A60:I60"/>
    <mergeCell ref="A62:I62"/>
    <mergeCell ref="A63:I63"/>
    <mergeCell ref="A88:C88"/>
    <mergeCell ref="A119:F119"/>
    <mergeCell ref="A89:C89"/>
    <mergeCell ref="A90:C90"/>
    <mergeCell ref="A118:F118"/>
    <mergeCell ref="A2:I2"/>
    <mergeCell ref="A8:I8"/>
    <mergeCell ref="A9:I9"/>
    <mergeCell ref="A12:I12"/>
    <mergeCell ref="A13:I13"/>
    <mergeCell ref="A14:I14"/>
    <mergeCell ref="A18:I18"/>
    <mergeCell ref="A5:I5"/>
    <mergeCell ref="A7:I7"/>
    <mergeCell ref="A11:I11"/>
    <mergeCell ref="A15:I15"/>
    <mergeCell ref="A16:I16"/>
    <mergeCell ref="A17:I17"/>
    <mergeCell ref="A314:D314"/>
    <mergeCell ref="A315:D315"/>
    <mergeCell ref="A316:D316"/>
    <mergeCell ref="A317:D317"/>
    <mergeCell ref="A318:D318"/>
    <mergeCell ref="A306:I306"/>
    <mergeCell ref="A307:I307"/>
    <mergeCell ref="A215:I215"/>
    <mergeCell ref="A216:I216"/>
    <mergeCell ref="A294:I294"/>
    <mergeCell ref="A308:I308"/>
    <mergeCell ref="A309:I309"/>
    <mergeCell ref="A311:D312"/>
    <mergeCell ref="E311:F311"/>
    <mergeCell ref="G311:H311"/>
    <mergeCell ref="A313:D313"/>
    <mergeCell ref="A22:I22"/>
    <mergeCell ref="A497:I497"/>
    <mergeCell ref="A117:F117"/>
    <mergeCell ref="A458:I458"/>
    <mergeCell ref="A343:E343"/>
    <mergeCell ref="A344:E344"/>
    <mergeCell ref="D430:E430"/>
    <mergeCell ref="A349:E349"/>
    <mergeCell ref="A366:E366"/>
    <mergeCell ref="A368:I368"/>
    <mergeCell ref="A407:I407"/>
    <mergeCell ref="A411:I411"/>
    <mergeCell ref="A426:I426"/>
    <mergeCell ref="A427:I427"/>
    <mergeCell ref="A428:I428"/>
    <mergeCell ref="A444:I444"/>
    <mergeCell ref="A412:I412"/>
    <mergeCell ref="A443:I443"/>
    <mergeCell ref="B414:C414"/>
    <mergeCell ref="A304:I304"/>
    <mergeCell ref="A493:I493"/>
    <mergeCell ref="A451:I451"/>
    <mergeCell ref="A452:I452"/>
    <mergeCell ref="A453:I453"/>
    <mergeCell ref="A319:D319"/>
    <mergeCell ref="A320:D320"/>
    <mergeCell ref="A321:D321"/>
    <mergeCell ref="A322:D322"/>
    <mergeCell ref="A323:D323"/>
    <mergeCell ref="A324:D324"/>
    <mergeCell ref="A325:D325"/>
    <mergeCell ref="A326:D326"/>
    <mergeCell ref="A327:D327"/>
    <mergeCell ref="A337:D337"/>
    <mergeCell ref="A338:D338"/>
    <mergeCell ref="A339:D339"/>
    <mergeCell ref="A340:D340"/>
    <mergeCell ref="A328:D328"/>
    <mergeCell ref="A329:D329"/>
    <mergeCell ref="A330:D330"/>
    <mergeCell ref="A331:D331"/>
    <mergeCell ref="A332:D332"/>
    <mergeCell ref="A333:D333"/>
    <mergeCell ref="A334:D334"/>
    <mergeCell ref="A335:D335"/>
    <mergeCell ref="A336:D336"/>
  </mergeCells>
  <printOptions/>
  <pageMargins left="0.75" right="0.75" top="1" bottom="1" header="0.5" footer="0.5"/>
  <pageSetup horizontalDpi="600" verticalDpi="600" orientation="portrait" paperSize="9" scale="72" r:id="rId1"/>
  <rowBreaks count="8" manualBreakCount="8">
    <brk id="54" max="255" man="1"/>
    <brk id="118" max="255" man="1"/>
    <brk id="182" max="255" man="1"/>
    <brk id="245" max="255" man="1"/>
    <brk id="308" max="255" man="1"/>
    <brk id="365" max="255" man="1"/>
    <brk id="425" max="8" man="1"/>
    <brk id="472" max="8" man="1"/>
  </rowBreaks>
  <ignoredErrors>
    <ignoredError sqref="C114 C279 C289 C77 C225 C348 C363 C374 C382 C390 C402 C87 C106 C124 C138 C150 C15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2011-07-26T08:01:35Z</cp:lastPrinted>
  <dcterms:created xsi:type="dcterms:W3CDTF">2008-10-17T11:51:54Z</dcterms:created>
  <dcterms:modified xsi:type="dcterms:W3CDTF">2012-02-13T07:52:59Z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