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5" yWindow="-60" windowWidth="14670" windowHeight="11625" tabRatio="797"/>
  </bookViews>
  <sheets>
    <sheet name="OPĆI PODACI" sheetId="13" r:id="rId1"/>
    <sheet name="RDIG" sheetId="15" r:id="rId2"/>
    <sheet name="BILANCA" sheetId="14" r:id="rId3"/>
    <sheet name="NOVČANI TIJEK" sheetId="16" r:id="rId4"/>
    <sheet name="PROMJENE KAPITALA" sheetId="17" r:id="rId5"/>
    <sheet name="BILJEŠKE" sheetId="18" r:id="rId6"/>
  </sheets>
  <definedNames>
    <definedName name="_xlnm.Print_Area" localSheetId="5">BILJEŠKE!$A$1:$J$553</definedName>
    <definedName name="_xlnm.Print_Area" localSheetId="3">'NOVČANI TIJEK'!$A$2:$K$55</definedName>
    <definedName name="_xlnm.Print_Area" localSheetId="0">'OPĆI PODACI'!$A$1:$I$62</definedName>
    <definedName name="_xlnm.Print_Area" localSheetId="4">'PROMJENE KAPITALA'!$A$1:$M$28</definedName>
    <definedName name="_xlnm.Print_Area" localSheetId="1">RDIG!$A$1:$M$47</definedName>
  </definedNames>
  <calcPr calcId="125725"/>
</workbook>
</file>

<file path=xl/calcChain.xml><?xml version="1.0" encoding="utf-8"?>
<calcChain xmlns="http://schemas.openxmlformats.org/spreadsheetml/2006/main">
  <c r="C405" i="18"/>
  <c r="B405"/>
  <c r="K29" i="15" l="1"/>
  <c r="C90" i="18"/>
  <c r="K15" i="16" l="1"/>
  <c r="C415" i="18" l="1"/>
  <c r="B415"/>
  <c r="E371" l="1"/>
  <c r="C348"/>
  <c r="B348"/>
  <c r="C347"/>
  <c r="B347"/>
  <c r="D346"/>
  <c r="D371" s="1"/>
  <c r="E345"/>
  <c r="D345"/>
  <c r="C345"/>
  <c r="B345"/>
  <c r="D373" l="1"/>
  <c r="E372" s="1"/>
  <c r="C371"/>
  <c r="C373" s="1"/>
  <c r="B371"/>
  <c r="B373" s="1"/>
  <c r="E373"/>
  <c r="C243"/>
  <c r="C393" l="1"/>
  <c r="C390"/>
  <c r="B390"/>
  <c r="C396"/>
  <c r="B248"/>
  <c r="B243"/>
  <c r="B244"/>
  <c r="B69"/>
  <c r="B64"/>
  <c r="B250" l="1"/>
  <c r="E537" l="1"/>
  <c r="C128"/>
  <c r="B128"/>
  <c r="C100"/>
  <c r="B100"/>
  <c r="C382" l="1"/>
  <c r="C149"/>
  <c r="B149"/>
  <c r="B517" l="1"/>
  <c r="D187" l="1"/>
  <c r="K25" i="14" l="1"/>
  <c r="J25"/>
  <c r="B333" i="18"/>
  <c r="C296"/>
  <c r="C298" s="1"/>
  <c r="B296"/>
  <c r="B298" s="1"/>
  <c r="C249" l="1"/>
  <c r="C139"/>
  <c r="C113"/>
  <c r="K41" i="16"/>
  <c r="K30"/>
  <c r="K16"/>
  <c r="K34"/>
  <c r="K47" l="1"/>
  <c r="K21"/>
  <c r="K23" s="1"/>
  <c r="J21"/>
  <c r="K22" l="1"/>
  <c r="F171" i="18" l="1"/>
  <c r="F170"/>
  <c r="F165"/>
  <c r="F164"/>
  <c r="F163"/>
  <c r="H195"/>
  <c r="H194"/>
  <c r="H189"/>
  <c r="H188"/>
  <c r="H187"/>
  <c r="G196"/>
  <c r="F196"/>
  <c r="E196"/>
  <c r="D196"/>
  <c r="C196"/>
  <c r="B196"/>
  <c r="G190"/>
  <c r="F190"/>
  <c r="E190"/>
  <c r="D190"/>
  <c r="C190"/>
  <c r="B190"/>
  <c r="E172"/>
  <c r="D172"/>
  <c r="C172"/>
  <c r="B172"/>
  <c r="E166"/>
  <c r="D166"/>
  <c r="D175" s="1"/>
  <c r="C166"/>
  <c r="C175" s="1"/>
  <c r="B166"/>
  <c r="C91"/>
  <c r="C70"/>
  <c r="C58"/>
  <c r="C199" l="1"/>
  <c r="H196"/>
  <c r="F199"/>
  <c r="G199"/>
  <c r="E199"/>
  <c r="D199"/>
  <c r="B199"/>
  <c r="E175"/>
  <c r="B175"/>
  <c r="J47" i="16"/>
  <c r="J48" s="1"/>
  <c r="J41"/>
  <c r="J36"/>
  <c r="J35"/>
  <c r="J34"/>
  <c r="J30"/>
  <c r="J11"/>
  <c r="J39" i="14"/>
  <c r="J29" i="15"/>
  <c r="H186" i="18"/>
  <c r="H190" s="1"/>
  <c r="C538"/>
  <c r="D538"/>
  <c r="E517"/>
  <c r="D519"/>
  <c r="D485"/>
  <c r="B485"/>
  <c r="D467"/>
  <c r="B467"/>
  <c r="K48" i="16"/>
  <c r="J23" i="15"/>
  <c r="B139" i="18"/>
  <c r="E485"/>
  <c r="C485"/>
  <c r="E467"/>
  <c r="C467"/>
  <c r="C209"/>
  <c r="C211" s="1"/>
  <c r="C213" s="1"/>
  <c r="C215" s="1"/>
  <c r="M12" i="17"/>
  <c r="F169" i="18"/>
  <c r="F172" s="1"/>
  <c r="F162"/>
  <c r="F166" s="1"/>
  <c r="B275"/>
  <c r="B286"/>
  <c r="B318"/>
  <c r="B209"/>
  <c r="B211" s="1"/>
  <c r="B213" s="1"/>
  <c r="B215" s="1"/>
  <c r="M29" i="15"/>
  <c r="M23"/>
  <c r="M13"/>
  <c r="M9"/>
  <c r="L23"/>
  <c r="L13"/>
  <c r="K13"/>
  <c r="L29"/>
  <c r="K23"/>
  <c r="L9"/>
  <c r="C427" i="18"/>
  <c r="C260"/>
  <c r="C262" s="1"/>
  <c r="M14" i="17"/>
  <c r="L24"/>
  <c r="J24"/>
  <c r="M23"/>
  <c r="M22"/>
  <c r="M21"/>
  <c r="M20"/>
  <c r="M19"/>
  <c r="M18"/>
  <c r="M17"/>
  <c r="M16"/>
  <c r="M15"/>
  <c r="M11"/>
  <c r="M10"/>
  <c r="M9"/>
  <c r="B446" i="18"/>
  <c r="B260"/>
  <c r="B262" s="1"/>
  <c r="B307"/>
  <c r="E536" s="1"/>
  <c r="B397"/>
  <c r="B383"/>
  <c r="B436"/>
  <c r="B70"/>
  <c r="B58"/>
  <c r="E543"/>
  <c r="D543"/>
  <c r="C543"/>
  <c r="B543"/>
  <c r="E524"/>
  <c r="D524"/>
  <c r="C524"/>
  <c r="B524"/>
  <c r="C446"/>
  <c r="C436"/>
  <c r="B427"/>
  <c r="C518" s="1"/>
  <c r="C519" s="1"/>
  <c r="C397"/>
  <c r="C383"/>
  <c r="C318"/>
  <c r="C307"/>
  <c r="C250"/>
  <c r="B113"/>
  <c r="B91"/>
  <c r="J9" i="15"/>
  <c r="K15" i="14"/>
  <c r="K9"/>
  <c r="J15"/>
  <c r="J9"/>
  <c r="J13" i="15"/>
  <c r="B538" i="18" l="1"/>
  <c r="B518"/>
  <c r="B519" s="1"/>
  <c r="F175"/>
  <c r="K35" i="16"/>
  <c r="K50" s="1"/>
  <c r="K36"/>
  <c r="K51" s="1"/>
  <c r="E538" i="18"/>
  <c r="M36" i="15"/>
  <c r="L37"/>
  <c r="L39" s="1"/>
  <c r="L42" s="1"/>
  <c r="L36"/>
  <c r="H199" i="18"/>
  <c r="M37" i="15"/>
  <c r="M39" s="1"/>
  <c r="M42" s="1"/>
  <c r="K37"/>
  <c r="K9"/>
  <c r="K36" s="1"/>
  <c r="J49" i="16"/>
  <c r="J22" i="14"/>
  <c r="K22"/>
  <c r="J37" i="15"/>
  <c r="J36"/>
  <c r="E518" i="18" l="1"/>
  <c r="E519" s="1"/>
  <c r="K39" i="14"/>
  <c r="K54" i="16"/>
  <c r="K53"/>
  <c r="K39" i="15"/>
  <c r="K42" s="1"/>
  <c r="J39"/>
  <c r="J42" s="1"/>
  <c r="J10" i="16" s="1"/>
  <c r="J16" s="1"/>
  <c r="J23" s="1"/>
  <c r="J22" l="1"/>
  <c r="J50" s="1"/>
  <c r="K24" i="17"/>
  <c r="M13"/>
  <c r="M24" s="1"/>
  <c r="K55" i="16"/>
  <c r="J51" l="1"/>
  <c r="J54" s="1"/>
  <c r="J55" s="1"/>
</calcChain>
</file>

<file path=xl/comments1.xml><?xml version="1.0" encoding="utf-8"?>
<comments xmlns="http://schemas.openxmlformats.org/spreadsheetml/2006/main">
  <authors>
    <author>igilja</author>
  </authors>
  <commentList>
    <comment ref="A217" authorId="0">
      <text>
        <r>
          <rPr>
            <b/>
            <sz val="8"/>
            <color indexed="81"/>
            <rFont val="Tahoma"/>
            <family val="2"/>
            <charset val="238"/>
          </rPr>
          <t>igilja:</t>
        </r>
        <r>
          <rPr>
            <sz val="8"/>
            <color indexed="81"/>
            <rFont val="Tahoma"/>
            <family val="2"/>
            <charset val="238"/>
          </rPr>
          <t xml:space="preserve">
provjerit u financijama</t>
        </r>
      </text>
    </comment>
  </commentList>
</comments>
</file>

<file path=xl/sharedStrings.xml><?xml version="1.0" encoding="utf-8"?>
<sst xmlns="http://schemas.openxmlformats.org/spreadsheetml/2006/main" count="595" uniqueCount="512">
  <si>
    <t xml:space="preserve">I. NEMATERIJALNA IMOVINA </t>
  </si>
  <si>
    <t xml:space="preserve">II. MATERIJALNA IMOVINA </t>
  </si>
  <si>
    <t>III. DUGOTRAJNA FINANCIJSKA IMOVINA</t>
  </si>
  <si>
    <t>IV. POTRAŽIVANJA</t>
  </si>
  <si>
    <t xml:space="preserve">B)  REZERVIRANJA </t>
  </si>
  <si>
    <t xml:space="preserve">C)  DUGOROČNE OBVEZE </t>
  </si>
  <si>
    <t xml:space="preserve">D)  KRATKOROČNE OBVEZE </t>
  </si>
  <si>
    <t xml:space="preserve">   7. Vrijednosno usklađivanje</t>
  </si>
  <si>
    <t xml:space="preserve">   4. Troškovi osoblja </t>
  </si>
  <si>
    <t>DODATAK RDG-u (popunjava poduzetnik koji sastavlja konsolidirani godišnji financijski izvještaj)</t>
  </si>
  <si>
    <t>XVII.* GUBITAK PRIPISAN MANJINSKOM INTERESU</t>
  </si>
  <si>
    <t>KAPITAL I REZERVE</t>
  </si>
  <si>
    <t>1. Pripisano imateljima kapitala matice</t>
  </si>
  <si>
    <t>2. Pripisano manjinskom interesu</t>
  </si>
  <si>
    <t>AKTIVA</t>
  </si>
  <si>
    <t>A)  POTRAŽIVANJA ZA UPISANI A NEUPLAĆENI KAPITAL</t>
  </si>
  <si>
    <t>V. ODGOĐENA POREZNA IMOVINA</t>
  </si>
  <si>
    <t>IV. NOVAC U BANCI I BLAGAJNI</t>
  </si>
  <si>
    <t>D)  PLAĆENI TROŠKOVI BUDUĆEG RAZDOBLJA I OBRAČUNATI PRIHODI</t>
  </si>
  <si>
    <t>E)  GUBITAK IZNAD KAPITALA</t>
  </si>
  <si>
    <t>G)  IZVANBILANČNI ZAPISI</t>
  </si>
  <si>
    <t>PASIVA</t>
  </si>
  <si>
    <t>I. TEMELJNI (UPISANI) KAPITAL</t>
  </si>
  <si>
    <t>II. KAPITALNE REZERVE</t>
  </si>
  <si>
    <t>IV. REVALORIZACIJSKE REZERVE</t>
  </si>
  <si>
    <t>V. ZADRŽANA DOBIT</t>
  </si>
  <si>
    <t>VI. PRENESENI GUBITAK</t>
  </si>
  <si>
    <t>VII. DOBIT POSLOVNE GODINE</t>
  </si>
  <si>
    <t>VIII. GUBITAK POSLOVNE GODINE</t>
  </si>
  <si>
    <t>IX. MANJINSKI INTERES</t>
  </si>
  <si>
    <t>E) ODGOĐENO PLAĆANJE TROŠKOVA I PRIHOD BUDUĆEGA RAZDOBLJA</t>
  </si>
  <si>
    <t xml:space="preserve">   1. Prihodi od prodaje</t>
  </si>
  <si>
    <t xml:space="preserve">   2. Prihodi na temelju upotrebe vlastitih proizvoda, robe i usluga</t>
  </si>
  <si>
    <t xml:space="preserve">   3. Ostali poslovni prihodi</t>
  </si>
  <si>
    <t xml:space="preserve">   5. Amortizacija</t>
  </si>
  <si>
    <t xml:space="preserve">   6. Ostali troškovi</t>
  </si>
  <si>
    <t xml:space="preserve">   8. Rezerviranja</t>
  </si>
  <si>
    <t xml:space="preserve">   9. Ostali poslovni rashodi</t>
  </si>
  <si>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</si>
  <si>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</si>
  <si>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</si>
  <si>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t>
  </si>
  <si>
    <t xml:space="preserve">     5. Ostali financijski prihodi</t>
  </si>
  <si>
    <t xml:space="preserve">    1. Kamate, tečajne razlike i drugi rashodi s povezanim poduzetnicima</t>
  </si>
  <si>
    <t xml:space="preserve">    2. Kamate, tečajne razlike i drugi rashodi iz odnosa s nepovezanim
        poduzetnicima i drugim osobama</t>
  </si>
  <si>
    <t xml:space="preserve">    3. Nerealizirani gubici (rashodi) financijske imovine</t>
  </si>
  <si>
    <t xml:space="preserve">    4. Ostali financijski rashodi</t>
  </si>
  <si>
    <t>V.    IZVANREDNI - OSTALI PRIHODI</t>
  </si>
  <si>
    <t>VI.   IZVANREDNI - OSTALI RASHODI</t>
  </si>
  <si>
    <t>XI.   POREZ NA DOBIT</t>
  </si>
  <si>
    <t>IZVJEŠTAJ O NOVČANOM TIJEKU - Indirektna metoda</t>
  </si>
  <si>
    <t>Naziv pozicije</t>
  </si>
  <si>
    <t>NOVČANI TIJEK OD POSLOVNIH AKTIVNOSTI</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</si>
  <si>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</si>
  <si>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</si>
  <si>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</si>
  <si>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</si>
  <si>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</si>
  <si>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</si>
  <si>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</si>
  <si>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</si>
  <si>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</si>
  <si>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</si>
  <si>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</si>
  <si>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</si>
  <si>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</si>
  <si>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</si>
  <si>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</si>
  <si>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</si>
  <si>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</si>
  <si>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</si>
  <si>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</si>
  <si>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</si>
  <si>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</si>
  <si>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</si>
  <si>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</si>
  <si>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</si>
  <si>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</si>
  <si>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</si>
  <si>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</si>
  <si>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</si>
  <si>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Novac i novčani ekvivalenti na početku razdoblja</t>
  </si>
  <si>
    <t>Povećanje  novca i novčanih ekvivalenata</t>
  </si>
  <si>
    <t>Smanjenje novca i novčanih ekvivalenata</t>
  </si>
  <si>
    <t>Novac i novčani ekvivalenti na kraju razdoblja</t>
  </si>
  <si>
    <t>IZVJEŠTAJ O PROMJENAMA KAPITALA</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</si>
  <si>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</si>
  <si>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</si>
  <si>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</si>
  <si>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</si>
  <si>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</si>
  <si>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</si>
  <si>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</si>
  <si>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</si>
  <si>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</si>
  <si>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Razdoblje izvještavanja:</t>
  </si>
  <si>
    <t>do</t>
  </si>
  <si>
    <t>Matični broj (MB):</t>
  </si>
  <si>
    <t>Osobni identifikacijski broj (OIB):</t>
  </si>
  <si>
    <t>Poštanski broj i mjesto:</t>
  </si>
  <si>
    <t>Ulica i kućni broj:</t>
  </si>
  <si>
    <t>Adresa e-pošte:</t>
  </si>
  <si>
    <t>Internet adresa:</t>
  </si>
  <si>
    <t>Šifra NKD-a:</t>
  </si>
  <si>
    <t>Konsolidirani izvještaj:</t>
  </si>
  <si>
    <t>Knjigovodstveni servis:</t>
  </si>
  <si>
    <t>(unosi se samo prezime i ime osobe za kontakt)</t>
  </si>
  <si>
    <t>Telefon:</t>
  </si>
  <si>
    <t>Telefaks:</t>
  </si>
  <si>
    <t>Prezime i ime:</t>
  </si>
  <si>
    <t>(osoba ovlaštene za zastupanje)</t>
  </si>
  <si>
    <t>M.P.</t>
  </si>
  <si>
    <t>(potpis osobe ovlaštene za zastupanje)</t>
  </si>
  <si>
    <t/>
  </si>
  <si>
    <t xml:space="preserve">     od</t>
  </si>
  <si>
    <t>3</t>
  </si>
  <si>
    <t>4</t>
  </si>
  <si>
    <t xml:space="preserve">  u razdoblju </t>
  </si>
  <si>
    <t xml:space="preserve">  za razdoblje </t>
  </si>
  <si>
    <t>RAČUN DOBITI I GUBITKA</t>
  </si>
  <si>
    <t>BILANCA</t>
  </si>
  <si>
    <t xml:space="preserve">  stanje na dan </t>
  </si>
  <si>
    <t>XV.*   DOBIT PRIPISANA MANJINSKOM INTERESU</t>
  </si>
  <si>
    <t>XIV.*  DOBIT PRIPISANA IMATELJIMA KAPITALA MATICE</t>
  </si>
  <si>
    <t>XVI.*  GUBITAK PRIPISAN IMATELJIMA KAPITALA MATICE</t>
  </si>
  <si>
    <t>Kumulativno</t>
  </si>
  <si>
    <t>Tromjesečje</t>
  </si>
  <si>
    <t>Broj zaposlenih:</t>
  </si>
  <si>
    <t>(krajem tromjesečja)</t>
  </si>
  <si>
    <t>MB:</t>
  </si>
  <si>
    <t>Sjedište:</t>
  </si>
  <si>
    <t>Šifra i naziv općine/grada:</t>
  </si>
  <si>
    <t>Šifra i naziv županije:</t>
  </si>
  <si>
    <t xml:space="preserve">I. ZALIHE </t>
  </si>
  <si>
    <t>II. POTRAŽIVANJA</t>
  </si>
  <si>
    <t xml:space="preserve">III. KRATKOTRAJNA FINANCIJSKA IMOVINA </t>
  </si>
  <si>
    <t xml:space="preserve">III. REZERVE IZ DOBITI </t>
  </si>
  <si>
    <t xml:space="preserve">Prethodno razdoblje
</t>
  </si>
  <si>
    <t xml:space="preserve">Tekuće razdoblje
</t>
  </si>
  <si>
    <t>Prethodno razdoblje</t>
  </si>
  <si>
    <t>Tekuće razdoblje</t>
  </si>
  <si>
    <t>Povećanje</t>
  </si>
  <si>
    <t>Smanjenje</t>
  </si>
  <si>
    <t>31.12. prethodne godine</t>
  </si>
  <si>
    <t xml:space="preserve">B)  DUGOTRAJNA IMOVINA </t>
  </si>
  <si>
    <t xml:space="preserve">C)  KRATKOTRAJNA IMOVINA </t>
  </si>
  <si>
    <t xml:space="preserve">F)  UKUPNO AKTIVA </t>
  </si>
  <si>
    <t xml:space="preserve">A)  KAPITAL I REZERVE </t>
  </si>
  <si>
    <t xml:space="preserve">F) UKUPNO – PASIVA </t>
  </si>
  <si>
    <t xml:space="preserve">I. POSLOVNI PRIHODI </t>
  </si>
  <si>
    <t xml:space="preserve">II. POSLOVNI RASHODI </t>
  </si>
  <si>
    <t xml:space="preserve">III. FINANCIJSKI PRIHODI </t>
  </si>
  <si>
    <t xml:space="preserve">IV. FINANCIJSKI RASHODI </t>
  </si>
  <si>
    <t xml:space="preserve">VII.  UKUPNI PRIHODI </t>
  </si>
  <si>
    <t xml:space="preserve">VIII. UKUPNI RASHODI </t>
  </si>
  <si>
    <t xml:space="preserve">IX.   DOBIT PRIJE OPOREZIVANJA </t>
  </si>
  <si>
    <t xml:space="preserve">X.    GUBITAK PRIJE OPOREZIVANJA </t>
  </si>
  <si>
    <t xml:space="preserve">XII.  DOBIT RAZDOBLJA </t>
  </si>
  <si>
    <t xml:space="preserve">XIII. GUBITAK RAZDOBLJA </t>
  </si>
  <si>
    <t xml:space="preserve">I. Ukupno povećanje novčanog tijeka od poslovnih aktivnosti </t>
  </si>
  <si>
    <t xml:space="preserve">II. Ukupno smanjenje novčanog tijeka od poslovnih aktivnosti </t>
  </si>
  <si>
    <t xml:space="preserve">III. Ukupno novčani primici od investicijskih aktivnosti </t>
  </si>
  <si>
    <t xml:space="preserve">IV. Ukupno novčani izdaci od investicijskih aktivnosti </t>
  </si>
  <si>
    <t xml:space="preserve">V. Ukupno novčani primici od financijskih aktivnosti </t>
  </si>
  <si>
    <t xml:space="preserve">VI. Ukupno novčani izdaci od financijskih aktivnosti </t>
  </si>
  <si>
    <t xml:space="preserve">Ukupno povećanje novčanog tijeka </t>
  </si>
  <si>
    <t xml:space="preserve">Ukupno smanjenje novčanog tijeka </t>
  </si>
  <si>
    <t xml:space="preserve">   1. Smanjenje vrijednosti zaliha nedovršene proizvodnje
         i gotovih proizvoda</t>
  </si>
  <si>
    <t xml:space="preserve">   2. Povećanje vrijednosti zaliha nedovršene proizvodnje
         i gotovih proizvoda</t>
  </si>
  <si>
    <t xml:space="preserve">   3. Materijalni troškovi </t>
  </si>
  <si>
    <t>Bilješke uz financijske izvještaje</t>
  </si>
  <si>
    <t>Tromjesečni  financijski izvještaj poduzetnika-TFI-POD</t>
  </si>
  <si>
    <t>10. Tečajne razlike s naslova neto ulaganja u inozemno poslovanje</t>
  </si>
  <si>
    <t>11. Tekući i odgođeni porezi (dio)</t>
  </si>
  <si>
    <t>12. Zaštita novčanog tijeka</t>
  </si>
  <si>
    <t>13. Promjene računovodstvenih politika</t>
  </si>
  <si>
    <t>14. Ispravak značajnih pogrešaka prethodnog razdoblja</t>
  </si>
  <si>
    <t>15. Ostale promjene kapitala</t>
  </si>
  <si>
    <t xml:space="preserve">16. Ukupno povećanje ili smanjenje kapitala </t>
  </si>
  <si>
    <t>16a. Pripisano imateljima kapitala matice</t>
  </si>
  <si>
    <t>16b. Pripisano manjinskom interesu</t>
  </si>
  <si>
    <r>
      <t xml:space="preserve">AOP
</t>
    </r>
    <r>
      <rPr>
        <b/>
        <sz val="7"/>
        <rFont val="Arial"/>
        <family val="2"/>
        <charset val="238"/>
      </rPr>
      <t>oznaka</t>
    </r>
  </si>
  <si>
    <r>
      <t>DODATAK BILANCI</t>
    </r>
    <r>
      <rPr>
        <b/>
        <sz val="8"/>
        <rFont val="Arial"/>
        <family val="2"/>
        <charset val="238"/>
      </rPr>
      <t xml:space="preserve"> (popunjava poduzetnik koji sastavlja konsolidirani godišnji financijski izvještaj)</t>
    </r>
  </si>
  <si>
    <r>
      <t xml:space="preserve">AOP
</t>
    </r>
    <r>
      <rPr>
        <b/>
        <sz val="8"/>
        <rFont val="Arial"/>
        <family val="2"/>
        <charset val="238"/>
      </rPr>
      <t>oznaka</t>
    </r>
  </si>
  <si>
    <r>
      <t xml:space="preserve">AOP
</t>
    </r>
    <r>
      <rPr>
        <b/>
        <sz val="8"/>
        <rFont val="Arial"/>
        <family val="2"/>
      </rPr>
      <t>oznaka</t>
    </r>
  </si>
  <si>
    <t xml:space="preserve">A1) NETO POVEĆANJE NOVČANOG TIJEKA OD POSLOVNIH AKTIVNOSTI </t>
  </si>
  <si>
    <t xml:space="preserve">A2) NETO SMANJENJE NOVČANOG TIJEKA OD POSLOVNIH AKTIVNOSTI </t>
  </si>
  <si>
    <t xml:space="preserve">B1) NETO POVEĆANJE NOVČANOG TIJEKA OD INVESTICIJSKIH AKTIVNOSTI </t>
  </si>
  <si>
    <t xml:space="preserve">B2) NETO SMANJENJE NOVČANOG TIJEKA OD INVESTICIJSKIH AKTIVNOSTI </t>
  </si>
  <si>
    <t xml:space="preserve">C1) NETO POVEĆANJE NOVČANOG TIJEKA OD FINANCIJSKIH AKTIVNOSTI </t>
  </si>
  <si>
    <t xml:space="preserve">C2) NETO SMANJENJE NOVČANOG TIJEKA OD FINANCIJSKIH AKTIVNOSTI </t>
  </si>
  <si>
    <t xml:space="preserve">Dokumentacija za objavu: </t>
  </si>
  <si>
    <t xml:space="preserve">  kapitala i bilješke uz financijske izvještaje</t>
  </si>
  <si>
    <t>2. Izjava osoba odgovornih za sastavljanje financijskih izvještaja</t>
  </si>
  <si>
    <t>3. Izvješće uprave o stanju društva</t>
  </si>
  <si>
    <t>Tvrtka izdavatelja:</t>
  </si>
  <si>
    <t>PRILOG 1.</t>
  </si>
  <si>
    <t>Matični broj subjekta (MBS):</t>
  </si>
  <si>
    <t>Tvrtke subjekata konsolidacije (prema MSFI):</t>
  </si>
  <si>
    <t>Osoba za kontakt:</t>
  </si>
  <si>
    <t>01.01.2010.</t>
  </si>
  <si>
    <t>0820431</t>
  </si>
  <si>
    <t>36004425025</t>
  </si>
  <si>
    <t>BUZIN</t>
  </si>
  <si>
    <t>BANI 75 A</t>
  </si>
  <si>
    <t>info@optima.hr</t>
  </si>
  <si>
    <t>www.optima.hr</t>
  </si>
  <si>
    <t>GRAD ZAGREB</t>
  </si>
  <si>
    <t>014817160</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</si>
  <si>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</si>
  <si>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</si>
  <si>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</si>
  <si>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</si>
  <si>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</si>
  <si>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</si>
  <si>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</si>
  <si>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</si>
  <si>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</si>
  <si>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</si>
  <si>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 xml:space="preserve">Uprava i Nadzorni odbor </t>
  </si>
  <si>
    <t xml:space="preserve">Članovi Uprave Društva u 2010. godini: </t>
  </si>
  <si>
    <t>Goran Jovičić</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</si>
  <si>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</si>
  <si>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</si>
  <si>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</si>
  <si>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</si>
  <si>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</si>
  <si>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</si>
  <si>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</si>
  <si>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</si>
  <si>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 xml:space="preserve">036.  PRIHODI OD PRODAJE </t>
  </si>
  <si>
    <t>Prihodi od javne govorne usluge</t>
  </si>
  <si>
    <t>Prihodi od interkonekcijskih usluga</t>
  </si>
  <si>
    <t>Prihodi od internetskih uskuga</t>
  </si>
  <si>
    <t>Podatkovne usluge</t>
  </si>
  <si>
    <t>Multimedijalne usluge</t>
  </si>
  <si>
    <t>Najam i prodaja opreme</t>
  </si>
  <si>
    <t>ostale usluge</t>
  </si>
  <si>
    <t xml:space="preserve">038. OSTALI POSLOVNI PRIHODI </t>
  </si>
  <si>
    <t>Prihod od naplaćenih penala i sl</t>
  </si>
  <si>
    <t>Prihod od davanja u naravi</t>
  </si>
  <si>
    <t>Ostali prihodi</t>
  </si>
  <si>
    <t>042. MATERIJALNI TROŠKOVI</t>
  </si>
  <si>
    <t>Troškovi materijala</t>
  </si>
  <si>
    <t>Trošak prodanih roba i usluga</t>
  </si>
  <si>
    <t>Troškovi održavanja</t>
  </si>
  <si>
    <t>Marketinške usluge</t>
  </si>
  <si>
    <t>Troškovi fakturiranja</t>
  </si>
  <si>
    <t>Intelektualne i druge usluge</t>
  </si>
  <si>
    <t>Režijski troškovi</t>
  </si>
  <si>
    <t>Troškovi telekomunikacija</t>
  </si>
  <si>
    <t>Usluge rezidencijalne prodaje</t>
  </si>
  <si>
    <t>Ostali troškovi</t>
  </si>
  <si>
    <t>043. TROŠKOVI OSOBLJA</t>
  </si>
  <si>
    <t>Neto plaće</t>
  </si>
  <si>
    <t>Porezi i doprinosi iz plaća</t>
  </si>
  <si>
    <t>Porezi i doprinosi na plaće</t>
  </si>
  <si>
    <t>Naknade troškova zaposlenima</t>
  </si>
  <si>
    <t>044. AMORTIZACIJA MATERIJALNE I NEMATERIJALNE IMOVINE</t>
  </si>
  <si>
    <t>Amortizacija dugotrajne materijalne imovine</t>
  </si>
  <si>
    <t>Amortizacija dugotrajne nematerijalne imovine</t>
  </si>
  <si>
    <t xml:space="preserve">045. OSTALI TROŠKOVI POSLOVANJA </t>
  </si>
  <si>
    <t>Troškovi reprezentacije</t>
  </si>
  <si>
    <t>Premije osiguranja</t>
  </si>
  <si>
    <t>Bankovne usluge</t>
  </si>
  <si>
    <t>Porezi, doprinosi i članarine</t>
  </si>
  <si>
    <t>Troškovi prodane i rashodovane imovine</t>
  </si>
  <si>
    <t>Darovi i sponzorstva</t>
  </si>
  <si>
    <t xml:space="preserve">Ostali troškovi </t>
  </si>
  <si>
    <t xml:space="preserve">049. FINANCIJSKI PRIHODI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</si>
  <si>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</si>
  <si>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</si>
  <si>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</si>
  <si>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</si>
  <si>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</si>
  <si>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</si>
  <si>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</si>
  <si>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</si>
  <si>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</si>
  <si>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ULAGANJA NA TUĐOJ IMOVINI</t>
  </si>
  <si>
    <t xml:space="preserve">IMOVINA U PRIPREMI </t>
  </si>
  <si>
    <t>UKUPNO</t>
  </si>
  <si>
    <t>NABAVNA VRIJEDNOST</t>
  </si>
  <si>
    <t>Stanje na dan 01.01. 2010.god.</t>
  </si>
  <si>
    <t>Prijenos u upotrebu</t>
  </si>
  <si>
    <t>Prodaja i rashodi</t>
  </si>
  <si>
    <t>ISPRAVAK VRIJEDNOSTI</t>
  </si>
  <si>
    <t>Amortizacija tekuće godine</t>
  </si>
  <si>
    <t xml:space="preserve">NETO KNJIGOVODSTVENA VRIJEDNOST </t>
  </si>
  <si>
    <t>004. NEKRETNINE POSTROJENJA I OPREMA</t>
  </si>
  <si>
    <t>ZEMLJIŠTE</t>
  </si>
  <si>
    <t>ZGRADE</t>
  </si>
  <si>
    <t>POSTROJENJA I OPREMA</t>
  </si>
  <si>
    <t>VOZILA</t>
  </si>
  <si>
    <t>UMJETNIČKA DJELA</t>
  </si>
  <si>
    <t>Prodaja i rashod</t>
  </si>
  <si>
    <t>NETO KNJIGOVODSTVENA VRIJEDNOST</t>
  </si>
  <si>
    <t>Krediti odobreni vlasniku društva</t>
  </si>
  <si>
    <t>Krediti odobreni trgovačkim društvima</t>
  </si>
  <si>
    <t>Dugoročni depoziti</t>
  </si>
  <si>
    <t>Vrijednosno usklađenje</t>
  </si>
  <si>
    <t>Zajmovi povezanim poduzećima</t>
  </si>
  <si>
    <t>Zajmovi i depoziti</t>
  </si>
  <si>
    <t>Udjeli u povezanim poduzećima</t>
  </si>
  <si>
    <t>UDJELI U POVEZANIM PODUZEĆIMA</t>
  </si>
  <si>
    <t xml:space="preserve">Glavna djelatnosti Optima Direct d.o.o. je trgovina i pružanje raznovrsnih usluga koje se većinom odnose na sektor telekomunikacija. </t>
  </si>
  <si>
    <t>Društvo je kao jedini vlasnik osnovalo u 2007. godini društvo Optima Telekom d.o.o., Kopar, Slovenija.</t>
  </si>
  <si>
    <t>Podružnice</t>
  </si>
  <si>
    <t xml:space="preserve">Postotak u vlasništvu               </t>
  </si>
  <si>
    <t>Transakcije unutar grupe odvijaju se prema tržišnim uvjetima.</t>
  </si>
  <si>
    <t>010 POTRAŽIVANJA</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</si>
  <si>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</si>
  <si>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</si>
  <si>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</si>
  <si>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</si>
  <si>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</si>
  <si>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</si>
  <si>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</si>
  <si>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</si>
  <si>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</si>
  <si>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</si>
  <si>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 xml:space="preserve"> 01. siječanj 2010. godine</t>
  </si>
  <si>
    <t>Otpisano tijekom godine</t>
  </si>
  <si>
    <t>Naplaćeno tijekom godine</t>
  </si>
  <si>
    <t>Rezervirano tijekom godine</t>
  </si>
  <si>
    <t>Završno stanje</t>
  </si>
  <si>
    <t xml:space="preserve">Starosna struktura potraživanja Društva: </t>
  </si>
  <si>
    <t xml:space="preserve">Nedospjelo </t>
  </si>
  <si>
    <t>do 120 dana</t>
  </si>
  <si>
    <t>120 - 360 dana</t>
  </si>
  <si>
    <t>preko 360 dana</t>
  </si>
  <si>
    <t>Krediti</t>
  </si>
  <si>
    <t>Depoziti</t>
  </si>
  <si>
    <t xml:space="preserve">012. NOVAC U BANCI I BLAGAJNI </t>
  </si>
  <si>
    <t xml:space="preserve">Stanje na kunskim računima    </t>
  </si>
  <si>
    <t>Novac u blagajni</t>
  </si>
  <si>
    <t xml:space="preserve">013. PLAĆENI TROŠKOVI BUDUĆEG RAZDOBLJA I NEDOSPJELA NAPLATA PRIHODA </t>
  </si>
  <si>
    <t>Razgraničeni troškovi privlačenja korisnika</t>
  </si>
  <si>
    <t>Troškovi izdavanja obveznica</t>
  </si>
  <si>
    <t>Unaprijed plaćeni troškovi</t>
  </si>
  <si>
    <t>Unaprijed plaćeni troškovi održavanja</t>
  </si>
  <si>
    <t xml:space="preserve">017. UPISANI KAPITAL  </t>
  </si>
  <si>
    <t xml:space="preserve">Neto rezltat </t>
  </si>
  <si>
    <t>Broj dionica</t>
  </si>
  <si>
    <t>Gubitak po dionici</t>
  </si>
  <si>
    <t>RAIFFEISENBANK AUSTRIA D.D./R5</t>
  </si>
  <si>
    <t>RAIFFEISENBANK AUSTRIA D.D./RBA</t>
  </si>
  <si>
    <t>ZAGREBAČKA BANKA D.D./ZBIRNI SKRBNIČKI RAČUN ZA UNICREDIT BANK AUSTRIA AG</t>
  </si>
  <si>
    <t>RAIFFEISENBANK AUSTRIA D.D./ZBIRNI ZA PIM</t>
  </si>
  <si>
    <t>028. DUGOROČNE OBVEZE</t>
  </si>
  <si>
    <t>Obveze s osnova zajmova</t>
  </si>
  <si>
    <t>Obveze prema kreditnim institucijama</t>
  </si>
  <si>
    <t xml:space="preserve"> 029. KRATKOROČNE OBVEZE</t>
  </si>
  <si>
    <t>Obveze po izdatim obveznicama</t>
  </si>
  <si>
    <t>Obveze prema povezanim poduzećima</t>
  </si>
  <si>
    <t>Obveze prema dobavljačima</t>
  </si>
  <si>
    <t>Ostale kratkoročne obveze</t>
  </si>
  <si>
    <t>IZDANE OBVEZNICE</t>
  </si>
  <si>
    <t>Nominalna vrijednost</t>
  </si>
  <si>
    <t>Naknade za izdavanje obveznica</t>
  </si>
  <si>
    <t>Obveze po osnovi obračunatih kamata</t>
  </si>
  <si>
    <t>Obveze prema dobavljačima  u zemlji</t>
  </si>
  <si>
    <t>Obveze prema dobavljačima u inozemstvu</t>
  </si>
  <si>
    <t>Obračunate nedospjele fakture</t>
  </si>
  <si>
    <t>Obveze prema zaposlenima</t>
  </si>
  <si>
    <t>030. ODGOĐENO PLAĆANJE TROŠKOVA I PRIHOD BUDUĆEG RAZDOBLJA</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</si>
  <si>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</si>
  <si>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</si>
  <si>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</si>
  <si>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</si>
  <si>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</si>
  <si>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</si>
  <si>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</si>
  <si>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</si>
  <si>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</si>
  <si>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</si>
  <si>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</si>
  <si>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</si>
  <si>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</si>
  <si>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</si>
  <si>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</si>
  <si>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</si>
  <si>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</si>
  <si>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</si>
  <si>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</si>
  <si>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</si>
  <si>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</si>
  <si>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</si>
  <si>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</si>
  <si>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</si>
  <si>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</si>
  <si>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</si>
  <si>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</si>
  <si>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</si>
  <si>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</si>
  <si>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</si>
  <si>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</si>
  <si>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</si>
  <si>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</si>
  <si>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</si>
  <si>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</si>
  <si>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Jadranka Suručić</t>
  </si>
  <si>
    <r>
      <t>Članovi Nadzornog odbora Društva</t>
    </r>
    <r>
      <rPr>
        <sz val="13.5"/>
        <rFont val="Arial"/>
        <family val="2"/>
        <charset val="238"/>
      </rPr>
      <t xml:space="preserve">: </t>
    </r>
  </si>
  <si>
    <t xml:space="preserve"> OBVEZE PREMA DOBAVLJAČIMA </t>
  </si>
  <si>
    <t xml:space="preserve">Stanje na deviznim računima          </t>
  </si>
  <si>
    <t>U tisućama kuna</t>
  </si>
  <si>
    <t>Prihod od najma</t>
  </si>
  <si>
    <t xml:space="preserve">Troškovi koji se nadoknađuju zaposlenima obuhvaćaju dnevnice, troškove noćenja i prijevoza po osnovi službenih putovanja, troškove prijevoza sa i na posao, naknadu troškova za korištenje osobnih vozila u poslovne svrhe i slično. </t>
  </si>
  <si>
    <t>Prihodi od naplate utuženih potraživanja</t>
  </si>
  <si>
    <t>Odgođeni prihodi zbog neizvjesnosti naplate</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</si>
  <si>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</si>
  <si>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</si>
  <si>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Kontinuirano se prati kreditna sposobnost kupaca Društva, a kreditna izloženost istima se revidira minimalno jednom godišnje.</t>
  </si>
  <si>
    <t>Rizičnost potraživanja od kupaca i drugih klijenata utvrđuje se tromjesečno sukladno usvojenim računovodstvenim politikama i proceduri naplate potraživanja</t>
  </si>
  <si>
    <t xml:space="preserve">3. RIZICI </t>
  </si>
  <si>
    <t>U kolovozu 2008.god. Društvo je  povećalo temeljni kapital Optime Direct d.o.o. za 15.888 tisuća kuna, odnosno temeljni kapital je povećan sa 3.328 tisuća kuna na 19.216 tisuća kuna.</t>
  </si>
  <si>
    <t>Optima Direct d.o.o., Buje, Hrvatska</t>
  </si>
  <si>
    <t>Optima Telekom d.o.o., Kopar, Slovenija</t>
  </si>
  <si>
    <t>Matija Martić, Jadranka Suručić</t>
  </si>
  <si>
    <t>Predsjednik Društva od 08.07.2010.</t>
  </si>
  <si>
    <t>Predsjednik Društva do 08.07.2010. ; Član od 08.07.2010.</t>
  </si>
  <si>
    <t>Članica do 08.07.2010.; Predsjednica od 08.07.2010.</t>
  </si>
  <si>
    <t>Marjan Hanžeković</t>
  </si>
  <si>
    <t>Ivan Martić</t>
  </si>
  <si>
    <t>Član i Zamjenik Predsjednice od 08.07.2010.</t>
  </si>
  <si>
    <t>Član od 02.08.2010.</t>
  </si>
  <si>
    <t>Obračunati troškovi za koje nisu primljene fakture od dobavljača u tuzemstvu</t>
  </si>
  <si>
    <t>Obračunati troškovi za koje nisu primljene fakture od dobavljača u inozemstvu</t>
  </si>
  <si>
    <t>Prihodi od kamata iz odnosa sa povezanim poduzetnicima</t>
  </si>
  <si>
    <t>U idućoj tablici analizirana je osjetljivost Društva na smanjenje tečaja kune od 10 % u 2010.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</si>
  <si>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005. DUGOTRAJNA FINANCIJSKA IMOVINA</t>
  </si>
  <si>
    <t>Svetlana Kundović</t>
  </si>
  <si>
    <t>015492027</t>
  </si>
  <si>
    <t>svetlana.kundovic@optima-telekom.hr</t>
  </si>
  <si>
    <t xml:space="preserve">Društvo  je na dan 31. prosinca 2010. godine imalo 186 zaposlenika.  </t>
  </si>
  <si>
    <t>Financijski izvještaji na dan 31. prosinca 2010. god. sastavljeni su temeljem računovodstvenih politika prezentiranih i objavljenih u  revidiranim  konsolidiranim financijskim izvještajima Grupe na dan 31.prosinca 2009. god. na Zagrebačkoj burzi d.d. dana 31.03. 2010.god.</t>
  </si>
  <si>
    <t>U razdoblju siječanj – prosinac 2010.god. nije bilo promjena u računovodstvenim politikama i  računovodstvenim procjenama  na osnovu kojih su sastavljeni financijski izvještaji Društva za navedeno razdoblje</t>
  </si>
  <si>
    <r>
      <t xml:space="preserve">Financijski izvještaji Društva  pripremljeni su u kunama. Važeći tečaj hrvatske valute na dan 31. prosinca 2010. godine bio je </t>
    </r>
    <r>
      <rPr>
        <sz val="13.5"/>
        <rFont val="Arial"/>
        <family val="2"/>
      </rPr>
      <t>7,385173 kuna za 1 EUR i 5,568252 kuna za 1 USD.</t>
    </r>
  </si>
  <si>
    <t>Broj zaposlenih na dan                                31.prosinac 2010.</t>
  </si>
  <si>
    <t>Stanje na dan 31.12.2010.</t>
  </si>
  <si>
    <t>Amortizacija na dan 31.12.2010</t>
  </si>
  <si>
    <t>Na dan 31.12.2010.</t>
  </si>
  <si>
    <t>Stanje na dan 31.12.2010</t>
  </si>
  <si>
    <t>Na dan 31.12.2010</t>
  </si>
  <si>
    <t>Ulaganja u pridružena društva na 31.12.2010. godine:</t>
  </si>
  <si>
    <t xml:space="preserve">Zarada po dionici na 31.prosinca 2010. godine iznosila je: </t>
  </si>
  <si>
    <t>U razdoblju siječanj-prosinac 2010.god. Društvo nije otkupljivalo izdane dionice, odnosno ne posjeduje trezorske dionice.</t>
  </si>
  <si>
    <t>Prihodi od prodaje dug. Imovine</t>
  </si>
  <si>
    <t>1. Financijski izvještaji (bilanca, račun dobiti i gubitka, izvještaj o novčanom tijeku, izvještaj o promjenama</t>
  </si>
  <si>
    <t>Troškovi usluga</t>
  </si>
  <si>
    <t xml:space="preserve">POTRAŽIVANJA OD KUPACA </t>
  </si>
  <si>
    <t>Gubitak po dionici u istom razdoblju prethodne godine iznosio je 40,69 kuna.</t>
  </si>
  <si>
    <t>Obveze za poreze, doprinose i dr. pristojbe</t>
  </si>
  <si>
    <t>31.12.2009.</t>
  </si>
  <si>
    <t>31.12.2010.</t>
  </si>
  <si>
    <t>Potraživanja od povezanih poduzeća</t>
  </si>
  <si>
    <t>011. KRATKOTRAJNA FINANCIJSKA IMOVINA</t>
  </si>
  <si>
    <t>Troškovi privlačenje kupaca</t>
  </si>
  <si>
    <t>040035070</t>
  </si>
  <si>
    <t>OT-OPTIMA TELEKOM d.d.</t>
  </si>
  <si>
    <t>6110</t>
  </si>
  <si>
    <t xml:space="preserve">Društvo je u zadnjem kvartalu 2010. godine reprogramiralo svoje kratkoročne i dugoročne obveze po kreditima, čime su ugovoreni novi uvjeti i prolongirani rokovi povrata. </t>
  </si>
  <si>
    <t>Troškovi naknada priključenja parica</t>
  </si>
  <si>
    <t>Troškovi najma i zakupa vodova</t>
  </si>
  <si>
    <t>Beskamatne obveze Društva do godine dana najvećim dijelom sastoje se od obveza prema dobavljačima u iznosu od 130.909 tisuća kuna za razdoblje siječanj – prosinac 2010. godine (121.810 tisuće kuna za isto razdoblje u  2009. godini).</t>
  </si>
  <si>
    <t>Naknade radijske frekvencije</t>
  </si>
  <si>
    <t>Obveze po osnovu zajmova i obračunatih kamata i kredita</t>
  </si>
  <si>
    <t xml:space="preserve">Dugoročne obveza po kreditima i zajmovima sa varijabilnim kamatnim stopama iznose 376,26 mil kn, te je izloženost Društvo kamatnom riziku značajna. Porast kamatnih stopa od 1% utječe na porast financijskih  rashoda za 3,76 mil. kn godišnje, te na porast visine iskazanog gubitka u izvještajnom razdoblju. </t>
  </si>
  <si>
    <t>Struktura dioničara na dan 31. prosinca 2010.godine:</t>
  </si>
  <si>
    <t>Dioničari</t>
  </si>
  <si>
    <t>u tisućama Kuna</t>
  </si>
  <si>
    <t>%</t>
  </si>
  <si>
    <t xml:space="preserve">MARTIĆ MATIJA </t>
  </si>
  <si>
    <t xml:space="preserve">HANŽEKOVIĆ MARIJAN </t>
  </si>
  <si>
    <t xml:space="preserve">ZAGREBAČKA BANKA D.D. </t>
  </si>
  <si>
    <t xml:space="preserve">SOCIETE GENERALE-SPLITSKA BANKA D.D./ AZ OBVEZNI MIROVINSKI FOND </t>
  </si>
  <si>
    <t xml:space="preserve">RAIFFEISENBANK AUSTRIA D.D. </t>
  </si>
  <si>
    <t xml:space="preserve">ŽUVANIĆ ROLAND </t>
  </si>
  <si>
    <t xml:space="preserve">SOCIETE GENERALE-SPLITSKA BANKA D.D./ AZ PROFIT DOBROVOLJNI MIROVINSKI FOND </t>
  </si>
  <si>
    <t xml:space="preserve">JOVIČIĆ GORAN </t>
  </si>
  <si>
    <t xml:space="preserve">INTERKAPITAL D.D. </t>
  </si>
  <si>
    <t>HRVATSKA POŠTANSKA BANKA D.D./ZBIRNI RAČUN ZA KLIJENTE BANKE</t>
  </si>
  <si>
    <t xml:space="preserve">ČORAK LJERKA </t>
  </si>
  <si>
    <t>RAIFFEISENBANK AUSTRIA D.D./H2</t>
  </si>
  <si>
    <t>ČERNOŠEK KRUNOSLAV (1/1)</t>
  </si>
  <si>
    <t>RAIFFEISENBANK AUSTRIA D.D./ZBIRNI SKRBNIČKI RAČUN ZA DF</t>
  </si>
  <si>
    <t>VARVODIĆ ANTE (1/1)</t>
  </si>
  <si>
    <t>ZAGREBAČKA BANKA D.D./ZBIRNI SKRBNIČKI RAČUN ZAGREBAČKA BANKA D.D.</t>
  </si>
  <si>
    <t>KMETOVIĆ IVO</t>
  </si>
  <si>
    <t>OREŠKOVIĆ STJEPAN</t>
  </si>
  <si>
    <t>RAIFFEISENBANK AUSTRIA D.D./ZBIRNI SKRBNIČKI RAČUN ZA DP</t>
  </si>
  <si>
    <t>ALLIANZ ZAGREB D.D.  /MATEMATIČKA PRIČUVA</t>
  </si>
  <si>
    <t>PBZ D.D./I - ZBIRNI SKRBNIČKI RAČUN</t>
  </si>
  <si>
    <t>RAIFFEISENBANK AUSTRIA D.D./E</t>
  </si>
  <si>
    <t>MALI DIONIČARI</t>
  </si>
  <si>
    <t>OBVEZE ZA POREZE, DOPRINOSE I DR.PRISTOJBE</t>
  </si>
  <si>
    <t>Obveze za porez na dodanu vrijednost</t>
  </si>
  <si>
    <t>Obveze za poreze i doprinose iz i na plaće</t>
  </si>
  <si>
    <t>Obveze za ostale poreze i doprinose</t>
  </si>
  <si>
    <t>057. KAMATE, TEČAJNE RAZLIKE I DRUGI RASHODI</t>
  </si>
  <si>
    <t>Dugoročni depoziti uključuju dva  garantna devizna depozita  u Zagrebačkoj banci d.d. po osnovi izdavanje bankarske garancije za kupnju i instalaciju telekomunikacijske opreme i dospijevaju 16.02.2015.god. i 23.02.2015.godine, te depozita u BKS banci i dospijeva 31.03.2012. godine</t>
  </si>
  <si>
    <t xml:space="preserve">OT-Optima Telekom d.d. je  dana 6. srpnja 2006. godine postalo stopostotnim vlasnikom Optima Grupa Holdinga d.o.o., koja je u trenutku preuzimanja bila u vlasnikom 57%- tnog udjela u Optimi Pazinka d.o.o. i koja se 23. rujna 2008. godine preimenovala u Optima Direct d.o.o. </t>
  </si>
  <si>
    <t>NE, NEREVIDIRANI PRIVREMENI</t>
  </si>
  <si>
    <t>Tijekom 2010. godine smanjeni su rashodi od kamata uslijed reobračuna redovnih i zateznih kamata sukladno ugovorenom reprogramu obveza sa Zagrebačkom bankom d.d.</t>
  </si>
  <si>
    <t>Optima Direct d.o.o. je dana 12.listopada 2010. godine sa gosp. Milanom Galantom iz Pazina zaključila ugovor o prijenosu udjela 57,51% temeljnog kapitala u društvu Optima Pazinka d.o.o., Pazin, čime Optima Pazinka prestaje biti članicom OT-Optima Telekom grupe.</t>
  </si>
  <si>
    <t>Cijena dionica  kojima se trguje na burzi  u razdoblju 01.01.-31.12.2010. kretala se od 25,00 kuna  ( najniža cijena) do 44,80 kuna  (najviša cijena). Tržišna kapitalizacija u tisućama kuna na dan 31. prosinac  2010. god. iznosi  72.193  tisuće kuna.</t>
  </si>
  <si>
    <r>
      <rPr>
        <sz val="13.5"/>
        <rFont val="Arial"/>
        <family val="2"/>
      </rPr>
      <t>Društvo je izdalo obveznice (OPTE-O-124A) nominalne vrijednosti od 250 milijuna kuna, 5. veljače 2007. godine. Obveznice su izdane na Zagrebačkoj burzi. Obveznice imaju kamatnu stopu od 9,125% i dospijevaju 1.veljače 2014. godine . Obveznice su izdane sa cijenom od 99,496%. Kamata je plaćena na godišnjoj razini 01.veljače 2011. godine</t>
    </r>
    <r>
      <rPr>
        <sz val="13.5"/>
        <color indexed="10"/>
        <rFont val="Arial"/>
        <family val="2"/>
        <charset val="238"/>
      </rPr>
      <t>.</t>
    </r>
  </si>
  <si>
    <t>Krediti odobreni trgovačkim društvima odnose se na kredite odobrene tvrtki OSN INŽENJERING d.o.o. uz kamatnu stopu od 11,5% i s dospijećem 13.08.2012. god. (kredit u iznosu od 2,67 mio kn) i 30.04.2013. god.( krediti u iznosu od 25,61 mio kuna)</t>
  </si>
  <si>
    <t>OBVEZE PO ZAJMOVIMA I KREDITIMA</t>
  </si>
  <si>
    <t xml:space="preserve">Obveze s osnova zajmova                                                                 </t>
  </si>
  <si>
    <t xml:space="preserve">Obveze prema kreditnim institucijama                                             </t>
  </si>
  <si>
    <t>Obveze po osnovi kamata</t>
  </si>
</sst>
</file>

<file path=xl/styles.xml><?xml version="1.0" encoding="utf-8"?>
<styleSheet xmlns="http://schemas.openxmlformats.org/spreadsheetml/2006/main">
  <numFmts count="3">
    <numFmt numFmtId="43" formatCode="_-* #,##0.00\ _k_n_-;\-* #,##0.00\ _k_n_-;_-* &quot;-&quot;??\ _k_n_-;_-@_-"/>
    <numFmt numFmtId="164" formatCode="000"/>
    <numFmt numFmtId="165" formatCode="#,##0.00_ ;\-#,##0.00\ "/>
  </numFmts>
  <fonts count="67">
    <font>
      <sz val="10"/>
      <name val="Arial"/>
      <charset val="238"/>
    </font>
    <font>
      <sz val="10"/>
      <name val="Arial"/>
      <family val="2"/>
    </font>
    <font>
      <b/>
      <sz val="10"/>
      <name val="Arial"/>
      <family val="2"/>
      <charset val="238"/>
    </font>
    <font>
      <b/>
      <sz val="8"/>
      <name val="Arial"/>
      <family val="2"/>
      <charset val="238"/>
    </font>
    <font>
      <sz val="9"/>
      <name val="Arial"/>
      <family val="2"/>
      <charset val="238"/>
    </font>
    <font>
      <sz val="8"/>
      <name val="Arial"/>
      <family val="2"/>
    </font>
    <font>
      <u/>
      <sz val="10"/>
      <color indexed="12"/>
      <name val="Arial"/>
      <family val="2"/>
    </font>
    <font>
      <sz val="9"/>
      <name val="Arial"/>
      <family val="2"/>
    </font>
    <font>
      <b/>
      <sz val="12"/>
      <name val="Arial"/>
      <family val="2"/>
      <charset val="238"/>
    </font>
    <font>
      <sz val="10"/>
      <name val="Arial"/>
      <family val="2"/>
    </font>
    <font>
      <b/>
      <sz val="9"/>
      <name val="Arial"/>
      <family val="2"/>
      <charset val="238"/>
    </font>
    <font>
      <b/>
      <sz val="12"/>
      <name val="Arial Rounded MT Bold"/>
      <family val="2"/>
    </font>
    <font>
      <b/>
      <sz val="9"/>
      <name val="Arial Rounded MT Bold"/>
      <family val="2"/>
    </font>
    <font>
      <sz val="10"/>
      <name val="Arial"/>
      <family val="2"/>
      <charset val="238"/>
    </font>
    <font>
      <b/>
      <sz val="7"/>
      <name val="Arial"/>
      <family val="2"/>
      <charset val="238"/>
    </font>
    <font>
      <sz val="8"/>
      <name val="Arial"/>
      <family val="2"/>
      <charset val="238"/>
    </font>
    <font>
      <b/>
      <sz val="12"/>
      <name val="Arial"/>
      <family val="2"/>
    </font>
    <font>
      <sz val="10"/>
      <name val="Arial"/>
      <family val="2"/>
    </font>
    <font>
      <b/>
      <sz val="10"/>
      <name val="Arial"/>
      <family val="2"/>
    </font>
    <font>
      <sz val="10"/>
      <name val="Arial"/>
      <family val="2"/>
    </font>
    <font>
      <b/>
      <sz val="8"/>
      <name val="Arial"/>
      <family val="2"/>
    </font>
    <font>
      <sz val="10"/>
      <name val="Arial"/>
      <family val="2"/>
    </font>
    <font>
      <b/>
      <sz val="9"/>
      <name val="Arial"/>
      <family val="2"/>
    </font>
    <font>
      <sz val="10"/>
      <name val="Arial"/>
      <family val="2"/>
    </font>
    <font>
      <sz val="9"/>
      <color indexed="8"/>
      <name val="Arial"/>
      <family val="2"/>
    </font>
    <font>
      <b/>
      <sz val="8"/>
      <name val="Arial"/>
      <family val="2"/>
    </font>
    <font>
      <sz val="11"/>
      <color indexed="17"/>
      <name val="Calibri"/>
      <family val="2"/>
      <charset val="238"/>
    </font>
    <font>
      <b/>
      <sz val="11"/>
      <color indexed="8"/>
      <name val="Calibri"/>
      <family val="2"/>
      <charset val="238"/>
    </font>
    <font>
      <sz val="11"/>
      <color indexed="10"/>
      <name val="Calibri"/>
      <family val="2"/>
      <charset val="238"/>
    </font>
    <font>
      <sz val="8"/>
      <name val="Verdana"/>
      <family val="2"/>
    </font>
    <font>
      <b/>
      <sz val="18"/>
      <color indexed="62"/>
      <name val="Cambria"/>
      <family val="2"/>
      <charset val="238"/>
    </font>
    <font>
      <b/>
      <sz val="12"/>
      <name val="Arial"/>
      <family val="2"/>
    </font>
    <font>
      <sz val="13.5"/>
      <name val="Times New Roman"/>
      <family val="1"/>
      <charset val="238"/>
    </font>
    <font>
      <sz val="13.5"/>
      <name val="Arial"/>
      <family val="2"/>
      <charset val="238"/>
    </font>
    <font>
      <b/>
      <sz val="13.5"/>
      <name val="Arial"/>
      <family val="2"/>
      <charset val="238"/>
    </font>
    <font>
      <b/>
      <sz val="13.5"/>
      <name val="Times New Roman"/>
      <family val="1"/>
      <charset val="238"/>
    </font>
    <font>
      <sz val="13.5"/>
      <name val="Arial"/>
      <family val="2"/>
    </font>
    <font>
      <b/>
      <sz val="13.5"/>
      <color indexed="8"/>
      <name val="Arial"/>
      <family val="2"/>
      <charset val="238"/>
    </font>
    <font>
      <sz val="13.5"/>
      <color indexed="8"/>
      <name val="Arial"/>
      <family val="2"/>
      <charset val="238"/>
    </font>
    <font>
      <b/>
      <sz val="13.5"/>
      <name val="Arial"/>
      <family val="2"/>
    </font>
    <font>
      <sz val="13.5"/>
      <name val="Verdana"/>
      <family val="2"/>
    </font>
    <font>
      <sz val="13.5"/>
      <color indexed="10"/>
      <name val="Arial"/>
      <family val="2"/>
      <charset val="238"/>
    </font>
    <font>
      <b/>
      <sz val="18"/>
      <name val="Arial"/>
      <family val="2"/>
      <charset val="238"/>
    </font>
    <font>
      <b/>
      <sz val="14"/>
      <name val="Arial"/>
      <family val="2"/>
      <charset val="238"/>
    </font>
    <font>
      <sz val="8"/>
      <name val="Arial"/>
      <family val="2"/>
    </font>
    <font>
      <sz val="10"/>
      <name val="Arial"/>
      <family val="2"/>
    </font>
    <font>
      <sz val="8"/>
      <color indexed="81"/>
      <name val="Tahoma"/>
      <family val="2"/>
      <charset val="238"/>
    </font>
    <font>
      <b/>
      <sz val="8"/>
      <color indexed="81"/>
      <name val="Tahoma"/>
      <family val="2"/>
      <charset val="238"/>
    </font>
    <font>
      <sz val="11"/>
      <name val="Calibri"/>
      <family val="2"/>
      <charset val="238"/>
    </font>
    <font>
      <sz val="10"/>
      <name val="Arial"/>
      <family val="2"/>
      <charset val="238"/>
    </font>
    <font>
      <i/>
      <sz val="13.5"/>
      <name val="Arial"/>
      <family val="2"/>
      <charset val="238"/>
    </font>
    <font>
      <sz val="11"/>
      <color theme="1"/>
      <name val="Calibri"/>
      <family val="2"/>
      <charset val="238"/>
      <scheme val="minor"/>
    </font>
    <font>
      <sz val="13.5"/>
      <color rgb="FFFF0000"/>
      <name val="Arial"/>
      <family val="2"/>
    </font>
    <font>
      <sz val="13.5"/>
      <color rgb="FFFF0000"/>
      <name val="Arial"/>
      <family val="2"/>
      <charset val="238"/>
    </font>
    <font>
      <b/>
      <sz val="13.5"/>
      <color rgb="FFFF0000"/>
      <name val="Arial"/>
      <family val="2"/>
      <charset val="238"/>
    </font>
    <font>
      <sz val="13.5"/>
      <color rgb="FFFF0000"/>
      <name val="Times New Roman"/>
      <family val="1"/>
      <charset val="238"/>
    </font>
    <font>
      <b/>
      <sz val="13.5"/>
      <color rgb="FFFF0000"/>
      <name val="Arial"/>
      <family val="2"/>
    </font>
    <font>
      <b/>
      <sz val="13.5"/>
      <color rgb="FFFF0000"/>
      <name val="Times New Roman"/>
      <family val="1"/>
      <charset val="238"/>
    </font>
    <font>
      <i/>
      <sz val="13.5"/>
      <color rgb="FFFF0000"/>
      <name val="Arial"/>
      <family val="2"/>
      <charset val="238"/>
    </font>
    <font>
      <b/>
      <sz val="10"/>
      <color rgb="FFFF0000"/>
      <name val="Arial"/>
      <family val="2"/>
    </font>
    <font>
      <sz val="13.5"/>
      <color rgb="FF000000"/>
      <name val="Arial"/>
      <family val="2"/>
      <charset val="238"/>
    </font>
    <font>
      <b/>
      <sz val="13.5"/>
      <color rgb="FF000000"/>
      <name val="Arial"/>
      <family val="2"/>
      <charset val="238"/>
    </font>
    <font>
      <sz val="13.5"/>
      <name val="Calibri"/>
      <family val="2"/>
      <charset val="238"/>
      <scheme val="minor"/>
    </font>
    <font>
      <sz val="10"/>
      <name val="Arial"/>
      <family val="2"/>
      <charset val="238"/>
    </font>
    <font>
      <sz val="10"/>
      <name val="Arial"/>
      <family val="2"/>
      <charset val="238"/>
    </font>
    <font>
      <sz val="12"/>
      <name val="Arial"/>
      <family val="2"/>
      <charset val="238"/>
    </font>
    <font>
      <b/>
      <sz val="12"/>
      <color indexed="8"/>
      <name val="Calibri"/>
      <family val="2"/>
    </font>
  </fonts>
  <fills count="10">
    <fill>
      <patternFill patternType="none"/>
    </fill>
    <fill>
      <patternFill patternType="gray125"/>
    </fill>
    <fill>
      <patternFill patternType="solid">
        <fgColor indexed="42"/>
      </patternFill>
    </fill>
    <fill>
      <patternFill patternType="solid">
        <fgColor indexed="26"/>
      </patternFill>
    </fill>
    <fill>
      <patternFill patternType="solid">
        <fgColor indexed="22"/>
      </patternFill>
    </fill>
    <fill>
      <patternFill patternType="solid">
        <fgColor indexed="22"/>
        <bgColor indexed="64"/>
      </patternFill>
    </fill>
    <fill>
      <patternFill patternType="lightGray">
        <fgColor indexed="22"/>
      </patternFill>
    </fill>
    <fill>
      <patternFill patternType="solid">
        <fgColor indexed="55"/>
        <bgColor indexed="64"/>
      </patternFill>
    </fill>
    <fill>
      <patternFill patternType="gray125">
        <fgColor indexed="22"/>
        <bgColor indexed="22"/>
      </patternFill>
    </fill>
    <fill>
      <patternFill patternType="solid">
        <fgColor theme="7" tint="0.59999389629810485"/>
        <bgColor indexed="64"/>
      </patternFill>
    </fill>
  </fills>
  <borders count="53">
    <border>
      <left/>
      <right/>
      <top/>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22"/>
      </bottom>
      <diagonal/>
    </border>
    <border>
      <left/>
      <right style="thin">
        <color indexed="64"/>
      </right>
      <top/>
      <bottom style="medium">
        <color indexed="22"/>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22"/>
      </bottom>
      <diagonal/>
    </border>
    <border>
      <left/>
      <right/>
      <top/>
      <bottom style="medium">
        <color indexed="2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35">
    <xf numFmtId="0" fontId="0" fillId="0" borderId="0">
      <alignment vertical="top"/>
    </xf>
    <xf numFmtId="0" fontId="13" fillId="3" borderId="1" applyNumberFormat="0" applyFont="0" applyAlignment="0" applyProtection="0"/>
    <xf numFmtId="0" fontId="26" fillId="2" borderId="0" applyNumberFormat="0" applyBorder="0" applyAlignment="0" applyProtection="0"/>
    <xf numFmtId="0" fontId="6" fillId="0" borderId="0" applyNumberFormat="0" applyFill="0" applyBorder="0" applyAlignment="0" applyProtection="0">
      <alignment vertical="top"/>
      <protection locked="0"/>
    </xf>
    <xf numFmtId="0" fontId="27" fillId="4" borderId="2" applyNumberFormat="0" applyAlignment="0" applyProtection="0"/>
    <xf numFmtId="0" fontId="30"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9"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8" fillId="0" borderId="0" applyNumberFormat="0" applyFill="0" applyBorder="0" applyAlignment="0" applyProtection="0"/>
    <xf numFmtId="43" fontId="63" fillId="0" borderId="0" applyFont="0" applyFill="0" applyBorder="0" applyAlignment="0" applyProtection="0"/>
    <xf numFmtId="0" fontId="1" fillId="0" borderId="0"/>
  </cellStyleXfs>
  <cellXfs count="597">
    <xf numFmtId="0" fontId="0" fillId="0" borderId="0" xfId="0" applyAlignment="1"/>
    <xf numFmtId="0" fontId="2" fillId="0" borderId="0" xfId="0" applyFont="1" applyAlignment="1"/>
    <xf numFmtId="0" fontId="2" fillId="5" borderId="0" xfId="0" applyFont="1" applyFill="1" applyAlignment="1"/>
    <xf numFmtId="0" fontId="7" fillId="0" borderId="0" xfId="0" applyFont="1" applyAlignment="1"/>
    <xf numFmtId="0" fontId="9" fillId="0" borderId="0" xfId="0" applyFont="1" applyAlignment="1"/>
    <xf numFmtId="14" fontId="10" fillId="6" borderId="3" xfId="0" applyNumberFormat="1" applyFont="1" applyFill="1" applyBorder="1" applyAlignment="1" applyProtection="1">
      <alignment horizontal="center" vertical="center"/>
      <protection locked="0" hidden="1"/>
    </xf>
    <xf numFmtId="0" fontId="7" fillId="0" borderId="4" xfId="0" applyFont="1" applyFill="1" applyBorder="1" applyAlignment="1" applyProtection="1">
      <alignment horizontal="center" vertical="center"/>
      <protection locked="0" hidden="1"/>
    </xf>
    <xf numFmtId="0" fontId="10"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wrapText="1"/>
      <protection hidden="1"/>
    </xf>
    <xf numFmtId="0" fontId="7" fillId="0" borderId="0" xfId="0" applyFont="1" applyBorder="1" applyAlignment="1" applyProtection="1">
      <alignment horizontal="left" vertical="center" wrapText="1"/>
      <protection hidden="1"/>
    </xf>
    <xf numFmtId="0" fontId="7" fillId="0" borderId="0" xfId="0" applyFont="1" applyBorder="1" applyAlignment="1" applyProtection="1">
      <protection hidden="1"/>
    </xf>
    <xf numFmtId="0" fontId="7" fillId="0" borderId="0" xfId="0" applyFont="1" applyAlignment="1" applyProtection="1">
      <protection hidden="1"/>
    </xf>
    <xf numFmtId="0" fontId="12" fillId="0" borderId="0" xfId="0" applyFont="1" applyBorder="1" applyAlignment="1" applyProtection="1">
      <alignment horizontal="right" vertical="center" wrapText="1"/>
      <protection hidden="1"/>
    </xf>
    <xf numFmtId="0" fontId="12" fillId="0" borderId="0" xfId="0" applyFont="1" applyAlignment="1" applyProtection="1">
      <alignment horizontal="right"/>
      <protection hidden="1"/>
    </xf>
    <xf numFmtId="0" fontId="12" fillId="0" borderId="0" xfId="0" applyNumberFormat="1" applyFont="1" applyFill="1" applyBorder="1" applyAlignment="1" applyProtection="1">
      <alignment horizontal="right" vertical="center" shrinkToFit="1"/>
      <protection locked="0" hidden="1"/>
    </xf>
    <xf numFmtId="0" fontId="12" fillId="0" borderId="0" xfId="0" applyFont="1" applyFill="1" applyBorder="1" applyAlignment="1" applyProtection="1">
      <alignment horizontal="left" vertical="center"/>
      <protection hidden="1"/>
    </xf>
    <xf numFmtId="0" fontId="7" fillId="0" borderId="0" xfId="0" applyFont="1" applyFill="1" applyBorder="1" applyAlignment="1" applyProtection="1">
      <protection hidden="1"/>
    </xf>
    <xf numFmtId="0" fontId="7" fillId="0" borderId="0" xfId="0" applyFont="1" applyAlignment="1" applyProtection="1">
      <alignment horizontal="right" vertical="center"/>
      <protection hidden="1"/>
    </xf>
    <xf numFmtId="0" fontId="7" fillId="0" borderId="0" xfId="0" applyFont="1" applyAlignment="1" applyProtection="1">
      <alignment wrapText="1"/>
      <protection hidden="1"/>
    </xf>
    <xf numFmtId="0" fontId="7" fillId="0" borderId="0" xfId="0" applyFont="1" applyAlignment="1" applyProtection="1">
      <alignment horizontal="right"/>
      <protection hidden="1"/>
    </xf>
    <xf numFmtId="0" fontId="7" fillId="0" borderId="0" xfId="0" applyFont="1" applyAlignment="1" applyProtection="1">
      <alignment horizontal="right" wrapText="1"/>
      <protection hidden="1"/>
    </xf>
    <xf numFmtId="0" fontId="7" fillId="0" borderId="0" xfId="0" applyFont="1" applyBorder="1" applyAlignment="1" applyProtection="1">
      <alignment horizontal="left"/>
      <protection hidden="1"/>
    </xf>
    <xf numFmtId="0" fontId="7" fillId="0" borderId="0" xfId="0" applyFont="1" applyBorder="1" applyAlignment="1" applyProtection="1">
      <alignment vertical="top"/>
      <protection hidden="1"/>
    </xf>
    <xf numFmtId="1" fontId="10" fillId="6" borderId="5" xfId="0" applyNumberFormat="1" applyFont="1" applyFill="1" applyBorder="1" applyAlignment="1" applyProtection="1">
      <alignment horizontal="center" vertical="center"/>
      <protection locked="0" hidden="1"/>
    </xf>
    <xf numFmtId="0" fontId="7" fillId="0" borderId="0" xfId="0" applyFont="1" applyBorder="1" applyAlignment="1" applyProtection="1">
      <alignment horizontal="right"/>
      <protection hidden="1"/>
    </xf>
    <xf numFmtId="0" fontId="10" fillId="0" borderId="0" xfId="0" applyFont="1" applyFill="1" applyBorder="1" applyAlignment="1" applyProtection="1">
      <alignment horizontal="right" vertical="center"/>
      <protection locked="0" hidden="1"/>
    </xf>
    <xf numFmtId="0" fontId="4" fillId="0" borderId="0" xfId="0" applyFont="1" applyBorder="1" applyAlignment="1" applyProtection="1">
      <protection hidden="1"/>
    </xf>
    <xf numFmtId="3" fontId="10" fillId="6" borderId="5" xfId="0" applyNumberFormat="1" applyFont="1" applyFill="1" applyBorder="1" applyAlignment="1" applyProtection="1">
      <alignment horizontal="right" vertical="center"/>
      <protection locked="0" hidden="1"/>
    </xf>
    <xf numFmtId="0" fontId="7" fillId="0" borderId="0" xfId="0" applyFont="1" applyBorder="1" applyAlignment="1" applyProtection="1">
      <alignment horizontal="center"/>
      <protection hidden="1"/>
    </xf>
    <xf numFmtId="0" fontId="4" fillId="0" borderId="0" xfId="0" applyFont="1" applyAlignment="1" applyProtection="1">
      <protection hidden="1"/>
    </xf>
    <xf numFmtId="49" fontId="10" fillId="6" borderId="5" xfId="0" applyNumberFormat="1" applyFont="1" applyFill="1" applyBorder="1" applyAlignment="1" applyProtection="1">
      <alignment horizontal="right" vertical="center"/>
      <protection locked="0" hidden="1"/>
    </xf>
    <xf numFmtId="0" fontId="7" fillId="0" borderId="0" xfId="0" applyFont="1" applyBorder="1" applyAlignment="1" applyProtection="1">
      <alignment horizontal="left" vertical="top" wrapText="1"/>
      <protection hidden="1"/>
    </xf>
    <xf numFmtId="0" fontId="7" fillId="0" borderId="0" xfId="0" applyFont="1" applyBorder="1" applyAlignment="1" applyProtection="1">
      <alignment horizontal="center" vertical="center"/>
      <protection locked="0" hidden="1"/>
    </xf>
    <xf numFmtId="0" fontId="7" fillId="0" borderId="0" xfId="0" applyFont="1" applyBorder="1" applyAlignment="1" applyProtection="1">
      <alignment vertical="top" wrapText="1"/>
      <protection hidden="1"/>
    </xf>
    <xf numFmtId="0" fontId="7" fillId="0" borderId="0" xfId="0" applyFont="1" applyBorder="1" applyAlignment="1" applyProtection="1">
      <alignment wrapText="1"/>
      <protection hidden="1"/>
    </xf>
    <xf numFmtId="0" fontId="7" fillId="0" borderId="0" xfId="0" applyFont="1" applyAlignment="1" applyProtection="1">
      <alignment horizontal="left" vertical="top" indent="2"/>
      <protection hidden="1"/>
    </xf>
    <xf numFmtId="0" fontId="7" fillId="0" borderId="0" xfId="0" applyFont="1" applyAlignment="1" applyProtection="1">
      <alignment horizontal="left" vertical="top" wrapText="1" indent="2"/>
      <protection hidden="1"/>
    </xf>
    <xf numFmtId="0" fontId="7" fillId="0" borderId="0" xfId="0" applyFont="1" applyBorder="1" applyAlignment="1" applyProtection="1">
      <alignment horizontal="right" vertical="top"/>
      <protection hidden="1"/>
    </xf>
    <xf numFmtId="0" fontId="7" fillId="0" borderId="0" xfId="0" applyFont="1" applyBorder="1" applyAlignment="1" applyProtection="1">
      <alignment horizontal="center" vertical="top"/>
      <protection hidden="1"/>
    </xf>
    <xf numFmtId="0" fontId="10" fillId="6" borderId="0" xfId="0" applyFont="1" applyFill="1" applyBorder="1" applyAlignment="1" applyProtection="1">
      <alignment horizontal="right" vertical="center"/>
      <protection locked="0" hidden="1"/>
    </xf>
    <xf numFmtId="0" fontId="7" fillId="0" borderId="0" xfId="0" applyFont="1" applyBorder="1" applyAlignment="1"/>
    <xf numFmtId="49" fontId="10" fillId="6" borderId="0" xfId="0" applyNumberFormat="1" applyFont="1" applyFill="1" applyBorder="1" applyAlignment="1" applyProtection="1">
      <alignment horizontal="center" vertical="center"/>
      <protection locked="0" hidden="1"/>
    </xf>
    <xf numFmtId="49" fontId="10" fillId="0" borderId="0" xfId="0" applyNumberFormat="1" applyFont="1" applyBorder="1" applyAlignment="1" applyProtection="1">
      <alignment horizontal="center" vertical="center"/>
      <protection locked="0" hidden="1"/>
    </xf>
    <xf numFmtId="0" fontId="7" fillId="0" borderId="0" xfId="0" applyFont="1" applyBorder="1" applyAlignment="1" applyProtection="1">
      <alignment horizontal="left" vertical="top"/>
      <protection hidden="1"/>
    </xf>
    <xf numFmtId="0" fontId="7" fillId="0" borderId="6" xfId="0" applyFont="1" applyBorder="1" applyAlignment="1" applyProtection="1">
      <protection hidden="1"/>
    </xf>
    <xf numFmtId="0" fontId="7" fillId="0" borderId="0" xfId="0" applyFont="1" applyAlignment="1" applyProtection="1">
      <alignment vertical="top"/>
      <protection hidden="1"/>
    </xf>
    <xf numFmtId="0" fontId="7" fillId="0" borderId="0" xfId="0" applyFont="1" applyAlignment="1" applyProtection="1">
      <alignment horizontal="left"/>
      <protection hidden="1"/>
    </xf>
    <xf numFmtId="0" fontId="7" fillId="0" borderId="0" xfId="0" applyFont="1" applyBorder="1" applyAlignment="1" applyProtection="1">
      <alignment vertical="center"/>
      <protection hidden="1"/>
    </xf>
    <xf numFmtId="0" fontId="7" fillId="0" borderId="0" xfId="0" applyFont="1" applyFill="1" applyBorder="1" applyAlignment="1" applyProtection="1">
      <alignment vertical="center"/>
      <protection hidden="1"/>
    </xf>
    <xf numFmtId="0" fontId="10" fillId="0" borderId="0" xfId="0" applyFont="1" applyAlignment="1" applyProtection="1">
      <alignment vertical="center"/>
      <protection hidden="1"/>
    </xf>
    <xf numFmtId="0" fontId="7" fillId="0" borderId="7" xfId="0" applyFont="1" applyBorder="1" applyAlignment="1" applyProtection="1">
      <protection hidden="1"/>
    </xf>
    <xf numFmtId="0" fontId="7" fillId="0" borderId="7" xfId="0" applyFont="1" applyBorder="1" applyAlignment="1"/>
    <xf numFmtId="0" fontId="7" fillId="0" borderId="0" xfId="0" applyFont="1" applyFill="1" applyBorder="1" applyAlignment="1" applyProtection="1">
      <alignment horizontal="right" vertical="top" wrapText="1"/>
      <protection hidden="1"/>
    </xf>
    <xf numFmtId="0" fontId="13" fillId="0" borderId="0" xfId="0" applyFont="1" applyAlignment="1"/>
    <xf numFmtId="0" fontId="13" fillId="5" borderId="0" xfId="0" applyFont="1" applyFill="1" applyAlignment="1"/>
    <xf numFmtId="0" fontId="2" fillId="0" borderId="0" xfId="0" applyFont="1" applyAlignment="1">
      <alignment horizontal="center"/>
    </xf>
    <xf numFmtId="0" fontId="2" fillId="0" borderId="0" xfId="0" applyFont="1" applyAlignment="1">
      <alignment horizontal="left"/>
    </xf>
    <xf numFmtId="14" fontId="2" fillId="6" borderId="3" xfId="0" applyNumberFormat="1" applyFont="1" applyFill="1" applyBorder="1" applyAlignment="1" applyProtection="1">
      <alignment horizontal="center" vertical="center"/>
      <protection locked="0" hidden="1"/>
    </xf>
    <xf numFmtId="0" fontId="10" fillId="7" borderId="8" xfId="0" applyFont="1" applyFill="1" applyBorder="1" applyAlignment="1" applyProtection="1">
      <alignment horizontal="center" vertical="center" wrapText="1"/>
      <protection hidden="1"/>
    </xf>
    <xf numFmtId="0" fontId="3" fillId="7" borderId="9" xfId="0" applyFont="1" applyFill="1" applyBorder="1" applyAlignment="1" applyProtection="1">
      <alignment horizontal="center" vertical="center" wrapText="1"/>
      <protection hidden="1"/>
    </xf>
    <xf numFmtId="0" fontId="3" fillId="7" borderId="8" xfId="0" applyFont="1" applyFill="1" applyBorder="1" applyAlignment="1" applyProtection="1">
      <alignment horizontal="center" vertical="center" wrapText="1"/>
      <protection hidden="1"/>
    </xf>
    <xf numFmtId="0" fontId="3" fillId="7" borderId="10" xfId="0" applyFont="1" applyFill="1" applyBorder="1" applyAlignment="1" applyProtection="1">
      <alignment horizontal="center" vertical="center" wrapText="1"/>
      <protection hidden="1"/>
    </xf>
    <xf numFmtId="0" fontId="3" fillId="7" borderId="10" xfId="0" applyFont="1" applyFill="1" applyBorder="1" applyAlignment="1" applyProtection="1">
      <alignment horizontal="center" vertical="center"/>
      <protection hidden="1"/>
    </xf>
    <xf numFmtId="164" fontId="10" fillId="0" borderId="11" xfId="0" applyNumberFormat="1" applyFont="1" applyFill="1" applyBorder="1" applyAlignment="1">
      <alignment horizontal="center" vertical="center"/>
    </xf>
    <xf numFmtId="3" fontId="15" fillId="0" borderId="12" xfId="0" applyNumberFormat="1" applyFont="1" applyFill="1" applyBorder="1" applyAlignment="1" applyProtection="1">
      <alignment horizontal="center" vertical="center"/>
      <protection locked="0"/>
    </xf>
    <xf numFmtId="3" fontId="15" fillId="0" borderId="13" xfId="0" applyNumberFormat="1" applyFont="1" applyFill="1" applyBorder="1" applyAlignment="1" applyProtection="1">
      <alignment horizontal="center" vertical="center"/>
      <protection locked="0"/>
    </xf>
    <xf numFmtId="164" fontId="10" fillId="0" borderId="13" xfId="0" applyNumberFormat="1" applyFont="1" applyFill="1" applyBorder="1" applyAlignment="1">
      <alignment horizontal="center" vertical="center"/>
    </xf>
    <xf numFmtId="164" fontId="10" fillId="0" borderId="14" xfId="0" applyNumberFormat="1" applyFont="1" applyFill="1" applyBorder="1" applyAlignment="1">
      <alignment horizontal="center" vertical="center"/>
    </xf>
    <xf numFmtId="164" fontId="10" fillId="0" borderId="15" xfId="0" applyNumberFormat="1" applyFont="1" applyFill="1" applyBorder="1" applyAlignment="1">
      <alignment horizontal="center" vertical="center"/>
    </xf>
    <xf numFmtId="3" fontId="15" fillId="0" borderId="16" xfId="0" applyNumberFormat="1" applyFont="1" applyFill="1" applyBorder="1" applyAlignment="1" applyProtection="1">
      <alignment horizontal="center" vertical="center"/>
      <protection locked="0"/>
    </xf>
    <xf numFmtId="3" fontId="15" fillId="0" borderId="15" xfId="0" applyNumberFormat="1" applyFont="1" applyFill="1" applyBorder="1" applyAlignment="1" applyProtection="1">
      <alignment horizontal="center" vertical="center"/>
      <protection locked="0"/>
    </xf>
    <xf numFmtId="3" fontId="15" fillId="0" borderId="17" xfId="0" applyNumberFormat="1" applyFont="1" applyFill="1" applyBorder="1" applyAlignment="1" applyProtection="1">
      <alignment horizontal="center" vertical="center"/>
      <protection locked="0"/>
    </xf>
    <xf numFmtId="3" fontId="15" fillId="0" borderId="14" xfId="0" applyNumberFormat="1" applyFont="1" applyFill="1" applyBorder="1" applyAlignment="1" applyProtection="1">
      <alignment horizontal="center" vertical="center"/>
      <protection locked="0"/>
    </xf>
    <xf numFmtId="0" fontId="15" fillId="0" borderId="0" xfId="0" applyFont="1" applyAlignment="1"/>
    <xf numFmtId="0" fontId="2" fillId="0" borderId="0" xfId="0" applyFont="1" applyFill="1" applyBorder="1" applyAlignment="1" applyProtection="1">
      <alignment horizontal="center" vertical="center"/>
      <protection hidden="1"/>
    </xf>
    <xf numFmtId="0" fontId="13" fillId="0" borderId="0" xfId="0" applyFont="1" applyBorder="1" applyAlignment="1"/>
    <xf numFmtId="0" fontId="10" fillId="7" borderId="18" xfId="0" applyFont="1" applyFill="1" applyBorder="1" applyAlignment="1" applyProtection="1">
      <alignment horizontal="center" vertical="center" wrapText="1"/>
      <protection hidden="1"/>
    </xf>
    <xf numFmtId="0" fontId="10" fillId="7" borderId="19" xfId="0" applyFont="1" applyFill="1" applyBorder="1" applyAlignment="1" applyProtection="1">
      <alignment horizontal="center" vertical="center"/>
      <protection hidden="1"/>
    </xf>
    <xf numFmtId="0" fontId="2" fillId="7" borderId="20" xfId="0" applyFont="1" applyFill="1" applyBorder="1" applyAlignment="1">
      <alignment horizontal="center" vertical="center"/>
    </xf>
    <xf numFmtId="3" fontId="15" fillId="0" borderId="16"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21" xfId="0" applyNumberFormat="1" applyFont="1" applyFill="1" applyBorder="1" applyAlignment="1" applyProtection="1">
      <alignment horizontal="center" vertical="center"/>
      <protection hidden="1"/>
    </xf>
    <xf numFmtId="3" fontId="15" fillId="0" borderId="5" xfId="0" applyNumberFormat="1" applyFont="1" applyFill="1" applyBorder="1" applyAlignment="1" applyProtection="1">
      <alignment horizontal="center" vertical="center"/>
      <protection hidden="1"/>
    </xf>
    <xf numFmtId="0" fontId="15" fillId="5" borderId="0" xfId="0" applyFont="1" applyFill="1" applyAlignment="1"/>
    <xf numFmtId="0" fontId="1" fillId="0" borderId="0" xfId="0" applyFont="1" applyAlignment="1"/>
    <xf numFmtId="0" fontId="1" fillId="5" borderId="0" xfId="0" applyFont="1" applyFill="1" applyAlignment="1"/>
    <xf numFmtId="0" fontId="17" fillId="5" borderId="0" xfId="0" applyFont="1" applyFill="1" applyAlignment="1"/>
    <xf numFmtId="0" fontId="17" fillId="0" borderId="0" xfId="0" applyFont="1" applyAlignment="1"/>
    <xf numFmtId="0" fontId="16"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0" borderId="0" xfId="0" applyFont="1" applyFill="1" applyBorder="1" applyAlignment="1">
      <alignment horizontal="center" vertical="top"/>
    </xf>
    <xf numFmtId="0" fontId="19" fillId="0" borderId="0" xfId="0" applyFont="1" applyBorder="1" applyAlignment="1">
      <alignment horizontal="center" vertical="top"/>
    </xf>
    <xf numFmtId="0" fontId="19" fillId="0" borderId="0" xfId="0" applyFont="1" applyAlignment="1"/>
    <xf numFmtId="14" fontId="18" fillId="6" borderId="3" xfId="0" applyNumberFormat="1" applyFont="1" applyFill="1" applyBorder="1" applyAlignment="1" applyProtection="1">
      <alignment horizontal="center" vertical="center"/>
      <protection locked="0" hidden="1"/>
    </xf>
    <xf numFmtId="0" fontId="18" fillId="0" borderId="22" xfId="0"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center"/>
      <protection hidden="1"/>
    </xf>
    <xf numFmtId="0" fontId="21" fillId="0" borderId="0" xfId="0" applyFont="1" applyBorder="1" applyAlignment="1">
      <alignment horizontal="center"/>
    </xf>
    <xf numFmtId="0" fontId="21" fillId="0" borderId="0" xfId="0" applyFont="1" applyAlignment="1"/>
    <xf numFmtId="0" fontId="21" fillId="5" borderId="0" xfId="0" applyFont="1" applyFill="1" applyAlignment="1"/>
    <xf numFmtId="0" fontId="19" fillId="5" borderId="0" xfId="0" applyFont="1" applyFill="1" applyAlignment="1"/>
    <xf numFmtId="0" fontId="22" fillId="7" borderId="8" xfId="0" applyFont="1" applyFill="1" applyBorder="1" applyAlignment="1">
      <alignment horizontal="center" vertical="center" wrapText="1"/>
    </xf>
    <xf numFmtId="0" fontId="20" fillId="7" borderId="8" xfId="0" applyFont="1" applyFill="1" applyBorder="1" applyAlignment="1">
      <alignment horizontal="center" vertical="center" wrapText="1"/>
    </xf>
    <xf numFmtId="49" fontId="20" fillId="7" borderId="10" xfId="0" applyNumberFormat="1" applyFont="1" applyFill="1" applyBorder="1" applyAlignment="1">
      <alignment horizontal="center" vertical="center" wrapText="1"/>
    </xf>
    <xf numFmtId="0" fontId="23" fillId="5" borderId="0" xfId="0" applyFont="1" applyFill="1" applyAlignment="1"/>
    <xf numFmtId="0" fontId="23" fillId="0" borderId="0" xfId="0" applyFont="1" applyAlignment="1"/>
    <xf numFmtId="164" fontId="22" fillId="0" borderId="13" xfId="0" applyNumberFormat="1" applyFont="1" applyFill="1" applyBorder="1" applyAlignment="1">
      <alignment horizontal="center" vertical="center"/>
    </xf>
    <xf numFmtId="3" fontId="5" fillId="0" borderId="13" xfId="0" applyNumberFormat="1" applyFont="1" applyFill="1" applyBorder="1" applyAlignment="1" applyProtection="1">
      <alignment horizontal="center" vertical="center"/>
      <protection hidden="1"/>
    </xf>
    <xf numFmtId="0" fontId="9" fillId="5" borderId="0" xfId="0" applyFont="1" applyFill="1" applyAlignment="1"/>
    <xf numFmtId="164" fontId="22" fillId="0" borderId="14" xfId="0" applyNumberFormat="1" applyFont="1" applyFill="1" applyBorder="1" applyAlignment="1">
      <alignment horizontal="center" vertical="center"/>
    </xf>
    <xf numFmtId="3" fontId="5" fillId="0" borderId="14" xfId="0" applyNumberFormat="1" applyFont="1" applyFill="1" applyBorder="1" applyAlignment="1" applyProtection="1">
      <alignment horizontal="center" vertical="center"/>
      <protection hidden="1"/>
    </xf>
    <xf numFmtId="0" fontId="18" fillId="0" borderId="0" xfId="0" applyFont="1" applyFill="1" applyBorder="1" applyAlignment="1" applyProtection="1">
      <alignment horizontal="left" vertical="center"/>
      <protection hidden="1"/>
    </xf>
    <xf numFmtId="0" fontId="18" fillId="0" borderId="0" xfId="0" applyFont="1" applyFill="1" applyBorder="1" applyAlignment="1" applyProtection="1">
      <alignment horizontal="center" vertical="center"/>
      <protection hidden="1"/>
    </xf>
    <xf numFmtId="0" fontId="19" fillId="0" borderId="4" xfId="0" applyFont="1" applyFill="1" applyBorder="1" applyAlignment="1" applyProtection="1">
      <alignment horizontal="center" vertical="center"/>
      <protection locked="0" hidden="1"/>
    </xf>
    <xf numFmtId="0" fontId="9" fillId="0" borderId="0" xfId="0" applyFont="1" applyBorder="1" applyAlignment="1">
      <alignment horizontal="center" vertical="top" wrapText="1"/>
    </xf>
    <xf numFmtId="49" fontId="20" fillId="7" borderId="10" xfId="0" applyNumberFormat="1" applyFont="1" applyFill="1" applyBorder="1" applyAlignment="1">
      <alignment horizontal="center" vertical="center"/>
    </xf>
    <xf numFmtId="3" fontId="5" fillId="0" borderId="23" xfId="0" applyNumberFormat="1" applyFont="1" applyFill="1" applyBorder="1" applyAlignment="1" applyProtection="1">
      <alignment horizontal="center" vertical="center"/>
      <protection hidden="1"/>
    </xf>
    <xf numFmtId="164" fontId="22" fillId="0" borderId="15" xfId="0" applyNumberFormat="1" applyFont="1" applyFill="1" applyBorder="1" applyAlignment="1">
      <alignment horizontal="center" vertical="center"/>
    </xf>
    <xf numFmtId="3" fontId="5" fillId="0" borderId="15" xfId="0" applyNumberFormat="1" applyFont="1" applyFill="1" applyBorder="1" applyAlignment="1" applyProtection="1">
      <alignment horizontal="center" vertical="center"/>
      <protection hidden="1"/>
    </xf>
    <xf numFmtId="0" fontId="18" fillId="5" borderId="0" xfId="0" applyFont="1" applyFill="1" applyBorder="1" applyAlignment="1"/>
    <xf numFmtId="0" fontId="24" fillId="0" borderId="0" xfId="0" applyFont="1" applyBorder="1" applyAlignment="1" applyProtection="1">
      <alignment vertical="center"/>
      <protection hidden="1"/>
    </xf>
    <xf numFmtId="0" fontId="24" fillId="0" borderId="0" xfId="0" applyFont="1" applyFill="1" applyBorder="1" applyAlignment="1" applyProtection="1">
      <alignment vertical="center"/>
      <protection hidden="1"/>
    </xf>
    <xf numFmtId="3" fontId="25" fillId="0" borderId="12" xfId="0" applyNumberFormat="1" applyFont="1" applyFill="1" applyBorder="1" applyAlignment="1" applyProtection="1">
      <alignment horizontal="center" vertical="center"/>
      <protection locked="0"/>
    </xf>
    <xf numFmtId="3" fontId="25" fillId="0" borderId="13" xfId="0" applyNumberFormat="1" applyFont="1" applyFill="1" applyBorder="1" applyAlignment="1" applyProtection="1">
      <alignment horizontal="center" vertical="center"/>
      <protection locked="0"/>
    </xf>
    <xf numFmtId="3" fontId="25" fillId="0" borderId="12" xfId="0" applyNumberFormat="1" applyFont="1" applyFill="1" applyBorder="1" applyAlignment="1" applyProtection="1">
      <alignment horizontal="center" vertical="center"/>
      <protection hidden="1"/>
    </xf>
    <xf numFmtId="3" fontId="25" fillId="0" borderId="17" xfId="0" applyNumberFormat="1" applyFont="1" applyFill="1" applyBorder="1" applyAlignment="1" applyProtection="1">
      <alignment horizontal="center" vertical="center"/>
      <protection hidden="1"/>
    </xf>
    <xf numFmtId="3" fontId="25" fillId="0" borderId="5" xfId="0" applyNumberFormat="1" applyFont="1" applyFill="1" applyBorder="1" applyAlignment="1" applyProtection="1">
      <alignment horizontal="center" vertical="center"/>
      <protection hidden="1"/>
    </xf>
    <xf numFmtId="3" fontId="25" fillId="0" borderId="13" xfId="0" applyNumberFormat="1" applyFont="1" applyFill="1" applyBorder="1" applyAlignment="1" applyProtection="1">
      <alignment horizontal="center" vertical="center"/>
      <protection hidden="1"/>
    </xf>
    <xf numFmtId="3" fontId="25" fillId="0" borderId="14" xfId="0" applyNumberFormat="1" applyFont="1" applyFill="1" applyBorder="1" applyAlignment="1" applyProtection="1">
      <alignment horizontal="center" vertical="center"/>
      <protection hidden="1"/>
    </xf>
    <xf numFmtId="0" fontId="33" fillId="0" borderId="0" xfId="0" applyFont="1" applyFill="1" applyAlignment="1"/>
    <xf numFmtId="3" fontId="38" fillId="0" borderId="0" xfId="0" applyNumberFormat="1" applyFont="1" applyFill="1" applyAlignment="1">
      <alignment horizontal="right" vertical="top"/>
    </xf>
    <xf numFmtId="0" fontId="53" fillId="0" borderId="0" xfId="0" applyFont="1" applyFill="1" applyAlignment="1">
      <alignment horizontal="left" vertical="top" wrapText="1"/>
    </xf>
    <xf numFmtId="0" fontId="32" fillId="0" borderId="0" xfId="0" applyFont="1" applyFill="1" applyAlignment="1">
      <alignment vertical="top"/>
    </xf>
    <xf numFmtId="0" fontId="33" fillId="0" borderId="0" xfId="0" applyFont="1" applyFill="1" applyAlignment="1">
      <alignment vertical="top"/>
    </xf>
    <xf numFmtId="0" fontId="35" fillId="0" borderId="0" xfId="0" applyFont="1" applyFill="1" applyAlignment="1">
      <alignment vertical="top"/>
    </xf>
    <xf numFmtId="0" fontId="34" fillId="0" borderId="0" xfId="0" applyFont="1" applyFill="1" applyAlignment="1">
      <alignment horizontal="left" vertical="top" wrapText="1"/>
    </xf>
    <xf numFmtId="0" fontId="33" fillId="0" borderId="0" xfId="0" applyFont="1" applyFill="1" applyAlignment="1">
      <alignment horizontal="left" vertical="top" wrapText="1"/>
    </xf>
    <xf numFmtId="0" fontId="33" fillId="0" borderId="0" xfId="0" applyFont="1" applyFill="1" applyAlignment="1">
      <alignment vertical="top" wrapText="1"/>
    </xf>
    <xf numFmtId="0" fontId="53" fillId="0" borderId="0" xfId="0" applyFont="1" applyFill="1" applyAlignment="1">
      <alignment horizontal="justify" vertical="top"/>
    </xf>
    <xf numFmtId="0" fontId="52" fillId="0" borderId="0" xfId="0" applyFont="1" applyFill="1" applyAlignment="1">
      <alignment vertical="top"/>
    </xf>
    <xf numFmtId="0" fontId="33" fillId="0" borderId="0" xfId="0" applyFont="1" applyFill="1" applyAlignment="1">
      <alignment horizontal="justify" vertical="top"/>
    </xf>
    <xf numFmtId="0" fontId="54" fillId="0" borderId="0" xfId="0" applyFont="1" applyFill="1" applyAlignment="1">
      <alignment horizontal="justify" vertical="top"/>
    </xf>
    <xf numFmtId="0" fontId="34" fillId="0" borderId="0" xfId="0" applyFont="1" applyFill="1" applyAlignment="1">
      <alignment horizontal="left" vertical="top"/>
    </xf>
    <xf numFmtId="0" fontId="36" fillId="0" borderId="0" xfId="0" applyFont="1" applyFill="1" applyAlignment="1">
      <alignment vertical="top"/>
    </xf>
    <xf numFmtId="0" fontId="53" fillId="0" borderId="0" xfId="0" applyFont="1" applyFill="1" applyAlignment="1">
      <alignment vertical="top"/>
    </xf>
    <xf numFmtId="0" fontId="34" fillId="0" borderId="0" xfId="0" applyFont="1" applyFill="1" applyAlignment="1">
      <alignment vertical="top"/>
    </xf>
    <xf numFmtId="0" fontId="54" fillId="0" borderId="0" xfId="0" applyFont="1" applyFill="1" applyAlignment="1">
      <alignment horizontal="left" vertical="top"/>
    </xf>
    <xf numFmtId="0" fontId="53" fillId="0" borderId="0" xfId="0" applyFont="1" applyFill="1" applyAlignment="1">
      <alignment horizontal="left" vertical="top"/>
    </xf>
    <xf numFmtId="0" fontId="37" fillId="0" borderId="0" xfId="0" applyFont="1" applyFill="1" applyAlignment="1">
      <alignment horizontal="right" vertical="top"/>
    </xf>
    <xf numFmtId="0" fontId="38" fillId="0" borderId="0" xfId="0" applyFont="1" applyFill="1" applyAlignment="1">
      <alignment horizontal="justify" vertical="top"/>
    </xf>
    <xf numFmtId="0" fontId="38" fillId="0" borderId="0" xfId="0" applyFont="1" applyFill="1" applyAlignment="1">
      <alignment horizontal="left" vertical="top"/>
    </xf>
    <xf numFmtId="3" fontId="38" fillId="0" borderId="7" xfId="0" applyNumberFormat="1" applyFont="1" applyFill="1" applyBorder="1" applyAlignment="1">
      <alignment horizontal="right" vertical="top"/>
    </xf>
    <xf numFmtId="0" fontId="37" fillId="0" borderId="0" xfId="0" applyFont="1" applyFill="1" applyAlignment="1">
      <alignment horizontal="justify" vertical="top"/>
    </xf>
    <xf numFmtId="3" fontId="37" fillId="0" borderId="7" xfId="0" applyNumberFormat="1" applyFont="1" applyFill="1" applyBorder="1" applyAlignment="1">
      <alignment horizontal="right" vertical="top"/>
    </xf>
    <xf numFmtId="3" fontId="33" fillId="0" borderId="0" xfId="0" applyNumberFormat="1" applyFont="1" applyFill="1" applyAlignment="1">
      <alignment vertical="top"/>
    </xf>
    <xf numFmtId="0" fontId="37" fillId="0" borderId="0" xfId="0" applyFont="1" applyFill="1" applyAlignment="1">
      <alignment vertical="top"/>
    </xf>
    <xf numFmtId="0" fontId="38" fillId="0" borderId="0" xfId="0" applyFont="1" applyFill="1" applyAlignment="1">
      <alignment vertical="top"/>
    </xf>
    <xf numFmtId="3" fontId="33" fillId="0" borderId="0" xfId="0" applyNumberFormat="1" applyFont="1" applyFill="1" applyAlignment="1">
      <alignment horizontal="right" vertical="top"/>
    </xf>
    <xf numFmtId="3" fontId="33" fillId="0" borderId="7" xfId="0" applyNumberFormat="1" applyFont="1" applyFill="1" applyBorder="1" applyAlignment="1">
      <alignment horizontal="right" vertical="top"/>
    </xf>
    <xf numFmtId="3" fontId="34" fillId="0" borderId="7" xfId="0" applyNumberFormat="1" applyFont="1" applyFill="1" applyBorder="1" applyAlignment="1">
      <alignment horizontal="right" vertical="top"/>
    </xf>
    <xf numFmtId="0" fontId="34" fillId="0" borderId="0" xfId="0" applyFont="1" applyFill="1" applyAlignment="1">
      <alignment horizontal="justify" vertical="top"/>
    </xf>
    <xf numFmtId="0" fontId="33" fillId="0" borderId="0" xfId="0" applyFont="1" applyFill="1" applyAlignment="1">
      <alignment horizontal="right" vertical="top"/>
    </xf>
    <xf numFmtId="0" fontId="55" fillId="0" borderId="0" xfId="0" applyFont="1" applyFill="1" applyAlignment="1">
      <alignment vertical="top"/>
    </xf>
    <xf numFmtId="0" fontId="53" fillId="0" borderId="0" xfId="0" applyFont="1" applyFill="1" applyAlignment="1">
      <alignment horizontal="right" vertical="top"/>
    </xf>
    <xf numFmtId="0" fontId="54" fillId="0" borderId="0" xfId="0" applyFont="1" applyFill="1" applyAlignment="1">
      <alignment vertical="top"/>
    </xf>
    <xf numFmtId="0" fontId="52" fillId="0" borderId="0" xfId="0" applyFont="1" applyFill="1" applyBorder="1" applyAlignment="1">
      <alignment vertical="top"/>
    </xf>
    <xf numFmtId="0" fontId="33" fillId="0" borderId="0" xfId="0" applyFont="1" applyFill="1" applyBorder="1" applyAlignment="1">
      <alignment vertical="top"/>
    </xf>
    <xf numFmtId="14" fontId="53" fillId="0" borderId="0" xfId="0" applyNumberFormat="1" applyFont="1" applyFill="1" applyBorder="1" applyAlignment="1"/>
    <xf numFmtId="3" fontId="56" fillId="0" borderId="0" xfId="0" applyNumberFormat="1" applyFont="1" applyFill="1" applyBorder="1" applyAlignment="1"/>
    <xf numFmtId="3" fontId="54" fillId="0" borderId="0" xfId="0" applyNumberFormat="1" applyFont="1" applyFill="1" applyBorder="1" applyAlignment="1"/>
    <xf numFmtId="3" fontId="52" fillId="0" borderId="0" xfId="0" applyNumberFormat="1" applyFont="1" applyFill="1" applyBorder="1" applyAlignment="1"/>
    <xf numFmtId="0" fontId="38" fillId="0" borderId="0" xfId="0" applyFont="1" applyFill="1" applyAlignment="1">
      <alignment horizontal="left" vertical="center" wrapText="1"/>
    </xf>
    <xf numFmtId="0" fontId="37" fillId="0" borderId="0" xfId="0" applyFont="1" applyFill="1" applyAlignment="1">
      <alignment horizontal="left" vertical="center" wrapText="1"/>
    </xf>
    <xf numFmtId="3" fontId="34" fillId="0" borderId="0" xfId="0" applyNumberFormat="1" applyFont="1" applyFill="1" applyAlignment="1">
      <alignment horizontal="right" vertical="top"/>
    </xf>
    <xf numFmtId="0" fontId="33" fillId="0" borderId="0" xfId="0" applyFont="1" applyFill="1" applyAlignment="1">
      <alignment horizontal="left" vertical="center" wrapText="1"/>
    </xf>
    <xf numFmtId="3" fontId="34" fillId="0" borderId="0" xfId="0" applyNumberFormat="1" applyFont="1" applyFill="1" applyBorder="1" applyAlignment="1">
      <alignment horizontal="right" vertical="top"/>
    </xf>
    <xf numFmtId="3" fontId="53" fillId="0" borderId="0" xfId="0" applyNumberFormat="1" applyFont="1" applyFill="1" applyAlignment="1">
      <alignment vertical="top"/>
    </xf>
    <xf numFmtId="0" fontId="38" fillId="0" borderId="0" xfId="0" applyFont="1" applyFill="1" applyAlignment="1">
      <alignment horizontal="right" vertical="top"/>
    </xf>
    <xf numFmtId="3" fontId="37" fillId="0" borderId="0" xfId="0" applyNumberFormat="1" applyFont="1" applyFill="1" applyBorder="1" applyAlignment="1">
      <alignment horizontal="right" vertical="top"/>
    </xf>
    <xf numFmtId="3" fontId="52" fillId="0" borderId="7" xfId="0" applyNumberFormat="1" applyFont="1" applyFill="1" applyBorder="1" applyAlignment="1">
      <alignment horizontal="right" vertical="top"/>
    </xf>
    <xf numFmtId="3" fontId="39" fillId="0" borderId="24" xfId="0" applyNumberFormat="1" applyFont="1" applyFill="1" applyBorder="1" applyAlignment="1">
      <alignment horizontal="right" vertical="top"/>
    </xf>
    <xf numFmtId="3" fontId="37" fillId="0" borderId="24" xfId="0" applyNumberFormat="1" applyFont="1" applyFill="1" applyBorder="1" applyAlignment="1">
      <alignment horizontal="right" vertical="top"/>
    </xf>
    <xf numFmtId="0" fontId="55" fillId="0" borderId="0" xfId="0" applyFont="1" applyFill="1" applyAlignment="1">
      <alignment horizontal="justify" vertical="top"/>
    </xf>
    <xf numFmtId="4" fontId="52" fillId="0" borderId="0" xfId="0" applyNumberFormat="1" applyFont="1" applyFill="1" applyAlignment="1">
      <alignment horizontal="right" vertical="top" wrapText="1"/>
    </xf>
    <xf numFmtId="0" fontId="52" fillId="0" borderId="0" xfId="0" applyFont="1" applyFill="1" applyAlignment="1">
      <alignment horizontal="left" vertical="top" wrapText="1"/>
    </xf>
    <xf numFmtId="0" fontId="57" fillId="0" borderId="0" xfId="0" applyFont="1" applyFill="1" applyAlignment="1">
      <alignment vertical="top"/>
    </xf>
    <xf numFmtId="0" fontId="34" fillId="0" borderId="0" xfId="0" applyFont="1" applyFill="1" applyBorder="1" applyAlignment="1">
      <alignment vertical="top"/>
    </xf>
    <xf numFmtId="0" fontId="33" fillId="0" borderId="0" xfId="0" applyFont="1" applyFill="1" applyAlignment="1">
      <alignment vertical="center"/>
    </xf>
    <xf numFmtId="3" fontId="33" fillId="0" borderId="0" xfId="0" applyNumberFormat="1" applyFont="1" applyFill="1" applyAlignment="1">
      <alignment horizontal="right" vertical="center"/>
    </xf>
    <xf numFmtId="0" fontId="33" fillId="0" borderId="0" xfId="0" applyFont="1" applyFill="1" applyAlignment="1">
      <alignment vertical="center" wrapText="1"/>
    </xf>
    <xf numFmtId="3" fontId="33" fillId="0" borderId="7"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36" fillId="0" borderId="0" xfId="0" applyNumberFormat="1" applyFont="1" applyFill="1" applyAlignment="1">
      <alignment horizontal="right" vertical="top"/>
    </xf>
    <xf numFmtId="3" fontId="36" fillId="0" borderId="7" xfId="0" applyNumberFormat="1" applyFont="1" applyFill="1" applyBorder="1" applyAlignment="1">
      <alignment horizontal="right" vertical="top"/>
    </xf>
    <xf numFmtId="3" fontId="36" fillId="0" borderId="0" xfId="0" applyNumberFormat="1" applyFont="1" applyFill="1" applyAlignment="1">
      <alignment vertical="top"/>
    </xf>
    <xf numFmtId="3" fontId="38" fillId="0" borderId="0" xfId="0" applyNumberFormat="1" applyFont="1" applyFill="1" applyAlignment="1">
      <alignment horizontal="right" vertical="center"/>
    </xf>
    <xf numFmtId="3" fontId="38" fillId="0" borderId="7" xfId="0" applyNumberFormat="1" applyFont="1" applyFill="1" applyBorder="1" applyAlignment="1">
      <alignment horizontal="right" vertical="center"/>
    </xf>
    <xf numFmtId="0" fontId="34" fillId="0" borderId="0" xfId="0" applyFont="1" applyFill="1" applyAlignment="1">
      <alignment horizontal="right" vertical="top"/>
    </xf>
    <xf numFmtId="0" fontId="58" fillId="0" borderId="0" xfId="0" applyFont="1" applyFill="1" applyAlignment="1">
      <alignment horizontal="justify" vertical="top"/>
    </xf>
    <xf numFmtId="3" fontId="0" fillId="0" borderId="0" xfId="0" applyNumberFormat="1" applyAlignment="1"/>
    <xf numFmtId="0" fontId="59" fillId="0" borderId="0" xfId="0" applyFont="1" applyAlignment="1"/>
    <xf numFmtId="3" fontId="44" fillId="0" borderId="13" xfId="0" applyNumberFormat="1" applyFont="1" applyFill="1" applyBorder="1" applyAlignment="1" applyProtection="1">
      <alignment horizontal="center" vertical="center"/>
      <protection locked="0"/>
    </xf>
    <xf numFmtId="0" fontId="45" fillId="0" borderId="0" xfId="0" applyFont="1" applyAlignment="1"/>
    <xf numFmtId="4" fontId="0" fillId="0" borderId="0" xfId="0" applyNumberFormat="1" applyAlignment="1"/>
    <xf numFmtId="0" fontId="34" fillId="0" borderId="0" xfId="0" applyFont="1" applyFill="1" applyAlignment="1">
      <alignment horizontal="center" vertical="center" wrapText="1"/>
    </xf>
    <xf numFmtId="3" fontId="34" fillId="0" borderId="24" xfId="0" applyNumberFormat="1" applyFont="1" applyFill="1" applyBorder="1" applyAlignment="1">
      <alignment horizontal="right" vertical="top"/>
    </xf>
    <xf numFmtId="0" fontId="33" fillId="0" borderId="7" xfId="0" applyFont="1" applyFill="1" applyBorder="1" applyAlignment="1">
      <alignment vertical="top"/>
    </xf>
    <xf numFmtId="4" fontId="33" fillId="0" borderId="0" xfId="0" applyNumberFormat="1" applyFont="1" applyFill="1" applyAlignment="1">
      <alignment horizontal="right" vertical="top" wrapText="1"/>
    </xf>
    <xf numFmtId="4" fontId="34" fillId="0" borderId="0" xfId="0" applyNumberFormat="1" applyFont="1" applyFill="1" applyAlignment="1">
      <alignment horizontal="right" vertical="top" wrapText="1"/>
    </xf>
    <xf numFmtId="3" fontId="20" fillId="0" borderId="13" xfId="0" applyNumberFormat="1" applyFont="1" applyFill="1" applyBorder="1" applyAlignment="1" applyProtection="1">
      <alignment horizontal="center" vertical="center"/>
      <protection locked="0"/>
    </xf>
    <xf numFmtId="0" fontId="33" fillId="0" borderId="7" xfId="0" applyFont="1" applyFill="1" applyBorder="1" applyAlignment="1">
      <alignment horizontal="right" vertical="top"/>
    </xf>
    <xf numFmtId="3" fontId="20" fillId="0" borderId="5" xfId="0" applyNumberFormat="1" applyFont="1" applyFill="1" applyBorder="1" applyAlignment="1" applyProtection="1">
      <alignment horizontal="center" vertical="center"/>
      <protection hidden="1"/>
    </xf>
    <xf numFmtId="3" fontId="20" fillId="0" borderId="23" xfId="0" applyNumberFormat="1" applyFont="1" applyFill="1" applyBorder="1" applyAlignment="1" applyProtection="1">
      <alignment horizontal="center" vertical="center"/>
      <protection hidden="1"/>
    </xf>
    <xf numFmtId="0" fontId="33" fillId="0" borderId="0" xfId="0" applyFont="1" applyFill="1" applyAlignment="1">
      <alignment horizontal="center" vertical="top"/>
    </xf>
    <xf numFmtId="0" fontId="52" fillId="0" borderId="0" xfId="0" applyFont="1" applyFill="1" applyAlignment="1">
      <alignment vertical="center"/>
    </xf>
    <xf numFmtId="4" fontId="33" fillId="0" borderId="0" xfId="0" applyNumberFormat="1" applyFont="1" applyFill="1" applyAlignment="1">
      <alignment vertical="top"/>
    </xf>
    <xf numFmtId="3" fontId="53" fillId="0" borderId="7" xfId="124" applyNumberFormat="1" applyFont="1" applyFill="1" applyBorder="1" applyAlignment="1">
      <alignment horizontal="right" vertical="top"/>
    </xf>
    <xf numFmtId="3" fontId="38" fillId="0" borderId="0" xfId="124" applyNumberFormat="1" applyFont="1" applyFill="1" applyAlignment="1">
      <alignment horizontal="right" vertical="top"/>
    </xf>
    <xf numFmtId="3" fontId="38" fillId="0" borderId="7" xfId="124" applyNumberFormat="1" applyFont="1" applyFill="1" applyBorder="1" applyAlignment="1">
      <alignment horizontal="right" vertical="top"/>
    </xf>
    <xf numFmtId="3" fontId="34" fillId="0" borderId="7" xfId="124" applyNumberFormat="1" applyFont="1" applyFill="1" applyBorder="1" applyAlignment="1">
      <alignment horizontal="right" vertical="top"/>
    </xf>
    <xf numFmtId="3" fontId="38" fillId="0" borderId="0" xfId="125" applyNumberFormat="1" applyFont="1" applyFill="1" applyAlignment="1">
      <alignment horizontal="right" vertical="top"/>
    </xf>
    <xf numFmtId="3" fontId="38" fillId="0" borderId="7" xfId="125" applyNumberFormat="1" applyFont="1" applyFill="1" applyBorder="1" applyAlignment="1">
      <alignment horizontal="right" vertical="top"/>
    </xf>
    <xf numFmtId="3" fontId="38" fillId="0" borderId="0" xfId="127" applyNumberFormat="1" applyFont="1" applyFill="1" applyAlignment="1">
      <alignment horizontal="right" vertical="top"/>
    </xf>
    <xf numFmtId="3" fontId="38" fillId="0" borderId="0" xfId="128" applyNumberFormat="1" applyFont="1" applyFill="1" applyAlignment="1">
      <alignment horizontal="right" vertical="top"/>
    </xf>
    <xf numFmtId="3" fontId="38" fillId="0" borderId="7" xfId="128" applyNumberFormat="1" applyFont="1" applyFill="1" applyBorder="1" applyAlignment="1">
      <alignment horizontal="right" vertical="top"/>
    </xf>
    <xf numFmtId="3" fontId="15" fillId="0" borderId="12" xfId="0" applyNumberFormat="1" applyFont="1" applyFill="1" applyBorder="1" applyAlignment="1" applyProtection="1">
      <alignment horizontal="center" vertical="center"/>
      <protection hidden="1"/>
    </xf>
    <xf numFmtId="3" fontId="15" fillId="0" borderId="13" xfId="0" applyNumberFormat="1" applyFont="1" applyFill="1" applyBorder="1" applyAlignment="1" applyProtection="1">
      <alignment horizontal="center" vertical="center"/>
      <protection hidden="1"/>
    </xf>
    <xf numFmtId="3" fontId="38" fillId="0" borderId="0" xfId="0" applyNumberFormat="1" applyFont="1" applyFill="1" applyBorder="1" applyAlignment="1">
      <alignment horizontal="right" vertical="top"/>
    </xf>
    <xf numFmtId="3" fontId="36" fillId="0" borderId="0" xfId="129" applyNumberFormat="1" applyFont="1" applyFill="1" applyAlignment="1">
      <alignment horizontal="right" vertical="top"/>
    </xf>
    <xf numFmtId="3" fontId="38" fillId="0" borderId="0" xfId="0" applyNumberFormat="1" applyFont="1" applyFill="1" applyAlignment="1">
      <alignment vertical="top"/>
    </xf>
    <xf numFmtId="0" fontId="10" fillId="7" borderId="8" xfId="0" applyFont="1" applyFill="1" applyBorder="1" applyAlignment="1" applyProtection="1">
      <alignment horizontal="center" vertical="center"/>
      <protection hidden="1"/>
    </xf>
    <xf numFmtId="49" fontId="33" fillId="0" borderId="0" xfId="0" applyNumberFormat="1" applyFont="1" applyFill="1" applyAlignment="1">
      <alignment horizontal="left" wrapText="1"/>
    </xf>
    <xf numFmtId="0" fontId="0" fillId="0" borderId="0" xfId="0" applyAlignment="1">
      <alignment vertical="center"/>
    </xf>
    <xf numFmtId="0" fontId="53" fillId="0" borderId="0" xfId="0" applyFont="1" applyFill="1" applyAlignment="1">
      <alignment vertical="top"/>
    </xf>
    <xf numFmtId="0" fontId="53" fillId="0" borderId="0" xfId="0" applyFont="1" applyFill="1" applyAlignment="1">
      <alignment horizontal="left" vertical="top" wrapText="1"/>
    </xf>
    <xf numFmtId="0" fontId="13" fillId="0" borderId="0" xfId="0" applyFont="1" applyBorder="1" applyAlignment="1">
      <alignment horizontal="center" vertical="top"/>
    </xf>
    <xf numFmtId="0" fontId="49" fillId="0" borderId="0" xfId="0" applyFont="1" applyAlignment="1"/>
    <xf numFmtId="0" fontId="49" fillId="5" borderId="0" xfId="0" applyFont="1" applyFill="1" applyAlignment="1"/>
    <xf numFmtId="0" fontId="8"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center" wrapText="1"/>
    </xf>
    <xf numFmtId="0" fontId="2" fillId="0" borderId="0" xfId="0" applyFont="1" applyFill="1" applyBorder="1" applyAlignment="1">
      <alignment horizontal="center" vertical="top"/>
    </xf>
    <xf numFmtId="0" fontId="2" fillId="0" borderId="22" xfId="0" applyFont="1" applyFill="1" applyBorder="1" applyAlignment="1" applyProtection="1">
      <alignment horizontal="center" vertical="center"/>
      <protection hidden="1"/>
    </xf>
    <xf numFmtId="0" fontId="13" fillId="0" borderId="0" xfId="0" applyFont="1" applyBorder="1" applyAlignment="1">
      <alignment horizontal="center"/>
    </xf>
    <xf numFmtId="0" fontId="13" fillId="0" borderId="0" xfId="0" applyFont="1" applyBorder="1" applyAlignment="1">
      <alignment horizontal="center" vertical="top" wrapText="1"/>
    </xf>
    <xf numFmtId="0" fontId="10" fillId="7" borderId="8"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10" xfId="0" applyFont="1" applyFill="1" applyBorder="1" applyAlignment="1">
      <alignment horizontal="center" vertical="center"/>
    </xf>
    <xf numFmtId="49" fontId="3" fillId="7" borderId="10" xfId="0" applyNumberFormat="1" applyFont="1" applyFill="1" applyBorder="1" applyAlignment="1">
      <alignment horizontal="center" vertical="center" wrapText="1"/>
    </xf>
    <xf numFmtId="3" fontId="20" fillId="0" borderId="17" xfId="0" applyNumberFormat="1" applyFont="1" applyFill="1" applyBorder="1" applyAlignment="1" applyProtection="1">
      <alignment horizontal="center" vertical="center"/>
      <protection hidden="1"/>
    </xf>
    <xf numFmtId="3" fontId="20" fillId="0" borderId="12" xfId="0" applyNumberFormat="1" applyFont="1" applyFill="1" applyBorder="1" applyAlignment="1" applyProtection="1">
      <alignment horizontal="center" vertical="center"/>
      <protection hidden="1"/>
    </xf>
    <xf numFmtId="3" fontId="20" fillId="0" borderId="13" xfId="0" applyNumberFormat="1" applyFont="1" applyFill="1" applyBorder="1" applyAlignment="1" applyProtection="1">
      <alignment horizontal="center" vertical="center"/>
      <protection hidden="1"/>
    </xf>
    <xf numFmtId="3" fontId="33" fillId="0" borderId="0" xfId="130" applyNumberFormat="1" applyFont="1" applyFill="1" applyAlignment="1">
      <alignment horizontal="right" vertical="top"/>
    </xf>
    <xf numFmtId="3" fontId="33" fillId="0" borderId="0" xfId="131" applyNumberFormat="1" applyFont="1" applyFill="1" applyAlignment="1">
      <alignment horizontal="right" vertical="top"/>
    </xf>
    <xf numFmtId="3" fontId="33" fillId="0" borderId="0" xfId="119" applyNumberFormat="1" applyFont="1" applyFill="1" applyAlignment="1">
      <alignment horizontal="right" vertical="top"/>
    </xf>
    <xf numFmtId="3" fontId="33" fillId="0" borderId="0" xfId="120" applyNumberFormat="1" applyFont="1" applyFill="1" applyAlignment="1">
      <alignment horizontal="right" vertical="top"/>
    </xf>
    <xf numFmtId="0" fontId="13" fillId="0" borderId="26" xfId="0" applyFont="1" applyBorder="1" applyAlignment="1">
      <alignment horizontal="center"/>
    </xf>
    <xf numFmtId="0" fontId="10" fillId="7" borderId="3" xfId="0" applyFont="1" applyFill="1" applyBorder="1" applyAlignment="1" applyProtection="1">
      <alignment horizontal="center" vertical="center" wrapText="1"/>
      <protection hidden="1"/>
    </xf>
    <xf numFmtId="0" fontId="2" fillId="0" borderId="0" xfId="0" applyFont="1" applyBorder="1" applyAlignment="1">
      <alignment horizontal="center"/>
    </xf>
    <xf numFmtId="0" fontId="15" fillId="0" borderId="0" xfId="0" applyFont="1" applyBorder="1" applyAlignment="1"/>
    <xf numFmtId="0" fontId="13" fillId="0" borderId="26" xfId="0" applyFont="1" applyBorder="1" applyAlignment="1"/>
    <xf numFmtId="0" fontId="13" fillId="0" borderId="26" xfId="0" applyFont="1" applyBorder="1" applyAlignment="1">
      <alignment horizontal="center" vertical="center"/>
    </xf>
    <xf numFmtId="14" fontId="13" fillId="0" borderId="26" xfId="0" applyNumberFormat="1" applyFont="1" applyBorder="1" applyAlignment="1"/>
    <xf numFmtId="0" fontId="2" fillId="0" borderId="26" xfId="0" applyFont="1" applyBorder="1" applyAlignment="1"/>
    <xf numFmtId="0" fontId="15" fillId="0" borderId="26" xfId="0" applyFont="1" applyBorder="1" applyAlignment="1"/>
    <xf numFmtId="0" fontId="38" fillId="0" borderId="0" xfId="0" applyFont="1" applyFill="1" applyAlignment="1">
      <alignment vertical="top" wrapText="1"/>
    </xf>
    <xf numFmtId="0" fontId="33" fillId="0" borderId="0" xfId="0" applyFont="1" applyFill="1" applyAlignment="1">
      <alignment vertical="top"/>
    </xf>
    <xf numFmtId="0" fontId="33" fillId="0" borderId="0" xfId="0" applyFont="1" applyFill="1" applyAlignment="1">
      <alignment horizontal="center"/>
    </xf>
    <xf numFmtId="14" fontId="37" fillId="0" borderId="0" xfId="0" applyNumberFormat="1" applyFont="1" applyFill="1" applyAlignment="1">
      <alignment horizontal="right" vertical="top"/>
    </xf>
    <xf numFmtId="0" fontId="13" fillId="0" borderId="0" xfId="0" applyFont="1" applyAlignment="1"/>
    <xf numFmtId="0" fontId="33" fillId="0" borderId="0" xfId="0" applyFont="1" applyFill="1" applyAlignment="1">
      <alignment vertical="top"/>
    </xf>
    <xf numFmtId="0" fontId="38" fillId="0" borderId="0" xfId="0" applyFont="1" applyFill="1" applyAlignment="1">
      <alignment vertical="top"/>
    </xf>
    <xf numFmtId="3" fontId="34" fillId="0" borderId="0" xfId="0" applyNumberFormat="1" applyFont="1" applyFill="1" applyAlignment="1">
      <alignment vertical="top"/>
    </xf>
    <xf numFmtId="0" fontId="0" fillId="0" borderId="0" xfId="0" applyAlignment="1"/>
    <xf numFmtId="0" fontId="38" fillId="0" borderId="0" xfId="0" applyFont="1" applyFill="1" applyAlignment="1">
      <alignment vertical="top"/>
    </xf>
    <xf numFmtId="0" fontId="53" fillId="0" borderId="0" xfId="0" applyFont="1" applyFill="1" applyAlignment="1">
      <alignment vertical="top"/>
    </xf>
    <xf numFmtId="0" fontId="33" fillId="0" borderId="0" xfId="0" applyFont="1" applyFill="1" applyAlignment="1">
      <alignment horizontal="left" vertical="top"/>
    </xf>
    <xf numFmtId="0" fontId="33" fillId="0" borderId="0" xfId="0" applyFont="1" applyFill="1" applyAlignment="1">
      <alignment vertical="top"/>
    </xf>
    <xf numFmtId="3" fontId="13" fillId="5" borderId="0" xfId="0" applyNumberFormat="1" applyFont="1" applyFill="1" applyAlignment="1"/>
    <xf numFmtId="4" fontId="13" fillId="0" borderId="0" xfId="0" applyNumberFormat="1" applyFont="1" applyAlignment="1"/>
    <xf numFmtId="3" fontId="13" fillId="0" borderId="0" xfId="0" applyNumberFormat="1" applyFont="1" applyAlignment="1"/>
    <xf numFmtId="0" fontId="34" fillId="0" borderId="0" xfId="0" applyFont="1" applyFill="1" applyAlignment="1">
      <alignment vertical="top"/>
    </xf>
    <xf numFmtId="0" fontId="33" fillId="0" borderId="0" xfId="0" applyFont="1" applyFill="1" applyAlignment="1">
      <alignment horizontal="left" vertical="top" wrapText="1"/>
    </xf>
    <xf numFmtId="0" fontId="33" fillId="0" borderId="0" xfId="0" applyFont="1" applyFill="1" applyAlignment="1">
      <alignment vertical="top"/>
    </xf>
    <xf numFmtId="0" fontId="37" fillId="0" borderId="0" xfId="0" applyFont="1" applyFill="1" applyAlignment="1">
      <alignment horizontal="justify" vertical="top"/>
    </xf>
    <xf numFmtId="0" fontId="33" fillId="0" borderId="0" xfId="0" applyFont="1" applyFill="1" applyAlignment="1">
      <alignment horizontal="justify" vertical="top"/>
    </xf>
    <xf numFmtId="0" fontId="38" fillId="0" borderId="0" xfId="0" applyFont="1" applyFill="1" applyAlignment="1">
      <alignment vertical="top"/>
    </xf>
    <xf numFmtId="0" fontId="34" fillId="0" borderId="0" xfId="0" applyFont="1" applyFill="1" applyAlignment="1">
      <alignment horizontal="center" wrapText="1"/>
    </xf>
    <xf numFmtId="0" fontId="34" fillId="0" borderId="0" xfId="0" applyFont="1" applyFill="1" applyAlignment="1">
      <alignment horizontal="center"/>
    </xf>
    <xf numFmtId="0" fontId="33" fillId="0" borderId="0" xfId="0" applyFont="1" applyFill="1" applyAlignment="1">
      <alignment horizontal="justify"/>
    </xf>
    <xf numFmtId="9" fontId="33" fillId="0" borderId="0" xfId="0" applyNumberFormat="1" applyFont="1" applyFill="1" applyAlignment="1">
      <alignment horizontal="center"/>
    </xf>
    <xf numFmtId="0" fontId="33" fillId="9" borderId="0" xfId="0" applyFont="1" applyFill="1" applyAlignment="1"/>
    <xf numFmtId="0" fontId="33" fillId="9" borderId="0" xfId="0" applyFont="1" applyFill="1" applyAlignment="1">
      <alignment vertical="top"/>
    </xf>
    <xf numFmtId="0" fontId="33" fillId="0" borderId="0" xfId="0" applyFont="1" applyFill="1" applyAlignment="1">
      <alignment horizontal="left" vertical="top" wrapText="1"/>
    </xf>
    <xf numFmtId="0" fontId="33" fillId="0" borderId="0" xfId="0" applyFont="1" applyFill="1" applyAlignment="1">
      <alignment vertical="top"/>
    </xf>
    <xf numFmtId="3" fontId="38" fillId="0" borderId="0" xfId="0" applyNumberFormat="1" applyFont="1" applyFill="1" applyAlignment="1">
      <alignment horizontal="right"/>
    </xf>
    <xf numFmtId="3" fontId="53" fillId="0" borderId="7" xfId="0" applyNumberFormat="1" applyFont="1" applyFill="1" applyBorder="1" applyAlignment="1">
      <alignment horizontal="right"/>
    </xf>
    <xf numFmtId="3" fontId="33" fillId="0" borderId="0" xfId="0" applyNumberFormat="1" applyFont="1" applyFill="1" applyAlignment="1">
      <alignment horizontal="right" vertical="top" wrapText="1"/>
    </xf>
    <xf numFmtId="3" fontId="33" fillId="0" borderId="0" xfId="0" applyNumberFormat="1" applyFont="1" applyFill="1" applyAlignment="1">
      <alignment horizontal="right"/>
    </xf>
    <xf numFmtId="3" fontId="33" fillId="0" borderId="7" xfId="0" applyNumberFormat="1" applyFont="1" applyFill="1" applyBorder="1" applyAlignment="1">
      <alignment horizontal="right"/>
    </xf>
    <xf numFmtId="14" fontId="34" fillId="0" borderId="0" xfId="0" applyNumberFormat="1" applyFont="1" applyFill="1" applyAlignment="1">
      <alignment horizontal="right" vertical="top"/>
    </xf>
    <xf numFmtId="0" fontId="34" fillId="0" borderId="0" xfId="0" applyFont="1" applyFill="1" applyAlignment="1">
      <alignment vertical="top"/>
    </xf>
    <xf numFmtId="0" fontId="33" fillId="0" borderId="0" xfId="0" applyFont="1" applyFill="1" applyAlignment="1">
      <alignment horizontal="left" vertical="top" wrapText="1"/>
    </xf>
    <xf numFmtId="0" fontId="53" fillId="0" borderId="0" xfId="0" applyFont="1" applyFill="1" applyAlignment="1">
      <alignment vertical="top"/>
    </xf>
    <xf numFmtId="0" fontId="32" fillId="0" borderId="0" xfId="0" applyFont="1" applyFill="1" applyAlignment="1">
      <alignment vertical="top"/>
    </xf>
    <xf numFmtId="0" fontId="34" fillId="0" borderId="0" xfId="0" applyFont="1" applyFill="1" applyAlignment="1">
      <alignment horizontal="center" vertical="top"/>
    </xf>
    <xf numFmtId="0" fontId="34" fillId="0" borderId="0" xfId="0" applyFont="1" applyFill="1" applyAlignment="1">
      <alignment horizontal="center" vertical="center"/>
    </xf>
    <xf numFmtId="0" fontId="33" fillId="0" borderId="0" xfId="0" applyFont="1" applyFill="1" applyAlignment="1">
      <alignment vertical="top"/>
    </xf>
    <xf numFmtId="0" fontId="33" fillId="0" borderId="0" xfId="0" applyFont="1" applyFill="1" applyAlignment="1">
      <alignment horizontal="justify" vertical="top"/>
    </xf>
    <xf numFmtId="0" fontId="34" fillId="0" borderId="0" xfId="0" applyFont="1" applyFill="1" applyAlignment="1">
      <alignment horizontal="justify" vertical="top"/>
    </xf>
    <xf numFmtId="0" fontId="33" fillId="0" borderId="0" xfId="0" applyFont="1" applyFill="1" applyAlignment="1">
      <alignment horizontal="left" vertical="top" wrapText="1"/>
    </xf>
    <xf numFmtId="0" fontId="34" fillId="0" borderId="0" xfId="0" applyFont="1" applyFill="1" applyAlignment="1">
      <alignment vertical="top"/>
    </xf>
    <xf numFmtId="14" fontId="34" fillId="0" borderId="0" xfId="0" applyNumberFormat="1" applyFont="1" applyFill="1" applyAlignment="1">
      <alignment horizontal="center" vertical="top"/>
    </xf>
    <xf numFmtId="3" fontId="33" fillId="0" borderId="0" xfId="0" applyNumberFormat="1" applyFont="1" applyFill="1" applyBorder="1" applyAlignment="1">
      <alignment horizontal="right" vertical="top"/>
    </xf>
    <xf numFmtId="0" fontId="48" fillId="0" borderId="0" xfId="0" applyFont="1" applyFill="1" applyAlignment="1">
      <alignment vertical="top" wrapText="1"/>
    </xf>
    <xf numFmtId="0" fontId="53" fillId="0" borderId="0" xfId="0" applyFont="1" applyFill="1" applyBorder="1" applyAlignment="1">
      <alignment horizontal="right" vertical="top"/>
    </xf>
    <xf numFmtId="0" fontId="48" fillId="0" borderId="0" xfId="0" applyFont="1" applyFill="1" applyAlignment="1">
      <alignment vertical="top"/>
    </xf>
    <xf numFmtId="0" fontId="61" fillId="0" borderId="0" xfId="0" applyFont="1" applyFill="1" applyAlignment="1">
      <alignment horizontal="center" vertical="top"/>
    </xf>
    <xf numFmtId="0" fontId="48" fillId="0" borderId="0" xfId="0" applyFont="1" applyFill="1" applyAlignment="1"/>
    <xf numFmtId="3" fontId="53" fillId="0" borderId="0" xfId="0" applyNumberFormat="1" applyFont="1" applyFill="1" applyBorder="1" applyAlignment="1">
      <alignment horizontal="right" vertical="top"/>
    </xf>
    <xf numFmtId="0" fontId="60" fillId="0" borderId="0" xfId="0" applyFont="1" applyFill="1" applyAlignment="1">
      <alignment horizontal="justify" vertical="top"/>
    </xf>
    <xf numFmtId="3" fontId="60" fillId="0" borderId="0" xfId="0" applyNumberFormat="1" applyFont="1" applyFill="1" applyAlignment="1">
      <alignment horizontal="right" vertical="top"/>
    </xf>
    <xf numFmtId="3" fontId="53" fillId="0" borderId="0" xfId="0" applyNumberFormat="1" applyFont="1" applyFill="1" applyAlignment="1">
      <alignment horizontal="right" vertical="top"/>
    </xf>
    <xf numFmtId="3" fontId="60" fillId="0" borderId="0" xfId="0" applyNumberFormat="1" applyFont="1" applyFill="1" applyBorder="1" applyAlignment="1">
      <alignment horizontal="right" vertical="top"/>
    </xf>
    <xf numFmtId="0" fontId="61" fillId="0" borderId="0" xfId="0" applyFont="1" applyFill="1" applyAlignment="1">
      <alignment horizontal="justify" vertical="top"/>
    </xf>
    <xf numFmtId="3" fontId="61" fillId="0" borderId="0" xfId="0" applyNumberFormat="1" applyFont="1" applyFill="1" applyBorder="1" applyAlignment="1">
      <alignment horizontal="right" vertical="top"/>
    </xf>
    <xf numFmtId="0" fontId="34" fillId="0" borderId="24" xfId="0" applyFont="1" applyFill="1" applyBorder="1" applyAlignment="1">
      <alignment vertical="top"/>
    </xf>
    <xf numFmtId="0" fontId="34" fillId="0" borderId="24" xfId="0" applyFont="1" applyFill="1" applyBorder="1" applyAlignment="1">
      <alignment horizontal="right" vertical="top"/>
    </xf>
    <xf numFmtId="0" fontId="34" fillId="0" borderId="0" xfId="0" applyFont="1" applyFill="1" applyAlignment="1">
      <alignment vertical="top" wrapText="1"/>
    </xf>
    <xf numFmtId="0" fontId="33" fillId="0" borderId="0" xfId="0" applyFont="1" applyFill="1" applyAlignment="1">
      <alignment horizontal="center" vertical="center" wrapText="1"/>
    </xf>
    <xf numFmtId="0" fontId="34" fillId="0" borderId="0" xfId="0" applyFont="1" applyFill="1" applyAlignment="1">
      <alignment horizontal="left" vertical="center" wrapText="1"/>
    </xf>
    <xf numFmtId="0" fontId="52" fillId="0" borderId="0" xfId="0" applyFont="1" applyFill="1" applyAlignment="1">
      <alignment horizontal="center" vertical="center" wrapText="1"/>
    </xf>
    <xf numFmtId="3" fontId="34" fillId="0" borderId="0" xfId="0" applyNumberFormat="1" applyFont="1" applyFill="1" applyAlignment="1">
      <alignment horizontal="left" vertical="center" wrapText="1"/>
    </xf>
    <xf numFmtId="3" fontId="34" fillId="0" borderId="25" xfId="0" applyNumberFormat="1" applyFont="1" applyFill="1" applyBorder="1" applyAlignment="1">
      <alignment horizontal="right" vertical="center" wrapText="1"/>
    </xf>
    <xf numFmtId="3" fontId="33" fillId="0" borderId="0" xfId="0" applyNumberFormat="1" applyFont="1" applyFill="1" applyAlignment="1">
      <alignment horizontal="left" vertical="center" wrapText="1"/>
    </xf>
    <xf numFmtId="3" fontId="33" fillId="0" borderId="0" xfId="0" applyNumberFormat="1" applyFont="1" applyFill="1" applyAlignment="1">
      <alignment horizontal="right" vertical="center" wrapText="1"/>
    </xf>
    <xf numFmtId="3" fontId="52" fillId="0" borderId="0" xfId="0" applyNumberFormat="1" applyFont="1" applyFill="1" applyBorder="1" applyAlignment="1">
      <alignment vertical="top"/>
    </xf>
    <xf numFmtId="3" fontId="36" fillId="0" borderId="0" xfId="0" applyNumberFormat="1" applyFont="1" applyFill="1" applyAlignment="1">
      <alignment horizontal="left" vertical="center" wrapText="1"/>
    </xf>
    <xf numFmtId="3" fontId="36" fillId="0" borderId="0" xfId="0" applyNumberFormat="1" applyFont="1" applyFill="1" applyBorder="1" applyAlignment="1">
      <alignment vertical="top"/>
    </xf>
    <xf numFmtId="3" fontId="33" fillId="0" borderId="7" xfId="0" applyNumberFormat="1" applyFont="1" applyFill="1" applyBorder="1" applyAlignment="1">
      <alignment horizontal="right" vertical="center" wrapText="1"/>
    </xf>
    <xf numFmtId="3" fontId="36" fillId="0" borderId="0" xfId="0" applyNumberFormat="1" applyFont="1" applyFill="1" applyAlignment="1">
      <alignment horizontal="right" vertical="center" wrapText="1"/>
    </xf>
    <xf numFmtId="3" fontId="34" fillId="0" borderId="24" xfId="0" applyNumberFormat="1" applyFont="1" applyFill="1" applyBorder="1" applyAlignment="1">
      <alignment horizontal="right" vertical="center" wrapText="1"/>
    </xf>
    <xf numFmtId="3" fontId="34" fillId="0" borderId="0" xfId="0" applyNumberFormat="1" applyFont="1" applyFill="1" applyBorder="1" applyAlignment="1">
      <alignment horizontal="right" vertical="center" wrapText="1"/>
    </xf>
    <xf numFmtId="14" fontId="34" fillId="0" borderId="0" xfId="0" applyNumberFormat="1" applyFont="1" applyFill="1" applyAlignment="1">
      <alignment horizontal="left" vertical="center" wrapText="1"/>
    </xf>
    <xf numFmtId="3" fontId="52" fillId="0" borderId="0" xfId="0" applyNumberFormat="1" applyFont="1" applyFill="1" applyAlignment="1">
      <alignment horizontal="right" vertical="center" wrapText="1"/>
    </xf>
    <xf numFmtId="14" fontId="33" fillId="0" borderId="0" xfId="0" applyNumberFormat="1" applyFont="1" applyFill="1" applyAlignment="1">
      <alignment horizontal="left" vertical="center" wrapText="1"/>
    </xf>
    <xf numFmtId="3" fontId="39" fillId="0" borderId="25" xfId="0" applyNumberFormat="1" applyFont="1" applyFill="1" applyBorder="1" applyAlignment="1">
      <alignment horizontal="right" vertical="center" wrapText="1"/>
    </xf>
    <xf numFmtId="3" fontId="33" fillId="0" borderId="0" xfId="0" applyNumberFormat="1" applyFont="1" applyFill="1" applyBorder="1" applyAlignment="1">
      <alignment vertical="top"/>
    </xf>
    <xf numFmtId="0" fontId="38" fillId="0" borderId="0" xfId="0" applyFont="1" applyFill="1" applyAlignment="1">
      <alignment vertical="top"/>
    </xf>
    <xf numFmtId="0" fontId="37" fillId="0" borderId="0" xfId="0" applyFont="1" applyFill="1" applyAlignment="1">
      <alignment horizontal="justify" vertical="top"/>
    </xf>
    <xf numFmtId="0" fontId="33" fillId="0" borderId="0" xfId="0" applyFont="1" applyFill="1" applyAlignment="1">
      <alignment vertical="top"/>
    </xf>
    <xf numFmtId="0" fontId="38" fillId="0" borderId="0" xfId="0" applyFont="1" applyFill="1" applyAlignment="1">
      <alignment vertical="top"/>
    </xf>
    <xf numFmtId="0" fontId="38" fillId="0" borderId="0" xfId="0" applyFont="1" applyFill="1" applyAlignment="1">
      <alignment vertical="top"/>
    </xf>
    <xf numFmtId="0" fontId="34" fillId="0" borderId="0" xfId="0" applyFont="1" applyFill="1" applyAlignment="1">
      <alignment vertical="top"/>
    </xf>
    <xf numFmtId="0" fontId="53" fillId="0" borderId="0" xfId="0" applyFont="1" applyFill="1" applyAlignment="1">
      <alignment vertical="top"/>
    </xf>
    <xf numFmtId="0" fontId="33" fillId="0" borderId="0" xfId="0" applyFont="1" applyFill="1" applyAlignment="1">
      <alignment horizontal="justify" vertical="top"/>
    </xf>
    <xf numFmtId="0" fontId="33" fillId="0" borderId="0" xfId="0" applyFont="1" applyFill="1" applyAlignment="1">
      <alignment vertical="top"/>
    </xf>
    <xf numFmtId="3" fontId="33" fillId="0" borderId="0" xfId="122" applyNumberFormat="1" applyFont="1" applyFill="1" applyAlignment="1">
      <alignment horizontal="right" vertical="top"/>
    </xf>
    <xf numFmtId="0" fontId="13" fillId="0" borderId="0" xfId="122" applyFont="1" applyFill="1" applyAlignment="1"/>
    <xf numFmtId="165" fontId="53" fillId="0" borderId="0" xfId="133" applyNumberFormat="1" applyFont="1" applyFill="1" applyAlignment="1">
      <alignment vertical="top"/>
    </xf>
    <xf numFmtId="3" fontId="33" fillId="0" borderId="7" xfId="122" applyNumberFormat="1" applyFont="1" applyFill="1" applyBorder="1" applyAlignment="1">
      <alignment horizontal="right" vertical="top"/>
    </xf>
    <xf numFmtId="14" fontId="34" fillId="0" borderId="0" xfId="0" applyNumberFormat="1" applyFont="1" applyFill="1" applyAlignment="1">
      <alignment vertical="top"/>
    </xf>
    <xf numFmtId="0" fontId="34" fillId="0" borderId="0" xfId="0" applyFont="1" applyFill="1" applyAlignment="1">
      <alignment vertical="top"/>
    </xf>
    <xf numFmtId="0" fontId="33" fillId="0" borderId="0" xfId="0" applyFont="1" applyFill="1" applyAlignment="1">
      <alignment horizontal="justify" vertical="top"/>
    </xf>
    <xf numFmtId="0" fontId="53" fillId="0" borderId="0" xfId="0" applyFont="1" applyFill="1" applyAlignment="1">
      <alignment vertical="top"/>
    </xf>
    <xf numFmtId="0" fontId="33" fillId="0" borderId="0" xfId="0" applyFont="1" applyFill="1" applyAlignment="1">
      <alignment vertical="top"/>
    </xf>
    <xf numFmtId="0" fontId="38" fillId="0" borderId="0" xfId="0" applyFont="1" applyFill="1" applyAlignment="1">
      <alignment vertical="top"/>
    </xf>
    <xf numFmtId="0" fontId="33" fillId="0" borderId="0" xfId="0" applyFont="1" applyFill="1" applyAlignment="1">
      <alignment vertical="top"/>
    </xf>
    <xf numFmtId="0" fontId="33" fillId="0" borderId="0" xfId="123" applyFont="1" applyFill="1" applyAlignment="1">
      <alignment vertical="top"/>
    </xf>
    <xf numFmtId="0" fontId="8" fillId="0" borderId="0" xfId="0" applyFont="1" applyFill="1" applyBorder="1" applyAlignment="1">
      <alignment horizontal="center" vertical="center"/>
    </xf>
    <xf numFmtId="0" fontId="34" fillId="0" borderId="0" xfId="0" applyFont="1" applyFill="1" applyAlignment="1">
      <alignment vertical="top"/>
    </xf>
    <xf numFmtId="0" fontId="33" fillId="0" borderId="0" xfId="0" applyFont="1" applyFill="1" applyAlignment="1">
      <alignment vertical="top"/>
    </xf>
    <xf numFmtId="0" fontId="13" fillId="0" borderId="44" xfId="0" applyFont="1" applyFill="1" applyBorder="1" applyAlignment="1"/>
    <xf numFmtId="3" fontId="65" fillId="0" borderId="44" xfId="0" applyNumberFormat="1" applyFont="1" applyFill="1" applyBorder="1" applyAlignment="1"/>
    <xf numFmtId="4" fontId="65" fillId="0" borderId="50" xfId="0" applyNumberFormat="1" applyFont="1" applyFill="1" applyBorder="1" applyAlignment="1"/>
    <xf numFmtId="0" fontId="13" fillId="0" borderId="45" xfId="0" applyFont="1" applyFill="1" applyBorder="1" applyAlignment="1"/>
    <xf numFmtId="3" fontId="66" fillId="0" borderId="45" xfId="0" applyNumberFormat="1" applyFont="1" applyFill="1" applyBorder="1" applyAlignment="1"/>
    <xf numFmtId="4" fontId="66" fillId="0" borderId="46" xfId="0" applyNumberFormat="1" applyFont="1" applyFill="1" applyBorder="1" applyAlignment="1"/>
    <xf numFmtId="3" fontId="66" fillId="0" borderId="24" xfId="0" applyNumberFormat="1" applyFont="1" applyFill="1" applyBorder="1" applyAlignment="1"/>
    <xf numFmtId="0" fontId="13" fillId="0" borderId="51" xfId="0" applyFont="1" applyFill="1" applyBorder="1" applyAlignment="1"/>
    <xf numFmtId="3" fontId="65" fillId="0" borderId="51" xfId="0" applyNumberFormat="1" applyFont="1" applyFill="1" applyBorder="1" applyAlignment="1"/>
    <xf numFmtId="4" fontId="65" fillId="0" borderId="52" xfId="0" applyNumberFormat="1" applyFont="1" applyFill="1" applyBorder="1" applyAlignment="1"/>
    <xf numFmtId="0" fontId="65" fillId="0" borderId="51" xfId="0" applyFont="1" applyFill="1" applyBorder="1" applyAlignment="1"/>
    <xf numFmtId="0" fontId="65" fillId="0" borderId="52" xfId="0" applyFont="1" applyFill="1" applyBorder="1" applyAlignment="1"/>
    <xf numFmtId="3" fontId="65" fillId="0" borderId="0" xfId="0" applyNumberFormat="1" applyFont="1" applyFill="1" applyBorder="1" applyAlignment="1"/>
    <xf numFmtId="0" fontId="13" fillId="0" borderId="47" xfId="0" applyFont="1" applyFill="1" applyBorder="1" applyAlignment="1"/>
    <xf numFmtId="3" fontId="65" fillId="0" borderId="47" xfId="0" applyNumberFormat="1" applyFont="1" applyFill="1" applyBorder="1" applyAlignment="1"/>
    <xf numFmtId="4" fontId="65" fillId="0" borderId="49" xfId="0" applyNumberFormat="1" applyFont="1" applyFill="1" applyBorder="1" applyAlignment="1"/>
    <xf numFmtId="3" fontId="65" fillId="0" borderId="7" xfId="0" applyNumberFormat="1" applyFont="1" applyFill="1" applyBorder="1" applyAlignment="1"/>
    <xf numFmtId="3" fontId="66" fillId="0" borderId="51" xfId="0" applyNumberFormat="1" applyFont="1" applyFill="1" applyBorder="1" applyAlignment="1"/>
    <xf numFmtId="4" fontId="66" fillId="0" borderId="52" xfId="0" applyNumberFormat="1" applyFont="1" applyFill="1" applyBorder="1" applyAlignment="1"/>
    <xf numFmtId="3" fontId="66" fillId="0" borderId="0" xfId="0" applyNumberFormat="1" applyFont="1" applyFill="1" applyBorder="1" applyAlignment="1"/>
    <xf numFmtId="0" fontId="65" fillId="0" borderId="45" xfId="0" applyFont="1" applyFill="1" applyBorder="1" applyAlignment="1"/>
    <xf numFmtId="3" fontId="65" fillId="0" borderId="45" xfId="0" applyNumberFormat="1" applyFont="1" applyFill="1" applyBorder="1" applyAlignment="1"/>
    <xf numFmtId="4" fontId="65" fillId="0" borderId="46" xfId="0" applyNumberFormat="1" applyFont="1" applyFill="1" applyBorder="1" applyAlignment="1"/>
    <xf numFmtId="3" fontId="66" fillId="0" borderId="46" xfId="0" applyNumberFormat="1" applyFont="1" applyFill="1" applyBorder="1" applyAlignment="1"/>
    <xf numFmtId="0" fontId="8" fillId="0" borderId="0" xfId="0" applyFont="1" applyFill="1" applyBorder="1" applyAlignment="1">
      <alignment horizontal="left" vertical="top"/>
    </xf>
    <xf numFmtId="0" fontId="65" fillId="0" borderId="0" xfId="0" applyFont="1" applyFill="1" applyBorder="1" applyAlignment="1">
      <alignment horizontal="left"/>
    </xf>
    <xf numFmtId="0" fontId="2" fillId="0" borderId="44" xfId="0" applyFont="1" applyFill="1" applyBorder="1" applyAlignment="1">
      <alignment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8" fillId="0" borderId="49" xfId="0" applyFont="1" applyFill="1" applyBorder="1" applyAlignment="1">
      <alignment horizontal="center" vertical="center"/>
    </xf>
    <xf numFmtId="3" fontId="40" fillId="0" borderId="0" xfId="0" applyNumberFormat="1" applyFont="1" applyFill="1" applyAlignment="1">
      <alignment vertical="center"/>
    </xf>
    <xf numFmtId="2" fontId="62" fillId="0" borderId="0" xfId="6" applyNumberFormat="1" applyFont="1" applyFill="1"/>
    <xf numFmtId="0" fontId="64" fillId="0" borderId="0" xfId="0" applyFont="1" applyFill="1" applyAlignment="1">
      <alignment vertical="center"/>
    </xf>
    <xf numFmtId="3" fontId="33" fillId="0" borderId="0" xfId="123" applyNumberFormat="1" applyFont="1" applyFill="1" applyAlignment="1">
      <alignment horizontal="right" vertical="top"/>
    </xf>
    <xf numFmtId="3" fontId="33" fillId="0" borderId="7" xfId="123" applyNumberFormat="1" applyFont="1" applyFill="1" applyBorder="1" applyAlignment="1">
      <alignment horizontal="right" vertical="top"/>
    </xf>
    <xf numFmtId="0" fontId="38" fillId="0" borderId="0" xfId="0" applyFont="1" applyFill="1" applyAlignment="1">
      <alignment vertical="top"/>
    </xf>
    <xf numFmtId="0" fontId="37" fillId="0" borderId="0" xfId="0" applyFont="1" applyFill="1" applyAlignment="1">
      <alignment horizontal="justify" vertical="top"/>
    </xf>
    <xf numFmtId="0" fontId="34" fillId="0" borderId="0" xfId="0" applyFont="1" applyFill="1" applyAlignment="1">
      <alignment vertical="top"/>
    </xf>
    <xf numFmtId="0" fontId="24" fillId="0" borderId="0" xfId="0" applyFont="1" applyAlignment="1" applyProtection="1">
      <alignment horizontal="left"/>
      <protection hidden="1"/>
    </xf>
    <xf numFmtId="0" fontId="0" fillId="0" borderId="0" xfId="0" applyAlignment="1"/>
    <xf numFmtId="0" fontId="7" fillId="0" borderId="28" xfId="0" applyFont="1" applyBorder="1" applyAlignment="1" applyProtection="1">
      <alignment horizontal="center" vertical="top"/>
      <protection hidden="1"/>
    </xf>
    <xf numFmtId="0" fontId="7" fillId="0" borderId="28" xfId="0" applyFont="1" applyBorder="1" applyAlignment="1">
      <alignment horizontal="center"/>
    </xf>
    <xf numFmtId="0" fontId="7" fillId="0" borderId="28" xfId="0" applyFont="1" applyBorder="1" applyAlignment="1"/>
    <xf numFmtId="0" fontId="7" fillId="0" borderId="0" xfId="0" applyFont="1" applyFill="1" applyBorder="1" applyAlignment="1" applyProtection="1">
      <alignment horizontal="center" vertical="top"/>
      <protection hidden="1"/>
    </xf>
    <xf numFmtId="0" fontId="7" fillId="0" borderId="0" xfId="0" applyFont="1" applyFill="1" applyBorder="1" applyAlignment="1" applyProtection="1">
      <alignment horizont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right" vertical="center" wrapText="1"/>
      <protection hidden="1"/>
    </xf>
    <xf numFmtId="0" fontId="7" fillId="0" borderId="22" xfId="0" applyFont="1" applyBorder="1" applyAlignment="1" applyProtection="1">
      <alignment horizontal="right" wrapText="1"/>
      <protection hidden="1"/>
    </xf>
    <xf numFmtId="49" fontId="6" fillId="6" borderId="21" xfId="3" applyNumberFormat="1" applyFill="1" applyBorder="1" applyAlignment="1" applyProtection="1">
      <alignment horizontal="left" vertical="center"/>
      <protection locked="0" hidden="1"/>
    </xf>
    <xf numFmtId="49" fontId="10" fillId="0" borderId="26" xfId="0" applyNumberFormat="1" applyFont="1" applyBorder="1" applyAlignment="1" applyProtection="1">
      <alignment horizontal="left" vertical="center"/>
      <protection locked="0" hidden="1"/>
    </xf>
    <xf numFmtId="49" fontId="10" fillId="0" borderId="27" xfId="0" applyNumberFormat="1" applyFont="1" applyBorder="1" applyAlignment="1" applyProtection="1">
      <alignment horizontal="left" vertical="center"/>
      <protection locked="0" hidden="1"/>
    </xf>
    <xf numFmtId="0" fontId="7" fillId="0" borderId="0" xfId="0" applyFont="1" applyAlignment="1" applyProtection="1">
      <alignment horizontal="right" vertical="center"/>
      <protection hidden="1"/>
    </xf>
    <xf numFmtId="0" fontId="7" fillId="0" borderId="22" xfId="0" applyFont="1" applyBorder="1" applyAlignment="1" applyProtection="1">
      <alignment horizontal="right"/>
      <protection hidden="1"/>
    </xf>
    <xf numFmtId="49" fontId="10" fillId="6" borderId="21" xfId="0" applyNumberFormat="1" applyFont="1" applyFill="1" applyBorder="1" applyAlignment="1" applyProtection="1">
      <alignment horizontal="left" vertical="center"/>
      <protection locked="0" hidden="1"/>
    </xf>
    <xf numFmtId="0" fontId="7" fillId="0" borderId="27" xfId="0" applyFont="1" applyBorder="1" applyAlignment="1">
      <alignment horizontal="left" vertical="center"/>
    </xf>
    <xf numFmtId="0" fontId="10" fillId="6" borderId="21" xfId="0" applyFont="1" applyFill="1" applyBorder="1" applyAlignment="1" applyProtection="1">
      <alignment horizontal="left" vertical="center"/>
      <protection locked="0" hidden="1"/>
    </xf>
    <xf numFmtId="0" fontId="10" fillId="0" borderId="26" xfId="0" applyFont="1" applyBorder="1" applyAlignment="1" applyProtection="1">
      <alignment horizontal="left" vertical="center"/>
      <protection locked="0" hidden="1"/>
    </xf>
    <xf numFmtId="0" fontId="7" fillId="0" borderId="0" xfId="0" applyFont="1" applyBorder="1" applyAlignment="1" applyProtection="1">
      <alignment horizontal="center" vertical="top"/>
      <protection hidden="1"/>
    </xf>
    <xf numFmtId="0" fontId="7" fillId="0" borderId="0" xfId="0" applyFont="1" applyBorder="1" applyAlignment="1" applyProtection="1">
      <alignment horizontal="center"/>
      <protection hidden="1"/>
    </xf>
    <xf numFmtId="0" fontId="7" fillId="0" borderId="6" xfId="0" applyFont="1" applyBorder="1" applyAlignment="1" applyProtection="1">
      <alignment horizontal="center"/>
      <protection hidden="1"/>
    </xf>
    <xf numFmtId="0" fontId="10" fillId="6" borderId="21" xfId="0" applyFont="1" applyFill="1" applyBorder="1" applyAlignment="1" applyProtection="1">
      <alignment horizontal="right" vertical="center"/>
      <protection locked="0" hidden="1"/>
    </xf>
    <xf numFmtId="0" fontId="7" fillId="0" borderId="26" xfId="0" applyFont="1" applyBorder="1" applyAlignment="1"/>
    <xf numFmtId="0" fontId="7" fillId="0" borderId="27" xfId="0" applyFont="1" applyBorder="1" applyAlignment="1"/>
    <xf numFmtId="49" fontId="10" fillId="6" borderId="21" xfId="0" applyNumberFormat="1" applyFont="1" applyFill="1" applyBorder="1" applyAlignment="1" applyProtection="1">
      <alignment horizontal="center" vertical="center"/>
      <protection locked="0" hidden="1"/>
    </xf>
    <xf numFmtId="49" fontId="10" fillId="0" borderId="27" xfId="0" applyNumberFormat="1" applyFont="1" applyBorder="1" applyAlignment="1" applyProtection="1">
      <alignment horizontal="center" vertical="center"/>
      <protection locked="0" hidden="1"/>
    </xf>
    <xf numFmtId="0" fontId="7" fillId="0" borderId="0" xfId="0" applyFont="1" applyBorder="1" applyAlignment="1" applyProtection="1">
      <alignment vertical="top" wrapText="1"/>
      <protection hidden="1"/>
    </xf>
    <xf numFmtId="0" fontId="7" fillId="0" borderId="0" xfId="0" applyFont="1" applyBorder="1" applyAlignment="1" applyProtection="1">
      <alignment wrapText="1"/>
      <protection hidden="1"/>
    </xf>
    <xf numFmtId="0" fontId="7" fillId="0" borderId="26" xfId="0" applyFont="1" applyBorder="1" applyAlignment="1">
      <alignment horizontal="left"/>
    </xf>
    <xf numFmtId="0" fontId="7" fillId="0" borderId="27" xfId="0" applyFont="1" applyBorder="1" applyAlignment="1">
      <alignment horizontal="left"/>
    </xf>
    <xf numFmtId="0" fontId="7" fillId="0" borderId="4" xfId="0" applyFont="1" applyBorder="1" applyAlignment="1" applyProtection="1">
      <alignment horizontal="right" vertical="center"/>
      <protection hidden="1"/>
    </xf>
    <xf numFmtId="0" fontId="7" fillId="0" borderId="0" xfId="0" applyFont="1" applyBorder="1" applyAlignment="1" applyProtection="1">
      <alignment horizontal="right"/>
      <protection hidden="1"/>
    </xf>
    <xf numFmtId="0" fontId="4" fillId="0" borderId="0" xfId="0" applyFont="1" applyAlignment="1" applyProtection="1">
      <alignment horizontal="center" vertical="center"/>
      <protection hidden="1"/>
    </xf>
    <xf numFmtId="0" fontId="4" fillId="0" borderId="0" xfId="0" applyFont="1" applyAlignment="1">
      <alignment horizontal="center" vertical="center"/>
    </xf>
    <xf numFmtId="0" fontId="4"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xf>
    <xf numFmtId="0" fontId="10" fillId="6" borderId="4" xfId="0" applyFont="1" applyFill="1" applyBorder="1" applyAlignment="1" applyProtection="1">
      <alignment horizontal="center" vertical="center" wrapText="1"/>
      <protection locked="0" hidden="1"/>
    </xf>
    <xf numFmtId="0" fontId="10" fillId="6" borderId="0" xfId="0" applyFont="1" applyFill="1" applyBorder="1" applyAlignment="1" applyProtection="1">
      <alignment horizontal="center" vertical="center" wrapText="1"/>
      <protection locked="0" hidden="1"/>
    </xf>
    <xf numFmtId="0" fontId="7" fillId="0" borderId="0" xfId="0" applyFont="1" applyBorder="1" applyAlignment="1" applyProtection="1">
      <alignment horizontal="right" vertical="center" wrapText="1"/>
      <protection hidden="1"/>
    </xf>
    <xf numFmtId="0" fontId="7" fillId="0" borderId="0" xfId="0" applyFont="1" applyBorder="1" applyAlignment="1" applyProtection="1">
      <alignment horizontal="right" wrapText="1"/>
      <protection hidden="1"/>
    </xf>
    <xf numFmtId="0" fontId="7" fillId="0" borderId="0" xfId="0" applyFont="1" applyAlignment="1" applyProtection="1">
      <alignment horizontal="right" wrapText="1"/>
      <protection hidden="1"/>
    </xf>
    <xf numFmtId="0" fontId="7" fillId="0" borderId="26" xfId="0" applyFont="1" applyBorder="1" applyAlignment="1">
      <alignment horizontal="left" vertical="center"/>
    </xf>
    <xf numFmtId="0" fontId="6" fillId="6" borderId="21" xfId="3" applyFill="1" applyBorder="1" applyAlignment="1" applyProtection="1">
      <protection locked="0" hidden="1"/>
    </xf>
    <xf numFmtId="0" fontId="10" fillId="0" borderId="26" xfId="0" applyFont="1" applyBorder="1" applyAlignment="1" applyProtection="1">
      <protection locked="0" hidden="1"/>
    </xf>
    <xf numFmtId="0" fontId="10" fillId="0" borderId="27" xfId="0" applyFont="1" applyBorder="1" applyAlignment="1" applyProtection="1">
      <protection locked="0" hidden="1"/>
    </xf>
    <xf numFmtId="1" fontId="10" fillId="6" borderId="21" xfId="0" applyNumberFormat="1" applyFont="1" applyFill="1" applyBorder="1" applyAlignment="1" applyProtection="1">
      <alignment horizontal="center" vertical="center"/>
      <protection locked="0" hidden="1"/>
    </xf>
    <xf numFmtId="1" fontId="10" fillId="6" borderId="27" xfId="0" applyNumberFormat="1" applyFont="1" applyFill="1" applyBorder="1" applyAlignment="1" applyProtection="1">
      <alignment horizontal="center" vertical="center"/>
      <protection locked="0" hidden="1"/>
    </xf>
    <xf numFmtId="0" fontId="8" fillId="0" borderId="0" xfId="0" applyFont="1" applyAlignment="1"/>
    <xf numFmtId="0" fontId="10" fillId="0" borderId="0" xfId="0" applyFont="1" applyFill="1" applyBorder="1" applyAlignment="1" applyProtection="1">
      <alignment horizontal="left" vertical="center" wrapText="1"/>
      <protection hidden="1"/>
    </xf>
    <xf numFmtId="0" fontId="10" fillId="0" borderId="22" xfId="0" applyFont="1" applyFill="1" applyBorder="1" applyAlignment="1" applyProtection="1">
      <alignment horizontal="left" vertical="center" wrapText="1"/>
      <protection hidden="1"/>
    </xf>
    <xf numFmtId="0" fontId="11" fillId="0" borderId="0" xfId="0" applyFont="1" applyBorder="1" applyAlignment="1" applyProtection="1">
      <alignment horizontal="center" vertical="center" wrapText="1"/>
      <protection hidden="1"/>
    </xf>
    <xf numFmtId="0" fontId="7" fillId="0" borderId="0" xfId="0" applyFont="1" applyAlignment="1" applyProtection="1">
      <alignment wrapText="1"/>
      <protection hidden="1"/>
    </xf>
    <xf numFmtId="0" fontId="5" fillId="0" borderId="0" xfId="0" applyFont="1" applyBorder="1" applyAlignment="1" applyProtection="1">
      <alignment horizontal="right" vertical="center" wrapText="1"/>
      <protection hidden="1"/>
    </xf>
    <xf numFmtId="0" fontId="5" fillId="0" borderId="22" xfId="0" applyFont="1" applyBorder="1" applyAlignment="1" applyProtection="1">
      <alignment horizontal="right" wrapText="1"/>
      <protection hidden="1"/>
    </xf>
    <xf numFmtId="0" fontId="10" fillId="0" borderId="12"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2" fillId="5" borderId="0" xfId="0" applyFont="1" applyFill="1" applyBorder="1" applyAlignment="1">
      <alignment vertical="center" wrapText="1"/>
    </xf>
    <xf numFmtId="0" fontId="2" fillId="5" borderId="22" xfId="0" applyFont="1" applyFill="1" applyBorder="1" applyAlignment="1">
      <alignment vertical="center" wrapText="1"/>
    </xf>
    <xf numFmtId="0" fontId="10" fillId="0" borderId="16"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3" fillId="7" borderId="10" xfId="0" applyFont="1" applyFill="1" applyBorder="1" applyAlignment="1" applyProtection="1">
      <alignment horizontal="center" vertical="center" wrapText="1"/>
      <protection hidden="1"/>
    </xf>
    <xf numFmtId="0" fontId="8" fillId="0" borderId="0" xfId="0" applyFont="1" applyBorder="1" applyAlignment="1">
      <alignment horizontal="center"/>
    </xf>
    <xf numFmtId="0" fontId="13" fillId="0" borderId="0" xfId="0" applyFont="1" applyBorder="1" applyAlignment="1"/>
    <xf numFmtId="0" fontId="13" fillId="0" borderId="0" xfId="0" applyFont="1" applyBorder="1" applyAlignment="1">
      <alignment horizontal="center" vertical="top"/>
    </xf>
    <xf numFmtId="0" fontId="13" fillId="0" borderId="22" xfId="0" applyFont="1" applyBorder="1" applyAlignment="1"/>
    <xf numFmtId="14" fontId="2" fillId="6" borderId="29" xfId="0" applyNumberFormat="1" applyFont="1" applyFill="1" applyBorder="1" applyAlignment="1" applyProtection="1">
      <alignment horizontal="center" vertical="center"/>
      <protection locked="0" hidden="1"/>
    </xf>
    <xf numFmtId="0" fontId="13" fillId="0" borderId="30" xfId="0" applyFont="1" applyBorder="1" applyAlignment="1"/>
    <xf numFmtId="0" fontId="2" fillId="0" borderId="26" xfId="0" applyFont="1" applyFill="1" applyBorder="1" applyAlignment="1">
      <alignment horizontal="center"/>
    </xf>
    <xf numFmtId="0" fontId="13" fillId="0" borderId="26" xfId="0" applyFont="1" applyBorder="1" applyAlignment="1">
      <alignment horizontal="center"/>
    </xf>
    <xf numFmtId="0" fontId="10" fillId="7" borderId="31" xfId="0" applyFont="1" applyFill="1" applyBorder="1" applyAlignment="1" applyProtection="1">
      <alignment horizontal="center" vertical="center"/>
      <protection hidden="1"/>
    </xf>
    <xf numFmtId="0" fontId="10" fillId="7" borderId="32" xfId="0" applyFont="1" applyFill="1" applyBorder="1" applyAlignment="1" applyProtection="1">
      <alignment horizontal="center" vertical="center"/>
      <protection hidden="1"/>
    </xf>
    <xf numFmtId="0" fontId="10" fillId="7" borderId="20" xfId="0" applyFont="1" applyFill="1" applyBorder="1" applyAlignment="1" applyProtection="1">
      <alignment horizontal="center" vertical="center"/>
      <protection hidden="1"/>
    </xf>
    <xf numFmtId="0" fontId="2" fillId="6" borderId="29" xfId="0" applyFont="1" applyFill="1" applyBorder="1" applyAlignment="1" applyProtection="1">
      <alignment horizontal="left" vertical="center"/>
      <protection locked="0" hidden="1"/>
    </xf>
    <xf numFmtId="0" fontId="13" fillId="0" borderId="37" xfId="0" applyFont="1" applyBorder="1" applyAlignment="1">
      <alignment horizontal="left" vertical="center"/>
    </xf>
    <xf numFmtId="0" fontId="13" fillId="0" borderId="37" xfId="0" applyFont="1" applyBorder="1" applyAlignment="1"/>
    <xf numFmtId="0" fontId="10" fillId="7" borderId="3" xfId="0" applyFont="1" applyFill="1" applyBorder="1" applyAlignment="1" applyProtection="1">
      <alignment horizontal="center" vertical="center" wrapText="1"/>
      <protection hidden="1"/>
    </xf>
    <xf numFmtId="0" fontId="3" fillId="7" borderId="29" xfId="0" applyFont="1" applyFill="1" applyBorder="1" applyAlignment="1" applyProtection="1">
      <alignment horizontal="center" vertical="center" wrapText="1"/>
      <protection hidden="1"/>
    </xf>
    <xf numFmtId="0" fontId="13" fillId="0" borderId="30" xfId="0" applyFont="1" applyBorder="1" applyAlignment="1">
      <alignment horizontal="center" vertical="center" wrapText="1"/>
    </xf>
    <xf numFmtId="0" fontId="10" fillId="5" borderId="29" xfId="0" applyFont="1" applyFill="1" applyBorder="1" applyAlignment="1">
      <alignment horizontal="left" vertical="center" wrapText="1"/>
    </xf>
    <xf numFmtId="0" fontId="10" fillId="5" borderId="37" xfId="0" applyFont="1" applyFill="1" applyBorder="1" applyAlignment="1">
      <alignment horizontal="left" vertical="center" wrapText="1"/>
    </xf>
    <xf numFmtId="0" fontId="13" fillId="5" borderId="37" xfId="0" applyFont="1" applyFill="1" applyBorder="1" applyAlignment="1">
      <alignment horizontal="left" vertical="center" wrapText="1"/>
    </xf>
    <xf numFmtId="0" fontId="13" fillId="5" borderId="30"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3" fillId="0" borderId="6" xfId="0" applyFont="1" applyBorder="1" applyAlignment="1">
      <alignment vertical="center"/>
    </xf>
    <xf numFmtId="0" fontId="13" fillId="0" borderId="43" xfId="0" applyFont="1" applyBorder="1" applyAlignment="1">
      <alignment vertical="center"/>
    </xf>
    <xf numFmtId="0" fontId="4" fillId="0" borderId="16"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13" fillId="5" borderId="37" xfId="0" applyFont="1" applyFill="1" applyBorder="1" applyAlignment="1">
      <alignment vertical="center"/>
    </xf>
    <xf numFmtId="0" fontId="13" fillId="5" borderId="30" xfId="0" applyFont="1" applyFill="1" applyBorder="1" applyAlignment="1">
      <alignment vertical="center"/>
    </xf>
    <xf numFmtId="0" fontId="10" fillId="7" borderId="9" xfId="0" applyFont="1" applyFill="1" applyBorder="1" applyAlignment="1" applyProtection="1">
      <alignment horizontal="center" vertical="center" wrapText="1"/>
      <protection hidden="1"/>
    </xf>
    <xf numFmtId="0" fontId="10" fillId="7" borderId="40" xfId="0" applyFont="1" applyFill="1" applyBorder="1" applyAlignment="1" applyProtection="1">
      <alignment horizontal="center" vertical="center" wrapText="1"/>
      <protection hidden="1"/>
    </xf>
    <xf numFmtId="0" fontId="10" fillId="7" borderId="41" xfId="0" applyFont="1" applyFill="1" applyBorder="1" applyAlignment="1" applyProtection="1">
      <alignment horizontal="center" vertical="center" wrapText="1"/>
      <protection hidden="1"/>
    </xf>
    <xf numFmtId="0" fontId="10" fillId="5" borderId="21" xfId="0" applyFont="1" applyFill="1" applyBorder="1" applyAlignment="1">
      <alignment horizontal="left" vertical="center" wrapText="1"/>
    </xf>
    <xf numFmtId="0" fontId="13" fillId="5" borderId="26" xfId="0" applyFont="1" applyFill="1" applyBorder="1" applyAlignment="1">
      <alignment horizontal="left" vertical="center" wrapText="1"/>
    </xf>
    <xf numFmtId="0" fontId="13" fillId="5" borderId="27" xfId="0" applyFont="1" applyFill="1" applyBorder="1" applyAlignment="1">
      <alignment horizontal="left" vertical="center" wrapText="1"/>
    </xf>
    <xf numFmtId="0" fontId="8" fillId="0" borderId="0" xfId="0" applyFont="1" applyAlignment="1">
      <alignment horizontal="center"/>
    </xf>
    <xf numFmtId="0" fontId="0" fillId="0" borderId="30" xfId="0" applyBorder="1" applyAlignment="1">
      <alignment horizontal="center"/>
    </xf>
    <xf numFmtId="0" fontId="13" fillId="0" borderId="30" xfId="0" applyFont="1" applyBorder="1" applyAlignment="1">
      <alignment horizontal="left" vertical="center"/>
    </xf>
    <xf numFmtId="0" fontId="10" fillId="8" borderId="29" xfId="0" applyFont="1" applyFill="1" applyBorder="1" applyAlignment="1">
      <alignment horizontal="left" vertical="center" wrapText="1"/>
    </xf>
    <xf numFmtId="0" fontId="10" fillId="8" borderId="37" xfId="0" applyFont="1" applyFill="1" applyBorder="1" applyAlignment="1">
      <alignment horizontal="left" vertical="center" wrapText="1"/>
    </xf>
    <xf numFmtId="0" fontId="13" fillId="8" borderId="37" xfId="0" applyFont="1" applyFill="1" applyBorder="1" applyAlignment="1">
      <alignment vertical="center" wrapText="1"/>
    </xf>
    <xf numFmtId="0" fontId="13" fillId="8" borderId="30" xfId="0" applyFont="1" applyFill="1" applyBorder="1" applyAlignment="1">
      <alignment vertical="center" wrapText="1"/>
    </xf>
    <xf numFmtId="0" fontId="2" fillId="6" borderId="37" xfId="0" applyFont="1" applyFill="1" applyBorder="1" applyAlignment="1" applyProtection="1">
      <alignment horizontal="left" vertical="center"/>
      <protection locked="0" hidden="1"/>
    </xf>
    <xf numFmtId="0" fontId="2" fillId="6" borderId="30" xfId="0" applyFont="1" applyFill="1" applyBorder="1" applyAlignment="1" applyProtection="1">
      <alignment horizontal="left" vertical="center"/>
      <protection locked="0" hidden="1"/>
    </xf>
    <xf numFmtId="0" fontId="10" fillId="7" borderId="8"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8" fillId="0" borderId="0" xfId="0" applyFont="1" applyFill="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xf>
    <xf numFmtId="0" fontId="13" fillId="0" borderId="0" xfId="0" applyFont="1" applyAlignment="1"/>
    <xf numFmtId="0" fontId="0" fillId="0" borderId="30" xfId="0" applyBorder="1" applyAlignment="1">
      <alignment vertical="center"/>
    </xf>
    <xf numFmtId="0" fontId="2" fillId="0" borderId="26" xfId="0" applyFont="1" applyFill="1" applyBorder="1" applyAlignment="1">
      <alignment horizontal="left" wrapText="1"/>
    </xf>
    <xf numFmtId="0" fontId="7" fillId="0" borderId="16"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6" xfId="0" applyFont="1" applyBorder="1" applyAlignment="1">
      <alignment vertical="center" wrapText="1"/>
    </xf>
    <xf numFmtId="0" fontId="7" fillId="0" borderId="12"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2" fillId="0" borderId="29"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3" fillId="0" borderId="37" xfId="0" applyFont="1" applyFill="1" applyBorder="1" applyAlignment="1">
      <alignment vertical="center" wrapText="1"/>
    </xf>
    <xf numFmtId="0" fontId="23" fillId="0" borderId="30" xfId="0" applyFont="1" applyFill="1" applyBorder="1" applyAlignment="1">
      <alignment vertical="center" wrapText="1"/>
    </xf>
    <xf numFmtId="0" fontId="18" fillId="6" borderId="29" xfId="0" applyFont="1" applyFill="1" applyBorder="1" applyAlignment="1" applyProtection="1">
      <alignment horizontal="left" vertical="center"/>
      <protection locked="0" hidden="1"/>
    </xf>
    <xf numFmtId="0" fontId="18" fillId="6" borderId="37" xfId="0" applyFont="1" applyFill="1" applyBorder="1" applyAlignment="1" applyProtection="1">
      <alignment horizontal="left" vertical="center"/>
      <protection locked="0" hidden="1"/>
    </xf>
    <xf numFmtId="0" fontId="18" fillId="6" borderId="30" xfId="0" applyFont="1" applyFill="1" applyBorder="1" applyAlignment="1" applyProtection="1">
      <alignment horizontal="left" vertical="center"/>
      <protection locked="0" hidden="1"/>
    </xf>
    <xf numFmtId="0" fontId="22" fillId="7" borderId="8" xfId="0" applyFont="1" applyFill="1" applyBorder="1" applyAlignment="1">
      <alignment horizontal="center" vertical="center" wrapText="1"/>
    </xf>
    <xf numFmtId="49" fontId="20" fillId="7" borderId="10"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xf numFmtId="0" fontId="18" fillId="0" borderId="26" xfId="0" applyFont="1" applyFill="1" applyBorder="1" applyAlignment="1">
      <alignment horizontal="left" vertical="top" wrapText="1"/>
    </xf>
    <xf numFmtId="0" fontId="7" fillId="0" borderId="26" xfId="0" applyFont="1" applyBorder="1" applyAlignment="1">
      <alignment horizontal="center" wrapText="1"/>
    </xf>
    <xf numFmtId="0" fontId="18" fillId="0" borderId="26" xfId="0" applyFont="1" applyFill="1" applyBorder="1" applyAlignment="1">
      <alignment horizontal="center"/>
    </xf>
    <xf numFmtId="0" fontId="19" fillId="0" borderId="26" xfId="0" applyFont="1" applyBorder="1" applyAlignment="1">
      <alignment horizontal="center"/>
    </xf>
    <xf numFmtId="0" fontId="34" fillId="0" borderId="0" xfId="0" applyFont="1" applyFill="1" applyAlignment="1">
      <alignment vertical="top"/>
    </xf>
    <xf numFmtId="0" fontId="32" fillId="0" borderId="0" xfId="0" applyFont="1" applyFill="1" applyAlignment="1">
      <alignment vertical="top"/>
    </xf>
    <xf numFmtId="0" fontId="40" fillId="0" borderId="0" xfId="0" applyFont="1" applyFill="1" applyAlignment="1">
      <alignment wrapText="1"/>
    </xf>
    <xf numFmtId="0" fontId="34" fillId="0" borderId="0" xfId="0" applyFont="1" applyFill="1" applyAlignment="1">
      <alignment horizontal="center" vertical="top"/>
    </xf>
    <xf numFmtId="0" fontId="33" fillId="0" borderId="0" xfId="0" applyFont="1" applyFill="1" applyAlignment="1">
      <alignment horizontal="left" vertical="top" wrapText="1"/>
    </xf>
    <xf numFmtId="0" fontId="34" fillId="0" borderId="0" xfId="0" applyFont="1" applyFill="1" applyAlignment="1">
      <alignment horizontal="center" vertical="center"/>
    </xf>
    <xf numFmtId="0" fontId="52" fillId="0" borderId="0" xfId="0" applyFont="1" applyFill="1" applyAlignment="1">
      <alignment horizontal="left" vertical="top" wrapText="1"/>
    </xf>
    <xf numFmtId="0" fontId="53" fillId="0" borderId="0" xfId="0" applyFont="1" applyFill="1" applyAlignment="1">
      <alignment horizontal="left" vertical="top" wrapText="1"/>
    </xf>
    <xf numFmtId="0" fontId="34" fillId="0" borderId="0" xfId="0" applyFont="1" applyFill="1" applyAlignment="1">
      <alignment horizontal="left" vertical="top" wrapText="1"/>
    </xf>
    <xf numFmtId="0" fontId="33" fillId="0" borderId="0" xfId="0" applyFont="1" applyFill="1" applyAlignment="1">
      <alignment horizontal="left" vertical="center" wrapText="1"/>
    </xf>
    <xf numFmtId="0" fontId="34" fillId="0" borderId="0" xfId="0" applyFont="1" applyFill="1" applyBorder="1" applyAlignment="1">
      <alignment vertical="top"/>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50" fillId="0" borderId="0" xfId="0" applyFont="1" applyFill="1" applyAlignment="1">
      <alignment horizontal="left" vertical="top" wrapText="1"/>
    </xf>
    <xf numFmtId="0" fontId="33" fillId="0" borderId="0" xfId="0" applyFont="1" applyFill="1" applyAlignment="1">
      <alignment horizontal="left" wrapText="1"/>
    </xf>
    <xf numFmtId="0" fontId="33" fillId="0" borderId="0" xfId="0" applyFont="1" applyFill="1" applyAlignment="1">
      <alignment horizontal="left" vertical="top"/>
    </xf>
    <xf numFmtId="0" fontId="34" fillId="0" borderId="0" xfId="0" applyFont="1" applyFill="1" applyAlignment="1">
      <alignment horizontal="left" vertical="top"/>
    </xf>
    <xf numFmtId="0" fontId="42" fillId="0" borderId="0" xfId="0" applyFont="1" applyFill="1" applyAlignment="1">
      <alignment horizontal="left" vertical="top"/>
    </xf>
    <xf numFmtId="0" fontId="43" fillId="0" borderId="0" xfId="0" applyFont="1" applyFill="1" applyAlignment="1">
      <alignment horizontal="left" vertical="top" wrapText="1"/>
    </xf>
    <xf numFmtId="0" fontId="38" fillId="0" borderId="0" xfId="0" applyFont="1" applyFill="1" applyAlignment="1">
      <alignment vertical="top"/>
    </xf>
    <xf numFmtId="0" fontId="37" fillId="0" borderId="0" xfId="0" applyFont="1" applyFill="1" applyAlignment="1">
      <alignment horizontal="justify" vertical="top"/>
    </xf>
    <xf numFmtId="0" fontId="33" fillId="0" borderId="0" xfId="0" applyFont="1" applyFill="1" applyAlignment="1">
      <alignment horizontal="justify" vertical="top"/>
    </xf>
    <xf numFmtId="0" fontId="53" fillId="0" borderId="0" xfId="0" applyFont="1" applyFill="1" applyAlignment="1">
      <alignment vertical="top"/>
    </xf>
    <xf numFmtId="0" fontId="36" fillId="0" borderId="0" xfId="0" applyFont="1" applyFill="1" applyAlignment="1">
      <alignment horizontal="left" vertical="top" wrapText="1"/>
    </xf>
    <xf numFmtId="0" fontId="34" fillId="0" borderId="0" xfId="0" applyFont="1" applyFill="1" applyAlignment="1">
      <alignment horizontal="justify" vertical="top"/>
    </xf>
    <xf numFmtId="0" fontId="65" fillId="0" borderId="0" xfId="134" applyFont="1" applyFill="1" applyBorder="1" applyAlignment="1">
      <alignment horizontal="left"/>
    </xf>
    <xf numFmtId="3" fontId="65" fillId="0" borderId="0" xfId="134" applyNumberFormat="1" applyFont="1" applyFill="1" applyBorder="1" applyAlignment="1">
      <alignment horizontal="left"/>
    </xf>
    <xf numFmtId="0" fontId="0" fillId="0" borderId="0" xfId="134" applyFont="1" applyFill="1" applyAlignment="1"/>
    <xf numFmtId="0" fontId="0" fillId="0" borderId="0" xfId="134" applyFont="1" applyFill="1"/>
    <xf numFmtId="3" fontId="0" fillId="0" borderId="0" xfId="134" applyNumberFormat="1" applyFont="1" applyFill="1" applyAlignment="1"/>
  </cellXfs>
  <cellStyles count="135">
    <cellStyle name="Bilješka" xfId="1"/>
    <cellStyle name="Comma" xfId="133" builtinId="3"/>
    <cellStyle name="Dobro" xfId="2"/>
    <cellStyle name="Hyperlink" xfId="3" builtinId="8"/>
    <cellStyle name="Izlaz" xfId="4"/>
    <cellStyle name="Naslov" xfId="5"/>
    <cellStyle name="Normal" xfId="0" builtinId="0"/>
    <cellStyle name="Normal 2" xfId="6"/>
    <cellStyle name="Normal 2 10" xfId="7"/>
    <cellStyle name="Normal 2 11" xfId="8"/>
    <cellStyle name="Normal 2 12" xfId="9"/>
    <cellStyle name="Normal 2 13" xfId="10"/>
    <cellStyle name="Normal 2 14" xfId="11"/>
    <cellStyle name="Normal 2 15" xfId="12"/>
    <cellStyle name="Normal 2 16" xfId="13"/>
    <cellStyle name="Normal 2 2" xfId="14"/>
    <cellStyle name="Normal 2 3" xfId="15"/>
    <cellStyle name="Normal 2 3 2" xfId="16"/>
    <cellStyle name="Normal 2 3 2 2" xfId="17"/>
    <cellStyle name="Normal 2 3 2 3" xfId="18"/>
    <cellStyle name="Normal 2 3 2 4" xfId="19"/>
    <cellStyle name="Normal 2 3 2 5" xfId="20"/>
    <cellStyle name="Normal 2 3 2 6" xfId="21"/>
    <cellStyle name="Normal 2 3 2 7" xfId="22"/>
    <cellStyle name="Normal 2 3 2 8" xfId="23"/>
    <cellStyle name="Normal 2 3 3" xfId="24"/>
    <cellStyle name="Normal 2 3 4" xfId="25"/>
    <cellStyle name="Normal 2 3 5" xfId="26"/>
    <cellStyle name="Normal 2 3 6" xfId="27"/>
    <cellStyle name="Normal 2 3 7" xfId="28"/>
    <cellStyle name="Normal 2 3 8" xfId="29"/>
    <cellStyle name="Normal 2 3 9" xfId="30"/>
    <cellStyle name="Normal 2 4" xfId="31"/>
    <cellStyle name="Normal 2 4 2" xfId="32"/>
    <cellStyle name="Normal 2 4 2 2" xfId="33"/>
    <cellStyle name="Normal 2 4 2 3" xfId="34"/>
    <cellStyle name="Normal 2 4 2 4" xfId="35"/>
    <cellStyle name="Normal 2 4 2 5" xfId="36"/>
    <cellStyle name="Normal 2 4 2 6" xfId="37"/>
    <cellStyle name="Normal 2 4 2 7" xfId="38"/>
    <cellStyle name="Normal 2 4 2 8" xfId="39"/>
    <cellStyle name="Normal 2 4 3" xfId="40"/>
    <cellStyle name="Normal 2 4 4" xfId="41"/>
    <cellStyle name="Normal 2 4 5" xfId="42"/>
    <cellStyle name="Normal 2 4 6" xfId="43"/>
    <cellStyle name="Normal 2 4 7" xfId="44"/>
    <cellStyle name="Normal 2 4 8" xfId="45"/>
    <cellStyle name="Normal 2 4 9" xfId="46"/>
    <cellStyle name="Normal 2 5" xfId="47"/>
    <cellStyle name="Normal 2 5 2" xfId="48"/>
    <cellStyle name="Normal 2 5 2 2" xfId="49"/>
    <cellStyle name="Normal 2 5 2 3" xfId="50"/>
    <cellStyle name="Normal 2 5 2 4" xfId="51"/>
    <cellStyle name="Normal 2 5 2 5" xfId="52"/>
    <cellStyle name="Normal 2 5 2 6" xfId="53"/>
    <cellStyle name="Normal 2 5 2 7" xfId="54"/>
    <cellStyle name="Normal 2 5 2 8" xfId="55"/>
    <cellStyle name="Normal 2 5 3" xfId="56"/>
    <cellStyle name="Normal 2 5 4" xfId="57"/>
    <cellStyle name="Normal 2 5 5" xfId="58"/>
    <cellStyle name="Normal 2 5 6" xfId="59"/>
    <cellStyle name="Normal 2 5 7" xfId="60"/>
    <cellStyle name="Normal 2 5 8" xfId="61"/>
    <cellStyle name="Normal 2 5 9" xfId="62"/>
    <cellStyle name="Normal 2 6" xfId="63"/>
    <cellStyle name="Normal 2 6 2" xfId="64"/>
    <cellStyle name="Normal 2 6 2 2" xfId="65"/>
    <cellStyle name="Normal 2 6 2 3" xfId="66"/>
    <cellStyle name="Normal 2 6 2 4" xfId="67"/>
    <cellStyle name="Normal 2 6 2 5" xfId="68"/>
    <cellStyle name="Normal 2 6 2 6" xfId="69"/>
    <cellStyle name="Normal 2 6 2 7" xfId="70"/>
    <cellStyle name="Normal 2 6 2 8" xfId="71"/>
    <cellStyle name="Normal 2 6 3" xfId="72"/>
    <cellStyle name="Normal 2 6 4" xfId="73"/>
    <cellStyle name="Normal 2 6 5" xfId="74"/>
    <cellStyle name="Normal 2 6 6" xfId="75"/>
    <cellStyle name="Normal 2 6 7" xfId="76"/>
    <cellStyle name="Normal 2 6 8" xfId="77"/>
    <cellStyle name="Normal 2 6 9" xfId="78"/>
    <cellStyle name="Normal 2 7" xfId="79"/>
    <cellStyle name="Normal 2 7 2" xfId="80"/>
    <cellStyle name="Normal 2 7 2 2" xfId="81"/>
    <cellStyle name="Normal 2 7 2 3" xfId="82"/>
    <cellStyle name="Normal 2 7 2 4" xfId="83"/>
    <cellStyle name="Normal 2 7 2 5" xfId="84"/>
    <cellStyle name="Normal 2 7 2 6" xfId="85"/>
    <cellStyle name="Normal 2 7 2 7" xfId="86"/>
    <cellStyle name="Normal 2 7 2 8" xfId="87"/>
    <cellStyle name="Normal 2 7 3" xfId="88"/>
    <cellStyle name="Normal 2 7 4" xfId="89"/>
    <cellStyle name="Normal 2 7 5" xfId="90"/>
    <cellStyle name="Normal 2 7 6" xfId="91"/>
    <cellStyle name="Normal 2 7 7" xfId="92"/>
    <cellStyle name="Normal 2 7 8" xfId="93"/>
    <cellStyle name="Normal 2 7 9" xfId="94"/>
    <cellStyle name="Normal 2 8" xfId="95"/>
    <cellStyle name="Normal 2 8 2" xfId="96"/>
    <cellStyle name="Normal 2 8 2 2" xfId="97"/>
    <cellStyle name="Normal 2 8 2 3" xfId="98"/>
    <cellStyle name="Normal 2 8 2 4" xfId="99"/>
    <cellStyle name="Normal 2 8 2 5" xfId="100"/>
    <cellStyle name="Normal 2 8 2 6" xfId="101"/>
    <cellStyle name="Normal 2 8 2 7" xfId="102"/>
    <cellStyle name="Normal 2 8 2 8" xfId="103"/>
    <cellStyle name="Normal 2 8 3" xfId="104"/>
    <cellStyle name="Normal 2 8 4" xfId="105"/>
    <cellStyle name="Normal 2 8 5" xfId="106"/>
    <cellStyle name="Normal 2 8 6" xfId="107"/>
    <cellStyle name="Normal 2 8 7" xfId="108"/>
    <cellStyle name="Normal 2 8 8" xfId="109"/>
    <cellStyle name="Normal 2 8 9" xfId="110"/>
    <cellStyle name="Normal 2 9" xfId="111"/>
    <cellStyle name="Normal 2 9 2" xfId="112"/>
    <cellStyle name="Normal 2 9 3" xfId="113"/>
    <cellStyle name="Normal 2 9 4" xfId="114"/>
    <cellStyle name="Normal 2 9 5" xfId="115"/>
    <cellStyle name="Normal 2 9 6" xfId="116"/>
    <cellStyle name="Normal 2 9 7" xfId="117"/>
    <cellStyle name="Normal 2 9 8" xfId="118"/>
    <cellStyle name="Normal 3" xfId="134"/>
    <cellStyle name="Obično 10" xfId="119"/>
    <cellStyle name="Obično 11" xfId="120"/>
    <cellStyle name="Obično 12" xfId="121"/>
    <cellStyle name="Obično 13" xfId="122"/>
    <cellStyle name="Obično 14" xfId="123"/>
    <cellStyle name="Obično 2" xfId="124"/>
    <cellStyle name="Obično 3" xfId="125"/>
    <cellStyle name="Obično 4" xfId="126"/>
    <cellStyle name="Obično 5" xfId="127"/>
    <cellStyle name="Obično 6" xfId="128"/>
    <cellStyle name="Obično 7" xfId="129"/>
    <cellStyle name="Obično 8" xfId="130"/>
    <cellStyle name="Obično 9" xfId="131"/>
    <cellStyle name="Tekst upozorenja" xfId="132"/>
  </cellStyles>
  <dxfs count="6">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vetlana.kundovic@optima-telekom.hr" TargetMode="External"/><Relationship Id="rId2" Type="http://schemas.openxmlformats.org/officeDocument/2006/relationships/hyperlink" Target="http://www.optima.hr/" TargetMode="External"/><Relationship Id="rId1" Type="http://schemas.openxmlformats.org/officeDocument/2006/relationships/hyperlink" Target="mailto:info@optim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L63"/>
  <sheetViews>
    <sheetView tabSelected="1" workbookViewId="0">
      <selection sqref="A1:C1"/>
    </sheetView>
  </sheetViews>
  <sheetFormatPr defaultRowHeight="12.75"/>
  <cols>
    <col min="1" max="1" width="9.140625" style="4"/>
    <col min="2" max="2" width="13" style="4" customWidth="1"/>
    <col min="3" max="4" width="9.140625" style="4"/>
    <col min="5" max="5" width="18.42578125" style="4" customWidth="1"/>
    <col min="6" max="6" width="9.140625" style="4"/>
    <col min="7" max="7" width="14" style="4" customWidth="1"/>
    <col min="8" max="8" width="19.28515625" style="4" customWidth="1"/>
    <col min="9" max="9" width="14.42578125" style="4" customWidth="1"/>
    <col min="10" max="16384" width="9.140625" style="4"/>
  </cols>
  <sheetData>
    <row r="1" spans="1:12" ht="15.75">
      <c r="A1" s="461" t="s">
        <v>196</v>
      </c>
      <c r="B1" s="461"/>
      <c r="C1" s="461"/>
      <c r="D1" s="3"/>
      <c r="E1" s="3"/>
      <c r="F1" s="3"/>
      <c r="G1" s="3"/>
      <c r="H1" s="3"/>
      <c r="I1" s="3"/>
      <c r="J1" s="3"/>
      <c r="K1" s="3"/>
      <c r="L1" s="3"/>
    </row>
    <row r="2" spans="1:12">
      <c r="A2" s="462" t="s">
        <v>95</v>
      </c>
      <c r="B2" s="462"/>
      <c r="C2" s="462"/>
      <c r="D2" s="463"/>
      <c r="E2" s="5" t="s">
        <v>200</v>
      </c>
      <c r="F2" s="6"/>
      <c r="G2" s="7" t="s">
        <v>96</v>
      </c>
      <c r="H2" s="5">
        <v>40543</v>
      </c>
      <c r="I2" s="8"/>
      <c r="J2" s="3"/>
      <c r="K2" s="3"/>
      <c r="L2" s="3"/>
    </row>
    <row r="3" spans="1:12">
      <c r="A3" s="9"/>
      <c r="B3" s="9"/>
      <c r="C3" s="9"/>
      <c r="D3" s="9"/>
      <c r="E3" s="10"/>
      <c r="F3" s="10"/>
      <c r="G3" s="9"/>
      <c r="H3" s="9"/>
      <c r="I3" s="11"/>
      <c r="J3" s="3"/>
      <c r="K3" s="3"/>
      <c r="L3" s="3"/>
    </row>
    <row r="4" spans="1:12" ht="15">
      <c r="A4" s="464" t="s">
        <v>171</v>
      </c>
      <c r="B4" s="464"/>
      <c r="C4" s="464"/>
      <c r="D4" s="464"/>
      <c r="E4" s="464"/>
      <c r="F4" s="464"/>
      <c r="G4" s="464"/>
      <c r="H4" s="464"/>
      <c r="I4" s="464"/>
      <c r="J4" s="3"/>
      <c r="K4" s="3"/>
      <c r="L4" s="3"/>
    </row>
    <row r="5" spans="1:12">
      <c r="A5" s="12"/>
      <c r="B5" s="12"/>
      <c r="C5" s="12"/>
      <c r="D5" s="13"/>
      <c r="E5" s="14"/>
      <c r="F5" s="15"/>
      <c r="G5" s="16"/>
      <c r="H5" s="17"/>
      <c r="I5" s="18"/>
      <c r="J5" s="3"/>
      <c r="K5" s="3"/>
      <c r="L5" s="3"/>
    </row>
    <row r="6" spans="1:12">
      <c r="A6" s="424" t="s">
        <v>97</v>
      </c>
      <c r="B6" s="425"/>
      <c r="C6" s="436" t="s">
        <v>201</v>
      </c>
      <c r="D6" s="437"/>
      <c r="E6" s="465"/>
      <c r="F6" s="465"/>
      <c r="G6" s="465"/>
      <c r="H6" s="465"/>
      <c r="I6" s="20"/>
      <c r="J6" s="3"/>
      <c r="K6" s="3"/>
      <c r="L6" s="3"/>
    </row>
    <row r="7" spans="1:12">
      <c r="A7" s="21"/>
      <c r="B7" s="21"/>
      <c r="C7" s="12"/>
      <c r="D7" s="12"/>
      <c r="E7" s="465"/>
      <c r="F7" s="465"/>
      <c r="G7" s="465"/>
      <c r="H7" s="465"/>
      <c r="I7" s="20"/>
      <c r="J7" s="3"/>
      <c r="K7" s="3"/>
      <c r="L7" s="3"/>
    </row>
    <row r="8" spans="1:12">
      <c r="A8" s="466" t="s">
        <v>197</v>
      </c>
      <c r="B8" s="467"/>
      <c r="C8" s="436" t="s">
        <v>458</v>
      </c>
      <c r="D8" s="437"/>
      <c r="E8" s="465"/>
      <c r="F8" s="465"/>
      <c r="G8" s="465"/>
      <c r="H8" s="465"/>
      <c r="I8" s="13"/>
      <c r="J8" s="3"/>
      <c r="K8" s="3"/>
      <c r="L8" s="3"/>
    </row>
    <row r="9" spans="1:12">
      <c r="A9" s="22"/>
      <c r="B9" s="22"/>
      <c r="C9" s="23"/>
      <c r="D9" s="12"/>
      <c r="E9" s="12"/>
      <c r="F9" s="12"/>
      <c r="G9" s="12"/>
      <c r="H9" s="12"/>
      <c r="I9" s="12"/>
      <c r="J9" s="3"/>
      <c r="K9" s="3"/>
      <c r="L9" s="3"/>
    </row>
    <row r="10" spans="1:12">
      <c r="A10" s="452" t="s">
        <v>98</v>
      </c>
      <c r="B10" s="453"/>
      <c r="C10" s="436" t="s">
        <v>202</v>
      </c>
      <c r="D10" s="437"/>
      <c r="E10" s="12"/>
      <c r="F10" s="12"/>
      <c r="G10" s="12"/>
      <c r="H10" s="12"/>
      <c r="I10" s="12"/>
      <c r="J10" s="3"/>
      <c r="K10" s="3"/>
      <c r="L10" s="3"/>
    </row>
    <row r="11" spans="1:12">
      <c r="A11" s="454"/>
      <c r="B11" s="454"/>
      <c r="C11" s="12"/>
      <c r="D11" s="12"/>
      <c r="E11" s="12"/>
      <c r="F11" s="12"/>
      <c r="G11" s="12"/>
      <c r="H11" s="12"/>
      <c r="I11" s="12"/>
      <c r="J11" s="3"/>
      <c r="K11" s="3"/>
      <c r="L11" s="3"/>
    </row>
    <row r="12" spans="1:12">
      <c r="A12" s="424" t="s">
        <v>195</v>
      </c>
      <c r="B12" s="425"/>
      <c r="C12" s="428" t="s">
        <v>459</v>
      </c>
      <c r="D12" s="455"/>
      <c r="E12" s="455"/>
      <c r="F12" s="455"/>
      <c r="G12" s="455"/>
      <c r="H12" s="455"/>
      <c r="I12" s="427"/>
      <c r="J12" s="3"/>
      <c r="K12" s="3"/>
      <c r="L12" s="3"/>
    </row>
    <row r="13" spans="1:12">
      <c r="A13" s="21"/>
      <c r="B13" s="21"/>
      <c r="C13" s="24"/>
      <c r="D13" s="12"/>
      <c r="E13" s="12"/>
      <c r="F13" s="12"/>
      <c r="G13" s="12"/>
      <c r="H13" s="12"/>
      <c r="I13" s="12"/>
      <c r="J13" s="3"/>
      <c r="K13" s="3"/>
      <c r="L13" s="3"/>
    </row>
    <row r="14" spans="1:12">
      <c r="A14" s="424" t="s">
        <v>99</v>
      </c>
      <c r="B14" s="425"/>
      <c r="C14" s="459">
        <v>10010</v>
      </c>
      <c r="D14" s="460"/>
      <c r="E14" s="12"/>
      <c r="F14" s="428" t="s">
        <v>203</v>
      </c>
      <c r="G14" s="455"/>
      <c r="H14" s="455"/>
      <c r="I14" s="427"/>
      <c r="J14" s="3"/>
      <c r="K14" s="3"/>
      <c r="L14" s="3"/>
    </row>
    <row r="15" spans="1:12">
      <c r="A15" s="21"/>
      <c r="B15" s="21"/>
      <c r="C15" s="12"/>
      <c r="D15" s="12"/>
      <c r="E15" s="12"/>
      <c r="F15" s="12"/>
      <c r="G15" s="12"/>
      <c r="H15" s="12"/>
      <c r="I15" s="12"/>
      <c r="J15" s="3"/>
      <c r="K15" s="3"/>
      <c r="L15" s="3"/>
    </row>
    <row r="16" spans="1:12">
      <c r="A16" s="424" t="s">
        <v>100</v>
      </c>
      <c r="B16" s="425"/>
      <c r="C16" s="428" t="s">
        <v>204</v>
      </c>
      <c r="D16" s="455"/>
      <c r="E16" s="455"/>
      <c r="F16" s="455"/>
      <c r="G16" s="455"/>
      <c r="H16" s="455"/>
      <c r="I16" s="427"/>
      <c r="J16" s="3"/>
      <c r="K16" s="3"/>
      <c r="L16" s="3"/>
    </row>
    <row r="17" spans="1:12">
      <c r="A17" s="21"/>
      <c r="B17" s="21"/>
      <c r="C17" s="12"/>
      <c r="D17" s="12"/>
      <c r="E17" s="12"/>
      <c r="F17" s="12"/>
      <c r="G17" s="12"/>
      <c r="H17" s="12"/>
      <c r="I17" s="12"/>
      <c r="J17" s="3"/>
      <c r="K17" s="3"/>
      <c r="L17" s="3"/>
    </row>
    <row r="18" spans="1:12">
      <c r="A18" s="424" t="s">
        <v>101</v>
      </c>
      <c r="B18" s="425"/>
      <c r="C18" s="456" t="s">
        <v>205</v>
      </c>
      <c r="D18" s="457"/>
      <c r="E18" s="457"/>
      <c r="F18" s="457"/>
      <c r="G18" s="457"/>
      <c r="H18" s="457"/>
      <c r="I18" s="458"/>
      <c r="J18" s="3"/>
      <c r="K18" s="3"/>
      <c r="L18" s="3"/>
    </row>
    <row r="19" spans="1:12">
      <c r="A19" s="21"/>
      <c r="B19" s="21"/>
      <c r="C19" s="24"/>
      <c r="D19" s="12"/>
      <c r="E19" s="12"/>
      <c r="F19" s="12"/>
      <c r="G19" s="12"/>
      <c r="H19" s="12"/>
      <c r="I19" s="12"/>
      <c r="J19" s="3"/>
      <c r="K19" s="3"/>
      <c r="L19" s="3"/>
    </row>
    <row r="20" spans="1:12">
      <c r="A20" s="424" t="s">
        <v>102</v>
      </c>
      <c r="B20" s="425"/>
      <c r="C20" s="456" t="s">
        <v>206</v>
      </c>
      <c r="D20" s="457"/>
      <c r="E20" s="457"/>
      <c r="F20" s="457"/>
      <c r="G20" s="457"/>
      <c r="H20" s="457"/>
      <c r="I20" s="458"/>
      <c r="J20" s="3"/>
      <c r="K20" s="3"/>
      <c r="L20" s="3"/>
    </row>
    <row r="21" spans="1:12">
      <c r="A21" s="21"/>
      <c r="B21" s="21"/>
      <c r="C21" s="24"/>
      <c r="D21" s="12"/>
      <c r="E21" s="12"/>
      <c r="F21" s="12"/>
      <c r="G21" s="12"/>
      <c r="H21" s="12"/>
      <c r="I21" s="12"/>
      <c r="J21" s="3"/>
      <c r="K21" s="3"/>
      <c r="L21" s="3"/>
    </row>
    <row r="22" spans="1:12">
      <c r="A22" s="424" t="s">
        <v>131</v>
      </c>
      <c r="B22" s="425"/>
      <c r="C22" s="25">
        <v>133</v>
      </c>
      <c r="D22" s="428"/>
      <c r="E22" s="440"/>
      <c r="F22" s="441"/>
      <c r="G22" s="442"/>
      <c r="H22" s="443"/>
      <c r="I22" s="27"/>
      <c r="J22" s="3"/>
      <c r="K22" s="3"/>
      <c r="L22" s="3"/>
    </row>
    <row r="23" spans="1:12">
      <c r="A23" s="21"/>
      <c r="B23" s="21"/>
      <c r="C23" s="12"/>
      <c r="D23" s="28"/>
      <c r="E23" s="28"/>
      <c r="F23" s="28"/>
      <c r="G23" s="28"/>
      <c r="H23" s="12"/>
      <c r="I23" s="13"/>
      <c r="J23" s="3"/>
      <c r="K23" s="3"/>
      <c r="L23" s="3"/>
    </row>
    <row r="24" spans="1:12">
      <c r="A24" s="424" t="s">
        <v>132</v>
      </c>
      <c r="B24" s="425"/>
      <c r="C24" s="25">
        <v>21</v>
      </c>
      <c r="D24" s="428" t="s">
        <v>207</v>
      </c>
      <c r="E24" s="440"/>
      <c r="F24" s="440"/>
      <c r="G24" s="441"/>
      <c r="H24" s="19" t="s">
        <v>127</v>
      </c>
      <c r="I24" s="29">
        <v>186</v>
      </c>
      <c r="J24" s="3"/>
      <c r="K24" s="3"/>
      <c r="L24" s="3"/>
    </row>
    <row r="25" spans="1:12">
      <c r="A25" s="21"/>
      <c r="B25" s="21"/>
      <c r="C25" s="12"/>
      <c r="D25" s="28"/>
      <c r="E25" s="28"/>
      <c r="F25" s="28"/>
      <c r="G25" s="21"/>
      <c r="H25" s="21" t="s">
        <v>128</v>
      </c>
      <c r="I25" s="24"/>
      <c r="J25" s="3"/>
      <c r="K25" s="3"/>
      <c r="L25" s="3"/>
    </row>
    <row r="26" spans="1:12" ht="60" customHeight="1">
      <c r="A26" s="424" t="s">
        <v>104</v>
      </c>
      <c r="B26" s="425"/>
      <c r="C26" s="450" t="s">
        <v>502</v>
      </c>
      <c r="D26" s="451"/>
      <c r="E26" s="3"/>
      <c r="F26" s="31"/>
      <c r="G26" s="424" t="s">
        <v>103</v>
      </c>
      <c r="H26" s="425"/>
      <c r="I26" s="32" t="s">
        <v>460</v>
      </c>
      <c r="J26" s="3"/>
      <c r="K26" s="3"/>
      <c r="L26" s="3"/>
    </row>
    <row r="27" spans="1:12">
      <c r="A27" s="21"/>
      <c r="B27" s="21"/>
      <c r="C27" s="12"/>
      <c r="D27" s="31"/>
      <c r="E27" s="31"/>
      <c r="F27" s="31"/>
      <c r="G27" s="31"/>
      <c r="H27" s="12"/>
      <c r="I27" s="33"/>
      <c r="J27" s="3"/>
      <c r="K27" s="3"/>
      <c r="L27" s="3"/>
    </row>
    <row r="28" spans="1:12">
      <c r="A28" s="444" t="s">
        <v>198</v>
      </c>
      <c r="B28" s="445"/>
      <c r="C28" s="446"/>
      <c r="D28" s="446"/>
      <c r="E28" s="447" t="s">
        <v>130</v>
      </c>
      <c r="F28" s="448"/>
      <c r="G28" s="448"/>
      <c r="H28" s="449" t="s">
        <v>129</v>
      </c>
      <c r="I28" s="449"/>
      <c r="J28" s="3"/>
      <c r="K28" s="3"/>
      <c r="L28" s="3"/>
    </row>
    <row r="29" spans="1:12">
      <c r="A29" s="3"/>
      <c r="B29" s="3"/>
      <c r="C29" s="3"/>
      <c r="D29" s="18"/>
      <c r="E29" s="12"/>
      <c r="F29" s="12"/>
      <c r="G29" s="12"/>
      <c r="H29" s="34"/>
      <c r="I29" s="33"/>
      <c r="J29" s="3"/>
      <c r="K29" s="3"/>
      <c r="L29" s="3"/>
    </row>
    <row r="30" spans="1:12">
      <c r="A30" s="433"/>
      <c r="B30" s="434"/>
      <c r="C30" s="434"/>
      <c r="D30" s="435"/>
      <c r="E30" s="433"/>
      <c r="F30" s="434"/>
      <c r="G30" s="434"/>
      <c r="H30" s="436"/>
      <c r="I30" s="437"/>
      <c r="J30" s="3"/>
      <c r="K30" s="3"/>
      <c r="L30" s="3"/>
    </row>
    <row r="31" spans="1:12">
      <c r="A31" s="26"/>
      <c r="B31" s="26"/>
      <c r="C31" s="24"/>
      <c r="D31" s="438"/>
      <c r="E31" s="438"/>
      <c r="F31" s="438"/>
      <c r="G31" s="439"/>
      <c r="H31" s="12"/>
      <c r="I31" s="37"/>
      <c r="J31" s="3"/>
      <c r="K31" s="3"/>
      <c r="L31" s="3"/>
    </row>
    <row r="32" spans="1:12">
      <c r="A32" s="433"/>
      <c r="B32" s="434"/>
      <c r="C32" s="434"/>
      <c r="D32" s="435"/>
      <c r="E32" s="433"/>
      <c r="F32" s="434"/>
      <c r="G32" s="434"/>
      <c r="H32" s="436"/>
      <c r="I32" s="437"/>
      <c r="J32" s="3"/>
      <c r="K32" s="3"/>
      <c r="L32" s="3"/>
    </row>
    <row r="33" spans="1:12">
      <c r="A33" s="26"/>
      <c r="B33" s="26"/>
      <c r="C33" s="24"/>
      <c r="D33" s="35"/>
      <c r="E33" s="35"/>
      <c r="F33" s="35"/>
      <c r="G33" s="36"/>
      <c r="H33" s="12"/>
      <c r="I33" s="38"/>
      <c r="J33" s="3"/>
      <c r="K33" s="3"/>
      <c r="L33" s="3"/>
    </row>
    <row r="34" spans="1:12">
      <c r="A34" s="433"/>
      <c r="B34" s="434"/>
      <c r="C34" s="434"/>
      <c r="D34" s="435"/>
      <c r="E34" s="433"/>
      <c r="F34" s="434"/>
      <c r="G34" s="434"/>
      <c r="H34" s="436"/>
      <c r="I34" s="437"/>
      <c r="J34" s="3"/>
      <c r="K34" s="3"/>
      <c r="L34" s="3"/>
    </row>
    <row r="35" spans="1:12">
      <c r="A35" s="26"/>
      <c r="B35" s="26"/>
      <c r="C35" s="24"/>
      <c r="D35" s="35"/>
      <c r="E35" s="35"/>
      <c r="F35" s="35"/>
      <c r="G35" s="36"/>
      <c r="H35" s="12"/>
      <c r="I35" s="38"/>
      <c r="J35" s="3"/>
      <c r="K35" s="3"/>
      <c r="L35" s="3"/>
    </row>
    <row r="36" spans="1:12">
      <c r="A36" s="433"/>
      <c r="B36" s="434"/>
      <c r="C36" s="434"/>
      <c r="D36" s="435"/>
      <c r="E36" s="433"/>
      <c r="F36" s="434"/>
      <c r="G36" s="434"/>
      <c r="H36" s="436"/>
      <c r="I36" s="437"/>
      <c r="J36" s="3"/>
      <c r="K36" s="3"/>
      <c r="L36" s="3"/>
    </row>
    <row r="37" spans="1:12">
      <c r="A37" s="39"/>
      <c r="B37" s="39"/>
      <c r="C37" s="430"/>
      <c r="D37" s="431"/>
      <c r="E37" s="12"/>
      <c r="F37" s="430"/>
      <c r="G37" s="431"/>
      <c r="H37" s="12"/>
      <c r="I37" s="12"/>
      <c r="J37" s="3"/>
      <c r="K37" s="3"/>
      <c r="L37" s="3"/>
    </row>
    <row r="38" spans="1:12">
      <c r="A38" s="433"/>
      <c r="B38" s="434"/>
      <c r="C38" s="434"/>
      <c r="D38" s="435"/>
      <c r="E38" s="433"/>
      <c r="F38" s="434"/>
      <c r="G38" s="434"/>
      <c r="H38" s="436"/>
      <c r="I38" s="437"/>
      <c r="J38" s="3"/>
      <c r="K38" s="3"/>
      <c r="L38" s="3"/>
    </row>
    <row r="39" spans="1:12">
      <c r="A39" s="39"/>
      <c r="B39" s="39"/>
      <c r="C39" s="40"/>
      <c r="D39" s="30"/>
      <c r="E39" s="12"/>
      <c r="F39" s="40"/>
      <c r="G39" s="30"/>
      <c r="H39" s="12"/>
      <c r="I39" s="12"/>
      <c r="J39" s="3"/>
      <c r="K39" s="3"/>
      <c r="L39" s="3"/>
    </row>
    <row r="40" spans="1:12">
      <c r="A40" s="433"/>
      <c r="B40" s="434"/>
      <c r="C40" s="434"/>
      <c r="D40" s="435"/>
      <c r="E40" s="433"/>
      <c r="F40" s="434"/>
      <c r="G40" s="434"/>
      <c r="H40" s="436"/>
      <c r="I40" s="437"/>
      <c r="J40" s="3"/>
      <c r="K40" s="3"/>
      <c r="L40" s="3"/>
    </row>
    <row r="41" spans="1:12">
      <c r="A41" s="41"/>
      <c r="B41" s="42"/>
      <c r="C41" s="42"/>
      <c r="D41" s="42"/>
      <c r="E41" s="41"/>
      <c r="F41" s="42"/>
      <c r="G41" s="42"/>
      <c r="H41" s="43"/>
      <c r="I41" s="44"/>
      <c r="J41" s="3"/>
      <c r="K41" s="3"/>
      <c r="L41" s="3"/>
    </row>
    <row r="42" spans="1:12">
      <c r="A42" s="39"/>
      <c r="B42" s="39"/>
      <c r="C42" s="40"/>
      <c r="D42" s="30"/>
      <c r="E42" s="12"/>
      <c r="F42" s="40"/>
      <c r="G42" s="30"/>
      <c r="H42" s="12"/>
      <c r="I42" s="12"/>
      <c r="J42" s="3"/>
      <c r="K42" s="3"/>
      <c r="L42" s="3"/>
    </row>
    <row r="43" spans="1:12">
      <c r="A43" s="45"/>
      <c r="B43" s="45"/>
      <c r="C43" s="45"/>
      <c r="D43" s="23"/>
      <c r="E43" s="23"/>
      <c r="F43" s="45"/>
      <c r="G43" s="23"/>
      <c r="H43" s="23"/>
      <c r="I43" s="23"/>
      <c r="J43" s="3"/>
      <c r="K43" s="3"/>
      <c r="L43" s="3"/>
    </row>
    <row r="44" spans="1:12">
      <c r="A44" s="419" t="s">
        <v>105</v>
      </c>
      <c r="B44" s="420"/>
      <c r="C44" s="436"/>
      <c r="D44" s="437"/>
      <c r="E44" s="13"/>
      <c r="F44" s="428"/>
      <c r="G44" s="434"/>
      <c r="H44" s="434"/>
      <c r="I44" s="435"/>
      <c r="J44" s="3"/>
      <c r="K44" s="3"/>
      <c r="L44" s="3"/>
    </row>
    <row r="45" spans="1:12">
      <c r="A45" s="39"/>
      <c r="B45" s="39"/>
      <c r="C45" s="430"/>
      <c r="D45" s="431"/>
      <c r="E45" s="12"/>
      <c r="F45" s="430"/>
      <c r="G45" s="432"/>
      <c r="H45" s="46"/>
      <c r="I45" s="46"/>
      <c r="J45" s="3"/>
      <c r="K45" s="3"/>
      <c r="L45" s="3"/>
    </row>
    <row r="46" spans="1:12">
      <c r="A46" s="419" t="s">
        <v>199</v>
      </c>
      <c r="B46" s="420"/>
      <c r="C46" s="428" t="s">
        <v>431</v>
      </c>
      <c r="D46" s="429"/>
      <c r="E46" s="429"/>
      <c r="F46" s="429"/>
      <c r="G46" s="429"/>
      <c r="H46" s="429"/>
      <c r="I46" s="429"/>
      <c r="J46" s="3"/>
      <c r="K46" s="3"/>
      <c r="L46" s="3"/>
    </row>
    <row r="47" spans="1:12">
      <c r="A47" s="21"/>
      <c r="B47" s="21"/>
      <c r="C47" s="47" t="s">
        <v>106</v>
      </c>
      <c r="D47" s="13"/>
      <c r="E47" s="13"/>
      <c r="F47" s="13"/>
      <c r="G47" s="13"/>
      <c r="H47" s="13"/>
      <c r="I47" s="13"/>
      <c r="J47" s="3"/>
      <c r="K47" s="3"/>
      <c r="L47" s="3"/>
    </row>
    <row r="48" spans="1:12">
      <c r="A48" s="419" t="s">
        <v>107</v>
      </c>
      <c r="B48" s="420"/>
      <c r="C48" s="426" t="s">
        <v>432</v>
      </c>
      <c r="D48" s="422"/>
      <c r="E48" s="423"/>
      <c r="F48" s="13"/>
      <c r="G48" s="19" t="s">
        <v>108</v>
      </c>
      <c r="H48" s="426" t="s">
        <v>208</v>
      </c>
      <c r="I48" s="423"/>
      <c r="J48" s="3"/>
      <c r="K48" s="3"/>
      <c r="L48" s="3"/>
    </row>
    <row r="49" spans="1:12">
      <c r="A49" s="21"/>
      <c r="B49" s="21"/>
      <c r="C49" s="47"/>
      <c r="D49" s="13"/>
      <c r="E49" s="13"/>
      <c r="F49" s="13"/>
      <c r="G49" s="13"/>
      <c r="H49" s="13"/>
      <c r="I49" s="13"/>
      <c r="J49" s="3"/>
      <c r="K49" s="3"/>
      <c r="L49" s="3"/>
    </row>
    <row r="50" spans="1:12">
      <c r="A50" s="419" t="s">
        <v>101</v>
      </c>
      <c r="B50" s="420"/>
      <c r="C50" s="421" t="s">
        <v>433</v>
      </c>
      <c r="D50" s="422"/>
      <c r="E50" s="422"/>
      <c r="F50" s="422"/>
      <c r="G50" s="422"/>
      <c r="H50" s="422"/>
      <c r="I50" s="423"/>
      <c r="J50" s="3"/>
      <c r="K50" s="3"/>
      <c r="L50" s="3"/>
    </row>
    <row r="51" spans="1:12">
      <c r="A51" s="21"/>
      <c r="B51" s="21"/>
      <c r="C51" s="13"/>
      <c r="D51" s="13"/>
      <c r="E51" s="13"/>
      <c r="F51" s="13"/>
      <c r="G51" s="13"/>
      <c r="H51" s="13"/>
      <c r="I51" s="13"/>
      <c r="J51" s="3"/>
      <c r="K51" s="3"/>
      <c r="L51" s="3"/>
    </row>
    <row r="52" spans="1:12">
      <c r="A52" s="424" t="s">
        <v>109</v>
      </c>
      <c r="B52" s="425"/>
      <c r="C52" s="426" t="s">
        <v>418</v>
      </c>
      <c r="D52" s="422"/>
      <c r="E52" s="422"/>
      <c r="F52" s="422"/>
      <c r="G52" s="422"/>
      <c r="H52" s="422"/>
      <c r="I52" s="427"/>
      <c r="J52" s="3"/>
      <c r="K52" s="3"/>
      <c r="L52" s="3"/>
    </row>
    <row r="53" spans="1:12">
      <c r="A53" s="48"/>
      <c r="B53" s="48"/>
      <c r="C53" s="418" t="s">
        <v>110</v>
      </c>
      <c r="D53" s="418"/>
      <c r="E53" s="418"/>
      <c r="F53" s="418"/>
      <c r="G53" s="418"/>
      <c r="H53" s="418"/>
      <c r="I53" s="50"/>
      <c r="J53" s="3"/>
      <c r="K53" s="3"/>
      <c r="L53" s="3"/>
    </row>
    <row r="54" spans="1:12">
      <c r="A54" s="48"/>
      <c r="B54" s="48"/>
      <c r="C54" s="49"/>
      <c r="D54" s="49"/>
      <c r="E54" s="49"/>
      <c r="F54" s="49"/>
      <c r="G54" s="49"/>
      <c r="H54" s="49"/>
      <c r="I54" s="50"/>
      <c r="J54" s="3"/>
      <c r="K54" s="3"/>
      <c r="L54" s="3"/>
    </row>
    <row r="55" spans="1:12">
      <c r="A55" s="48"/>
      <c r="B55" s="411" t="s">
        <v>191</v>
      </c>
      <c r="C55" s="412"/>
      <c r="D55" s="412"/>
      <c r="E55" s="412"/>
      <c r="F55" s="121"/>
      <c r="G55" s="121"/>
      <c r="H55" s="121"/>
      <c r="I55" s="122"/>
      <c r="J55" s="3"/>
      <c r="K55" s="3"/>
      <c r="L55" s="3"/>
    </row>
    <row r="56" spans="1:12">
      <c r="A56" s="48"/>
      <c r="B56" s="411" t="s">
        <v>448</v>
      </c>
      <c r="C56" s="412"/>
      <c r="D56" s="412"/>
      <c r="E56" s="412"/>
      <c r="F56" s="412"/>
      <c r="G56" s="412"/>
      <c r="H56" s="412"/>
      <c r="I56" s="412"/>
      <c r="J56" s="3"/>
      <c r="K56" s="3"/>
      <c r="L56" s="3"/>
    </row>
    <row r="57" spans="1:12">
      <c r="A57" s="48"/>
      <c r="B57" s="411" t="s">
        <v>192</v>
      </c>
      <c r="C57" s="412"/>
      <c r="D57" s="412"/>
      <c r="E57" s="412"/>
      <c r="F57" s="412"/>
      <c r="G57" s="412"/>
      <c r="H57" s="412"/>
      <c r="I57" s="122"/>
      <c r="J57" s="3"/>
      <c r="K57" s="3"/>
      <c r="L57" s="3"/>
    </row>
    <row r="58" spans="1:12">
      <c r="A58" s="48"/>
      <c r="B58" s="411" t="s">
        <v>193</v>
      </c>
      <c r="C58" s="412"/>
      <c r="D58" s="412"/>
      <c r="E58" s="412"/>
      <c r="F58" s="412"/>
      <c r="G58" s="412"/>
      <c r="H58" s="412"/>
      <c r="I58" s="412"/>
      <c r="J58" s="3"/>
      <c r="K58" s="3"/>
      <c r="L58" s="3"/>
    </row>
    <row r="59" spans="1:12">
      <c r="A59" s="48"/>
      <c r="B59" s="411" t="s">
        <v>194</v>
      </c>
      <c r="C59" s="412"/>
      <c r="D59" s="412"/>
      <c r="E59" s="412"/>
      <c r="F59" s="412"/>
      <c r="G59" s="412"/>
      <c r="H59" s="412"/>
      <c r="I59" s="412"/>
      <c r="J59" s="3"/>
      <c r="K59" s="3"/>
      <c r="L59" s="3"/>
    </row>
    <row r="60" spans="1:12">
      <c r="A60" s="48"/>
      <c r="B60" s="48"/>
      <c r="C60" s="49"/>
      <c r="D60" s="49"/>
      <c r="E60" s="49"/>
      <c r="F60" s="49"/>
      <c r="G60" s="49"/>
      <c r="H60" s="49"/>
      <c r="I60" s="50"/>
      <c r="J60" s="3"/>
      <c r="K60" s="3"/>
      <c r="L60" s="3"/>
    </row>
    <row r="61" spans="1:12" ht="13.5" thickBot="1">
      <c r="A61" s="51" t="s">
        <v>113</v>
      </c>
      <c r="B61" s="13"/>
      <c r="C61" s="13"/>
      <c r="D61" s="13"/>
      <c r="E61" s="13"/>
      <c r="F61" s="13"/>
      <c r="G61" s="52"/>
      <c r="H61" s="53"/>
      <c r="I61" s="52"/>
      <c r="J61" s="3"/>
      <c r="K61" s="3"/>
      <c r="L61" s="3"/>
    </row>
    <row r="62" spans="1:12">
      <c r="A62" s="13"/>
      <c r="B62" s="13"/>
      <c r="C62" s="13"/>
      <c r="D62" s="13"/>
      <c r="E62" s="48" t="s">
        <v>111</v>
      </c>
      <c r="F62" s="3"/>
      <c r="G62" s="413" t="s">
        <v>112</v>
      </c>
      <c r="H62" s="414"/>
      <c r="I62" s="415"/>
      <c r="J62" s="3"/>
      <c r="K62" s="3"/>
      <c r="L62" s="3"/>
    </row>
    <row r="63" spans="1:12">
      <c r="A63" s="54"/>
      <c r="B63" s="54"/>
      <c r="C63" s="18"/>
      <c r="D63" s="18"/>
      <c r="E63" s="18"/>
      <c r="F63" s="18"/>
      <c r="G63" s="416"/>
      <c r="H63" s="417"/>
      <c r="I63" s="18"/>
      <c r="J63" s="3"/>
      <c r="K63" s="3"/>
      <c r="L63" s="3"/>
    </row>
  </sheetData>
  <protectedRanges>
    <protectedRange sqref="E2 H2 C6:D6 C8:D8 C10:D10 C12:I12 C14:D14 F14:I14 C16:I16 C18:I18 C20:I20 C24:G24 C22:F22 C26 I26 I24 A30:I30 A32:I32 A34:D34" name="Range1"/>
  </protectedRanges>
  <mergeCells count="75">
    <mergeCell ref="A1:C1"/>
    <mergeCell ref="A2:D2"/>
    <mergeCell ref="A4:I4"/>
    <mergeCell ref="A6:B6"/>
    <mergeCell ref="C6:D6"/>
    <mergeCell ref="E6:H8"/>
    <mergeCell ref="A8:B8"/>
    <mergeCell ref="C8:D8"/>
    <mergeCell ref="A20:B20"/>
    <mergeCell ref="C20:I20"/>
    <mergeCell ref="A14:B14"/>
    <mergeCell ref="C14:D14"/>
    <mergeCell ref="F14:I14"/>
    <mergeCell ref="A16:B16"/>
    <mergeCell ref="A18:B18"/>
    <mergeCell ref="C18:I18"/>
    <mergeCell ref="A10:B11"/>
    <mergeCell ref="C10:D10"/>
    <mergeCell ref="A12:B12"/>
    <mergeCell ref="C12:I12"/>
    <mergeCell ref="C16:I16"/>
    <mergeCell ref="A30:D30"/>
    <mergeCell ref="E30:G30"/>
    <mergeCell ref="H30:I30"/>
    <mergeCell ref="D31:G31"/>
    <mergeCell ref="A22:B22"/>
    <mergeCell ref="D22:F22"/>
    <mergeCell ref="G22:H22"/>
    <mergeCell ref="A24:B24"/>
    <mergeCell ref="D24:G24"/>
    <mergeCell ref="A26:B26"/>
    <mergeCell ref="G26:H26"/>
    <mergeCell ref="A28:D28"/>
    <mergeCell ref="E28:G28"/>
    <mergeCell ref="H28:I28"/>
    <mergeCell ref="C26:D26"/>
    <mergeCell ref="A36:D36"/>
    <mergeCell ref="E36:G36"/>
    <mergeCell ref="H36:I36"/>
    <mergeCell ref="C37:D37"/>
    <mergeCell ref="F37:G37"/>
    <mergeCell ref="A32:D32"/>
    <mergeCell ref="E32:G32"/>
    <mergeCell ref="H32:I32"/>
    <mergeCell ref="A34:D34"/>
    <mergeCell ref="E34:G34"/>
    <mergeCell ref="H34:I34"/>
    <mergeCell ref="C45:D45"/>
    <mergeCell ref="F45:G45"/>
    <mergeCell ref="A38:D38"/>
    <mergeCell ref="E38:G38"/>
    <mergeCell ref="H38:I38"/>
    <mergeCell ref="A40:D40"/>
    <mergeCell ref="E40:G40"/>
    <mergeCell ref="H40:I40"/>
    <mergeCell ref="A44:B44"/>
    <mergeCell ref="C44:D44"/>
    <mergeCell ref="F44:I44"/>
    <mergeCell ref="A50:B50"/>
    <mergeCell ref="C50:I50"/>
    <mergeCell ref="A52:B52"/>
    <mergeCell ref="C52:I52"/>
    <mergeCell ref="A46:B46"/>
    <mergeCell ref="C46:I46"/>
    <mergeCell ref="A48:B48"/>
    <mergeCell ref="C48:E48"/>
    <mergeCell ref="H48:I48"/>
    <mergeCell ref="B58:I58"/>
    <mergeCell ref="B59:I59"/>
    <mergeCell ref="G62:I62"/>
    <mergeCell ref="G63:H63"/>
    <mergeCell ref="C53:H53"/>
    <mergeCell ref="B55:E55"/>
    <mergeCell ref="B56:I56"/>
    <mergeCell ref="B57:H57"/>
  </mergeCells>
  <phoneticPr fontId="5" type="noConversion"/>
  <conditionalFormatting sqref="H29">
    <cfRule type="cellIs" dxfId="5" priority="1" stopIfTrue="1" operator="equal">
      <formula>"DA"</formula>
    </cfRule>
  </conditionalFormatting>
  <conditionalFormatting sqref="H2">
    <cfRule type="cellIs" dxfId="4" priority="2" stopIfTrue="1" operator="lessThan">
      <formula>#REF!</formula>
    </cfRule>
  </conditionalFormatting>
  <hyperlinks>
    <hyperlink ref="C18" r:id="rId1"/>
    <hyperlink ref="C20" r:id="rId2"/>
    <hyperlink ref="C50" r:id="rId3"/>
  </hyperlinks>
  <pageMargins left="0.74803149606299213" right="0.74803149606299213" top="0.98425196850393704" bottom="0.98425196850393704" header="0.51181102362204722" footer="0.51181102362204722"/>
  <pageSetup scale="78" orientation="portrait" r:id="rId4"/>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EM1979"/>
  <sheetViews>
    <sheetView zoomScaleNormal="100" workbookViewId="0">
      <selection activeCell="K29" sqref="K29"/>
    </sheetView>
  </sheetViews>
  <sheetFormatPr defaultRowHeight="12.75"/>
  <cols>
    <col min="1" max="4" width="9.140625" style="55"/>
    <col min="5" max="5" width="11" style="55" customWidth="1"/>
    <col min="6" max="6" width="10.7109375" style="55" bestFit="1" customWidth="1"/>
    <col min="7" max="7" width="8.7109375" style="55" customWidth="1"/>
    <col min="8" max="8" width="3.140625" style="55" customWidth="1"/>
    <col min="9" max="9" width="6.5703125" style="1" customWidth="1"/>
    <col min="10" max="10" width="12.7109375" style="1" customWidth="1"/>
    <col min="11" max="11" width="14.140625" style="75" customWidth="1"/>
    <col min="12" max="12" width="12.7109375" style="75" customWidth="1"/>
    <col min="13" max="13" width="12.7109375" style="55" customWidth="1"/>
    <col min="14" max="14" width="10.140625" style="56" bestFit="1" customWidth="1"/>
    <col min="15" max="143" width="9.140625" style="56"/>
    <col min="144" max="16384" width="9.140625" style="55"/>
  </cols>
  <sheetData>
    <row r="1" spans="1:13" ht="15.75">
      <c r="A1" s="485" t="s">
        <v>119</v>
      </c>
      <c r="B1" s="485"/>
      <c r="C1" s="485"/>
      <c r="D1" s="485"/>
      <c r="E1" s="485"/>
      <c r="F1" s="485"/>
      <c r="G1" s="485"/>
      <c r="H1" s="485"/>
      <c r="I1" s="485"/>
      <c r="J1" s="486"/>
      <c r="K1" s="486"/>
      <c r="L1" s="486"/>
      <c r="M1" s="486"/>
    </row>
    <row r="2" spans="1:13">
      <c r="A2" s="259"/>
      <c r="B2" s="259"/>
      <c r="C2" s="259"/>
      <c r="D2" s="259"/>
      <c r="E2" s="259"/>
      <c r="F2" s="259"/>
      <c r="G2" s="259"/>
      <c r="H2" s="259"/>
      <c r="I2" s="259"/>
      <c r="J2" s="259"/>
      <c r="K2" s="260"/>
      <c r="L2" s="260"/>
      <c r="M2" s="77"/>
    </row>
    <row r="3" spans="1:13" ht="15" customHeight="1">
      <c r="A3" s="77"/>
      <c r="B3" s="77"/>
      <c r="C3" s="77"/>
      <c r="D3" s="487" t="s">
        <v>118</v>
      </c>
      <c r="E3" s="488"/>
      <c r="F3" s="59" t="s">
        <v>200</v>
      </c>
      <c r="G3" s="76" t="s">
        <v>96</v>
      </c>
      <c r="H3" s="77"/>
      <c r="I3" s="489">
        <v>40543</v>
      </c>
      <c r="J3" s="490"/>
      <c r="K3" s="260"/>
      <c r="L3" s="260"/>
      <c r="M3" s="77"/>
    </row>
    <row r="4" spans="1:13">
      <c r="A4" s="261"/>
      <c r="B4" s="261"/>
      <c r="C4" s="262"/>
      <c r="D4" s="257"/>
      <c r="E4" s="263"/>
      <c r="F4" s="261"/>
      <c r="G4" s="263"/>
      <c r="H4" s="261"/>
      <c r="I4" s="264"/>
      <c r="J4" s="264"/>
      <c r="K4" s="265"/>
      <c r="L4" s="491"/>
      <c r="M4" s="492"/>
    </row>
    <row r="5" spans="1:13">
      <c r="A5" s="496"/>
      <c r="B5" s="497"/>
      <c r="C5" s="497"/>
      <c r="D5" s="497"/>
      <c r="E5" s="497"/>
      <c r="F5" s="497"/>
      <c r="G5" s="497"/>
      <c r="H5" s="497"/>
      <c r="I5" s="497"/>
      <c r="J5" s="497"/>
      <c r="K5" s="498"/>
      <c r="L5" s="498"/>
      <c r="M5" s="490"/>
    </row>
    <row r="6" spans="1:13" ht="28.5" customHeight="1">
      <c r="A6" s="499" t="s">
        <v>51</v>
      </c>
      <c r="B6" s="499"/>
      <c r="C6" s="499"/>
      <c r="D6" s="499"/>
      <c r="E6" s="499"/>
      <c r="F6" s="499"/>
      <c r="G6" s="499"/>
      <c r="H6" s="499"/>
      <c r="I6" s="258" t="s">
        <v>183</v>
      </c>
      <c r="J6" s="500" t="s">
        <v>139</v>
      </c>
      <c r="K6" s="501"/>
      <c r="L6" s="500" t="s">
        <v>140</v>
      </c>
      <c r="M6" s="501"/>
    </row>
    <row r="7" spans="1:13" ht="16.5" customHeight="1" thickBot="1">
      <c r="A7" s="493"/>
      <c r="B7" s="494"/>
      <c r="C7" s="494"/>
      <c r="D7" s="494"/>
      <c r="E7" s="494"/>
      <c r="F7" s="494"/>
      <c r="G7" s="494"/>
      <c r="H7" s="495"/>
      <c r="I7" s="78"/>
      <c r="J7" s="79" t="s">
        <v>125</v>
      </c>
      <c r="K7" s="80" t="s">
        <v>126</v>
      </c>
      <c r="L7" s="79" t="s">
        <v>125</v>
      </c>
      <c r="M7" s="231" t="s">
        <v>126</v>
      </c>
    </row>
    <row r="8" spans="1:13" ht="12.75" customHeight="1">
      <c r="A8" s="484">
        <v>1</v>
      </c>
      <c r="B8" s="484"/>
      <c r="C8" s="484"/>
      <c r="D8" s="484"/>
      <c r="E8" s="484"/>
      <c r="F8" s="484"/>
      <c r="G8" s="484"/>
      <c r="H8" s="484"/>
      <c r="I8" s="64">
        <v>2</v>
      </c>
      <c r="J8" s="64">
        <v>3</v>
      </c>
      <c r="K8" s="63">
        <v>4</v>
      </c>
      <c r="L8" s="63">
        <v>5</v>
      </c>
      <c r="M8" s="63">
        <v>6</v>
      </c>
    </row>
    <row r="9" spans="1:13" ht="12.75" customHeight="1">
      <c r="A9" s="478" t="s">
        <v>149</v>
      </c>
      <c r="B9" s="479"/>
      <c r="C9" s="479"/>
      <c r="D9" s="479"/>
      <c r="E9" s="479"/>
      <c r="F9" s="479"/>
      <c r="G9" s="479"/>
      <c r="H9" s="480"/>
      <c r="I9" s="65">
        <v>35</v>
      </c>
      <c r="J9" s="125">
        <f>J10+J11+J12</f>
        <v>448597931</v>
      </c>
      <c r="K9" s="125">
        <f>K10+K11+K12</f>
        <v>113913195</v>
      </c>
      <c r="L9" s="125">
        <f>L10+L11+L12</f>
        <v>447426405</v>
      </c>
      <c r="M9" s="128">
        <f>M10+M11+M12</f>
        <v>112475401</v>
      </c>
    </row>
    <row r="10" spans="1:13" ht="12.75" customHeight="1">
      <c r="A10" s="481" t="s">
        <v>31</v>
      </c>
      <c r="B10" s="482"/>
      <c r="C10" s="482"/>
      <c r="D10" s="482"/>
      <c r="E10" s="482"/>
      <c r="F10" s="482"/>
      <c r="G10" s="482"/>
      <c r="H10" s="483"/>
      <c r="I10" s="68">
        <v>36</v>
      </c>
      <c r="J10" s="66">
        <v>442532191</v>
      </c>
      <c r="K10" s="66">
        <v>112026563</v>
      </c>
      <c r="L10" s="66">
        <v>440666094</v>
      </c>
      <c r="M10" s="67">
        <v>111022594</v>
      </c>
    </row>
    <row r="11" spans="1:13" ht="12.75" customHeight="1">
      <c r="A11" s="481" t="s">
        <v>32</v>
      </c>
      <c r="B11" s="482"/>
      <c r="C11" s="482"/>
      <c r="D11" s="482"/>
      <c r="E11" s="482"/>
      <c r="F11" s="482"/>
      <c r="G11" s="482"/>
      <c r="H11" s="483"/>
      <c r="I11" s="65">
        <v>37</v>
      </c>
      <c r="J11" s="66"/>
      <c r="K11" s="66"/>
      <c r="L11" s="66"/>
      <c r="M11" s="67"/>
    </row>
    <row r="12" spans="1:13" ht="12.75" customHeight="1">
      <c r="A12" s="481" t="s">
        <v>33</v>
      </c>
      <c r="B12" s="482"/>
      <c r="C12" s="482"/>
      <c r="D12" s="482"/>
      <c r="E12" s="482"/>
      <c r="F12" s="482"/>
      <c r="G12" s="482"/>
      <c r="H12" s="483"/>
      <c r="I12" s="68">
        <v>38</v>
      </c>
      <c r="J12" s="66">
        <v>6065740</v>
      </c>
      <c r="K12" s="66">
        <v>1886632</v>
      </c>
      <c r="L12" s="66">
        <v>6760311</v>
      </c>
      <c r="M12" s="67">
        <v>1452807</v>
      </c>
    </row>
    <row r="13" spans="1:13" ht="12.75" customHeight="1">
      <c r="A13" s="468" t="s">
        <v>150</v>
      </c>
      <c r="B13" s="469"/>
      <c r="C13" s="469"/>
      <c r="D13" s="469"/>
      <c r="E13" s="469"/>
      <c r="F13" s="469"/>
      <c r="G13" s="469"/>
      <c r="H13" s="470"/>
      <c r="I13" s="65">
        <v>39</v>
      </c>
      <c r="J13" s="125">
        <f>J14+J15+J16+J17+J18+J19+J20+J21+J22</f>
        <v>482248824</v>
      </c>
      <c r="K13" s="125">
        <f>K14+K15+K16+K17+K18+K19+K20+K21+K22</f>
        <v>122838909</v>
      </c>
      <c r="L13" s="125">
        <f>L14+L15+L16+L17+L18+L19+L20+L21+L22</f>
        <v>449832923.10000002</v>
      </c>
      <c r="M13" s="128">
        <f>M14+M15+M16+M17+M18+M19+M20+M21+M22</f>
        <v>116549071.56</v>
      </c>
    </row>
    <row r="14" spans="1:13" ht="12.75" customHeight="1">
      <c r="A14" s="481" t="s">
        <v>167</v>
      </c>
      <c r="B14" s="482"/>
      <c r="C14" s="482"/>
      <c r="D14" s="482"/>
      <c r="E14" s="482"/>
      <c r="F14" s="482"/>
      <c r="G14" s="482"/>
      <c r="H14" s="483"/>
      <c r="I14" s="68">
        <v>40</v>
      </c>
      <c r="J14" s="66"/>
      <c r="K14" s="66"/>
      <c r="L14" s="66"/>
      <c r="M14" s="67"/>
    </row>
    <row r="15" spans="1:13" ht="12.75" customHeight="1">
      <c r="A15" s="481" t="s">
        <v>168</v>
      </c>
      <c r="B15" s="482"/>
      <c r="C15" s="482"/>
      <c r="D15" s="482"/>
      <c r="E15" s="482"/>
      <c r="F15" s="482"/>
      <c r="G15" s="482"/>
      <c r="H15" s="483"/>
      <c r="I15" s="65">
        <v>41</v>
      </c>
      <c r="J15" s="66"/>
      <c r="K15" s="66"/>
      <c r="L15" s="66"/>
      <c r="M15" s="67"/>
    </row>
    <row r="16" spans="1:13" ht="12.75" customHeight="1">
      <c r="A16" s="481" t="s">
        <v>169</v>
      </c>
      <c r="B16" s="482"/>
      <c r="C16" s="482"/>
      <c r="D16" s="482"/>
      <c r="E16" s="482"/>
      <c r="F16" s="482"/>
      <c r="G16" s="482"/>
      <c r="H16" s="483"/>
      <c r="I16" s="68">
        <v>42</v>
      </c>
      <c r="J16" s="226">
        <v>378326146</v>
      </c>
      <c r="K16" s="226">
        <v>97524187</v>
      </c>
      <c r="L16" s="227">
        <v>336208202</v>
      </c>
      <c r="M16" s="227">
        <v>85876069</v>
      </c>
    </row>
    <row r="17" spans="1:14" ht="12.75" customHeight="1">
      <c r="A17" s="481" t="s">
        <v>8</v>
      </c>
      <c r="B17" s="482"/>
      <c r="C17" s="482"/>
      <c r="D17" s="482"/>
      <c r="E17" s="482"/>
      <c r="F17" s="482"/>
      <c r="G17" s="482"/>
      <c r="H17" s="483"/>
      <c r="I17" s="65">
        <v>43</v>
      </c>
      <c r="J17" s="226">
        <v>35994864</v>
      </c>
      <c r="K17" s="226">
        <v>7695739</v>
      </c>
      <c r="L17" s="227">
        <v>35690740</v>
      </c>
      <c r="M17" s="227">
        <v>9301769</v>
      </c>
    </row>
    <row r="18" spans="1:14" ht="12.75" customHeight="1">
      <c r="A18" s="481" t="s">
        <v>34</v>
      </c>
      <c r="B18" s="482"/>
      <c r="C18" s="482"/>
      <c r="D18" s="482"/>
      <c r="E18" s="482"/>
      <c r="F18" s="482"/>
      <c r="G18" s="482"/>
      <c r="H18" s="483"/>
      <c r="I18" s="68">
        <v>44</v>
      </c>
      <c r="J18" s="66">
        <v>51806860</v>
      </c>
      <c r="K18" s="66">
        <v>13087246</v>
      </c>
      <c r="L18" s="227">
        <v>50896006.100000001</v>
      </c>
      <c r="M18" s="227">
        <v>12950322.560000001</v>
      </c>
    </row>
    <row r="19" spans="1:14" ht="12.75" customHeight="1">
      <c r="A19" s="481" t="s">
        <v>35</v>
      </c>
      <c r="B19" s="482"/>
      <c r="C19" s="482"/>
      <c r="D19" s="482"/>
      <c r="E19" s="482"/>
      <c r="F19" s="482"/>
      <c r="G19" s="482"/>
      <c r="H19" s="483"/>
      <c r="I19" s="65">
        <v>45</v>
      </c>
      <c r="J19" s="66">
        <v>9904045</v>
      </c>
      <c r="K19" s="66">
        <v>3639154</v>
      </c>
      <c r="L19" s="227">
        <v>10039930</v>
      </c>
      <c r="M19" s="227">
        <v>3289151</v>
      </c>
    </row>
    <row r="20" spans="1:14" ht="12.75" customHeight="1">
      <c r="A20" s="481" t="s">
        <v>7</v>
      </c>
      <c r="B20" s="482"/>
      <c r="C20" s="482"/>
      <c r="D20" s="482"/>
      <c r="E20" s="482"/>
      <c r="F20" s="482"/>
      <c r="G20" s="482"/>
      <c r="H20" s="483"/>
      <c r="I20" s="68">
        <v>46</v>
      </c>
      <c r="J20" s="66">
        <v>5050168</v>
      </c>
      <c r="K20" s="66">
        <v>-274158</v>
      </c>
      <c r="L20" s="227">
        <v>16027978</v>
      </c>
      <c r="M20" s="227">
        <v>4161693</v>
      </c>
    </row>
    <row r="21" spans="1:14" ht="12.75" customHeight="1">
      <c r="A21" s="481" t="s">
        <v>36</v>
      </c>
      <c r="B21" s="482"/>
      <c r="C21" s="482"/>
      <c r="D21" s="482"/>
      <c r="E21" s="482"/>
      <c r="F21" s="482"/>
      <c r="G21" s="482"/>
      <c r="H21" s="483"/>
      <c r="I21" s="65">
        <v>47</v>
      </c>
      <c r="J21" s="226">
        <v>1166741</v>
      </c>
      <c r="K21" s="226">
        <v>1166741</v>
      </c>
      <c r="L21" s="226">
        <v>970067</v>
      </c>
      <c r="M21" s="227">
        <v>970067</v>
      </c>
    </row>
    <row r="22" spans="1:14" ht="12.75" customHeight="1">
      <c r="A22" s="481" t="s">
        <v>37</v>
      </c>
      <c r="B22" s="482"/>
      <c r="C22" s="482"/>
      <c r="D22" s="482"/>
      <c r="E22" s="482"/>
      <c r="F22" s="482"/>
      <c r="G22" s="482"/>
      <c r="H22" s="483"/>
      <c r="I22" s="68">
        <v>48</v>
      </c>
      <c r="J22" s="66">
        <v>0</v>
      </c>
      <c r="K22" s="66">
        <v>0</v>
      </c>
      <c r="L22" s="66">
        <v>0</v>
      </c>
      <c r="M22" s="67">
        <v>0</v>
      </c>
    </row>
    <row r="23" spans="1:14" ht="12.75" customHeight="1">
      <c r="A23" s="468" t="s">
        <v>151</v>
      </c>
      <c r="B23" s="469"/>
      <c r="C23" s="469"/>
      <c r="D23" s="469"/>
      <c r="E23" s="469"/>
      <c r="F23" s="469"/>
      <c r="G23" s="469"/>
      <c r="H23" s="470"/>
      <c r="I23" s="65">
        <v>49</v>
      </c>
      <c r="J23" s="123">
        <f>J24+J25</f>
        <v>9779897</v>
      </c>
      <c r="K23" s="123">
        <f>K24+K25</f>
        <v>1807746.6999999997</v>
      </c>
      <c r="L23" s="123">
        <f>L24+L25</f>
        <v>7791908</v>
      </c>
      <c r="M23" s="124">
        <f>M24+M25</f>
        <v>875749</v>
      </c>
    </row>
    <row r="24" spans="1:14" ht="25.5" customHeight="1">
      <c r="A24" s="481" t="s">
        <v>38</v>
      </c>
      <c r="B24" s="482"/>
      <c r="C24" s="482"/>
      <c r="D24" s="482"/>
      <c r="E24" s="482"/>
      <c r="F24" s="482"/>
      <c r="G24" s="482"/>
      <c r="H24" s="483"/>
      <c r="I24" s="68">
        <v>50</v>
      </c>
      <c r="J24" s="226">
        <v>2119431</v>
      </c>
      <c r="K24" s="226">
        <v>253663.81000000006</v>
      </c>
      <c r="L24" s="226">
        <v>1666165</v>
      </c>
      <c r="M24" s="227">
        <v>310125</v>
      </c>
    </row>
    <row r="25" spans="1:14" ht="24" customHeight="1">
      <c r="A25" s="481" t="s">
        <v>39</v>
      </c>
      <c r="B25" s="482"/>
      <c r="C25" s="482"/>
      <c r="D25" s="482"/>
      <c r="E25" s="482"/>
      <c r="F25" s="482"/>
      <c r="G25" s="482"/>
      <c r="H25" s="483"/>
      <c r="I25" s="65">
        <v>51</v>
      </c>
      <c r="J25" s="226">
        <v>7660466</v>
      </c>
      <c r="K25" s="226">
        <v>1554082.8899999997</v>
      </c>
      <c r="L25" s="226">
        <v>6125743</v>
      </c>
      <c r="M25" s="227">
        <v>565624</v>
      </c>
    </row>
    <row r="26" spans="1:14">
      <c r="A26" s="481" t="s">
        <v>40</v>
      </c>
      <c r="B26" s="482"/>
      <c r="C26" s="482"/>
      <c r="D26" s="482"/>
      <c r="E26" s="482"/>
      <c r="F26" s="482"/>
      <c r="G26" s="482"/>
      <c r="H26" s="483"/>
      <c r="I26" s="68">
        <v>52</v>
      </c>
      <c r="J26" s="66">
        <v>0</v>
      </c>
      <c r="K26" s="66">
        <v>0</v>
      </c>
      <c r="L26" s="226">
        <v>0</v>
      </c>
      <c r="M26" s="226">
        <v>0</v>
      </c>
    </row>
    <row r="27" spans="1:14" ht="12.75" customHeight="1">
      <c r="A27" s="481" t="s">
        <v>41</v>
      </c>
      <c r="B27" s="482"/>
      <c r="C27" s="482"/>
      <c r="D27" s="482"/>
      <c r="E27" s="482"/>
      <c r="F27" s="482"/>
      <c r="G27" s="482"/>
      <c r="H27" s="483"/>
      <c r="I27" s="65">
        <v>53</v>
      </c>
      <c r="J27" s="66">
        <v>0</v>
      </c>
      <c r="K27" s="66">
        <v>0</v>
      </c>
      <c r="L27" s="226">
        <v>0</v>
      </c>
      <c r="M27" s="226">
        <v>0</v>
      </c>
    </row>
    <row r="28" spans="1:14" ht="12.75" customHeight="1">
      <c r="A28" s="481" t="s">
        <v>42</v>
      </c>
      <c r="B28" s="482"/>
      <c r="C28" s="482"/>
      <c r="D28" s="482"/>
      <c r="E28" s="482"/>
      <c r="F28" s="482"/>
      <c r="G28" s="482"/>
      <c r="H28" s="483"/>
      <c r="I28" s="68">
        <v>54</v>
      </c>
      <c r="J28" s="66">
        <v>0</v>
      </c>
      <c r="K28" s="66">
        <v>0</v>
      </c>
      <c r="L28" s="226">
        <v>0</v>
      </c>
      <c r="M28" s="226">
        <v>0</v>
      </c>
    </row>
    <row r="29" spans="1:14" ht="12.75" customHeight="1">
      <c r="A29" s="468" t="s">
        <v>152</v>
      </c>
      <c r="B29" s="469"/>
      <c r="C29" s="469"/>
      <c r="D29" s="469"/>
      <c r="E29" s="469"/>
      <c r="F29" s="469"/>
      <c r="G29" s="469"/>
      <c r="H29" s="470"/>
      <c r="I29" s="65">
        <v>55</v>
      </c>
      <c r="J29" s="125">
        <f>SUM(J30:J33)</f>
        <v>90888819</v>
      </c>
      <c r="K29" s="125">
        <f>SUM(K30:K33)</f>
        <v>27176533.900000006</v>
      </c>
      <c r="L29" s="125">
        <f>L30+L31</f>
        <v>69676124</v>
      </c>
      <c r="M29" s="128">
        <f>M30+M31</f>
        <v>-1431902</v>
      </c>
    </row>
    <row r="30" spans="1:14" ht="12.6" customHeight="1">
      <c r="A30" s="481" t="s">
        <v>43</v>
      </c>
      <c r="B30" s="482"/>
      <c r="C30" s="482"/>
      <c r="D30" s="482"/>
      <c r="E30" s="482"/>
      <c r="F30" s="482"/>
      <c r="G30" s="482"/>
      <c r="H30" s="483"/>
      <c r="I30" s="68">
        <v>56</v>
      </c>
      <c r="J30" s="226"/>
      <c r="K30" s="66"/>
      <c r="L30" s="66"/>
      <c r="M30" s="66"/>
    </row>
    <row r="31" spans="1:14" ht="24" customHeight="1">
      <c r="A31" s="481" t="s">
        <v>44</v>
      </c>
      <c r="B31" s="482"/>
      <c r="C31" s="482"/>
      <c r="D31" s="482"/>
      <c r="E31" s="482"/>
      <c r="F31" s="482"/>
      <c r="G31" s="482"/>
      <c r="H31" s="483"/>
      <c r="I31" s="65">
        <v>57</v>
      </c>
      <c r="J31" s="226">
        <v>88187290</v>
      </c>
      <c r="K31" s="66">
        <v>24475004.900000006</v>
      </c>
      <c r="L31" s="66">
        <v>69676124</v>
      </c>
      <c r="M31" s="67">
        <v>-1431902</v>
      </c>
      <c r="N31" s="279"/>
    </row>
    <row r="32" spans="1:14" ht="12.75" customHeight="1">
      <c r="A32" s="481" t="s">
        <v>45</v>
      </c>
      <c r="B32" s="482"/>
      <c r="C32" s="482"/>
      <c r="D32" s="482"/>
      <c r="E32" s="482"/>
      <c r="F32" s="482"/>
      <c r="G32" s="482"/>
      <c r="H32" s="483"/>
      <c r="I32" s="68">
        <v>58</v>
      </c>
      <c r="J32" s="226">
        <v>2701529</v>
      </c>
      <c r="K32" s="226">
        <v>2701529</v>
      </c>
      <c r="L32" s="66">
        <v>0</v>
      </c>
      <c r="M32" s="67"/>
    </row>
    <row r="33" spans="1:13" ht="12.75" customHeight="1">
      <c r="A33" s="481" t="s">
        <v>46</v>
      </c>
      <c r="B33" s="482"/>
      <c r="C33" s="482"/>
      <c r="D33" s="482"/>
      <c r="E33" s="482"/>
      <c r="F33" s="482"/>
      <c r="G33" s="482"/>
      <c r="H33" s="483"/>
      <c r="I33" s="65">
        <v>59</v>
      </c>
      <c r="J33" s="66"/>
      <c r="K33" s="66"/>
      <c r="L33" s="66"/>
      <c r="M33" s="67"/>
    </row>
    <row r="34" spans="1:13" ht="12.75" customHeight="1">
      <c r="A34" s="468" t="s">
        <v>47</v>
      </c>
      <c r="B34" s="469"/>
      <c r="C34" s="469"/>
      <c r="D34" s="469"/>
      <c r="E34" s="469"/>
      <c r="F34" s="469"/>
      <c r="G34" s="469"/>
      <c r="H34" s="470"/>
      <c r="I34" s="68">
        <v>60</v>
      </c>
      <c r="J34" s="123"/>
      <c r="K34" s="66"/>
      <c r="L34" s="66"/>
      <c r="M34" s="67"/>
    </row>
    <row r="35" spans="1:13" ht="12.75" customHeight="1">
      <c r="A35" s="468" t="s">
        <v>48</v>
      </c>
      <c r="B35" s="469"/>
      <c r="C35" s="469"/>
      <c r="D35" s="469"/>
      <c r="E35" s="469"/>
      <c r="F35" s="469"/>
      <c r="G35" s="469"/>
      <c r="H35" s="470"/>
      <c r="I35" s="65">
        <v>61</v>
      </c>
      <c r="J35" s="125"/>
      <c r="K35" s="226"/>
      <c r="L35" s="66"/>
      <c r="M35" s="67"/>
    </row>
    <row r="36" spans="1:13" ht="12.75" customHeight="1">
      <c r="A36" s="468" t="s">
        <v>153</v>
      </c>
      <c r="B36" s="469"/>
      <c r="C36" s="469"/>
      <c r="D36" s="469"/>
      <c r="E36" s="469"/>
      <c r="F36" s="469"/>
      <c r="G36" s="469"/>
      <c r="H36" s="470"/>
      <c r="I36" s="68">
        <v>62</v>
      </c>
      <c r="J36" s="125">
        <f>J9+J23</f>
        <v>458377828</v>
      </c>
      <c r="K36" s="125">
        <f>K9+K23</f>
        <v>115720941.7</v>
      </c>
      <c r="L36" s="125">
        <f>L9+L23</f>
        <v>455218313</v>
      </c>
      <c r="M36" s="128">
        <f>M9+M23</f>
        <v>113351150</v>
      </c>
    </row>
    <row r="37" spans="1:13" ht="12.75" customHeight="1">
      <c r="A37" s="468" t="s">
        <v>154</v>
      </c>
      <c r="B37" s="469"/>
      <c r="C37" s="469"/>
      <c r="D37" s="469"/>
      <c r="E37" s="469"/>
      <c r="F37" s="469"/>
      <c r="G37" s="469"/>
      <c r="H37" s="470"/>
      <c r="I37" s="65">
        <v>63</v>
      </c>
      <c r="J37" s="125">
        <f>J13+J29+J35</f>
        <v>573137643</v>
      </c>
      <c r="K37" s="125">
        <f>K13+K29+K35</f>
        <v>150015442.90000001</v>
      </c>
      <c r="L37" s="125">
        <f>L13+L29+L35</f>
        <v>519509047.10000002</v>
      </c>
      <c r="M37" s="128">
        <f>M13+M29+M35</f>
        <v>115117169.56</v>
      </c>
    </row>
    <row r="38" spans="1:13" ht="12.75" customHeight="1">
      <c r="A38" s="468" t="s">
        <v>155</v>
      </c>
      <c r="B38" s="469"/>
      <c r="C38" s="469"/>
      <c r="D38" s="469"/>
      <c r="E38" s="469"/>
      <c r="F38" s="469"/>
      <c r="G38" s="469"/>
      <c r="H38" s="470"/>
      <c r="I38" s="68">
        <v>64</v>
      </c>
      <c r="J38" s="226"/>
      <c r="K38" s="226"/>
      <c r="L38" s="226"/>
      <c r="M38" s="227"/>
    </row>
    <row r="39" spans="1:13" ht="12.75" customHeight="1">
      <c r="A39" s="468" t="s">
        <v>156</v>
      </c>
      <c r="B39" s="469"/>
      <c r="C39" s="469"/>
      <c r="D39" s="469"/>
      <c r="E39" s="469"/>
      <c r="F39" s="469"/>
      <c r="G39" s="469"/>
      <c r="H39" s="470"/>
      <c r="I39" s="65">
        <v>65</v>
      </c>
      <c r="J39" s="125">
        <f>J36-J37</f>
        <v>-114759815</v>
      </c>
      <c r="K39" s="125">
        <f>K36-K37</f>
        <v>-34294501.200000003</v>
      </c>
      <c r="L39" s="125">
        <f>L36-L37</f>
        <v>-64290734.100000024</v>
      </c>
      <c r="M39" s="128">
        <f>M36-M37</f>
        <v>-1766019.5600000024</v>
      </c>
    </row>
    <row r="40" spans="1:13" ht="12.75" customHeight="1">
      <c r="A40" s="468" t="s">
        <v>49</v>
      </c>
      <c r="B40" s="469"/>
      <c r="C40" s="469"/>
      <c r="D40" s="469"/>
      <c r="E40" s="469"/>
      <c r="F40" s="469"/>
      <c r="G40" s="469"/>
      <c r="H40" s="470"/>
      <c r="I40" s="68">
        <v>66</v>
      </c>
      <c r="J40" s="226"/>
      <c r="K40" s="226"/>
      <c r="L40" s="226"/>
      <c r="M40" s="227"/>
    </row>
    <row r="41" spans="1:13" ht="12.75" customHeight="1">
      <c r="A41" s="468" t="s">
        <v>157</v>
      </c>
      <c r="B41" s="469"/>
      <c r="C41" s="469"/>
      <c r="D41" s="469"/>
      <c r="E41" s="469"/>
      <c r="F41" s="469"/>
      <c r="G41" s="469"/>
      <c r="H41" s="470"/>
      <c r="I41" s="65">
        <v>67</v>
      </c>
      <c r="J41" s="226"/>
      <c r="K41" s="226"/>
      <c r="L41" s="226"/>
      <c r="M41" s="227"/>
    </row>
    <row r="42" spans="1:13">
      <c r="A42" s="471" t="s">
        <v>158</v>
      </c>
      <c r="B42" s="472"/>
      <c r="C42" s="472"/>
      <c r="D42" s="472"/>
      <c r="E42" s="472"/>
      <c r="F42" s="472"/>
      <c r="G42" s="472"/>
      <c r="H42" s="473"/>
      <c r="I42" s="69">
        <v>68</v>
      </c>
      <c r="J42" s="126">
        <f>J39</f>
        <v>-114759815</v>
      </c>
      <c r="K42" s="126">
        <f>K39</f>
        <v>-34294501.200000003</v>
      </c>
      <c r="L42" s="126">
        <f>L39</f>
        <v>-64290734.100000024</v>
      </c>
      <c r="M42" s="129">
        <f>M39</f>
        <v>-1766019.5600000024</v>
      </c>
    </row>
    <row r="43" spans="1:13">
      <c r="A43" s="474" t="s">
        <v>9</v>
      </c>
      <c r="B43" s="475"/>
      <c r="C43" s="475"/>
      <c r="D43" s="475"/>
      <c r="E43" s="475"/>
      <c r="F43" s="475"/>
      <c r="G43" s="475"/>
      <c r="H43" s="475"/>
      <c r="I43" s="476"/>
      <c r="J43" s="476"/>
      <c r="K43" s="476"/>
      <c r="L43" s="476"/>
      <c r="M43" s="477"/>
    </row>
    <row r="44" spans="1:13">
      <c r="A44" s="478" t="s">
        <v>123</v>
      </c>
      <c r="B44" s="479"/>
      <c r="C44" s="479"/>
      <c r="D44" s="479"/>
      <c r="E44" s="479"/>
      <c r="F44" s="479"/>
      <c r="G44" s="479"/>
      <c r="H44" s="480"/>
      <c r="I44" s="70">
        <v>69</v>
      </c>
      <c r="J44" s="81"/>
      <c r="K44" s="81"/>
      <c r="L44" s="81"/>
      <c r="M44" s="82"/>
    </row>
    <row r="45" spans="1:13">
      <c r="A45" s="468" t="s">
        <v>122</v>
      </c>
      <c r="B45" s="469"/>
      <c r="C45" s="469"/>
      <c r="D45" s="469"/>
      <c r="E45" s="469"/>
      <c r="F45" s="469"/>
      <c r="G45" s="469"/>
      <c r="H45" s="470"/>
      <c r="I45" s="68">
        <v>70</v>
      </c>
      <c r="J45" s="226"/>
      <c r="K45" s="226"/>
      <c r="L45" s="226"/>
      <c r="M45" s="227"/>
    </row>
    <row r="46" spans="1:13">
      <c r="A46" s="468" t="s">
        <v>124</v>
      </c>
      <c r="B46" s="469"/>
      <c r="C46" s="469"/>
      <c r="D46" s="469"/>
      <c r="E46" s="469"/>
      <c r="F46" s="469"/>
      <c r="G46" s="469"/>
      <c r="H46" s="470"/>
      <c r="I46" s="68">
        <v>71</v>
      </c>
      <c r="J46" s="226"/>
      <c r="K46" s="226"/>
      <c r="L46" s="226"/>
      <c r="M46" s="227"/>
    </row>
    <row r="47" spans="1:13">
      <c r="A47" s="471" t="s">
        <v>10</v>
      </c>
      <c r="B47" s="472"/>
      <c r="C47" s="472"/>
      <c r="D47" s="472"/>
      <c r="E47" s="472"/>
      <c r="F47" s="472"/>
      <c r="G47" s="472"/>
      <c r="H47" s="473"/>
      <c r="I47" s="69">
        <v>72</v>
      </c>
      <c r="J47" s="83"/>
      <c r="K47" s="83"/>
      <c r="L47" s="83"/>
      <c r="M47" s="84"/>
    </row>
    <row r="48" spans="1:13">
      <c r="A48" s="56"/>
      <c r="B48" s="56"/>
      <c r="C48" s="56"/>
      <c r="D48" s="56"/>
      <c r="E48" s="56"/>
      <c r="F48" s="56"/>
      <c r="G48" s="56"/>
      <c r="H48" s="56"/>
      <c r="I48" s="56"/>
      <c r="J48" s="56"/>
      <c r="K48" s="56"/>
      <c r="L48" s="56"/>
      <c r="M48" s="56"/>
    </row>
    <row r="49" spans="9:12" s="56" customFormat="1">
      <c r="I49" s="2"/>
      <c r="J49" s="2"/>
      <c r="K49" s="85"/>
      <c r="L49" s="85"/>
    </row>
    <row r="50" spans="9:12" s="56" customFormat="1">
      <c r="I50" s="2"/>
      <c r="J50" s="2"/>
      <c r="K50" s="85"/>
      <c r="L50" s="85"/>
    </row>
    <row r="51" spans="9:12" s="56" customFormat="1">
      <c r="I51" s="2"/>
      <c r="J51" s="2"/>
      <c r="K51" s="85"/>
      <c r="L51" s="85"/>
    </row>
    <row r="52" spans="9:12" s="56" customFormat="1">
      <c r="I52" s="2"/>
      <c r="J52" s="2"/>
      <c r="K52" s="85"/>
      <c r="L52" s="85"/>
    </row>
    <row r="53" spans="9:12" s="56" customFormat="1">
      <c r="I53" s="2"/>
      <c r="J53" s="2"/>
      <c r="K53" s="85"/>
      <c r="L53" s="85"/>
    </row>
    <row r="54" spans="9:12" s="56" customFormat="1">
      <c r="I54" s="2"/>
      <c r="J54" s="2"/>
      <c r="K54" s="85"/>
      <c r="L54" s="85"/>
    </row>
    <row r="55" spans="9:12" s="56" customFormat="1">
      <c r="I55" s="2"/>
      <c r="J55" s="2"/>
      <c r="K55" s="85"/>
      <c r="L55" s="85"/>
    </row>
    <row r="56" spans="9:12" s="56" customFormat="1">
      <c r="I56" s="2"/>
      <c r="J56" s="2"/>
      <c r="K56" s="85"/>
      <c r="L56" s="85"/>
    </row>
    <row r="57" spans="9:12" s="56" customFormat="1">
      <c r="I57" s="2"/>
      <c r="J57" s="2"/>
      <c r="K57" s="85"/>
      <c r="L57" s="85"/>
    </row>
    <row r="58" spans="9:12" s="56" customFormat="1">
      <c r="I58" s="2"/>
      <c r="J58" s="2"/>
      <c r="K58" s="85"/>
      <c r="L58" s="85"/>
    </row>
    <row r="59" spans="9:12" s="56" customFormat="1">
      <c r="I59" s="2"/>
      <c r="J59" s="2"/>
      <c r="K59" s="85"/>
      <c r="L59" s="85"/>
    </row>
    <row r="60" spans="9:12" s="56" customFormat="1">
      <c r="I60" s="2"/>
      <c r="J60" s="2"/>
      <c r="K60" s="85"/>
      <c r="L60" s="85"/>
    </row>
    <row r="61" spans="9:12" s="56" customFormat="1">
      <c r="I61" s="2"/>
      <c r="J61" s="2"/>
      <c r="K61" s="85"/>
      <c r="L61" s="85"/>
    </row>
    <row r="62" spans="9:12" s="56" customFormat="1">
      <c r="I62" s="2"/>
      <c r="J62" s="2"/>
      <c r="K62" s="85"/>
      <c r="L62" s="85"/>
    </row>
    <row r="63" spans="9:12" s="56" customFormat="1">
      <c r="I63" s="2"/>
      <c r="J63" s="2"/>
      <c r="K63" s="85"/>
      <c r="L63" s="85"/>
    </row>
    <row r="64" spans="9:12" s="56" customFormat="1">
      <c r="I64" s="2"/>
      <c r="J64" s="2"/>
      <c r="K64" s="85"/>
      <c r="L64" s="85"/>
    </row>
    <row r="65" spans="9:12" s="56" customFormat="1">
      <c r="I65" s="2"/>
      <c r="J65" s="2"/>
      <c r="K65" s="85"/>
      <c r="L65" s="85"/>
    </row>
    <row r="66" spans="9:12" s="56" customFormat="1">
      <c r="I66" s="2"/>
      <c r="J66" s="2"/>
      <c r="K66" s="85"/>
      <c r="L66" s="85"/>
    </row>
    <row r="67" spans="9:12" s="56" customFormat="1">
      <c r="I67" s="2"/>
      <c r="J67" s="2"/>
      <c r="K67" s="85"/>
      <c r="L67" s="85"/>
    </row>
    <row r="68" spans="9:12" s="56" customFormat="1">
      <c r="I68" s="2"/>
      <c r="J68" s="2"/>
      <c r="K68" s="85"/>
      <c r="L68" s="85"/>
    </row>
    <row r="69" spans="9:12" s="56" customFormat="1">
      <c r="I69" s="2"/>
      <c r="J69" s="2"/>
      <c r="K69" s="85"/>
      <c r="L69" s="85"/>
    </row>
    <row r="70" spans="9:12" s="56" customFormat="1">
      <c r="I70" s="2"/>
      <c r="J70" s="2"/>
      <c r="K70" s="85"/>
      <c r="L70" s="85"/>
    </row>
    <row r="71" spans="9:12" s="56" customFormat="1">
      <c r="I71" s="2"/>
      <c r="J71" s="2"/>
      <c r="K71" s="85"/>
      <c r="L71" s="85"/>
    </row>
    <row r="72" spans="9:12" s="56" customFormat="1">
      <c r="I72" s="2"/>
      <c r="J72" s="2"/>
      <c r="K72" s="85"/>
      <c r="L72" s="85"/>
    </row>
    <row r="73" spans="9:12" s="56" customFormat="1">
      <c r="I73" s="2"/>
      <c r="J73" s="2"/>
      <c r="K73" s="85"/>
      <c r="L73" s="85"/>
    </row>
    <row r="74" spans="9:12" s="56" customFormat="1">
      <c r="I74" s="2"/>
      <c r="J74" s="2"/>
      <c r="K74" s="85"/>
      <c r="L74" s="85"/>
    </row>
    <row r="75" spans="9:12" s="56" customFormat="1">
      <c r="I75" s="2"/>
      <c r="J75" s="2"/>
      <c r="K75" s="85"/>
      <c r="L75" s="85"/>
    </row>
    <row r="76" spans="9:12" s="56" customFormat="1">
      <c r="I76" s="2"/>
      <c r="J76" s="2"/>
      <c r="K76" s="85"/>
      <c r="L76" s="85"/>
    </row>
    <row r="77" spans="9:12" s="56" customFormat="1">
      <c r="I77" s="2"/>
      <c r="J77" s="2"/>
      <c r="K77" s="85"/>
      <c r="L77" s="85"/>
    </row>
    <row r="78" spans="9:12" s="56" customFormat="1">
      <c r="I78" s="2"/>
      <c r="J78" s="2"/>
      <c r="K78" s="85"/>
      <c r="L78" s="85"/>
    </row>
    <row r="79" spans="9:12" s="56" customFormat="1">
      <c r="I79" s="2"/>
      <c r="J79" s="2"/>
      <c r="K79" s="85"/>
      <c r="L79" s="85"/>
    </row>
    <row r="80" spans="9:12" s="56" customFormat="1">
      <c r="I80" s="2"/>
      <c r="J80" s="2"/>
      <c r="K80" s="85"/>
      <c r="L80" s="85"/>
    </row>
    <row r="81" spans="9:12" s="56" customFormat="1">
      <c r="I81" s="2"/>
      <c r="J81" s="2"/>
      <c r="K81" s="85"/>
      <c r="L81" s="85"/>
    </row>
    <row r="82" spans="9:12" s="56" customFormat="1">
      <c r="I82" s="2"/>
      <c r="J82" s="2"/>
      <c r="K82" s="85"/>
      <c r="L82" s="85"/>
    </row>
    <row r="83" spans="9:12" s="56" customFormat="1">
      <c r="I83" s="2"/>
      <c r="J83" s="2"/>
      <c r="K83" s="85"/>
      <c r="L83" s="85"/>
    </row>
    <row r="84" spans="9:12" s="56" customFormat="1">
      <c r="I84" s="2"/>
      <c r="J84" s="2"/>
      <c r="K84" s="85"/>
      <c r="L84" s="85"/>
    </row>
    <row r="85" spans="9:12" s="56" customFormat="1">
      <c r="I85" s="2"/>
      <c r="J85" s="2"/>
      <c r="K85" s="85"/>
      <c r="L85" s="85"/>
    </row>
    <row r="86" spans="9:12" s="56" customFormat="1">
      <c r="I86" s="2"/>
      <c r="J86" s="2"/>
      <c r="K86" s="85"/>
      <c r="L86" s="85"/>
    </row>
    <row r="87" spans="9:12" s="56" customFormat="1">
      <c r="I87" s="2"/>
      <c r="J87" s="2"/>
      <c r="K87" s="85"/>
      <c r="L87" s="85"/>
    </row>
    <row r="88" spans="9:12" s="56" customFormat="1">
      <c r="I88" s="2"/>
      <c r="J88" s="2"/>
      <c r="K88" s="85"/>
      <c r="L88" s="85"/>
    </row>
    <row r="89" spans="9:12" s="56" customFormat="1">
      <c r="I89" s="2"/>
      <c r="J89" s="2"/>
      <c r="K89" s="85"/>
      <c r="L89" s="85"/>
    </row>
    <row r="90" spans="9:12" s="56" customFormat="1">
      <c r="I90" s="2"/>
      <c r="J90" s="2"/>
      <c r="K90" s="85"/>
      <c r="L90" s="85"/>
    </row>
    <row r="91" spans="9:12" s="56" customFormat="1">
      <c r="I91" s="2"/>
      <c r="J91" s="2"/>
      <c r="K91" s="85"/>
      <c r="L91" s="85"/>
    </row>
    <row r="92" spans="9:12" s="56" customFormat="1">
      <c r="I92" s="2"/>
      <c r="J92" s="2"/>
      <c r="K92" s="85"/>
      <c r="L92" s="85"/>
    </row>
    <row r="93" spans="9:12" s="56" customFormat="1">
      <c r="I93" s="2"/>
      <c r="J93" s="2"/>
      <c r="K93" s="85"/>
      <c r="L93" s="85"/>
    </row>
    <row r="94" spans="9:12" s="56" customFormat="1">
      <c r="I94" s="2"/>
      <c r="J94" s="2"/>
      <c r="K94" s="85"/>
      <c r="L94" s="85"/>
    </row>
    <row r="95" spans="9:12" s="56" customFormat="1">
      <c r="I95" s="2"/>
      <c r="J95" s="2"/>
      <c r="K95" s="85"/>
      <c r="L95" s="85"/>
    </row>
    <row r="96" spans="9:12" s="56" customFormat="1">
      <c r="I96" s="2"/>
      <c r="J96" s="2"/>
      <c r="K96" s="85"/>
      <c r="L96" s="85"/>
    </row>
    <row r="97" spans="9:12" s="56" customFormat="1">
      <c r="I97" s="2"/>
      <c r="J97" s="2"/>
      <c r="K97" s="85"/>
      <c r="L97" s="85"/>
    </row>
    <row r="98" spans="9:12" s="56" customFormat="1">
      <c r="I98" s="2"/>
      <c r="J98" s="2"/>
      <c r="K98" s="85"/>
      <c r="L98" s="85"/>
    </row>
    <row r="99" spans="9:12" s="56" customFormat="1">
      <c r="I99" s="2"/>
      <c r="J99" s="2"/>
      <c r="K99" s="85"/>
      <c r="L99" s="85"/>
    </row>
    <row r="100" spans="9:12" s="56" customFormat="1">
      <c r="I100" s="2"/>
      <c r="J100" s="2"/>
      <c r="K100" s="85"/>
      <c r="L100" s="85"/>
    </row>
    <row r="101" spans="9:12" s="56" customFormat="1">
      <c r="I101" s="2"/>
      <c r="J101" s="2"/>
      <c r="K101" s="85"/>
      <c r="L101" s="85"/>
    </row>
    <row r="102" spans="9:12" s="56" customFormat="1">
      <c r="I102" s="2"/>
      <c r="J102" s="2"/>
      <c r="K102" s="85"/>
      <c r="L102" s="85"/>
    </row>
    <row r="103" spans="9:12" s="56" customFormat="1">
      <c r="I103" s="2"/>
      <c r="J103" s="2"/>
      <c r="K103" s="85"/>
      <c r="L103" s="85"/>
    </row>
    <row r="104" spans="9:12" s="56" customFormat="1">
      <c r="I104" s="2"/>
      <c r="J104" s="2"/>
      <c r="K104" s="85"/>
      <c r="L104" s="85"/>
    </row>
    <row r="105" spans="9:12" s="56" customFormat="1">
      <c r="I105" s="2"/>
      <c r="J105" s="2"/>
      <c r="K105" s="85"/>
      <c r="L105" s="85"/>
    </row>
    <row r="106" spans="9:12" s="56" customFormat="1">
      <c r="I106" s="2"/>
      <c r="J106" s="2"/>
      <c r="K106" s="85"/>
      <c r="L106" s="85"/>
    </row>
    <row r="107" spans="9:12" s="56" customFormat="1">
      <c r="I107" s="2"/>
      <c r="J107" s="2"/>
      <c r="K107" s="85"/>
      <c r="L107" s="85"/>
    </row>
    <row r="108" spans="9:12" s="56" customFormat="1">
      <c r="I108" s="2"/>
      <c r="J108" s="2"/>
      <c r="K108" s="85"/>
      <c r="L108" s="85"/>
    </row>
    <row r="109" spans="9:12" s="56" customFormat="1">
      <c r="I109" s="2"/>
      <c r="J109" s="2"/>
      <c r="K109" s="85"/>
      <c r="L109" s="85"/>
    </row>
    <row r="110" spans="9:12" s="56" customFormat="1">
      <c r="I110" s="2"/>
      <c r="J110" s="2"/>
      <c r="K110" s="85"/>
      <c r="L110" s="85"/>
    </row>
    <row r="111" spans="9:12" s="56" customFormat="1">
      <c r="I111" s="2"/>
      <c r="J111" s="2"/>
      <c r="K111" s="85"/>
      <c r="L111" s="85"/>
    </row>
    <row r="112" spans="9:12" s="56" customFormat="1">
      <c r="I112" s="2"/>
      <c r="J112" s="2"/>
      <c r="K112" s="85"/>
      <c r="L112" s="85"/>
    </row>
    <row r="113" spans="9:12" s="56" customFormat="1">
      <c r="I113" s="2"/>
      <c r="J113" s="2"/>
      <c r="K113" s="85"/>
      <c r="L113" s="85"/>
    </row>
    <row r="114" spans="9:12" s="56" customFormat="1">
      <c r="I114" s="2"/>
      <c r="J114" s="2"/>
      <c r="K114" s="85"/>
      <c r="L114" s="85"/>
    </row>
    <row r="115" spans="9:12" s="56" customFormat="1">
      <c r="I115" s="2"/>
      <c r="J115" s="2"/>
      <c r="K115" s="85"/>
      <c r="L115" s="85"/>
    </row>
    <row r="116" spans="9:12" s="56" customFormat="1">
      <c r="I116" s="2"/>
      <c r="J116" s="2"/>
      <c r="K116" s="85"/>
      <c r="L116" s="85"/>
    </row>
    <row r="117" spans="9:12" s="56" customFormat="1">
      <c r="I117" s="2"/>
      <c r="J117" s="2"/>
      <c r="K117" s="85"/>
      <c r="L117" s="85"/>
    </row>
    <row r="118" spans="9:12" s="56" customFormat="1">
      <c r="I118" s="2"/>
      <c r="J118" s="2"/>
      <c r="K118" s="85"/>
      <c r="L118" s="85"/>
    </row>
    <row r="119" spans="9:12" s="56" customFormat="1">
      <c r="I119" s="2"/>
      <c r="J119" s="2"/>
      <c r="K119" s="85"/>
      <c r="L119" s="85"/>
    </row>
    <row r="120" spans="9:12" s="56" customFormat="1">
      <c r="I120" s="2"/>
      <c r="J120" s="2"/>
      <c r="K120" s="85"/>
      <c r="L120" s="85"/>
    </row>
    <row r="121" spans="9:12" s="56" customFormat="1">
      <c r="I121" s="2"/>
      <c r="J121" s="2"/>
      <c r="K121" s="85"/>
      <c r="L121" s="85"/>
    </row>
    <row r="122" spans="9:12" s="56" customFormat="1">
      <c r="I122" s="2"/>
      <c r="J122" s="2"/>
      <c r="K122" s="85"/>
      <c r="L122" s="85"/>
    </row>
    <row r="123" spans="9:12" s="56" customFormat="1">
      <c r="I123" s="2"/>
      <c r="J123" s="2"/>
      <c r="K123" s="85"/>
      <c r="L123" s="85"/>
    </row>
    <row r="124" spans="9:12" s="56" customFormat="1">
      <c r="I124" s="2"/>
      <c r="J124" s="2"/>
      <c r="K124" s="85"/>
      <c r="L124" s="85"/>
    </row>
    <row r="125" spans="9:12" s="56" customFormat="1">
      <c r="I125" s="2"/>
      <c r="J125" s="2"/>
      <c r="K125" s="85"/>
      <c r="L125" s="85"/>
    </row>
    <row r="126" spans="9:12" s="56" customFormat="1">
      <c r="I126" s="2"/>
      <c r="J126" s="2"/>
      <c r="K126" s="85"/>
      <c r="L126" s="85"/>
    </row>
    <row r="127" spans="9:12" s="56" customFormat="1">
      <c r="I127" s="2"/>
      <c r="J127" s="2"/>
      <c r="K127" s="85"/>
      <c r="L127" s="85"/>
    </row>
    <row r="128" spans="9:12" s="56" customFormat="1">
      <c r="I128" s="2"/>
      <c r="J128" s="2"/>
      <c r="K128" s="85"/>
      <c r="L128" s="85"/>
    </row>
    <row r="129" spans="9:12" s="56" customFormat="1">
      <c r="I129" s="2"/>
      <c r="J129" s="2"/>
      <c r="K129" s="85"/>
      <c r="L129" s="85"/>
    </row>
    <row r="130" spans="9:12" s="56" customFormat="1">
      <c r="I130" s="2"/>
      <c r="J130" s="2"/>
      <c r="K130" s="85"/>
      <c r="L130" s="85"/>
    </row>
    <row r="131" spans="9:12" s="56" customFormat="1">
      <c r="I131" s="2"/>
      <c r="J131" s="2"/>
      <c r="K131" s="85"/>
      <c r="L131" s="85"/>
    </row>
    <row r="132" spans="9:12" s="56" customFormat="1">
      <c r="I132" s="2"/>
      <c r="J132" s="2"/>
      <c r="K132" s="85"/>
      <c r="L132" s="85"/>
    </row>
    <row r="133" spans="9:12" s="56" customFormat="1">
      <c r="I133" s="2"/>
      <c r="J133" s="2"/>
      <c r="K133" s="85"/>
      <c r="L133" s="85"/>
    </row>
    <row r="134" spans="9:12" s="56" customFormat="1">
      <c r="I134" s="2"/>
      <c r="J134" s="2"/>
      <c r="K134" s="85"/>
      <c r="L134" s="85"/>
    </row>
    <row r="135" spans="9:12" s="56" customFormat="1">
      <c r="I135" s="2"/>
      <c r="J135" s="2"/>
      <c r="K135" s="85"/>
      <c r="L135" s="85"/>
    </row>
    <row r="136" spans="9:12" s="56" customFormat="1">
      <c r="I136" s="2"/>
      <c r="J136" s="2"/>
      <c r="K136" s="85"/>
      <c r="L136" s="85"/>
    </row>
    <row r="137" spans="9:12" s="56" customFormat="1">
      <c r="I137" s="2"/>
      <c r="J137" s="2"/>
      <c r="K137" s="85"/>
      <c r="L137" s="85"/>
    </row>
    <row r="138" spans="9:12" s="56" customFormat="1">
      <c r="I138" s="2"/>
      <c r="J138" s="2"/>
      <c r="K138" s="85"/>
      <c r="L138" s="85"/>
    </row>
    <row r="139" spans="9:12" s="56" customFormat="1">
      <c r="I139" s="2"/>
      <c r="J139" s="2"/>
      <c r="K139" s="85"/>
      <c r="L139" s="85"/>
    </row>
    <row r="140" spans="9:12" s="56" customFormat="1">
      <c r="I140" s="2"/>
      <c r="J140" s="2"/>
      <c r="K140" s="85"/>
      <c r="L140" s="85"/>
    </row>
    <row r="141" spans="9:12" s="56" customFormat="1">
      <c r="I141" s="2"/>
      <c r="J141" s="2"/>
      <c r="K141" s="85"/>
      <c r="L141" s="85"/>
    </row>
    <row r="142" spans="9:12" s="56" customFormat="1">
      <c r="I142" s="2"/>
      <c r="J142" s="2"/>
      <c r="K142" s="85"/>
      <c r="L142" s="85"/>
    </row>
    <row r="143" spans="9:12" s="56" customFormat="1">
      <c r="I143" s="2"/>
      <c r="J143" s="2"/>
      <c r="K143" s="85"/>
      <c r="L143" s="85"/>
    </row>
    <row r="144" spans="9:12" s="56" customFormat="1">
      <c r="I144" s="2"/>
      <c r="J144" s="2"/>
      <c r="K144" s="85"/>
      <c r="L144" s="85"/>
    </row>
    <row r="145" spans="9:12" s="56" customFormat="1">
      <c r="I145" s="2"/>
      <c r="J145" s="2"/>
      <c r="K145" s="85"/>
      <c r="L145" s="85"/>
    </row>
    <row r="146" spans="9:12" s="56" customFormat="1">
      <c r="I146" s="2"/>
      <c r="J146" s="2"/>
      <c r="K146" s="85"/>
      <c r="L146" s="85"/>
    </row>
    <row r="147" spans="9:12" s="56" customFormat="1">
      <c r="I147" s="2"/>
      <c r="J147" s="2"/>
      <c r="K147" s="85"/>
      <c r="L147" s="85"/>
    </row>
    <row r="148" spans="9:12" s="56" customFormat="1">
      <c r="I148" s="2"/>
      <c r="J148" s="2"/>
      <c r="K148" s="85"/>
      <c r="L148" s="85"/>
    </row>
    <row r="149" spans="9:12" s="56" customFormat="1">
      <c r="I149" s="2"/>
      <c r="J149" s="2"/>
      <c r="K149" s="85"/>
      <c r="L149" s="85"/>
    </row>
    <row r="150" spans="9:12" s="56" customFormat="1">
      <c r="I150" s="2"/>
      <c r="J150" s="2"/>
      <c r="K150" s="85"/>
      <c r="L150" s="85"/>
    </row>
    <row r="151" spans="9:12" s="56" customFormat="1">
      <c r="I151" s="2"/>
      <c r="J151" s="2"/>
      <c r="K151" s="85"/>
      <c r="L151" s="85"/>
    </row>
    <row r="152" spans="9:12" s="56" customFormat="1">
      <c r="I152" s="2"/>
      <c r="J152" s="2"/>
      <c r="K152" s="85"/>
      <c r="L152" s="85"/>
    </row>
    <row r="153" spans="9:12" s="56" customFormat="1">
      <c r="I153" s="2"/>
      <c r="J153" s="2"/>
      <c r="K153" s="85"/>
      <c r="L153" s="85"/>
    </row>
    <row r="154" spans="9:12" s="56" customFormat="1">
      <c r="I154" s="2"/>
      <c r="J154" s="2"/>
      <c r="K154" s="85"/>
      <c r="L154" s="85"/>
    </row>
    <row r="155" spans="9:12" s="56" customFormat="1">
      <c r="I155" s="2"/>
      <c r="J155" s="2"/>
      <c r="K155" s="85"/>
      <c r="L155" s="85"/>
    </row>
    <row r="156" spans="9:12" s="56" customFormat="1">
      <c r="I156" s="2"/>
      <c r="J156" s="2"/>
      <c r="K156" s="85"/>
      <c r="L156" s="85"/>
    </row>
    <row r="157" spans="9:12" s="56" customFormat="1">
      <c r="I157" s="2"/>
      <c r="J157" s="2"/>
      <c r="K157" s="85"/>
      <c r="L157" s="85"/>
    </row>
    <row r="158" spans="9:12" s="56" customFormat="1">
      <c r="I158" s="2"/>
      <c r="J158" s="2"/>
      <c r="K158" s="85"/>
      <c r="L158" s="85"/>
    </row>
    <row r="159" spans="9:12" s="56" customFormat="1">
      <c r="I159" s="2"/>
      <c r="J159" s="2"/>
      <c r="K159" s="85"/>
      <c r="L159" s="85"/>
    </row>
    <row r="160" spans="9:12" s="56" customFormat="1">
      <c r="I160" s="2"/>
      <c r="J160" s="2"/>
      <c r="K160" s="85"/>
      <c r="L160" s="85"/>
    </row>
    <row r="161" spans="9:12" s="56" customFormat="1">
      <c r="I161" s="2"/>
      <c r="J161" s="2"/>
      <c r="K161" s="85"/>
      <c r="L161" s="85"/>
    </row>
    <row r="162" spans="9:12" s="56" customFormat="1">
      <c r="I162" s="2"/>
      <c r="J162" s="2"/>
      <c r="K162" s="85"/>
      <c r="L162" s="85"/>
    </row>
    <row r="163" spans="9:12" s="56" customFormat="1">
      <c r="I163" s="2"/>
      <c r="J163" s="2"/>
      <c r="K163" s="85"/>
      <c r="L163" s="85"/>
    </row>
    <row r="164" spans="9:12" s="56" customFormat="1">
      <c r="I164" s="2"/>
      <c r="J164" s="2"/>
      <c r="K164" s="85"/>
      <c r="L164" s="85"/>
    </row>
    <row r="165" spans="9:12" s="56" customFormat="1">
      <c r="I165" s="2"/>
      <c r="J165" s="2"/>
      <c r="K165" s="85"/>
      <c r="L165" s="85"/>
    </row>
    <row r="166" spans="9:12" s="56" customFormat="1">
      <c r="I166" s="2"/>
      <c r="J166" s="2"/>
      <c r="K166" s="85"/>
      <c r="L166" s="85"/>
    </row>
    <row r="167" spans="9:12" s="56" customFormat="1">
      <c r="I167" s="2"/>
      <c r="J167" s="2"/>
      <c r="K167" s="85"/>
      <c r="L167" s="85"/>
    </row>
    <row r="168" spans="9:12" s="56" customFormat="1">
      <c r="I168" s="2"/>
      <c r="J168" s="2"/>
      <c r="K168" s="85"/>
      <c r="L168" s="85"/>
    </row>
    <row r="169" spans="9:12" s="56" customFormat="1">
      <c r="I169" s="2"/>
      <c r="J169" s="2"/>
      <c r="K169" s="85"/>
      <c r="L169" s="85"/>
    </row>
    <row r="170" spans="9:12" s="56" customFormat="1">
      <c r="I170" s="2"/>
      <c r="J170" s="2"/>
      <c r="K170" s="85"/>
      <c r="L170" s="85"/>
    </row>
    <row r="171" spans="9:12" s="56" customFormat="1">
      <c r="I171" s="2"/>
      <c r="J171" s="2"/>
      <c r="K171" s="85"/>
      <c r="L171" s="85"/>
    </row>
    <row r="172" spans="9:12" s="56" customFormat="1">
      <c r="I172" s="2"/>
      <c r="J172" s="2"/>
      <c r="K172" s="85"/>
      <c r="L172" s="85"/>
    </row>
    <row r="173" spans="9:12" s="56" customFormat="1">
      <c r="I173" s="2"/>
      <c r="J173" s="2"/>
      <c r="K173" s="85"/>
      <c r="L173" s="85"/>
    </row>
    <row r="174" spans="9:12" s="56" customFormat="1">
      <c r="I174" s="2"/>
      <c r="J174" s="2"/>
      <c r="K174" s="85"/>
      <c r="L174" s="85"/>
    </row>
    <row r="175" spans="9:12" s="56" customFormat="1">
      <c r="I175" s="2"/>
      <c r="J175" s="2"/>
      <c r="K175" s="85"/>
      <c r="L175" s="85"/>
    </row>
    <row r="176" spans="9:12" s="56" customFormat="1">
      <c r="I176" s="2"/>
      <c r="J176" s="2"/>
      <c r="K176" s="85"/>
      <c r="L176" s="85"/>
    </row>
    <row r="177" spans="9:12" s="56" customFormat="1">
      <c r="I177" s="2"/>
      <c r="J177" s="2"/>
      <c r="K177" s="85"/>
      <c r="L177" s="85"/>
    </row>
    <row r="178" spans="9:12" s="56" customFormat="1">
      <c r="I178" s="2"/>
      <c r="J178" s="2"/>
      <c r="K178" s="85"/>
      <c r="L178" s="85"/>
    </row>
    <row r="179" spans="9:12" s="56" customFormat="1">
      <c r="I179" s="2"/>
      <c r="J179" s="2"/>
      <c r="K179" s="85"/>
      <c r="L179" s="85"/>
    </row>
    <row r="180" spans="9:12" s="56" customFormat="1">
      <c r="I180" s="2"/>
      <c r="J180" s="2"/>
      <c r="K180" s="85"/>
      <c r="L180" s="85"/>
    </row>
    <row r="181" spans="9:12" s="56" customFormat="1">
      <c r="I181" s="2"/>
      <c r="J181" s="2"/>
      <c r="K181" s="85"/>
      <c r="L181" s="85"/>
    </row>
    <row r="182" spans="9:12" s="56" customFormat="1">
      <c r="I182" s="2"/>
      <c r="J182" s="2"/>
      <c r="K182" s="85"/>
      <c r="L182" s="85"/>
    </row>
    <row r="183" spans="9:12" s="56" customFormat="1">
      <c r="I183" s="2"/>
      <c r="J183" s="2"/>
      <c r="K183" s="85"/>
      <c r="L183" s="85"/>
    </row>
    <row r="184" spans="9:12" s="56" customFormat="1">
      <c r="I184" s="2"/>
      <c r="J184" s="2"/>
      <c r="K184" s="85"/>
      <c r="L184" s="85"/>
    </row>
    <row r="185" spans="9:12" s="56" customFormat="1">
      <c r="I185" s="2"/>
      <c r="J185" s="2"/>
      <c r="K185" s="85"/>
      <c r="L185" s="85"/>
    </row>
    <row r="186" spans="9:12" s="56" customFormat="1">
      <c r="I186" s="2"/>
      <c r="J186" s="2"/>
      <c r="K186" s="85"/>
      <c r="L186" s="85"/>
    </row>
    <row r="187" spans="9:12" s="56" customFormat="1">
      <c r="I187" s="2"/>
      <c r="J187" s="2"/>
      <c r="K187" s="85"/>
      <c r="L187" s="85"/>
    </row>
    <row r="188" spans="9:12" s="56" customFormat="1">
      <c r="I188" s="2"/>
      <c r="J188" s="2"/>
      <c r="K188" s="85"/>
      <c r="L188" s="85"/>
    </row>
    <row r="189" spans="9:12" s="56" customFormat="1">
      <c r="I189" s="2"/>
      <c r="J189" s="2"/>
      <c r="K189" s="85"/>
      <c r="L189" s="85"/>
    </row>
    <row r="190" spans="9:12" s="56" customFormat="1">
      <c r="I190" s="2"/>
      <c r="J190" s="2"/>
      <c r="K190" s="85"/>
      <c r="L190" s="85"/>
    </row>
    <row r="191" spans="9:12" s="56" customFormat="1">
      <c r="I191" s="2"/>
      <c r="J191" s="2"/>
      <c r="K191" s="85"/>
      <c r="L191" s="85"/>
    </row>
    <row r="192" spans="9:12" s="56" customFormat="1">
      <c r="I192" s="2"/>
      <c r="J192" s="2"/>
      <c r="K192" s="85"/>
      <c r="L192" s="85"/>
    </row>
    <row r="193" spans="9:12" s="56" customFormat="1">
      <c r="I193" s="2"/>
      <c r="J193" s="2"/>
      <c r="K193" s="85"/>
      <c r="L193" s="85"/>
    </row>
    <row r="194" spans="9:12" s="56" customFormat="1">
      <c r="I194" s="2"/>
      <c r="J194" s="2"/>
      <c r="K194" s="85"/>
      <c r="L194" s="85"/>
    </row>
    <row r="195" spans="9:12" s="56" customFormat="1">
      <c r="I195" s="2"/>
      <c r="J195" s="2"/>
      <c r="K195" s="85"/>
      <c r="L195" s="85"/>
    </row>
    <row r="196" spans="9:12" s="56" customFormat="1">
      <c r="I196" s="2"/>
      <c r="J196" s="2"/>
      <c r="K196" s="85"/>
      <c r="L196" s="85"/>
    </row>
    <row r="197" spans="9:12" s="56" customFormat="1">
      <c r="I197" s="2"/>
      <c r="J197" s="2"/>
      <c r="K197" s="85"/>
      <c r="L197" s="85"/>
    </row>
    <row r="198" spans="9:12" s="56" customFormat="1">
      <c r="I198" s="2"/>
      <c r="J198" s="2"/>
      <c r="K198" s="85"/>
      <c r="L198" s="85"/>
    </row>
    <row r="199" spans="9:12" s="56" customFormat="1">
      <c r="I199" s="2"/>
      <c r="J199" s="2"/>
      <c r="K199" s="85"/>
      <c r="L199" s="85"/>
    </row>
    <row r="200" spans="9:12" s="56" customFormat="1">
      <c r="I200" s="2"/>
      <c r="J200" s="2"/>
      <c r="K200" s="85"/>
      <c r="L200" s="85"/>
    </row>
    <row r="201" spans="9:12" s="56" customFormat="1">
      <c r="I201" s="2"/>
      <c r="J201" s="2"/>
      <c r="K201" s="85"/>
      <c r="L201" s="85"/>
    </row>
    <row r="202" spans="9:12" s="56" customFormat="1">
      <c r="I202" s="2"/>
      <c r="J202" s="2"/>
      <c r="K202" s="85"/>
      <c r="L202" s="85"/>
    </row>
    <row r="203" spans="9:12" s="56" customFormat="1">
      <c r="I203" s="2"/>
      <c r="J203" s="2"/>
      <c r="K203" s="85"/>
      <c r="L203" s="85"/>
    </row>
    <row r="204" spans="9:12" s="56" customFormat="1">
      <c r="I204" s="2"/>
      <c r="J204" s="2"/>
      <c r="K204" s="85"/>
      <c r="L204" s="85"/>
    </row>
    <row r="205" spans="9:12" s="56" customFormat="1">
      <c r="I205" s="2"/>
      <c r="J205" s="2"/>
      <c r="K205" s="85"/>
      <c r="L205" s="85"/>
    </row>
    <row r="206" spans="9:12" s="56" customFormat="1">
      <c r="I206" s="2"/>
      <c r="J206" s="2"/>
      <c r="K206" s="85"/>
      <c r="L206" s="85"/>
    </row>
    <row r="207" spans="9:12" s="56" customFormat="1">
      <c r="I207" s="2"/>
      <c r="J207" s="2"/>
      <c r="K207" s="85"/>
      <c r="L207" s="85"/>
    </row>
    <row r="208" spans="9:12" s="56" customFormat="1">
      <c r="I208" s="2"/>
      <c r="J208" s="2"/>
      <c r="K208" s="85"/>
      <c r="L208" s="85"/>
    </row>
    <row r="209" spans="9:12" s="56" customFormat="1">
      <c r="I209" s="2"/>
      <c r="J209" s="2"/>
      <c r="K209" s="85"/>
      <c r="L209" s="85"/>
    </row>
    <row r="210" spans="9:12" s="56" customFormat="1">
      <c r="I210" s="2"/>
      <c r="J210" s="2"/>
      <c r="K210" s="85"/>
      <c r="L210" s="85"/>
    </row>
    <row r="211" spans="9:12" s="56" customFormat="1">
      <c r="I211" s="2"/>
      <c r="J211" s="2"/>
      <c r="K211" s="85"/>
      <c r="L211" s="85"/>
    </row>
    <row r="212" spans="9:12" s="56" customFormat="1">
      <c r="I212" s="2"/>
      <c r="J212" s="2"/>
      <c r="K212" s="85"/>
      <c r="L212" s="85"/>
    </row>
    <row r="213" spans="9:12" s="56" customFormat="1">
      <c r="I213" s="2"/>
      <c r="J213" s="2"/>
      <c r="K213" s="85"/>
      <c r="L213" s="85"/>
    </row>
    <row r="214" spans="9:12" s="56" customFormat="1">
      <c r="I214" s="2"/>
      <c r="J214" s="2"/>
      <c r="K214" s="85"/>
      <c r="L214" s="85"/>
    </row>
    <row r="215" spans="9:12" s="56" customFormat="1">
      <c r="I215" s="2"/>
      <c r="J215" s="2"/>
      <c r="K215" s="85"/>
      <c r="L215" s="85"/>
    </row>
    <row r="216" spans="9:12" s="56" customFormat="1">
      <c r="I216" s="2"/>
      <c r="J216" s="2"/>
      <c r="K216" s="85"/>
      <c r="L216" s="85"/>
    </row>
    <row r="217" spans="9:12" s="56" customFormat="1">
      <c r="I217" s="2"/>
      <c r="J217" s="2"/>
      <c r="K217" s="85"/>
      <c r="L217" s="85"/>
    </row>
    <row r="218" spans="9:12" s="56" customFormat="1">
      <c r="I218" s="2"/>
      <c r="J218" s="2"/>
      <c r="K218" s="85"/>
      <c r="L218" s="85"/>
    </row>
    <row r="219" spans="9:12" s="56" customFormat="1">
      <c r="I219" s="2"/>
      <c r="J219" s="2"/>
      <c r="K219" s="85"/>
      <c r="L219" s="85"/>
    </row>
    <row r="220" spans="9:12" s="56" customFormat="1">
      <c r="I220" s="2"/>
      <c r="J220" s="2"/>
      <c r="K220" s="85"/>
      <c r="L220" s="85"/>
    </row>
    <row r="221" spans="9:12" s="56" customFormat="1">
      <c r="I221" s="2"/>
      <c r="J221" s="2"/>
      <c r="K221" s="85"/>
      <c r="L221" s="85"/>
    </row>
    <row r="222" spans="9:12" s="56" customFormat="1">
      <c r="I222" s="2"/>
      <c r="J222" s="2"/>
      <c r="K222" s="85"/>
      <c r="L222" s="85"/>
    </row>
    <row r="223" spans="9:12" s="56" customFormat="1">
      <c r="I223" s="2"/>
      <c r="J223" s="2"/>
      <c r="K223" s="85"/>
      <c r="L223" s="85"/>
    </row>
    <row r="224" spans="9:12" s="56" customFormat="1">
      <c r="I224" s="2"/>
      <c r="J224" s="2"/>
      <c r="K224" s="85"/>
      <c r="L224" s="85"/>
    </row>
    <row r="225" spans="9:12" s="56" customFormat="1">
      <c r="I225" s="2"/>
      <c r="J225" s="2"/>
      <c r="K225" s="85"/>
      <c r="L225" s="85"/>
    </row>
    <row r="226" spans="9:12" s="56" customFormat="1">
      <c r="I226" s="2"/>
      <c r="J226" s="2"/>
      <c r="K226" s="85"/>
      <c r="L226" s="85"/>
    </row>
    <row r="227" spans="9:12" s="56" customFormat="1">
      <c r="I227" s="2"/>
      <c r="J227" s="2"/>
      <c r="K227" s="85"/>
      <c r="L227" s="85"/>
    </row>
    <row r="228" spans="9:12" s="56" customFormat="1">
      <c r="I228" s="2"/>
      <c r="J228" s="2"/>
      <c r="K228" s="85"/>
      <c r="L228" s="85"/>
    </row>
    <row r="229" spans="9:12" s="56" customFormat="1">
      <c r="I229" s="2"/>
      <c r="J229" s="2"/>
      <c r="K229" s="85"/>
      <c r="L229" s="85"/>
    </row>
    <row r="230" spans="9:12" s="56" customFormat="1">
      <c r="I230" s="2"/>
      <c r="J230" s="2"/>
      <c r="K230" s="85"/>
      <c r="L230" s="85"/>
    </row>
    <row r="231" spans="9:12" s="56" customFormat="1">
      <c r="I231" s="2"/>
      <c r="J231" s="2"/>
      <c r="K231" s="85"/>
      <c r="L231" s="85"/>
    </row>
    <row r="232" spans="9:12" s="56" customFormat="1">
      <c r="I232" s="2"/>
      <c r="J232" s="2"/>
      <c r="K232" s="85"/>
      <c r="L232" s="85"/>
    </row>
    <row r="233" spans="9:12" s="56" customFormat="1">
      <c r="I233" s="2"/>
      <c r="J233" s="2"/>
      <c r="K233" s="85"/>
      <c r="L233" s="85"/>
    </row>
    <row r="234" spans="9:12" s="56" customFormat="1">
      <c r="I234" s="2"/>
      <c r="J234" s="2"/>
      <c r="K234" s="85"/>
      <c r="L234" s="85"/>
    </row>
    <row r="235" spans="9:12" s="56" customFormat="1">
      <c r="I235" s="2"/>
      <c r="J235" s="2"/>
      <c r="K235" s="85"/>
      <c r="L235" s="85"/>
    </row>
    <row r="236" spans="9:12" s="56" customFormat="1">
      <c r="I236" s="2"/>
      <c r="J236" s="2"/>
      <c r="K236" s="85"/>
      <c r="L236" s="85"/>
    </row>
    <row r="237" spans="9:12" s="56" customFormat="1">
      <c r="I237" s="2"/>
      <c r="J237" s="2"/>
      <c r="K237" s="85"/>
      <c r="L237" s="85"/>
    </row>
    <row r="238" spans="9:12" s="56" customFormat="1">
      <c r="I238" s="2"/>
      <c r="J238" s="2"/>
      <c r="K238" s="85"/>
      <c r="L238" s="85"/>
    </row>
    <row r="239" spans="9:12" s="56" customFormat="1">
      <c r="I239" s="2"/>
      <c r="J239" s="2"/>
      <c r="K239" s="85"/>
      <c r="L239" s="85"/>
    </row>
    <row r="240" spans="9:12" s="56" customFormat="1">
      <c r="I240" s="2"/>
      <c r="J240" s="2"/>
      <c r="K240" s="85"/>
      <c r="L240" s="85"/>
    </row>
    <row r="241" spans="9:12" s="56" customFormat="1">
      <c r="I241" s="2"/>
      <c r="J241" s="2"/>
      <c r="K241" s="85"/>
      <c r="L241" s="85"/>
    </row>
    <row r="242" spans="9:12" s="56" customFormat="1">
      <c r="I242" s="2"/>
      <c r="J242" s="2"/>
      <c r="K242" s="85"/>
      <c r="L242" s="85"/>
    </row>
    <row r="243" spans="9:12" s="56" customFormat="1">
      <c r="I243" s="2"/>
      <c r="J243" s="2"/>
      <c r="K243" s="85"/>
      <c r="L243" s="85"/>
    </row>
    <row r="244" spans="9:12" s="56" customFormat="1">
      <c r="I244" s="2"/>
      <c r="J244" s="2"/>
      <c r="K244" s="85"/>
      <c r="L244" s="85"/>
    </row>
    <row r="245" spans="9:12" s="56" customFormat="1">
      <c r="I245" s="2"/>
      <c r="J245" s="2"/>
      <c r="K245" s="85"/>
      <c r="L245" s="85"/>
    </row>
    <row r="246" spans="9:12" s="56" customFormat="1">
      <c r="I246" s="2"/>
      <c r="J246" s="2"/>
      <c r="K246" s="85"/>
      <c r="L246" s="85"/>
    </row>
    <row r="247" spans="9:12" s="56" customFormat="1">
      <c r="I247" s="2"/>
      <c r="J247" s="2"/>
      <c r="K247" s="85"/>
      <c r="L247" s="85"/>
    </row>
    <row r="248" spans="9:12" s="56" customFormat="1">
      <c r="I248" s="2"/>
      <c r="J248" s="2"/>
      <c r="K248" s="85"/>
      <c r="L248" s="85"/>
    </row>
    <row r="249" spans="9:12" s="56" customFormat="1">
      <c r="I249" s="2"/>
      <c r="J249" s="2"/>
      <c r="K249" s="85"/>
      <c r="L249" s="85"/>
    </row>
    <row r="250" spans="9:12" s="56" customFormat="1">
      <c r="I250" s="2"/>
      <c r="J250" s="2"/>
      <c r="K250" s="85"/>
      <c r="L250" s="85"/>
    </row>
    <row r="251" spans="9:12" s="56" customFormat="1">
      <c r="I251" s="2"/>
      <c r="J251" s="2"/>
      <c r="K251" s="85"/>
      <c r="L251" s="85"/>
    </row>
    <row r="252" spans="9:12" s="56" customFormat="1">
      <c r="I252" s="2"/>
      <c r="J252" s="2"/>
      <c r="K252" s="85"/>
      <c r="L252" s="85"/>
    </row>
    <row r="253" spans="9:12" s="56" customFormat="1">
      <c r="I253" s="2"/>
      <c r="J253" s="2"/>
      <c r="K253" s="85"/>
      <c r="L253" s="85"/>
    </row>
    <row r="254" spans="9:12" s="56" customFormat="1">
      <c r="I254" s="2"/>
      <c r="J254" s="2"/>
      <c r="K254" s="85"/>
      <c r="L254" s="85"/>
    </row>
    <row r="255" spans="9:12" s="56" customFormat="1">
      <c r="I255" s="2"/>
      <c r="J255" s="2"/>
      <c r="K255" s="85"/>
      <c r="L255" s="85"/>
    </row>
    <row r="256" spans="9:12" s="56" customFormat="1">
      <c r="I256" s="2"/>
      <c r="J256" s="2"/>
      <c r="K256" s="85"/>
      <c r="L256" s="85"/>
    </row>
    <row r="257" spans="9:12" s="56" customFormat="1">
      <c r="I257" s="2"/>
      <c r="J257" s="2"/>
      <c r="K257" s="85"/>
      <c r="L257" s="85"/>
    </row>
    <row r="258" spans="9:12" s="56" customFormat="1">
      <c r="I258" s="2"/>
      <c r="J258" s="2"/>
      <c r="K258" s="85"/>
      <c r="L258" s="85"/>
    </row>
    <row r="259" spans="9:12" s="56" customFormat="1">
      <c r="I259" s="2"/>
      <c r="J259" s="2"/>
      <c r="K259" s="85"/>
      <c r="L259" s="85"/>
    </row>
    <row r="260" spans="9:12" s="56" customFormat="1">
      <c r="I260" s="2"/>
      <c r="J260" s="2"/>
      <c r="K260" s="85"/>
      <c r="L260" s="85"/>
    </row>
    <row r="261" spans="9:12" s="56" customFormat="1">
      <c r="I261" s="2"/>
      <c r="J261" s="2"/>
      <c r="K261" s="85"/>
      <c r="L261" s="85"/>
    </row>
    <row r="262" spans="9:12" s="56" customFormat="1">
      <c r="I262" s="2"/>
      <c r="J262" s="2"/>
      <c r="K262" s="85"/>
      <c r="L262" s="85"/>
    </row>
    <row r="263" spans="9:12" s="56" customFormat="1">
      <c r="I263" s="2"/>
      <c r="J263" s="2"/>
      <c r="K263" s="85"/>
      <c r="L263" s="85"/>
    </row>
    <row r="264" spans="9:12" s="56" customFormat="1">
      <c r="I264" s="2"/>
      <c r="J264" s="2"/>
      <c r="K264" s="85"/>
      <c r="L264" s="85"/>
    </row>
    <row r="265" spans="9:12" s="56" customFormat="1">
      <c r="I265" s="2"/>
      <c r="J265" s="2"/>
      <c r="K265" s="85"/>
      <c r="L265" s="85"/>
    </row>
    <row r="266" spans="9:12" s="56" customFormat="1">
      <c r="I266" s="2"/>
      <c r="J266" s="2"/>
      <c r="K266" s="85"/>
      <c r="L266" s="85"/>
    </row>
    <row r="267" spans="9:12" s="56" customFormat="1">
      <c r="I267" s="2"/>
      <c r="J267" s="2"/>
      <c r="K267" s="85"/>
      <c r="L267" s="85"/>
    </row>
    <row r="268" spans="9:12" s="56" customFormat="1">
      <c r="I268" s="2"/>
      <c r="J268" s="2"/>
      <c r="K268" s="85"/>
      <c r="L268" s="85"/>
    </row>
    <row r="269" spans="9:12" s="56" customFormat="1">
      <c r="I269" s="2"/>
      <c r="J269" s="2"/>
      <c r="K269" s="85"/>
      <c r="L269" s="85"/>
    </row>
    <row r="270" spans="9:12" s="56" customFormat="1">
      <c r="I270" s="2"/>
      <c r="J270" s="2"/>
      <c r="K270" s="85"/>
      <c r="L270" s="85"/>
    </row>
    <row r="271" spans="9:12" s="56" customFormat="1">
      <c r="I271" s="2"/>
      <c r="J271" s="2"/>
      <c r="K271" s="85"/>
      <c r="L271" s="85"/>
    </row>
    <row r="272" spans="9:12" s="56" customFormat="1">
      <c r="I272" s="2"/>
      <c r="J272" s="2"/>
      <c r="K272" s="85"/>
      <c r="L272" s="85"/>
    </row>
    <row r="273" spans="9:12" s="56" customFormat="1">
      <c r="I273" s="2"/>
      <c r="J273" s="2"/>
      <c r="K273" s="85"/>
      <c r="L273" s="85"/>
    </row>
    <row r="274" spans="9:12" s="56" customFormat="1">
      <c r="I274" s="2"/>
      <c r="J274" s="2"/>
      <c r="K274" s="85"/>
      <c r="L274" s="85"/>
    </row>
    <row r="275" spans="9:12" s="56" customFormat="1">
      <c r="I275" s="2"/>
      <c r="J275" s="2"/>
      <c r="K275" s="85"/>
      <c r="L275" s="85"/>
    </row>
    <row r="276" spans="9:12" s="56" customFormat="1">
      <c r="I276" s="2"/>
      <c r="J276" s="2"/>
      <c r="K276" s="85"/>
      <c r="L276" s="85"/>
    </row>
    <row r="277" spans="9:12" s="56" customFormat="1">
      <c r="I277" s="2"/>
      <c r="J277" s="2"/>
      <c r="K277" s="85"/>
      <c r="L277" s="85"/>
    </row>
    <row r="278" spans="9:12" s="56" customFormat="1">
      <c r="I278" s="2"/>
      <c r="J278" s="2"/>
      <c r="K278" s="85"/>
      <c r="L278" s="85"/>
    </row>
    <row r="279" spans="9:12" s="56" customFormat="1">
      <c r="I279" s="2"/>
      <c r="J279" s="2"/>
      <c r="K279" s="85"/>
      <c r="L279" s="85"/>
    </row>
    <row r="280" spans="9:12" s="56" customFormat="1">
      <c r="I280" s="2"/>
      <c r="J280" s="2"/>
      <c r="K280" s="85"/>
      <c r="L280" s="85"/>
    </row>
    <row r="281" spans="9:12" s="56" customFormat="1">
      <c r="I281" s="2"/>
      <c r="J281" s="2"/>
      <c r="K281" s="85"/>
      <c r="L281" s="85"/>
    </row>
    <row r="282" spans="9:12" s="56" customFormat="1">
      <c r="I282" s="2"/>
      <c r="J282" s="2"/>
      <c r="K282" s="85"/>
      <c r="L282" s="85"/>
    </row>
    <row r="283" spans="9:12" s="56" customFormat="1">
      <c r="I283" s="2"/>
      <c r="J283" s="2"/>
      <c r="K283" s="85"/>
      <c r="L283" s="85"/>
    </row>
    <row r="284" spans="9:12" s="56" customFormat="1">
      <c r="I284" s="2"/>
      <c r="J284" s="2"/>
      <c r="K284" s="85"/>
      <c r="L284" s="85"/>
    </row>
    <row r="285" spans="9:12" s="56" customFormat="1">
      <c r="I285" s="2"/>
      <c r="J285" s="2"/>
      <c r="K285" s="85"/>
      <c r="L285" s="85"/>
    </row>
    <row r="286" spans="9:12" s="56" customFormat="1">
      <c r="I286" s="2"/>
      <c r="J286" s="2"/>
      <c r="K286" s="85"/>
      <c r="L286" s="85"/>
    </row>
    <row r="287" spans="9:12" s="56" customFormat="1">
      <c r="I287" s="2"/>
      <c r="J287" s="2"/>
      <c r="K287" s="85"/>
      <c r="L287" s="85"/>
    </row>
    <row r="288" spans="9:12" s="56" customFormat="1">
      <c r="I288" s="2"/>
      <c r="J288" s="2"/>
      <c r="K288" s="85"/>
      <c r="L288" s="85"/>
    </row>
    <row r="289" spans="9:12" s="56" customFormat="1">
      <c r="I289" s="2"/>
      <c r="J289" s="2"/>
      <c r="K289" s="85"/>
      <c r="L289" s="85"/>
    </row>
    <row r="290" spans="9:12" s="56" customFormat="1">
      <c r="I290" s="2"/>
      <c r="J290" s="2"/>
      <c r="K290" s="85"/>
      <c r="L290" s="85"/>
    </row>
    <row r="291" spans="9:12" s="56" customFormat="1">
      <c r="I291" s="2"/>
      <c r="J291" s="2"/>
      <c r="K291" s="85"/>
      <c r="L291" s="85"/>
    </row>
    <row r="292" spans="9:12" s="56" customFormat="1">
      <c r="I292" s="2"/>
      <c r="J292" s="2"/>
      <c r="K292" s="85"/>
      <c r="L292" s="85"/>
    </row>
    <row r="293" spans="9:12" s="56" customFormat="1">
      <c r="I293" s="2"/>
      <c r="J293" s="2"/>
      <c r="K293" s="85"/>
      <c r="L293" s="85"/>
    </row>
    <row r="294" spans="9:12" s="56" customFormat="1">
      <c r="I294" s="2"/>
      <c r="J294" s="2"/>
      <c r="K294" s="85"/>
      <c r="L294" s="85"/>
    </row>
    <row r="295" spans="9:12" s="56" customFormat="1">
      <c r="I295" s="2"/>
      <c r="J295" s="2"/>
      <c r="K295" s="85"/>
      <c r="L295" s="85"/>
    </row>
    <row r="296" spans="9:12" s="56" customFormat="1">
      <c r="I296" s="2"/>
      <c r="J296" s="2"/>
      <c r="K296" s="85"/>
      <c r="L296" s="85"/>
    </row>
    <row r="297" spans="9:12" s="56" customFormat="1">
      <c r="I297" s="2"/>
      <c r="J297" s="2"/>
      <c r="K297" s="85"/>
      <c r="L297" s="85"/>
    </row>
    <row r="298" spans="9:12" s="56" customFormat="1">
      <c r="I298" s="2"/>
      <c r="J298" s="2"/>
      <c r="K298" s="85"/>
      <c r="L298" s="85"/>
    </row>
    <row r="299" spans="9:12" s="56" customFormat="1">
      <c r="I299" s="2"/>
      <c r="J299" s="2"/>
      <c r="K299" s="85"/>
      <c r="L299" s="85"/>
    </row>
    <row r="300" spans="9:12" s="56" customFormat="1">
      <c r="I300" s="2"/>
      <c r="J300" s="2"/>
      <c r="K300" s="85"/>
      <c r="L300" s="85"/>
    </row>
    <row r="301" spans="9:12" s="56" customFormat="1">
      <c r="I301" s="2"/>
      <c r="J301" s="2"/>
      <c r="K301" s="85"/>
      <c r="L301" s="85"/>
    </row>
    <row r="302" spans="9:12" s="56" customFormat="1">
      <c r="I302" s="2"/>
      <c r="J302" s="2"/>
      <c r="K302" s="85"/>
      <c r="L302" s="85"/>
    </row>
    <row r="303" spans="9:12" s="56" customFormat="1">
      <c r="I303" s="2"/>
      <c r="J303" s="2"/>
      <c r="K303" s="85"/>
      <c r="L303" s="85"/>
    </row>
    <row r="304" spans="9:12" s="56" customFormat="1">
      <c r="I304" s="2"/>
      <c r="J304" s="2"/>
      <c r="K304" s="85"/>
      <c r="L304" s="85"/>
    </row>
    <row r="305" spans="9:12" s="56" customFormat="1">
      <c r="I305" s="2"/>
      <c r="J305" s="2"/>
      <c r="K305" s="85"/>
      <c r="L305" s="85"/>
    </row>
    <row r="306" spans="9:12" s="56" customFormat="1">
      <c r="I306" s="2"/>
      <c r="J306" s="2"/>
      <c r="K306" s="85"/>
      <c r="L306" s="85"/>
    </row>
    <row r="307" spans="9:12" s="56" customFormat="1">
      <c r="I307" s="2"/>
      <c r="J307" s="2"/>
      <c r="K307" s="85"/>
      <c r="L307" s="85"/>
    </row>
    <row r="308" spans="9:12" s="56" customFormat="1">
      <c r="I308" s="2"/>
      <c r="J308" s="2"/>
      <c r="K308" s="85"/>
      <c r="L308" s="85"/>
    </row>
    <row r="309" spans="9:12" s="56" customFormat="1">
      <c r="I309" s="2"/>
      <c r="J309" s="2"/>
      <c r="K309" s="85"/>
      <c r="L309" s="85"/>
    </row>
    <row r="310" spans="9:12" s="56" customFormat="1">
      <c r="I310" s="2"/>
      <c r="J310" s="2"/>
      <c r="K310" s="85"/>
      <c r="L310" s="85"/>
    </row>
    <row r="311" spans="9:12" s="56" customFormat="1">
      <c r="I311" s="2"/>
      <c r="J311" s="2"/>
      <c r="K311" s="85"/>
      <c r="L311" s="85"/>
    </row>
    <row r="312" spans="9:12" s="56" customFormat="1">
      <c r="I312" s="2"/>
      <c r="J312" s="2"/>
      <c r="K312" s="85"/>
      <c r="L312" s="85"/>
    </row>
    <row r="313" spans="9:12" s="56" customFormat="1">
      <c r="I313" s="2"/>
      <c r="J313" s="2"/>
      <c r="K313" s="85"/>
      <c r="L313" s="85"/>
    </row>
    <row r="314" spans="9:12" s="56" customFormat="1">
      <c r="I314" s="2"/>
      <c r="J314" s="2"/>
      <c r="K314" s="85"/>
      <c r="L314" s="85"/>
    </row>
    <row r="315" spans="9:12" s="56" customFormat="1">
      <c r="I315" s="2"/>
      <c r="J315" s="2"/>
      <c r="K315" s="85"/>
      <c r="L315" s="85"/>
    </row>
    <row r="316" spans="9:12" s="56" customFormat="1">
      <c r="I316" s="2"/>
      <c r="J316" s="2"/>
      <c r="K316" s="85"/>
      <c r="L316" s="85"/>
    </row>
    <row r="317" spans="9:12" s="56" customFormat="1">
      <c r="I317" s="2"/>
      <c r="J317" s="2"/>
      <c r="K317" s="85"/>
      <c r="L317" s="85"/>
    </row>
    <row r="318" spans="9:12" s="56" customFormat="1">
      <c r="I318" s="2"/>
      <c r="J318" s="2"/>
      <c r="K318" s="85"/>
      <c r="L318" s="85"/>
    </row>
    <row r="319" spans="9:12" s="56" customFormat="1">
      <c r="I319" s="2"/>
      <c r="J319" s="2"/>
      <c r="K319" s="85"/>
      <c r="L319" s="85"/>
    </row>
    <row r="320" spans="9:12" s="56" customFormat="1">
      <c r="I320" s="2"/>
      <c r="J320" s="2"/>
      <c r="K320" s="85"/>
      <c r="L320" s="85"/>
    </row>
    <row r="321" spans="9:12" s="56" customFormat="1">
      <c r="I321" s="2"/>
      <c r="J321" s="2"/>
      <c r="K321" s="85"/>
      <c r="L321" s="85"/>
    </row>
    <row r="322" spans="9:12" s="56" customFormat="1">
      <c r="I322" s="2"/>
      <c r="J322" s="2"/>
      <c r="K322" s="85"/>
      <c r="L322" s="85"/>
    </row>
    <row r="323" spans="9:12" s="56" customFormat="1">
      <c r="I323" s="2"/>
      <c r="J323" s="2"/>
      <c r="K323" s="85"/>
      <c r="L323" s="85"/>
    </row>
    <row r="324" spans="9:12" s="56" customFormat="1">
      <c r="I324" s="2"/>
      <c r="J324" s="2"/>
      <c r="K324" s="85"/>
      <c r="L324" s="85"/>
    </row>
    <row r="325" spans="9:12" s="56" customFormat="1">
      <c r="I325" s="2"/>
      <c r="J325" s="2"/>
      <c r="K325" s="85"/>
      <c r="L325" s="85"/>
    </row>
    <row r="326" spans="9:12" s="56" customFormat="1">
      <c r="I326" s="2"/>
      <c r="J326" s="2"/>
      <c r="K326" s="85"/>
      <c r="L326" s="85"/>
    </row>
    <row r="327" spans="9:12" s="56" customFormat="1">
      <c r="I327" s="2"/>
      <c r="J327" s="2"/>
      <c r="K327" s="85"/>
      <c r="L327" s="85"/>
    </row>
    <row r="328" spans="9:12" s="56" customFormat="1">
      <c r="I328" s="2"/>
      <c r="J328" s="2"/>
      <c r="K328" s="85"/>
      <c r="L328" s="85"/>
    </row>
    <row r="329" spans="9:12" s="56" customFormat="1">
      <c r="I329" s="2"/>
      <c r="J329" s="2"/>
      <c r="K329" s="85"/>
      <c r="L329" s="85"/>
    </row>
    <row r="330" spans="9:12" s="56" customFormat="1">
      <c r="I330" s="2"/>
      <c r="J330" s="2"/>
      <c r="K330" s="85"/>
      <c r="L330" s="85"/>
    </row>
    <row r="331" spans="9:12" s="56" customFormat="1">
      <c r="I331" s="2"/>
      <c r="J331" s="2"/>
      <c r="K331" s="85"/>
      <c r="L331" s="85"/>
    </row>
    <row r="332" spans="9:12" s="56" customFormat="1">
      <c r="I332" s="2"/>
      <c r="J332" s="2"/>
      <c r="K332" s="85"/>
      <c r="L332" s="85"/>
    </row>
    <row r="333" spans="9:12" s="56" customFormat="1">
      <c r="I333" s="2"/>
      <c r="J333" s="2"/>
      <c r="K333" s="85"/>
      <c r="L333" s="85"/>
    </row>
    <row r="334" spans="9:12" s="56" customFormat="1">
      <c r="I334" s="2"/>
      <c r="J334" s="2"/>
      <c r="K334" s="85"/>
      <c r="L334" s="85"/>
    </row>
    <row r="335" spans="9:12" s="56" customFormat="1">
      <c r="I335" s="2"/>
      <c r="J335" s="2"/>
      <c r="K335" s="85"/>
      <c r="L335" s="85"/>
    </row>
    <row r="336" spans="9:12" s="56" customFormat="1">
      <c r="I336" s="2"/>
      <c r="J336" s="2"/>
      <c r="K336" s="85"/>
      <c r="L336" s="85"/>
    </row>
    <row r="337" spans="9:12" s="56" customFormat="1">
      <c r="I337" s="2"/>
      <c r="J337" s="2"/>
      <c r="K337" s="85"/>
      <c r="L337" s="85"/>
    </row>
    <row r="338" spans="9:12" s="56" customFormat="1">
      <c r="I338" s="2"/>
      <c r="J338" s="2"/>
      <c r="K338" s="85"/>
      <c r="L338" s="85"/>
    </row>
    <row r="339" spans="9:12" s="56" customFormat="1">
      <c r="I339" s="2"/>
      <c r="J339" s="2"/>
      <c r="K339" s="85"/>
      <c r="L339" s="85"/>
    </row>
    <row r="340" spans="9:12" s="56" customFormat="1">
      <c r="I340" s="2"/>
      <c r="J340" s="2"/>
      <c r="K340" s="85"/>
      <c r="L340" s="85"/>
    </row>
    <row r="341" spans="9:12" s="56" customFormat="1">
      <c r="I341" s="2"/>
      <c r="J341" s="2"/>
      <c r="K341" s="85"/>
      <c r="L341" s="85"/>
    </row>
    <row r="342" spans="9:12" s="56" customFormat="1">
      <c r="I342" s="2"/>
      <c r="J342" s="2"/>
      <c r="K342" s="85"/>
      <c r="L342" s="85"/>
    </row>
    <row r="343" spans="9:12" s="56" customFormat="1">
      <c r="I343" s="2"/>
      <c r="J343" s="2"/>
      <c r="K343" s="85"/>
      <c r="L343" s="85"/>
    </row>
    <row r="344" spans="9:12" s="56" customFormat="1">
      <c r="I344" s="2"/>
      <c r="J344" s="2"/>
      <c r="K344" s="85"/>
      <c r="L344" s="85"/>
    </row>
    <row r="345" spans="9:12" s="56" customFormat="1">
      <c r="I345" s="2"/>
      <c r="J345" s="2"/>
      <c r="K345" s="85"/>
      <c r="L345" s="85"/>
    </row>
    <row r="346" spans="9:12" s="56" customFormat="1">
      <c r="I346" s="2"/>
      <c r="J346" s="2"/>
      <c r="K346" s="85"/>
      <c r="L346" s="85"/>
    </row>
    <row r="347" spans="9:12" s="56" customFormat="1">
      <c r="I347" s="2"/>
      <c r="J347" s="2"/>
      <c r="K347" s="85"/>
      <c r="L347" s="85"/>
    </row>
    <row r="348" spans="9:12" s="56" customFormat="1">
      <c r="I348" s="2"/>
      <c r="J348" s="2"/>
      <c r="K348" s="85"/>
      <c r="L348" s="85"/>
    </row>
    <row r="349" spans="9:12" s="56" customFormat="1">
      <c r="I349" s="2"/>
      <c r="J349" s="2"/>
      <c r="K349" s="85"/>
      <c r="L349" s="85"/>
    </row>
    <row r="350" spans="9:12" s="56" customFormat="1">
      <c r="I350" s="2"/>
      <c r="J350" s="2"/>
      <c r="K350" s="85"/>
      <c r="L350" s="85"/>
    </row>
    <row r="351" spans="9:12" s="56" customFormat="1">
      <c r="I351" s="2"/>
      <c r="J351" s="2"/>
      <c r="K351" s="85"/>
      <c r="L351" s="85"/>
    </row>
    <row r="352" spans="9:12" s="56" customFormat="1">
      <c r="I352" s="2"/>
      <c r="J352" s="2"/>
      <c r="K352" s="85"/>
      <c r="L352" s="85"/>
    </row>
    <row r="353" spans="9:12" s="56" customFormat="1">
      <c r="I353" s="2"/>
      <c r="J353" s="2"/>
      <c r="K353" s="85"/>
      <c r="L353" s="85"/>
    </row>
    <row r="354" spans="9:12" s="56" customFormat="1">
      <c r="I354" s="2"/>
      <c r="J354" s="2"/>
      <c r="K354" s="85"/>
      <c r="L354" s="85"/>
    </row>
    <row r="355" spans="9:12" s="56" customFormat="1">
      <c r="I355" s="2"/>
      <c r="J355" s="2"/>
      <c r="K355" s="85"/>
      <c r="L355" s="85"/>
    </row>
    <row r="356" spans="9:12" s="56" customFormat="1">
      <c r="I356" s="2"/>
      <c r="J356" s="2"/>
      <c r="K356" s="85"/>
      <c r="L356" s="85"/>
    </row>
    <row r="357" spans="9:12" s="56" customFormat="1">
      <c r="I357" s="2"/>
      <c r="J357" s="2"/>
      <c r="K357" s="85"/>
      <c r="L357" s="85"/>
    </row>
    <row r="358" spans="9:12" s="56" customFormat="1">
      <c r="I358" s="2"/>
      <c r="J358" s="2"/>
      <c r="K358" s="85"/>
      <c r="L358" s="85"/>
    </row>
    <row r="359" spans="9:12" s="56" customFormat="1">
      <c r="I359" s="2"/>
      <c r="J359" s="2"/>
      <c r="K359" s="85"/>
      <c r="L359" s="85"/>
    </row>
    <row r="360" spans="9:12" s="56" customFormat="1">
      <c r="I360" s="2"/>
      <c r="J360" s="2"/>
      <c r="K360" s="85"/>
      <c r="L360" s="85"/>
    </row>
    <row r="361" spans="9:12" s="56" customFormat="1">
      <c r="I361" s="2"/>
      <c r="J361" s="2"/>
      <c r="K361" s="85"/>
      <c r="L361" s="85"/>
    </row>
    <row r="362" spans="9:12" s="56" customFormat="1">
      <c r="I362" s="2"/>
      <c r="J362" s="2"/>
      <c r="K362" s="85"/>
      <c r="L362" s="85"/>
    </row>
    <row r="363" spans="9:12" s="56" customFormat="1">
      <c r="I363" s="2"/>
      <c r="J363" s="2"/>
      <c r="K363" s="85"/>
      <c r="L363" s="85"/>
    </row>
    <row r="364" spans="9:12" s="56" customFormat="1">
      <c r="I364" s="2"/>
      <c r="J364" s="2"/>
      <c r="K364" s="85"/>
      <c r="L364" s="85"/>
    </row>
    <row r="365" spans="9:12" s="56" customFormat="1">
      <c r="I365" s="2"/>
      <c r="J365" s="2"/>
      <c r="K365" s="85"/>
      <c r="L365" s="85"/>
    </row>
    <row r="366" spans="9:12" s="56" customFormat="1">
      <c r="I366" s="2"/>
      <c r="J366" s="2"/>
      <c r="K366" s="85"/>
      <c r="L366" s="85"/>
    </row>
    <row r="367" spans="9:12" s="56" customFormat="1">
      <c r="I367" s="2"/>
      <c r="J367" s="2"/>
      <c r="K367" s="85"/>
      <c r="L367" s="85"/>
    </row>
    <row r="368" spans="9:12" s="56" customFormat="1">
      <c r="I368" s="2"/>
      <c r="J368" s="2"/>
      <c r="K368" s="85"/>
      <c r="L368" s="85"/>
    </row>
    <row r="369" spans="9:12" s="56" customFormat="1">
      <c r="I369" s="2"/>
      <c r="J369" s="2"/>
      <c r="K369" s="85"/>
      <c r="L369" s="85"/>
    </row>
    <row r="370" spans="9:12" s="56" customFormat="1">
      <c r="I370" s="2"/>
      <c r="J370" s="2"/>
      <c r="K370" s="85"/>
      <c r="L370" s="85"/>
    </row>
    <row r="371" spans="9:12" s="56" customFormat="1">
      <c r="I371" s="2"/>
      <c r="J371" s="2"/>
      <c r="K371" s="85"/>
      <c r="L371" s="85"/>
    </row>
    <row r="372" spans="9:12" s="56" customFormat="1">
      <c r="I372" s="2"/>
      <c r="J372" s="2"/>
      <c r="K372" s="85"/>
      <c r="L372" s="85"/>
    </row>
    <row r="373" spans="9:12" s="56" customFormat="1">
      <c r="I373" s="2"/>
      <c r="J373" s="2"/>
      <c r="K373" s="85"/>
      <c r="L373" s="85"/>
    </row>
    <row r="374" spans="9:12" s="56" customFormat="1">
      <c r="I374" s="2"/>
      <c r="J374" s="2"/>
      <c r="K374" s="85"/>
      <c r="L374" s="85"/>
    </row>
    <row r="375" spans="9:12" s="56" customFormat="1">
      <c r="I375" s="2"/>
      <c r="J375" s="2"/>
      <c r="K375" s="85"/>
      <c r="L375" s="85"/>
    </row>
    <row r="376" spans="9:12" s="56" customFormat="1">
      <c r="I376" s="2"/>
      <c r="J376" s="2"/>
      <c r="K376" s="85"/>
      <c r="L376" s="85"/>
    </row>
    <row r="377" spans="9:12" s="56" customFormat="1">
      <c r="I377" s="2"/>
      <c r="J377" s="2"/>
      <c r="K377" s="85"/>
      <c r="L377" s="85"/>
    </row>
    <row r="378" spans="9:12" s="56" customFormat="1">
      <c r="I378" s="2"/>
      <c r="J378" s="2"/>
      <c r="K378" s="85"/>
      <c r="L378" s="85"/>
    </row>
    <row r="379" spans="9:12" s="56" customFormat="1">
      <c r="I379" s="2"/>
      <c r="J379" s="2"/>
      <c r="K379" s="85"/>
      <c r="L379" s="85"/>
    </row>
    <row r="380" spans="9:12" s="56" customFormat="1">
      <c r="I380" s="2"/>
      <c r="J380" s="2"/>
      <c r="K380" s="85"/>
      <c r="L380" s="85"/>
    </row>
    <row r="381" spans="9:12" s="56" customFormat="1">
      <c r="I381" s="2"/>
      <c r="J381" s="2"/>
      <c r="K381" s="85"/>
      <c r="L381" s="85"/>
    </row>
    <row r="382" spans="9:12" s="56" customFormat="1">
      <c r="I382" s="2"/>
      <c r="J382" s="2"/>
      <c r="K382" s="85"/>
      <c r="L382" s="85"/>
    </row>
    <row r="383" spans="9:12" s="56" customFormat="1">
      <c r="I383" s="2"/>
      <c r="J383" s="2"/>
      <c r="K383" s="85"/>
      <c r="L383" s="85"/>
    </row>
    <row r="384" spans="9:12" s="56" customFormat="1">
      <c r="I384" s="2"/>
      <c r="J384" s="2"/>
      <c r="K384" s="85"/>
      <c r="L384" s="85"/>
    </row>
    <row r="385" spans="9:12" s="56" customFormat="1">
      <c r="I385" s="2"/>
      <c r="J385" s="2"/>
      <c r="K385" s="85"/>
      <c r="L385" s="85"/>
    </row>
    <row r="386" spans="9:12" s="56" customFormat="1">
      <c r="I386" s="2"/>
      <c r="J386" s="2"/>
      <c r="K386" s="85"/>
      <c r="L386" s="85"/>
    </row>
    <row r="387" spans="9:12" s="56" customFormat="1">
      <c r="I387" s="2"/>
      <c r="J387" s="2"/>
      <c r="K387" s="85"/>
      <c r="L387" s="85"/>
    </row>
    <row r="388" spans="9:12" s="56" customFormat="1">
      <c r="I388" s="2"/>
      <c r="J388" s="2"/>
      <c r="K388" s="85"/>
      <c r="L388" s="85"/>
    </row>
    <row r="389" spans="9:12" s="56" customFormat="1">
      <c r="I389" s="2"/>
      <c r="J389" s="2"/>
      <c r="K389" s="85"/>
      <c r="L389" s="85"/>
    </row>
    <row r="390" spans="9:12" s="56" customFormat="1">
      <c r="I390" s="2"/>
      <c r="J390" s="2"/>
      <c r="K390" s="85"/>
      <c r="L390" s="85"/>
    </row>
    <row r="391" spans="9:12" s="56" customFormat="1">
      <c r="I391" s="2"/>
      <c r="J391" s="2"/>
      <c r="K391" s="85"/>
      <c r="L391" s="85"/>
    </row>
    <row r="392" spans="9:12" s="56" customFormat="1">
      <c r="I392" s="2"/>
      <c r="J392" s="2"/>
      <c r="K392" s="85"/>
      <c r="L392" s="85"/>
    </row>
    <row r="393" spans="9:12" s="56" customFormat="1">
      <c r="I393" s="2"/>
      <c r="J393" s="2"/>
      <c r="K393" s="85"/>
      <c r="L393" s="85"/>
    </row>
    <row r="394" spans="9:12" s="56" customFormat="1">
      <c r="I394" s="2"/>
      <c r="J394" s="2"/>
      <c r="K394" s="85"/>
      <c r="L394" s="85"/>
    </row>
    <row r="395" spans="9:12" s="56" customFormat="1">
      <c r="I395" s="2"/>
      <c r="J395" s="2"/>
      <c r="K395" s="85"/>
      <c r="L395" s="85"/>
    </row>
    <row r="396" spans="9:12" s="56" customFormat="1">
      <c r="I396" s="2"/>
      <c r="J396" s="2"/>
      <c r="K396" s="85"/>
      <c r="L396" s="85"/>
    </row>
    <row r="397" spans="9:12" s="56" customFormat="1">
      <c r="I397" s="2"/>
      <c r="J397" s="2"/>
      <c r="K397" s="85"/>
      <c r="L397" s="85"/>
    </row>
    <row r="398" spans="9:12" s="56" customFormat="1">
      <c r="I398" s="2"/>
      <c r="J398" s="2"/>
      <c r="K398" s="85"/>
      <c r="L398" s="85"/>
    </row>
    <row r="399" spans="9:12" s="56" customFormat="1">
      <c r="I399" s="2"/>
      <c r="J399" s="2"/>
      <c r="K399" s="85"/>
      <c r="L399" s="85"/>
    </row>
    <row r="400" spans="9:12" s="56" customFormat="1">
      <c r="I400" s="2"/>
      <c r="J400" s="2"/>
      <c r="K400" s="85"/>
      <c r="L400" s="85"/>
    </row>
    <row r="401" spans="9:12" s="56" customFormat="1">
      <c r="I401" s="2"/>
      <c r="J401" s="2"/>
      <c r="K401" s="85"/>
      <c r="L401" s="85"/>
    </row>
    <row r="402" spans="9:12" s="56" customFormat="1">
      <c r="I402" s="2"/>
      <c r="J402" s="2"/>
      <c r="K402" s="85"/>
      <c r="L402" s="85"/>
    </row>
    <row r="403" spans="9:12" s="56" customFormat="1">
      <c r="I403" s="2"/>
      <c r="J403" s="2"/>
      <c r="K403" s="85"/>
      <c r="L403" s="85"/>
    </row>
    <row r="404" spans="9:12" s="56" customFormat="1">
      <c r="I404" s="2"/>
      <c r="J404" s="2"/>
      <c r="K404" s="85"/>
      <c r="L404" s="85"/>
    </row>
    <row r="405" spans="9:12" s="56" customFormat="1">
      <c r="I405" s="2"/>
      <c r="J405" s="2"/>
      <c r="K405" s="85"/>
      <c r="L405" s="85"/>
    </row>
    <row r="406" spans="9:12" s="56" customFormat="1">
      <c r="I406" s="2"/>
      <c r="J406" s="2"/>
      <c r="K406" s="85"/>
      <c r="L406" s="85"/>
    </row>
    <row r="407" spans="9:12" s="56" customFormat="1">
      <c r="I407" s="2"/>
      <c r="J407" s="2"/>
      <c r="K407" s="85"/>
      <c r="L407" s="85"/>
    </row>
    <row r="408" spans="9:12" s="56" customFormat="1">
      <c r="I408" s="2"/>
      <c r="J408" s="2"/>
      <c r="K408" s="85"/>
      <c r="L408" s="85"/>
    </row>
    <row r="409" spans="9:12" s="56" customFormat="1">
      <c r="I409" s="2"/>
      <c r="J409" s="2"/>
      <c r="K409" s="85"/>
      <c r="L409" s="85"/>
    </row>
    <row r="410" spans="9:12" s="56" customFormat="1">
      <c r="I410" s="2"/>
      <c r="J410" s="2"/>
      <c r="K410" s="85"/>
      <c r="L410" s="85"/>
    </row>
    <row r="411" spans="9:12" s="56" customFormat="1">
      <c r="I411" s="2"/>
      <c r="J411" s="2"/>
      <c r="K411" s="85"/>
      <c r="L411" s="85"/>
    </row>
    <row r="412" spans="9:12" s="56" customFormat="1">
      <c r="I412" s="2"/>
      <c r="J412" s="2"/>
      <c r="K412" s="85"/>
      <c r="L412" s="85"/>
    </row>
    <row r="413" spans="9:12" s="56" customFormat="1">
      <c r="I413" s="2"/>
      <c r="J413" s="2"/>
      <c r="K413" s="85"/>
      <c r="L413" s="85"/>
    </row>
    <row r="414" spans="9:12" s="56" customFormat="1">
      <c r="I414" s="2"/>
      <c r="J414" s="2"/>
      <c r="K414" s="85"/>
      <c r="L414" s="85"/>
    </row>
    <row r="415" spans="9:12" s="56" customFormat="1">
      <c r="I415" s="2"/>
      <c r="J415" s="2"/>
      <c r="K415" s="85"/>
      <c r="L415" s="85"/>
    </row>
    <row r="416" spans="9:12" s="56" customFormat="1">
      <c r="I416" s="2"/>
      <c r="J416" s="2"/>
      <c r="K416" s="85"/>
      <c r="L416" s="85"/>
    </row>
    <row r="417" spans="9:12" s="56" customFormat="1">
      <c r="I417" s="2"/>
      <c r="J417" s="2"/>
      <c r="K417" s="85"/>
      <c r="L417" s="85"/>
    </row>
    <row r="418" spans="9:12" s="56" customFormat="1">
      <c r="I418" s="2"/>
      <c r="J418" s="2"/>
      <c r="K418" s="85"/>
      <c r="L418" s="85"/>
    </row>
    <row r="419" spans="9:12" s="56" customFormat="1">
      <c r="I419" s="2"/>
      <c r="J419" s="2"/>
      <c r="K419" s="85"/>
      <c r="L419" s="85"/>
    </row>
    <row r="420" spans="9:12" s="56" customFormat="1">
      <c r="I420" s="2"/>
      <c r="J420" s="2"/>
      <c r="K420" s="85"/>
      <c r="L420" s="85"/>
    </row>
    <row r="421" spans="9:12" s="56" customFormat="1">
      <c r="I421" s="2"/>
      <c r="J421" s="2"/>
      <c r="K421" s="85"/>
      <c r="L421" s="85"/>
    </row>
    <row r="422" spans="9:12" s="56" customFormat="1">
      <c r="I422" s="2"/>
      <c r="J422" s="2"/>
      <c r="K422" s="85"/>
      <c r="L422" s="85"/>
    </row>
    <row r="423" spans="9:12" s="56" customFormat="1">
      <c r="I423" s="2"/>
      <c r="J423" s="2"/>
      <c r="K423" s="85"/>
      <c r="L423" s="85"/>
    </row>
    <row r="424" spans="9:12" s="56" customFormat="1">
      <c r="I424" s="2"/>
      <c r="J424" s="2"/>
      <c r="K424" s="85"/>
      <c r="L424" s="85"/>
    </row>
    <row r="425" spans="9:12" s="56" customFormat="1">
      <c r="I425" s="2"/>
      <c r="J425" s="2"/>
      <c r="K425" s="85"/>
      <c r="L425" s="85"/>
    </row>
    <row r="426" spans="9:12" s="56" customFormat="1">
      <c r="I426" s="2"/>
      <c r="J426" s="2"/>
      <c r="K426" s="85"/>
      <c r="L426" s="85"/>
    </row>
    <row r="427" spans="9:12" s="56" customFormat="1">
      <c r="I427" s="2"/>
      <c r="J427" s="2"/>
      <c r="K427" s="85"/>
      <c r="L427" s="85"/>
    </row>
    <row r="428" spans="9:12" s="56" customFormat="1">
      <c r="I428" s="2"/>
      <c r="J428" s="2"/>
      <c r="K428" s="85"/>
      <c r="L428" s="85"/>
    </row>
    <row r="429" spans="9:12" s="56" customFormat="1">
      <c r="I429" s="2"/>
      <c r="J429" s="2"/>
      <c r="K429" s="85"/>
      <c r="L429" s="85"/>
    </row>
    <row r="430" spans="9:12" s="56" customFormat="1">
      <c r="I430" s="2"/>
      <c r="J430" s="2"/>
      <c r="K430" s="85"/>
      <c r="L430" s="85"/>
    </row>
    <row r="431" spans="9:12" s="56" customFormat="1">
      <c r="I431" s="2"/>
      <c r="J431" s="2"/>
      <c r="K431" s="85"/>
      <c r="L431" s="85"/>
    </row>
    <row r="432" spans="9:12" s="56" customFormat="1">
      <c r="I432" s="2"/>
      <c r="J432" s="2"/>
      <c r="K432" s="85"/>
      <c r="L432" s="85"/>
    </row>
    <row r="433" spans="9:12" s="56" customFormat="1">
      <c r="I433" s="2"/>
      <c r="J433" s="2"/>
      <c r="K433" s="85"/>
      <c r="L433" s="85"/>
    </row>
    <row r="434" spans="9:12" s="56" customFormat="1">
      <c r="I434" s="2"/>
      <c r="J434" s="2"/>
      <c r="K434" s="85"/>
      <c r="L434" s="85"/>
    </row>
    <row r="435" spans="9:12" s="56" customFormat="1">
      <c r="I435" s="2"/>
      <c r="J435" s="2"/>
      <c r="K435" s="85"/>
      <c r="L435" s="85"/>
    </row>
    <row r="436" spans="9:12" s="56" customFormat="1">
      <c r="I436" s="2"/>
      <c r="J436" s="2"/>
      <c r="K436" s="85"/>
      <c r="L436" s="85"/>
    </row>
    <row r="437" spans="9:12" s="56" customFormat="1">
      <c r="I437" s="2"/>
      <c r="J437" s="2"/>
      <c r="K437" s="85"/>
      <c r="L437" s="85"/>
    </row>
    <row r="438" spans="9:12" s="56" customFormat="1">
      <c r="I438" s="2"/>
      <c r="J438" s="2"/>
      <c r="K438" s="85"/>
      <c r="L438" s="85"/>
    </row>
    <row r="439" spans="9:12" s="56" customFormat="1">
      <c r="I439" s="2"/>
      <c r="J439" s="2"/>
      <c r="K439" s="85"/>
      <c r="L439" s="85"/>
    </row>
    <row r="440" spans="9:12" s="56" customFormat="1">
      <c r="I440" s="2"/>
      <c r="J440" s="2"/>
      <c r="K440" s="85"/>
      <c r="L440" s="85"/>
    </row>
    <row r="441" spans="9:12" s="56" customFormat="1">
      <c r="I441" s="2"/>
      <c r="J441" s="2"/>
      <c r="K441" s="85"/>
      <c r="L441" s="85"/>
    </row>
    <row r="442" spans="9:12" s="56" customFormat="1">
      <c r="I442" s="2"/>
      <c r="J442" s="2"/>
      <c r="K442" s="85"/>
      <c r="L442" s="85"/>
    </row>
    <row r="443" spans="9:12" s="56" customFormat="1">
      <c r="I443" s="2"/>
      <c r="J443" s="2"/>
      <c r="K443" s="85"/>
      <c r="L443" s="85"/>
    </row>
    <row r="444" spans="9:12" s="56" customFormat="1">
      <c r="I444" s="2"/>
      <c r="J444" s="2"/>
      <c r="K444" s="85"/>
      <c r="L444" s="85"/>
    </row>
    <row r="445" spans="9:12" s="56" customFormat="1">
      <c r="I445" s="2"/>
      <c r="J445" s="2"/>
      <c r="K445" s="85"/>
      <c r="L445" s="85"/>
    </row>
    <row r="446" spans="9:12" s="56" customFormat="1">
      <c r="I446" s="2"/>
      <c r="J446" s="2"/>
      <c r="K446" s="85"/>
      <c r="L446" s="85"/>
    </row>
    <row r="447" spans="9:12" s="56" customFormat="1">
      <c r="I447" s="2"/>
      <c r="J447" s="2"/>
      <c r="K447" s="85"/>
      <c r="L447" s="85"/>
    </row>
    <row r="448" spans="9:12" s="56" customFormat="1">
      <c r="I448" s="2"/>
      <c r="J448" s="2"/>
      <c r="K448" s="85"/>
      <c r="L448" s="85"/>
    </row>
    <row r="449" spans="9:12" s="56" customFormat="1">
      <c r="I449" s="2"/>
      <c r="J449" s="2"/>
      <c r="K449" s="85"/>
      <c r="L449" s="85"/>
    </row>
    <row r="450" spans="9:12" s="56" customFormat="1">
      <c r="I450" s="2"/>
      <c r="J450" s="2"/>
      <c r="K450" s="85"/>
      <c r="L450" s="85"/>
    </row>
    <row r="451" spans="9:12" s="56" customFormat="1">
      <c r="I451" s="2"/>
      <c r="J451" s="2"/>
      <c r="K451" s="85"/>
      <c r="L451" s="85"/>
    </row>
    <row r="452" spans="9:12" s="56" customFormat="1">
      <c r="I452" s="2"/>
      <c r="J452" s="2"/>
      <c r="K452" s="85"/>
      <c r="L452" s="85"/>
    </row>
    <row r="453" spans="9:12" s="56" customFormat="1">
      <c r="I453" s="2"/>
      <c r="J453" s="2"/>
      <c r="K453" s="85"/>
      <c r="L453" s="85"/>
    </row>
    <row r="454" spans="9:12" s="56" customFormat="1">
      <c r="I454" s="2"/>
      <c r="J454" s="2"/>
      <c r="K454" s="85"/>
      <c r="L454" s="85"/>
    </row>
    <row r="455" spans="9:12" s="56" customFormat="1">
      <c r="I455" s="2"/>
      <c r="J455" s="2"/>
      <c r="K455" s="85"/>
      <c r="L455" s="85"/>
    </row>
    <row r="456" spans="9:12" s="56" customFormat="1">
      <c r="I456" s="2"/>
      <c r="J456" s="2"/>
      <c r="K456" s="85"/>
      <c r="L456" s="85"/>
    </row>
    <row r="457" spans="9:12" s="56" customFormat="1">
      <c r="I457" s="2"/>
      <c r="J457" s="2"/>
      <c r="K457" s="85"/>
      <c r="L457" s="85"/>
    </row>
    <row r="458" spans="9:12" s="56" customFormat="1">
      <c r="I458" s="2"/>
      <c r="J458" s="2"/>
      <c r="K458" s="85"/>
      <c r="L458" s="85"/>
    </row>
    <row r="459" spans="9:12" s="56" customFormat="1">
      <c r="I459" s="2"/>
      <c r="J459" s="2"/>
      <c r="K459" s="85"/>
      <c r="L459" s="85"/>
    </row>
    <row r="460" spans="9:12" s="56" customFormat="1">
      <c r="I460" s="2"/>
      <c r="J460" s="2"/>
      <c r="K460" s="85"/>
      <c r="L460" s="85"/>
    </row>
    <row r="461" spans="9:12" s="56" customFormat="1">
      <c r="I461" s="2"/>
      <c r="J461" s="2"/>
      <c r="K461" s="85"/>
      <c r="L461" s="85"/>
    </row>
    <row r="462" spans="9:12" s="56" customFormat="1">
      <c r="I462" s="2"/>
      <c r="J462" s="2"/>
      <c r="K462" s="85"/>
      <c r="L462" s="85"/>
    </row>
    <row r="463" spans="9:12" s="56" customFormat="1">
      <c r="I463" s="2"/>
      <c r="J463" s="2"/>
      <c r="K463" s="85"/>
      <c r="L463" s="85"/>
    </row>
    <row r="464" spans="9:12" s="56" customFormat="1">
      <c r="I464" s="2"/>
      <c r="J464" s="2"/>
      <c r="K464" s="85"/>
      <c r="L464" s="85"/>
    </row>
    <row r="465" spans="9:12" s="56" customFormat="1">
      <c r="I465" s="2"/>
      <c r="J465" s="2"/>
      <c r="K465" s="85"/>
      <c r="L465" s="85"/>
    </row>
    <row r="466" spans="9:12" s="56" customFormat="1">
      <c r="I466" s="2"/>
      <c r="J466" s="2"/>
      <c r="K466" s="85"/>
      <c r="L466" s="85"/>
    </row>
    <row r="467" spans="9:12" s="56" customFormat="1">
      <c r="I467" s="2"/>
      <c r="J467" s="2"/>
      <c r="K467" s="85"/>
      <c r="L467" s="85"/>
    </row>
    <row r="468" spans="9:12" s="56" customFormat="1">
      <c r="I468" s="2"/>
      <c r="J468" s="2"/>
      <c r="K468" s="85"/>
      <c r="L468" s="85"/>
    </row>
    <row r="469" spans="9:12" s="56" customFormat="1">
      <c r="I469" s="2"/>
      <c r="J469" s="2"/>
      <c r="K469" s="85"/>
      <c r="L469" s="85"/>
    </row>
    <row r="470" spans="9:12" s="56" customFormat="1">
      <c r="I470" s="2"/>
      <c r="J470" s="2"/>
      <c r="K470" s="85"/>
      <c r="L470" s="85"/>
    </row>
    <row r="471" spans="9:12" s="56" customFormat="1">
      <c r="I471" s="2"/>
      <c r="J471" s="2"/>
      <c r="K471" s="85"/>
      <c r="L471" s="85"/>
    </row>
    <row r="472" spans="9:12" s="56" customFormat="1">
      <c r="I472" s="2"/>
      <c r="J472" s="2"/>
      <c r="K472" s="85"/>
      <c r="L472" s="85"/>
    </row>
    <row r="473" spans="9:12" s="56" customFormat="1">
      <c r="I473" s="2"/>
      <c r="J473" s="2"/>
      <c r="K473" s="85"/>
      <c r="L473" s="85"/>
    </row>
    <row r="474" spans="9:12" s="56" customFormat="1">
      <c r="I474" s="2"/>
      <c r="J474" s="2"/>
      <c r="K474" s="85"/>
      <c r="L474" s="85"/>
    </row>
    <row r="475" spans="9:12" s="56" customFormat="1">
      <c r="I475" s="2"/>
      <c r="J475" s="2"/>
      <c r="K475" s="85"/>
      <c r="L475" s="85"/>
    </row>
    <row r="476" spans="9:12" s="56" customFormat="1">
      <c r="I476" s="2"/>
      <c r="J476" s="2"/>
      <c r="K476" s="85"/>
      <c r="L476" s="85"/>
    </row>
    <row r="477" spans="9:12" s="56" customFormat="1">
      <c r="I477" s="2"/>
      <c r="J477" s="2"/>
      <c r="K477" s="85"/>
      <c r="L477" s="85"/>
    </row>
    <row r="478" spans="9:12" s="56" customFormat="1">
      <c r="I478" s="2"/>
      <c r="J478" s="2"/>
      <c r="K478" s="85"/>
      <c r="L478" s="85"/>
    </row>
    <row r="479" spans="9:12" s="56" customFormat="1">
      <c r="I479" s="2"/>
      <c r="J479" s="2"/>
      <c r="K479" s="85"/>
      <c r="L479" s="85"/>
    </row>
    <row r="480" spans="9:12" s="56" customFormat="1">
      <c r="I480" s="2"/>
      <c r="J480" s="2"/>
      <c r="K480" s="85"/>
      <c r="L480" s="85"/>
    </row>
    <row r="481" spans="9:12" s="56" customFormat="1">
      <c r="I481" s="2"/>
      <c r="J481" s="2"/>
      <c r="K481" s="85"/>
      <c r="L481" s="85"/>
    </row>
    <row r="482" spans="9:12" s="56" customFormat="1">
      <c r="I482" s="2"/>
      <c r="J482" s="2"/>
      <c r="K482" s="85"/>
      <c r="L482" s="85"/>
    </row>
    <row r="483" spans="9:12" s="56" customFormat="1">
      <c r="I483" s="2"/>
      <c r="J483" s="2"/>
      <c r="K483" s="85"/>
      <c r="L483" s="85"/>
    </row>
    <row r="484" spans="9:12" s="56" customFormat="1">
      <c r="I484" s="2"/>
      <c r="J484" s="2"/>
      <c r="K484" s="85"/>
      <c r="L484" s="85"/>
    </row>
    <row r="485" spans="9:12" s="56" customFormat="1">
      <c r="I485" s="2"/>
      <c r="J485" s="2"/>
      <c r="K485" s="85"/>
      <c r="L485" s="85"/>
    </row>
    <row r="486" spans="9:12" s="56" customFormat="1">
      <c r="I486" s="2"/>
      <c r="J486" s="2"/>
      <c r="K486" s="85"/>
      <c r="L486" s="85"/>
    </row>
    <row r="487" spans="9:12" s="56" customFormat="1">
      <c r="I487" s="2"/>
      <c r="J487" s="2"/>
      <c r="K487" s="85"/>
      <c r="L487" s="85"/>
    </row>
    <row r="488" spans="9:12" s="56" customFormat="1">
      <c r="I488" s="2"/>
      <c r="J488" s="2"/>
      <c r="K488" s="85"/>
      <c r="L488" s="85"/>
    </row>
    <row r="489" spans="9:12" s="56" customFormat="1">
      <c r="I489" s="2"/>
      <c r="J489" s="2"/>
      <c r="K489" s="85"/>
      <c r="L489" s="85"/>
    </row>
    <row r="490" spans="9:12" s="56" customFormat="1">
      <c r="I490" s="2"/>
      <c r="J490" s="2"/>
      <c r="K490" s="85"/>
      <c r="L490" s="85"/>
    </row>
    <row r="491" spans="9:12" s="56" customFormat="1">
      <c r="I491" s="2"/>
      <c r="J491" s="2"/>
      <c r="K491" s="85"/>
      <c r="L491" s="85"/>
    </row>
    <row r="492" spans="9:12" s="56" customFormat="1">
      <c r="I492" s="2"/>
      <c r="J492" s="2"/>
      <c r="K492" s="85"/>
      <c r="L492" s="85"/>
    </row>
    <row r="493" spans="9:12" s="56" customFormat="1">
      <c r="I493" s="2"/>
      <c r="J493" s="2"/>
      <c r="K493" s="85"/>
      <c r="L493" s="85"/>
    </row>
    <row r="494" spans="9:12" s="56" customFormat="1">
      <c r="I494" s="2"/>
      <c r="J494" s="2"/>
      <c r="K494" s="85"/>
      <c r="L494" s="85"/>
    </row>
    <row r="495" spans="9:12" s="56" customFormat="1">
      <c r="I495" s="2"/>
      <c r="J495" s="2"/>
      <c r="K495" s="85"/>
      <c r="L495" s="85"/>
    </row>
    <row r="496" spans="9:12" s="56" customFormat="1">
      <c r="I496" s="2"/>
      <c r="J496" s="2"/>
      <c r="K496" s="85"/>
      <c r="L496" s="85"/>
    </row>
    <row r="497" spans="9:12" s="56" customFormat="1">
      <c r="I497" s="2"/>
      <c r="J497" s="2"/>
      <c r="K497" s="85"/>
      <c r="L497" s="85"/>
    </row>
    <row r="498" spans="9:12" s="56" customFormat="1">
      <c r="I498" s="2"/>
      <c r="J498" s="2"/>
      <c r="K498" s="85"/>
      <c r="L498" s="85"/>
    </row>
    <row r="499" spans="9:12" s="56" customFormat="1">
      <c r="I499" s="2"/>
      <c r="J499" s="2"/>
      <c r="K499" s="85"/>
      <c r="L499" s="85"/>
    </row>
    <row r="500" spans="9:12" s="56" customFormat="1">
      <c r="I500" s="2"/>
      <c r="J500" s="2"/>
      <c r="K500" s="85"/>
      <c r="L500" s="85"/>
    </row>
    <row r="501" spans="9:12" s="56" customFormat="1">
      <c r="I501" s="2"/>
      <c r="J501" s="2"/>
      <c r="K501" s="85"/>
      <c r="L501" s="85"/>
    </row>
    <row r="502" spans="9:12" s="56" customFormat="1">
      <c r="I502" s="2"/>
      <c r="J502" s="2"/>
      <c r="K502" s="85"/>
      <c r="L502" s="85"/>
    </row>
    <row r="503" spans="9:12" s="56" customFormat="1">
      <c r="I503" s="2"/>
      <c r="J503" s="2"/>
      <c r="K503" s="85"/>
      <c r="L503" s="85"/>
    </row>
    <row r="504" spans="9:12" s="56" customFormat="1">
      <c r="I504" s="2"/>
      <c r="J504" s="2"/>
      <c r="K504" s="85"/>
      <c r="L504" s="85"/>
    </row>
    <row r="505" spans="9:12" s="56" customFormat="1">
      <c r="I505" s="2"/>
      <c r="J505" s="2"/>
      <c r="K505" s="85"/>
      <c r="L505" s="85"/>
    </row>
    <row r="506" spans="9:12" s="56" customFormat="1">
      <c r="I506" s="2"/>
      <c r="J506" s="2"/>
      <c r="K506" s="85"/>
      <c r="L506" s="85"/>
    </row>
    <row r="507" spans="9:12" s="56" customFormat="1">
      <c r="I507" s="2"/>
      <c r="J507" s="2"/>
      <c r="K507" s="85"/>
      <c r="L507" s="85"/>
    </row>
    <row r="508" spans="9:12" s="56" customFormat="1">
      <c r="I508" s="2"/>
      <c r="J508" s="2"/>
      <c r="K508" s="85"/>
      <c r="L508" s="85"/>
    </row>
    <row r="509" spans="9:12" s="56" customFormat="1">
      <c r="I509" s="2"/>
      <c r="J509" s="2"/>
      <c r="K509" s="85"/>
      <c r="L509" s="85"/>
    </row>
    <row r="510" spans="9:12" s="56" customFormat="1">
      <c r="I510" s="2"/>
      <c r="J510" s="2"/>
      <c r="K510" s="85"/>
      <c r="L510" s="85"/>
    </row>
    <row r="511" spans="9:12" s="56" customFormat="1">
      <c r="I511" s="2"/>
      <c r="J511" s="2"/>
      <c r="K511" s="85"/>
      <c r="L511" s="85"/>
    </row>
    <row r="512" spans="9:12" s="56" customFormat="1">
      <c r="I512" s="2"/>
      <c r="J512" s="2"/>
      <c r="K512" s="85"/>
      <c r="L512" s="85"/>
    </row>
    <row r="513" spans="9:12" s="56" customFormat="1">
      <c r="I513" s="2"/>
      <c r="J513" s="2"/>
      <c r="K513" s="85"/>
      <c r="L513" s="85"/>
    </row>
    <row r="514" spans="9:12" s="56" customFormat="1">
      <c r="I514" s="2"/>
      <c r="J514" s="2"/>
      <c r="K514" s="85"/>
      <c r="L514" s="85"/>
    </row>
    <row r="515" spans="9:12" s="56" customFormat="1">
      <c r="I515" s="2"/>
      <c r="J515" s="2"/>
      <c r="K515" s="85"/>
      <c r="L515" s="85"/>
    </row>
    <row r="516" spans="9:12" s="56" customFormat="1">
      <c r="I516" s="2"/>
      <c r="J516" s="2"/>
      <c r="K516" s="85"/>
      <c r="L516" s="85"/>
    </row>
    <row r="517" spans="9:12" s="56" customFormat="1">
      <c r="I517" s="2"/>
      <c r="J517" s="2"/>
      <c r="K517" s="85"/>
      <c r="L517" s="85"/>
    </row>
    <row r="518" spans="9:12" s="56" customFormat="1">
      <c r="I518" s="2"/>
      <c r="J518" s="2"/>
      <c r="K518" s="85"/>
      <c r="L518" s="85"/>
    </row>
    <row r="519" spans="9:12" s="56" customFormat="1">
      <c r="I519" s="2"/>
      <c r="J519" s="2"/>
      <c r="K519" s="85"/>
      <c r="L519" s="85"/>
    </row>
    <row r="520" spans="9:12" s="56" customFormat="1">
      <c r="I520" s="2"/>
      <c r="J520" s="2"/>
      <c r="K520" s="85"/>
      <c r="L520" s="85"/>
    </row>
    <row r="521" spans="9:12" s="56" customFormat="1">
      <c r="I521" s="2"/>
      <c r="J521" s="2"/>
      <c r="K521" s="85"/>
      <c r="L521" s="85"/>
    </row>
    <row r="522" spans="9:12" s="56" customFormat="1">
      <c r="I522" s="2"/>
      <c r="J522" s="2"/>
      <c r="K522" s="85"/>
      <c r="L522" s="85"/>
    </row>
    <row r="523" spans="9:12" s="56" customFormat="1">
      <c r="I523" s="2"/>
      <c r="J523" s="2"/>
      <c r="K523" s="85"/>
      <c r="L523" s="85"/>
    </row>
    <row r="524" spans="9:12" s="56" customFormat="1">
      <c r="I524" s="2"/>
      <c r="J524" s="2"/>
      <c r="K524" s="85"/>
      <c r="L524" s="85"/>
    </row>
    <row r="525" spans="9:12" s="56" customFormat="1">
      <c r="I525" s="2"/>
      <c r="J525" s="2"/>
      <c r="K525" s="85"/>
      <c r="L525" s="85"/>
    </row>
    <row r="526" spans="9:12" s="56" customFormat="1">
      <c r="I526" s="2"/>
      <c r="J526" s="2"/>
      <c r="K526" s="85"/>
      <c r="L526" s="85"/>
    </row>
    <row r="527" spans="9:12" s="56" customFormat="1">
      <c r="I527" s="2"/>
      <c r="J527" s="2"/>
      <c r="K527" s="85"/>
      <c r="L527" s="85"/>
    </row>
    <row r="528" spans="9:12" s="56" customFormat="1">
      <c r="I528" s="2"/>
      <c r="J528" s="2"/>
      <c r="K528" s="85"/>
      <c r="L528" s="85"/>
    </row>
    <row r="529" spans="9:12" s="56" customFormat="1">
      <c r="I529" s="2"/>
      <c r="J529" s="2"/>
      <c r="K529" s="85"/>
      <c r="L529" s="85"/>
    </row>
    <row r="530" spans="9:12" s="56" customFormat="1">
      <c r="I530" s="2"/>
      <c r="J530" s="2"/>
      <c r="K530" s="85"/>
      <c r="L530" s="85"/>
    </row>
    <row r="531" spans="9:12" s="56" customFormat="1">
      <c r="I531" s="2"/>
      <c r="J531" s="2"/>
      <c r="K531" s="85"/>
      <c r="L531" s="85"/>
    </row>
    <row r="532" spans="9:12" s="56" customFormat="1">
      <c r="I532" s="2"/>
      <c r="J532" s="2"/>
      <c r="K532" s="85"/>
      <c r="L532" s="85"/>
    </row>
    <row r="533" spans="9:12" s="56" customFormat="1">
      <c r="I533" s="2"/>
      <c r="J533" s="2"/>
      <c r="K533" s="85"/>
      <c r="L533" s="85"/>
    </row>
    <row r="534" spans="9:12" s="56" customFormat="1">
      <c r="I534" s="2"/>
      <c r="J534" s="2"/>
      <c r="K534" s="85"/>
      <c r="L534" s="85"/>
    </row>
    <row r="535" spans="9:12" s="56" customFormat="1">
      <c r="I535" s="2"/>
      <c r="J535" s="2"/>
      <c r="K535" s="85"/>
      <c r="L535" s="85"/>
    </row>
    <row r="536" spans="9:12" s="56" customFormat="1">
      <c r="I536" s="2"/>
      <c r="J536" s="2"/>
      <c r="K536" s="85"/>
      <c r="L536" s="85"/>
    </row>
    <row r="537" spans="9:12" s="56" customFormat="1">
      <c r="I537" s="2"/>
      <c r="J537" s="2"/>
      <c r="K537" s="85"/>
      <c r="L537" s="85"/>
    </row>
    <row r="538" spans="9:12" s="56" customFormat="1">
      <c r="I538" s="2"/>
      <c r="J538" s="2"/>
      <c r="K538" s="85"/>
      <c r="L538" s="85"/>
    </row>
    <row r="539" spans="9:12" s="56" customFormat="1">
      <c r="I539" s="2"/>
      <c r="J539" s="2"/>
      <c r="K539" s="85"/>
      <c r="L539" s="85"/>
    </row>
    <row r="540" spans="9:12" s="56" customFormat="1">
      <c r="I540" s="2"/>
      <c r="J540" s="2"/>
      <c r="K540" s="85"/>
      <c r="L540" s="85"/>
    </row>
    <row r="541" spans="9:12" s="56" customFormat="1">
      <c r="I541" s="2"/>
      <c r="J541" s="2"/>
      <c r="K541" s="85"/>
      <c r="L541" s="85"/>
    </row>
    <row r="542" spans="9:12" s="56" customFormat="1">
      <c r="I542" s="2"/>
      <c r="J542" s="2"/>
      <c r="K542" s="85"/>
      <c r="L542" s="85"/>
    </row>
    <row r="543" spans="9:12" s="56" customFormat="1">
      <c r="I543" s="2"/>
      <c r="J543" s="2"/>
      <c r="K543" s="85"/>
      <c r="L543" s="85"/>
    </row>
    <row r="544" spans="9:12" s="56" customFormat="1">
      <c r="I544" s="2"/>
      <c r="J544" s="2"/>
      <c r="K544" s="85"/>
      <c r="L544" s="85"/>
    </row>
    <row r="545" spans="9:12" s="56" customFormat="1">
      <c r="I545" s="2"/>
      <c r="J545" s="2"/>
      <c r="K545" s="85"/>
      <c r="L545" s="85"/>
    </row>
    <row r="546" spans="9:12" s="56" customFormat="1">
      <c r="I546" s="2"/>
      <c r="J546" s="2"/>
      <c r="K546" s="85"/>
      <c r="L546" s="85"/>
    </row>
    <row r="547" spans="9:12" s="56" customFormat="1">
      <c r="I547" s="2"/>
      <c r="J547" s="2"/>
      <c r="K547" s="85"/>
      <c r="L547" s="85"/>
    </row>
    <row r="548" spans="9:12" s="56" customFormat="1">
      <c r="I548" s="2"/>
      <c r="J548" s="2"/>
      <c r="K548" s="85"/>
      <c r="L548" s="85"/>
    </row>
    <row r="549" spans="9:12" s="56" customFormat="1">
      <c r="I549" s="2"/>
      <c r="J549" s="2"/>
      <c r="K549" s="85"/>
      <c r="L549" s="85"/>
    </row>
    <row r="550" spans="9:12" s="56" customFormat="1">
      <c r="I550" s="2"/>
      <c r="J550" s="2"/>
      <c r="K550" s="85"/>
      <c r="L550" s="85"/>
    </row>
    <row r="551" spans="9:12" s="56" customFormat="1">
      <c r="I551" s="2"/>
      <c r="J551" s="2"/>
      <c r="K551" s="85"/>
      <c r="L551" s="85"/>
    </row>
    <row r="552" spans="9:12" s="56" customFormat="1">
      <c r="I552" s="2"/>
      <c r="J552" s="2"/>
      <c r="K552" s="85"/>
      <c r="L552" s="85"/>
    </row>
    <row r="553" spans="9:12" s="56" customFormat="1">
      <c r="I553" s="2"/>
      <c r="J553" s="2"/>
      <c r="K553" s="85"/>
      <c r="L553" s="85"/>
    </row>
    <row r="554" spans="9:12" s="56" customFormat="1">
      <c r="I554" s="2"/>
      <c r="J554" s="2"/>
      <c r="K554" s="85"/>
      <c r="L554" s="85"/>
    </row>
    <row r="555" spans="9:12" s="56" customFormat="1">
      <c r="I555" s="2"/>
      <c r="J555" s="2"/>
      <c r="K555" s="85"/>
      <c r="L555" s="85"/>
    </row>
    <row r="556" spans="9:12" s="56" customFormat="1">
      <c r="I556" s="2"/>
      <c r="J556" s="2"/>
      <c r="K556" s="85"/>
      <c r="L556" s="85"/>
    </row>
    <row r="557" spans="9:12" s="56" customFormat="1">
      <c r="I557" s="2"/>
      <c r="J557" s="2"/>
      <c r="K557" s="85"/>
      <c r="L557" s="85"/>
    </row>
    <row r="558" spans="9:12" s="56" customFormat="1">
      <c r="I558" s="2"/>
      <c r="J558" s="2"/>
      <c r="K558" s="85"/>
      <c r="L558" s="85"/>
    </row>
    <row r="559" spans="9:12" s="56" customFormat="1">
      <c r="I559" s="2"/>
      <c r="J559" s="2"/>
      <c r="K559" s="85"/>
      <c r="L559" s="85"/>
    </row>
    <row r="560" spans="9:12" s="56" customFormat="1">
      <c r="I560" s="2"/>
      <c r="J560" s="2"/>
      <c r="K560" s="85"/>
      <c r="L560" s="85"/>
    </row>
    <row r="561" spans="9:12" s="56" customFormat="1">
      <c r="I561" s="2"/>
      <c r="J561" s="2"/>
      <c r="K561" s="85"/>
      <c r="L561" s="85"/>
    </row>
    <row r="562" spans="9:12" s="56" customFormat="1">
      <c r="I562" s="2"/>
      <c r="J562" s="2"/>
      <c r="K562" s="85"/>
      <c r="L562" s="85"/>
    </row>
    <row r="563" spans="9:12" s="56" customFormat="1">
      <c r="I563" s="2"/>
      <c r="J563" s="2"/>
      <c r="K563" s="85"/>
      <c r="L563" s="85"/>
    </row>
    <row r="564" spans="9:12" s="56" customFormat="1">
      <c r="I564" s="2"/>
      <c r="J564" s="2"/>
      <c r="K564" s="85"/>
      <c r="L564" s="85"/>
    </row>
    <row r="565" spans="9:12" s="56" customFormat="1">
      <c r="I565" s="2"/>
      <c r="J565" s="2"/>
      <c r="K565" s="85"/>
      <c r="L565" s="85"/>
    </row>
    <row r="566" spans="9:12" s="56" customFormat="1">
      <c r="I566" s="2"/>
      <c r="J566" s="2"/>
      <c r="K566" s="85"/>
      <c r="L566" s="85"/>
    </row>
    <row r="567" spans="9:12" s="56" customFormat="1">
      <c r="I567" s="2"/>
      <c r="J567" s="2"/>
      <c r="K567" s="85"/>
      <c r="L567" s="85"/>
    </row>
    <row r="568" spans="9:12" s="56" customFormat="1">
      <c r="I568" s="2"/>
      <c r="J568" s="2"/>
      <c r="K568" s="85"/>
      <c r="L568" s="85"/>
    </row>
    <row r="569" spans="9:12" s="56" customFormat="1">
      <c r="I569" s="2"/>
      <c r="J569" s="2"/>
      <c r="K569" s="85"/>
      <c r="L569" s="85"/>
    </row>
    <row r="570" spans="9:12" s="56" customFormat="1">
      <c r="I570" s="2"/>
      <c r="J570" s="2"/>
      <c r="K570" s="85"/>
      <c r="L570" s="85"/>
    </row>
    <row r="571" spans="9:12" s="56" customFormat="1">
      <c r="I571" s="2"/>
      <c r="J571" s="2"/>
      <c r="K571" s="85"/>
      <c r="L571" s="85"/>
    </row>
    <row r="572" spans="9:12" s="56" customFormat="1">
      <c r="I572" s="2"/>
      <c r="J572" s="2"/>
      <c r="K572" s="85"/>
      <c r="L572" s="85"/>
    </row>
    <row r="573" spans="9:12" s="56" customFormat="1">
      <c r="I573" s="2"/>
      <c r="J573" s="2"/>
      <c r="K573" s="85"/>
      <c r="L573" s="85"/>
    </row>
    <row r="574" spans="9:12" s="56" customFormat="1">
      <c r="I574" s="2"/>
      <c r="J574" s="2"/>
      <c r="K574" s="85"/>
      <c r="L574" s="85"/>
    </row>
    <row r="575" spans="9:12" s="56" customFormat="1">
      <c r="I575" s="2"/>
      <c r="J575" s="2"/>
      <c r="K575" s="85"/>
      <c r="L575" s="85"/>
    </row>
    <row r="576" spans="9:12" s="56" customFormat="1">
      <c r="I576" s="2"/>
      <c r="J576" s="2"/>
      <c r="K576" s="85"/>
      <c r="L576" s="85"/>
    </row>
    <row r="577" spans="9:12" s="56" customFormat="1">
      <c r="I577" s="2"/>
      <c r="J577" s="2"/>
      <c r="K577" s="85"/>
      <c r="L577" s="85"/>
    </row>
    <row r="578" spans="9:12" s="56" customFormat="1">
      <c r="I578" s="2"/>
      <c r="J578" s="2"/>
      <c r="K578" s="85"/>
      <c r="L578" s="85"/>
    </row>
    <row r="579" spans="9:12" s="56" customFormat="1">
      <c r="I579" s="2"/>
      <c r="J579" s="2"/>
      <c r="K579" s="85"/>
      <c r="L579" s="85"/>
    </row>
    <row r="580" spans="9:12" s="56" customFormat="1">
      <c r="I580" s="2"/>
      <c r="J580" s="2"/>
      <c r="K580" s="85"/>
      <c r="L580" s="85"/>
    </row>
    <row r="581" spans="9:12" s="56" customFormat="1">
      <c r="I581" s="2"/>
      <c r="J581" s="2"/>
      <c r="K581" s="85"/>
      <c r="L581" s="85"/>
    </row>
    <row r="582" spans="9:12" s="56" customFormat="1">
      <c r="I582" s="2"/>
      <c r="J582" s="2"/>
      <c r="K582" s="85"/>
      <c r="L582" s="85"/>
    </row>
    <row r="583" spans="9:12" s="56" customFormat="1">
      <c r="I583" s="2"/>
      <c r="J583" s="2"/>
      <c r="K583" s="85"/>
      <c r="L583" s="85"/>
    </row>
    <row r="584" spans="9:12" s="56" customFormat="1">
      <c r="I584" s="2"/>
      <c r="J584" s="2"/>
      <c r="K584" s="85"/>
      <c r="L584" s="85"/>
    </row>
    <row r="585" spans="9:12" s="56" customFormat="1">
      <c r="I585" s="2"/>
      <c r="J585" s="2"/>
      <c r="K585" s="85"/>
      <c r="L585" s="85"/>
    </row>
    <row r="586" spans="9:12" s="56" customFormat="1">
      <c r="I586" s="2"/>
      <c r="J586" s="2"/>
      <c r="K586" s="85"/>
      <c r="L586" s="85"/>
    </row>
    <row r="587" spans="9:12" s="56" customFormat="1">
      <c r="I587" s="2"/>
      <c r="J587" s="2"/>
      <c r="K587" s="85"/>
      <c r="L587" s="85"/>
    </row>
    <row r="588" spans="9:12" s="56" customFormat="1">
      <c r="I588" s="2"/>
      <c r="J588" s="2"/>
      <c r="K588" s="85"/>
      <c r="L588" s="85"/>
    </row>
    <row r="589" spans="9:12" s="56" customFormat="1">
      <c r="I589" s="2"/>
      <c r="J589" s="2"/>
      <c r="K589" s="85"/>
      <c r="L589" s="85"/>
    </row>
    <row r="590" spans="9:12" s="56" customFormat="1">
      <c r="I590" s="2"/>
      <c r="J590" s="2"/>
      <c r="K590" s="85"/>
      <c r="L590" s="85"/>
    </row>
    <row r="591" spans="9:12" s="56" customFormat="1">
      <c r="I591" s="2"/>
      <c r="J591" s="2"/>
      <c r="K591" s="85"/>
      <c r="L591" s="85"/>
    </row>
    <row r="592" spans="9:12" s="56" customFormat="1">
      <c r="I592" s="2"/>
      <c r="J592" s="2"/>
      <c r="K592" s="85"/>
      <c r="L592" s="85"/>
    </row>
    <row r="593" spans="9:12" s="56" customFormat="1">
      <c r="I593" s="2"/>
      <c r="J593" s="2"/>
      <c r="K593" s="85"/>
      <c r="L593" s="85"/>
    </row>
    <row r="594" spans="9:12" s="56" customFormat="1">
      <c r="I594" s="2"/>
      <c r="J594" s="2"/>
      <c r="K594" s="85"/>
      <c r="L594" s="85"/>
    </row>
    <row r="595" spans="9:12" s="56" customFormat="1">
      <c r="I595" s="2"/>
      <c r="J595" s="2"/>
      <c r="K595" s="85"/>
      <c r="L595" s="85"/>
    </row>
    <row r="596" spans="9:12" s="56" customFormat="1">
      <c r="I596" s="2"/>
      <c r="J596" s="2"/>
      <c r="K596" s="85"/>
      <c r="L596" s="85"/>
    </row>
    <row r="597" spans="9:12" s="56" customFormat="1">
      <c r="I597" s="2"/>
      <c r="J597" s="2"/>
      <c r="K597" s="85"/>
      <c r="L597" s="85"/>
    </row>
    <row r="598" spans="9:12" s="56" customFormat="1">
      <c r="I598" s="2"/>
      <c r="J598" s="2"/>
      <c r="K598" s="85"/>
      <c r="L598" s="85"/>
    </row>
    <row r="599" spans="9:12" s="56" customFormat="1">
      <c r="I599" s="2"/>
      <c r="J599" s="2"/>
      <c r="K599" s="85"/>
      <c r="L599" s="85"/>
    </row>
    <row r="600" spans="9:12" s="56" customFormat="1">
      <c r="I600" s="2"/>
      <c r="J600" s="2"/>
      <c r="K600" s="85"/>
      <c r="L600" s="85"/>
    </row>
    <row r="601" spans="9:12" s="56" customFormat="1">
      <c r="I601" s="2"/>
      <c r="J601" s="2"/>
      <c r="K601" s="85"/>
      <c r="L601" s="85"/>
    </row>
    <row r="602" spans="9:12" s="56" customFormat="1">
      <c r="I602" s="2"/>
      <c r="J602" s="2"/>
      <c r="K602" s="85"/>
      <c r="L602" s="85"/>
    </row>
    <row r="603" spans="9:12" s="56" customFormat="1">
      <c r="I603" s="2"/>
      <c r="J603" s="2"/>
      <c r="K603" s="85"/>
      <c r="L603" s="85"/>
    </row>
    <row r="604" spans="9:12" s="56" customFormat="1">
      <c r="I604" s="2"/>
      <c r="J604" s="2"/>
      <c r="K604" s="85"/>
      <c r="L604" s="85"/>
    </row>
    <row r="605" spans="9:12" s="56" customFormat="1">
      <c r="I605" s="2"/>
      <c r="J605" s="2"/>
      <c r="K605" s="85"/>
      <c r="L605" s="85"/>
    </row>
    <row r="606" spans="9:12" s="56" customFormat="1">
      <c r="I606" s="2"/>
      <c r="J606" s="2"/>
      <c r="K606" s="85"/>
      <c r="L606" s="85"/>
    </row>
    <row r="607" spans="9:12" s="56" customFormat="1">
      <c r="I607" s="2"/>
      <c r="J607" s="2"/>
      <c r="K607" s="85"/>
      <c r="L607" s="85"/>
    </row>
    <row r="608" spans="9:12" s="56" customFormat="1">
      <c r="I608" s="2"/>
      <c r="J608" s="2"/>
      <c r="K608" s="85"/>
      <c r="L608" s="85"/>
    </row>
    <row r="609" spans="9:12" s="56" customFormat="1">
      <c r="I609" s="2"/>
      <c r="J609" s="2"/>
      <c r="K609" s="85"/>
      <c r="L609" s="85"/>
    </row>
    <row r="610" spans="9:12" s="56" customFormat="1">
      <c r="I610" s="2"/>
      <c r="J610" s="2"/>
      <c r="K610" s="85"/>
      <c r="L610" s="85"/>
    </row>
    <row r="611" spans="9:12" s="56" customFormat="1">
      <c r="I611" s="2"/>
      <c r="J611" s="2"/>
      <c r="K611" s="85"/>
      <c r="L611" s="85"/>
    </row>
    <row r="612" spans="9:12" s="56" customFormat="1">
      <c r="I612" s="2"/>
      <c r="J612" s="2"/>
      <c r="K612" s="85"/>
      <c r="L612" s="85"/>
    </row>
    <row r="613" spans="9:12" s="56" customFormat="1">
      <c r="I613" s="2"/>
      <c r="J613" s="2"/>
      <c r="K613" s="85"/>
      <c r="L613" s="85"/>
    </row>
    <row r="614" spans="9:12" s="56" customFormat="1">
      <c r="I614" s="2"/>
      <c r="J614" s="2"/>
      <c r="K614" s="85"/>
      <c r="L614" s="85"/>
    </row>
    <row r="615" spans="9:12" s="56" customFormat="1">
      <c r="I615" s="2"/>
      <c r="J615" s="2"/>
      <c r="K615" s="85"/>
      <c r="L615" s="85"/>
    </row>
    <row r="616" spans="9:12" s="56" customFormat="1">
      <c r="I616" s="2"/>
      <c r="J616" s="2"/>
      <c r="K616" s="85"/>
      <c r="L616" s="85"/>
    </row>
    <row r="617" spans="9:12" s="56" customFormat="1">
      <c r="I617" s="2"/>
      <c r="J617" s="2"/>
      <c r="K617" s="85"/>
      <c r="L617" s="85"/>
    </row>
    <row r="618" spans="9:12" s="56" customFormat="1">
      <c r="I618" s="2"/>
      <c r="J618" s="2"/>
      <c r="K618" s="85"/>
      <c r="L618" s="85"/>
    </row>
    <row r="619" spans="9:12" s="56" customFormat="1">
      <c r="I619" s="2"/>
      <c r="J619" s="2"/>
      <c r="K619" s="85"/>
      <c r="L619" s="85"/>
    </row>
    <row r="620" spans="9:12" s="56" customFormat="1">
      <c r="I620" s="2"/>
      <c r="J620" s="2"/>
      <c r="K620" s="85"/>
      <c r="L620" s="85"/>
    </row>
    <row r="621" spans="9:12" s="56" customFormat="1">
      <c r="I621" s="2"/>
      <c r="J621" s="2"/>
      <c r="K621" s="85"/>
      <c r="L621" s="85"/>
    </row>
    <row r="622" spans="9:12" s="56" customFormat="1">
      <c r="I622" s="2"/>
      <c r="J622" s="2"/>
      <c r="K622" s="85"/>
      <c r="L622" s="85"/>
    </row>
    <row r="623" spans="9:12" s="56" customFormat="1">
      <c r="I623" s="2"/>
      <c r="J623" s="2"/>
      <c r="K623" s="85"/>
      <c r="L623" s="85"/>
    </row>
    <row r="624" spans="9:12" s="56" customFormat="1">
      <c r="I624" s="2"/>
      <c r="J624" s="2"/>
      <c r="K624" s="85"/>
      <c r="L624" s="85"/>
    </row>
    <row r="625" spans="9:12" s="56" customFormat="1">
      <c r="I625" s="2"/>
      <c r="J625" s="2"/>
      <c r="K625" s="85"/>
      <c r="L625" s="85"/>
    </row>
    <row r="626" spans="9:12" s="56" customFormat="1">
      <c r="I626" s="2"/>
      <c r="J626" s="2"/>
      <c r="K626" s="85"/>
      <c r="L626" s="85"/>
    </row>
    <row r="627" spans="9:12" s="56" customFormat="1">
      <c r="I627" s="2"/>
      <c r="J627" s="2"/>
      <c r="K627" s="85"/>
      <c r="L627" s="85"/>
    </row>
    <row r="628" spans="9:12" s="56" customFormat="1">
      <c r="I628" s="2"/>
      <c r="J628" s="2"/>
      <c r="K628" s="85"/>
      <c r="L628" s="85"/>
    </row>
    <row r="629" spans="9:12" s="56" customFormat="1">
      <c r="I629" s="2"/>
      <c r="J629" s="2"/>
      <c r="K629" s="85"/>
      <c r="L629" s="85"/>
    </row>
    <row r="630" spans="9:12" s="56" customFormat="1">
      <c r="I630" s="2"/>
      <c r="J630" s="2"/>
      <c r="K630" s="85"/>
      <c r="L630" s="85"/>
    </row>
    <row r="631" spans="9:12" s="56" customFormat="1">
      <c r="I631" s="2"/>
      <c r="J631" s="2"/>
      <c r="K631" s="85"/>
      <c r="L631" s="85"/>
    </row>
    <row r="632" spans="9:12" s="56" customFormat="1">
      <c r="I632" s="2"/>
      <c r="J632" s="2"/>
      <c r="K632" s="85"/>
      <c r="L632" s="85"/>
    </row>
    <row r="633" spans="9:12" s="56" customFormat="1">
      <c r="I633" s="2"/>
      <c r="J633" s="2"/>
      <c r="K633" s="85"/>
      <c r="L633" s="85"/>
    </row>
    <row r="634" spans="9:12" s="56" customFormat="1">
      <c r="I634" s="2"/>
      <c r="J634" s="2"/>
      <c r="K634" s="85"/>
      <c r="L634" s="85"/>
    </row>
    <row r="635" spans="9:12" s="56" customFormat="1">
      <c r="I635" s="2"/>
      <c r="J635" s="2"/>
      <c r="K635" s="85"/>
      <c r="L635" s="85"/>
    </row>
    <row r="636" spans="9:12" s="56" customFormat="1">
      <c r="I636" s="2"/>
      <c r="J636" s="2"/>
      <c r="K636" s="85"/>
      <c r="L636" s="85"/>
    </row>
    <row r="637" spans="9:12" s="56" customFormat="1">
      <c r="I637" s="2"/>
      <c r="J637" s="2"/>
      <c r="K637" s="85"/>
      <c r="L637" s="85"/>
    </row>
    <row r="638" spans="9:12" s="56" customFormat="1">
      <c r="I638" s="2"/>
      <c r="J638" s="2"/>
      <c r="K638" s="85"/>
      <c r="L638" s="85"/>
    </row>
    <row r="639" spans="9:12" s="56" customFormat="1">
      <c r="I639" s="2"/>
      <c r="J639" s="2"/>
      <c r="K639" s="85"/>
      <c r="L639" s="85"/>
    </row>
    <row r="640" spans="9:12" s="56" customFormat="1">
      <c r="I640" s="2"/>
      <c r="J640" s="2"/>
      <c r="K640" s="85"/>
      <c r="L640" s="85"/>
    </row>
    <row r="641" spans="9:12" s="56" customFormat="1">
      <c r="I641" s="2"/>
      <c r="J641" s="2"/>
      <c r="K641" s="85"/>
      <c r="L641" s="85"/>
    </row>
    <row r="642" spans="9:12" s="56" customFormat="1">
      <c r="I642" s="2"/>
      <c r="J642" s="2"/>
      <c r="K642" s="85"/>
      <c r="L642" s="85"/>
    </row>
    <row r="643" spans="9:12" s="56" customFormat="1">
      <c r="I643" s="2"/>
      <c r="J643" s="2"/>
      <c r="K643" s="85"/>
      <c r="L643" s="85"/>
    </row>
    <row r="644" spans="9:12" s="56" customFormat="1">
      <c r="I644" s="2"/>
      <c r="J644" s="2"/>
      <c r="K644" s="85"/>
      <c r="L644" s="85"/>
    </row>
    <row r="645" spans="9:12" s="56" customFormat="1">
      <c r="I645" s="2"/>
      <c r="J645" s="2"/>
      <c r="K645" s="85"/>
      <c r="L645" s="85"/>
    </row>
    <row r="646" spans="9:12" s="56" customFormat="1">
      <c r="I646" s="2"/>
      <c r="J646" s="2"/>
      <c r="K646" s="85"/>
      <c r="L646" s="85"/>
    </row>
    <row r="647" spans="9:12" s="56" customFormat="1">
      <c r="I647" s="2"/>
      <c r="J647" s="2"/>
      <c r="K647" s="85"/>
      <c r="L647" s="85"/>
    </row>
    <row r="648" spans="9:12" s="56" customFormat="1">
      <c r="I648" s="2"/>
      <c r="J648" s="2"/>
      <c r="K648" s="85"/>
      <c r="L648" s="85"/>
    </row>
    <row r="649" spans="9:12" s="56" customFormat="1">
      <c r="I649" s="2"/>
      <c r="J649" s="2"/>
      <c r="K649" s="85"/>
      <c r="L649" s="85"/>
    </row>
    <row r="650" spans="9:12" s="56" customFormat="1">
      <c r="I650" s="2"/>
      <c r="J650" s="2"/>
      <c r="K650" s="85"/>
      <c r="L650" s="85"/>
    </row>
    <row r="651" spans="9:12" s="56" customFormat="1">
      <c r="I651" s="2"/>
      <c r="J651" s="2"/>
      <c r="K651" s="85"/>
      <c r="L651" s="85"/>
    </row>
    <row r="652" spans="9:12" s="56" customFormat="1">
      <c r="I652" s="2"/>
      <c r="J652" s="2"/>
      <c r="K652" s="85"/>
      <c r="L652" s="85"/>
    </row>
    <row r="653" spans="9:12" s="56" customFormat="1">
      <c r="I653" s="2"/>
      <c r="J653" s="2"/>
      <c r="K653" s="85"/>
      <c r="L653" s="85"/>
    </row>
    <row r="654" spans="9:12" s="56" customFormat="1">
      <c r="I654" s="2"/>
      <c r="J654" s="2"/>
      <c r="K654" s="85"/>
      <c r="L654" s="85"/>
    </row>
    <row r="655" spans="9:12" s="56" customFormat="1">
      <c r="I655" s="2"/>
      <c r="J655" s="2"/>
      <c r="K655" s="85"/>
      <c r="L655" s="85"/>
    </row>
    <row r="656" spans="9:12" s="56" customFormat="1">
      <c r="I656" s="2"/>
      <c r="J656" s="2"/>
      <c r="K656" s="85"/>
      <c r="L656" s="85"/>
    </row>
    <row r="657" spans="9:12" s="56" customFormat="1">
      <c r="I657" s="2"/>
      <c r="J657" s="2"/>
      <c r="K657" s="85"/>
      <c r="L657" s="85"/>
    </row>
    <row r="658" spans="9:12" s="56" customFormat="1">
      <c r="I658" s="2"/>
      <c r="J658" s="2"/>
      <c r="K658" s="85"/>
      <c r="L658" s="85"/>
    </row>
    <row r="659" spans="9:12" s="56" customFormat="1">
      <c r="I659" s="2"/>
      <c r="J659" s="2"/>
      <c r="K659" s="85"/>
      <c r="L659" s="85"/>
    </row>
    <row r="660" spans="9:12" s="56" customFormat="1">
      <c r="I660" s="2"/>
      <c r="J660" s="2"/>
      <c r="K660" s="85"/>
      <c r="L660" s="85"/>
    </row>
    <row r="661" spans="9:12" s="56" customFormat="1">
      <c r="I661" s="2"/>
      <c r="J661" s="2"/>
      <c r="K661" s="85"/>
      <c r="L661" s="85"/>
    </row>
    <row r="662" spans="9:12" s="56" customFormat="1">
      <c r="I662" s="2"/>
      <c r="J662" s="2"/>
      <c r="K662" s="85"/>
      <c r="L662" s="85"/>
    </row>
    <row r="663" spans="9:12" s="56" customFormat="1">
      <c r="I663" s="2"/>
      <c r="J663" s="2"/>
      <c r="K663" s="85"/>
      <c r="L663" s="85"/>
    </row>
    <row r="664" spans="9:12" s="56" customFormat="1">
      <c r="I664" s="2"/>
      <c r="J664" s="2"/>
      <c r="K664" s="85"/>
      <c r="L664" s="85"/>
    </row>
    <row r="665" spans="9:12" s="56" customFormat="1">
      <c r="I665" s="2"/>
      <c r="J665" s="2"/>
      <c r="K665" s="85"/>
      <c r="L665" s="85"/>
    </row>
    <row r="666" spans="9:12" s="56" customFormat="1">
      <c r="I666" s="2"/>
      <c r="J666" s="2"/>
      <c r="K666" s="85"/>
      <c r="L666" s="85"/>
    </row>
    <row r="667" spans="9:12" s="56" customFormat="1">
      <c r="I667" s="2"/>
      <c r="J667" s="2"/>
      <c r="K667" s="85"/>
      <c r="L667" s="85"/>
    </row>
    <row r="668" spans="9:12" s="56" customFormat="1">
      <c r="I668" s="2"/>
      <c r="J668" s="2"/>
      <c r="K668" s="85"/>
      <c r="L668" s="85"/>
    </row>
    <row r="669" spans="9:12" s="56" customFormat="1">
      <c r="I669" s="2"/>
      <c r="J669" s="2"/>
      <c r="K669" s="85"/>
      <c r="L669" s="85"/>
    </row>
    <row r="670" spans="9:12" s="56" customFormat="1">
      <c r="I670" s="2"/>
      <c r="J670" s="2"/>
      <c r="K670" s="85"/>
      <c r="L670" s="85"/>
    </row>
    <row r="671" spans="9:12" s="56" customFormat="1">
      <c r="I671" s="2"/>
      <c r="J671" s="2"/>
      <c r="K671" s="85"/>
      <c r="L671" s="85"/>
    </row>
    <row r="672" spans="9:12" s="56" customFormat="1">
      <c r="I672" s="2"/>
      <c r="J672" s="2"/>
      <c r="K672" s="85"/>
      <c r="L672" s="85"/>
    </row>
    <row r="673" spans="9:12" s="56" customFormat="1">
      <c r="I673" s="2"/>
      <c r="J673" s="2"/>
      <c r="K673" s="85"/>
      <c r="L673" s="85"/>
    </row>
    <row r="674" spans="9:12" s="56" customFormat="1">
      <c r="I674" s="2"/>
      <c r="J674" s="2"/>
      <c r="K674" s="85"/>
      <c r="L674" s="85"/>
    </row>
    <row r="675" spans="9:12" s="56" customFormat="1">
      <c r="I675" s="2"/>
      <c r="J675" s="2"/>
      <c r="K675" s="85"/>
      <c r="L675" s="85"/>
    </row>
    <row r="676" spans="9:12" s="56" customFormat="1">
      <c r="I676" s="2"/>
      <c r="J676" s="2"/>
      <c r="K676" s="85"/>
      <c r="L676" s="85"/>
    </row>
    <row r="677" spans="9:12" s="56" customFormat="1">
      <c r="I677" s="2"/>
      <c r="J677" s="2"/>
      <c r="K677" s="85"/>
      <c r="L677" s="85"/>
    </row>
    <row r="678" spans="9:12" s="56" customFormat="1">
      <c r="I678" s="2"/>
      <c r="J678" s="2"/>
      <c r="K678" s="85"/>
      <c r="L678" s="85"/>
    </row>
    <row r="679" spans="9:12" s="56" customFormat="1">
      <c r="I679" s="2"/>
      <c r="J679" s="2"/>
      <c r="K679" s="85"/>
      <c r="L679" s="85"/>
    </row>
    <row r="680" spans="9:12" s="56" customFormat="1">
      <c r="I680" s="2"/>
      <c r="J680" s="2"/>
      <c r="K680" s="85"/>
      <c r="L680" s="85"/>
    </row>
    <row r="681" spans="9:12" s="56" customFormat="1">
      <c r="I681" s="2"/>
      <c r="J681" s="2"/>
      <c r="K681" s="85"/>
      <c r="L681" s="85"/>
    </row>
    <row r="682" spans="9:12" s="56" customFormat="1">
      <c r="I682" s="2"/>
      <c r="J682" s="2"/>
      <c r="K682" s="85"/>
      <c r="L682" s="85"/>
    </row>
    <row r="683" spans="9:12" s="56" customFormat="1">
      <c r="I683" s="2"/>
      <c r="J683" s="2"/>
      <c r="K683" s="85"/>
      <c r="L683" s="85"/>
    </row>
    <row r="684" spans="9:12" s="56" customFormat="1">
      <c r="I684" s="2"/>
      <c r="J684" s="2"/>
      <c r="K684" s="85"/>
      <c r="L684" s="85"/>
    </row>
    <row r="685" spans="9:12" s="56" customFormat="1">
      <c r="I685" s="2"/>
      <c r="J685" s="2"/>
      <c r="K685" s="85"/>
      <c r="L685" s="85"/>
    </row>
    <row r="686" spans="9:12" s="56" customFormat="1">
      <c r="I686" s="2"/>
      <c r="J686" s="2"/>
      <c r="K686" s="85"/>
      <c r="L686" s="85"/>
    </row>
    <row r="687" spans="9:12" s="56" customFormat="1">
      <c r="I687" s="2"/>
      <c r="J687" s="2"/>
      <c r="K687" s="85"/>
      <c r="L687" s="85"/>
    </row>
    <row r="688" spans="9:12" s="56" customFormat="1">
      <c r="I688" s="2"/>
      <c r="J688" s="2"/>
      <c r="K688" s="85"/>
      <c r="L688" s="85"/>
    </row>
    <row r="689" spans="9:12" s="56" customFormat="1">
      <c r="I689" s="2"/>
      <c r="J689" s="2"/>
      <c r="K689" s="85"/>
      <c r="L689" s="85"/>
    </row>
    <row r="690" spans="9:12" s="56" customFormat="1">
      <c r="I690" s="2"/>
      <c r="J690" s="2"/>
      <c r="K690" s="85"/>
      <c r="L690" s="85"/>
    </row>
    <row r="691" spans="9:12" s="56" customFormat="1">
      <c r="I691" s="2"/>
      <c r="J691" s="2"/>
      <c r="K691" s="85"/>
      <c r="L691" s="85"/>
    </row>
    <row r="692" spans="9:12" s="56" customFormat="1">
      <c r="I692" s="2"/>
      <c r="J692" s="2"/>
      <c r="K692" s="85"/>
      <c r="L692" s="85"/>
    </row>
    <row r="693" spans="9:12" s="56" customFormat="1">
      <c r="I693" s="2"/>
      <c r="J693" s="2"/>
      <c r="K693" s="85"/>
      <c r="L693" s="85"/>
    </row>
    <row r="694" spans="9:12" s="56" customFormat="1">
      <c r="I694" s="2"/>
      <c r="J694" s="2"/>
      <c r="K694" s="85"/>
      <c r="L694" s="85"/>
    </row>
    <row r="695" spans="9:12" s="56" customFormat="1">
      <c r="I695" s="2"/>
      <c r="J695" s="2"/>
      <c r="K695" s="85"/>
      <c r="L695" s="85"/>
    </row>
    <row r="696" spans="9:12" s="56" customFormat="1">
      <c r="I696" s="2"/>
      <c r="J696" s="2"/>
      <c r="K696" s="85"/>
      <c r="L696" s="85"/>
    </row>
    <row r="697" spans="9:12" s="56" customFormat="1">
      <c r="I697" s="2"/>
      <c r="J697" s="2"/>
      <c r="K697" s="85"/>
      <c r="L697" s="85"/>
    </row>
    <row r="698" spans="9:12" s="56" customFormat="1">
      <c r="I698" s="2"/>
      <c r="J698" s="2"/>
      <c r="K698" s="85"/>
      <c r="L698" s="85"/>
    </row>
    <row r="699" spans="9:12" s="56" customFormat="1">
      <c r="I699" s="2"/>
      <c r="J699" s="2"/>
      <c r="K699" s="85"/>
      <c r="L699" s="85"/>
    </row>
    <row r="700" spans="9:12" s="56" customFormat="1">
      <c r="I700" s="2"/>
      <c r="J700" s="2"/>
      <c r="K700" s="85"/>
      <c r="L700" s="85"/>
    </row>
    <row r="701" spans="9:12" s="56" customFormat="1">
      <c r="I701" s="2"/>
      <c r="J701" s="2"/>
      <c r="K701" s="85"/>
      <c r="L701" s="85"/>
    </row>
    <row r="702" spans="9:12" s="56" customFormat="1">
      <c r="I702" s="2"/>
      <c r="J702" s="2"/>
      <c r="K702" s="85"/>
      <c r="L702" s="85"/>
    </row>
    <row r="703" spans="9:12" s="56" customFormat="1">
      <c r="I703" s="2"/>
      <c r="J703" s="2"/>
      <c r="K703" s="85"/>
      <c r="L703" s="85"/>
    </row>
    <row r="704" spans="9:12" s="56" customFormat="1">
      <c r="I704" s="2"/>
      <c r="J704" s="2"/>
      <c r="K704" s="85"/>
      <c r="L704" s="85"/>
    </row>
    <row r="705" spans="9:12" s="56" customFormat="1">
      <c r="I705" s="2"/>
      <c r="J705" s="2"/>
      <c r="K705" s="85"/>
      <c r="L705" s="85"/>
    </row>
    <row r="706" spans="9:12" s="56" customFormat="1">
      <c r="I706" s="2"/>
      <c r="J706" s="2"/>
      <c r="K706" s="85"/>
      <c r="L706" s="85"/>
    </row>
    <row r="707" spans="9:12" s="56" customFormat="1">
      <c r="I707" s="2"/>
      <c r="J707" s="2"/>
      <c r="K707" s="85"/>
      <c r="L707" s="85"/>
    </row>
    <row r="708" spans="9:12" s="56" customFormat="1">
      <c r="I708" s="2"/>
      <c r="J708" s="2"/>
      <c r="K708" s="85"/>
      <c r="L708" s="85"/>
    </row>
    <row r="709" spans="9:12" s="56" customFormat="1">
      <c r="I709" s="2"/>
      <c r="J709" s="2"/>
      <c r="K709" s="85"/>
      <c r="L709" s="85"/>
    </row>
    <row r="710" spans="9:12" s="56" customFormat="1">
      <c r="I710" s="2"/>
      <c r="J710" s="2"/>
      <c r="K710" s="85"/>
      <c r="L710" s="85"/>
    </row>
    <row r="711" spans="9:12" s="56" customFormat="1">
      <c r="I711" s="2"/>
      <c r="J711" s="2"/>
      <c r="K711" s="85"/>
      <c r="L711" s="85"/>
    </row>
    <row r="712" spans="9:12" s="56" customFormat="1">
      <c r="I712" s="2"/>
      <c r="J712" s="2"/>
      <c r="K712" s="85"/>
      <c r="L712" s="85"/>
    </row>
    <row r="713" spans="9:12" s="56" customFormat="1">
      <c r="I713" s="2"/>
      <c r="J713" s="2"/>
      <c r="K713" s="85"/>
      <c r="L713" s="85"/>
    </row>
    <row r="714" spans="9:12" s="56" customFormat="1">
      <c r="I714" s="2"/>
      <c r="J714" s="2"/>
      <c r="K714" s="85"/>
      <c r="L714" s="85"/>
    </row>
    <row r="715" spans="9:12" s="56" customFormat="1">
      <c r="I715" s="2"/>
      <c r="J715" s="2"/>
      <c r="K715" s="85"/>
      <c r="L715" s="85"/>
    </row>
    <row r="716" spans="9:12" s="56" customFormat="1">
      <c r="I716" s="2"/>
      <c r="J716" s="2"/>
      <c r="K716" s="85"/>
      <c r="L716" s="85"/>
    </row>
    <row r="717" spans="9:12" s="56" customFormat="1">
      <c r="I717" s="2"/>
      <c r="J717" s="2"/>
      <c r="K717" s="85"/>
      <c r="L717" s="85"/>
    </row>
    <row r="718" spans="9:12" s="56" customFormat="1">
      <c r="I718" s="2"/>
      <c r="J718" s="2"/>
      <c r="K718" s="85"/>
      <c r="L718" s="85"/>
    </row>
    <row r="719" spans="9:12" s="56" customFormat="1">
      <c r="I719" s="2"/>
      <c r="J719" s="2"/>
      <c r="K719" s="85"/>
      <c r="L719" s="85"/>
    </row>
    <row r="720" spans="9:12" s="56" customFormat="1">
      <c r="I720" s="2"/>
      <c r="J720" s="2"/>
      <c r="K720" s="85"/>
      <c r="L720" s="85"/>
    </row>
    <row r="721" spans="9:12" s="56" customFormat="1">
      <c r="I721" s="2"/>
      <c r="J721" s="2"/>
      <c r="K721" s="85"/>
      <c r="L721" s="85"/>
    </row>
    <row r="722" spans="9:12" s="56" customFormat="1">
      <c r="I722" s="2"/>
      <c r="J722" s="2"/>
      <c r="K722" s="85"/>
      <c r="L722" s="85"/>
    </row>
    <row r="723" spans="9:12" s="56" customFormat="1">
      <c r="I723" s="2"/>
      <c r="J723" s="2"/>
      <c r="K723" s="85"/>
      <c r="L723" s="85"/>
    </row>
    <row r="724" spans="9:12" s="56" customFormat="1">
      <c r="I724" s="2"/>
      <c r="J724" s="2"/>
      <c r="K724" s="85"/>
      <c r="L724" s="85"/>
    </row>
    <row r="725" spans="9:12" s="56" customFormat="1">
      <c r="I725" s="2"/>
      <c r="J725" s="2"/>
      <c r="K725" s="85"/>
      <c r="L725" s="85"/>
    </row>
    <row r="726" spans="9:12" s="56" customFormat="1">
      <c r="I726" s="2"/>
      <c r="J726" s="2"/>
      <c r="K726" s="85"/>
      <c r="L726" s="85"/>
    </row>
    <row r="727" spans="9:12" s="56" customFormat="1">
      <c r="I727" s="2"/>
      <c r="J727" s="2"/>
      <c r="K727" s="85"/>
      <c r="L727" s="85"/>
    </row>
    <row r="728" spans="9:12" s="56" customFormat="1">
      <c r="I728" s="2"/>
      <c r="J728" s="2"/>
      <c r="K728" s="85"/>
      <c r="L728" s="85"/>
    </row>
    <row r="729" spans="9:12" s="56" customFormat="1">
      <c r="I729" s="2"/>
      <c r="J729" s="2"/>
      <c r="K729" s="85"/>
      <c r="L729" s="85"/>
    </row>
    <row r="730" spans="9:12" s="56" customFormat="1">
      <c r="I730" s="2"/>
      <c r="J730" s="2"/>
      <c r="K730" s="85"/>
      <c r="L730" s="85"/>
    </row>
    <row r="731" spans="9:12" s="56" customFormat="1">
      <c r="I731" s="2"/>
      <c r="J731" s="2"/>
      <c r="K731" s="85"/>
      <c r="L731" s="85"/>
    </row>
    <row r="732" spans="9:12" s="56" customFormat="1">
      <c r="I732" s="2"/>
      <c r="J732" s="2"/>
      <c r="K732" s="85"/>
      <c r="L732" s="85"/>
    </row>
    <row r="733" spans="9:12" s="56" customFormat="1">
      <c r="I733" s="2"/>
      <c r="J733" s="2"/>
      <c r="K733" s="85"/>
      <c r="L733" s="85"/>
    </row>
    <row r="734" spans="9:12" s="56" customFormat="1">
      <c r="I734" s="2"/>
      <c r="J734" s="2"/>
      <c r="K734" s="85"/>
      <c r="L734" s="85"/>
    </row>
    <row r="735" spans="9:12" s="56" customFormat="1">
      <c r="I735" s="2"/>
      <c r="J735" s="2"/>
      <c r="K735" s="85"/>
      <c r="L735" s="85"/>
    </row>
    <row r="736" spans="9:12" s="56" customFormat="1">
      <c r="I736" s="2"/>
      <c r="J736" s="2"/>
      <c r="K736" s="85"/>
      <c r="L736" s="85"/>
    </row>
    <row r="737" spans="9:12" s="56" customFormat="1">
      <c r="I737" s="2"/>
      <c r="J737" s="2"/>
      <c r="K737" s="85"/>
      <c r="L737" s="85"/>
    </row>
    <row r="738" spans="9:12" s="56" customFormat="1">
      <c r="I738" s="2"/>
      <c r="J738" s="2"/>
      <c r="K738" s="85"/>
      <c r="L738" s="85"/>
    </row>
    <row r="739" spans="9:12" s="56" customFormat="1">
      <c r="I739" s="2"/>
      <c r="J739" s="2"/>
      <c r="K739" s="85"/>
      <c r="L739" s="85"/>
    </row>
    <row r="740" spans="9:12" s="56" customFormat="1">
      <c r="I740" s="2"/>
      <c r="J740" s="2"/>
      <c r="K740" s="85"/>
      <c r="L740" s="85"/>
    </row>
    <row r="741" spans="9:12" s="56" customFormat="1">
      <c r="I741" s="2"/>
      <c r="J741" s="2"/>
      <c r="K741" s="85"/>
      <c r="L741" s="85"/>
    </row>
    <row r="742" spans="9:12" s="56" customFormat="1">
      <c r="I742" s="2"/>
      <c r="J742" s="2"/>
      <c r="K742" s="85"/>
      <c r="L742" s="85"/>
    </row>
    <row r="743" spans="9:12" s="56" customFormat="1">
      <c r="I743" s="2"/>
      <c r="J743" s="2"/>
      <c r="K743" s="85"/>
      <c r="L743" s="85"/>
    </row>
    <row r="744" spans="9:12" s="56" customFormat="1">
      <c r="I744" s="2"/>
      <c r="J744" s="2"/>
      <c r="K744" s="85"/>
      <c r="L744" s="85"/>
    </row>
    <row r="745" spans="9:12" s="56" customFormat="1">
      <c r="I745" s="2"/>
      <c r="J745" s="2"/>
      <c r="K745" s="85"/>
      <c r="L745" s="85"/>
    </row>
    <row r="746" spans="9:12" s="56" customFormat="1">
      <c r="I746" s="2"/>
      <c r="J746" s="2"/>
      <c r="K746" s="85"/>
      <c r="L746" s="85"/>
    </row>
    <row r="747" spans="9:12" s="56" customFormat="1">
      <c r="I747" s="2"/>
      <c r="J747" s="2"/>
      <c r="K747" s="85"/>
      <c r="L747" s="85"/>
    </row>
    <row r="748" spans="9:12" s="56" customFormat="1">
      <c r="I748" s="2"/>
      <c r="J748" s="2"/>
      <c r="K748" s="85"/>
      <c r="L748" s="85"/>
    </row>
    <row r="749" spans="9:12" s="56" customFormat="1">
      <c r="I749" s="2"/>
      <c r="J749" s="2"/>
      <c r="K749" s="85"/>
      <c r="L749" s="85"/>
    </row>
    <row r="750" spans="9:12" s="56" customFormat="1">
      <c r="I750" s="2"/>
      <c r="J750" s="2"/>
      <c r="K750" s="85"/>
      <c r="L750" s="85"/>
    </row>
    <row r="751" spans="9:12" s="56" customFormat="1">
      <c r="I751" s="2"/>
      <c r="J751" s="2"/>
      <c r="K751" s="85"/>
      <c r="L751" s="85"/>
    </row>
    <row r="752" spans="9:12" s="56" customFormat="1">
      <c r="I752" s="2"/>
      <c r="J752" s="2"/>
      <c r="K752" s="85"/>
      <c r="L752" s="85"/>
    </row>
    <row r="753" spans="9:12" s="56" customFormat="1">
      <c r="I753" s="2"/>
      <c r="J753" s="2"/>
      <c r="K753" s="85"/>
      <c r="L753" s="85"/>
    </row>
    <row r="754" spans="9:12" s="56" customFormat="1">
      <c r="I754" s="2"/>
      <c r="J754" s="2"/>
      <c r="K754" s="85"/>
      <c r="L754" s="85"/>
    </row>
    <row r="755" spans="9:12" s="56" customFormat="1">
      <c r="I755" s="2"/>
      <c r="J755" s="2"/>
      <c r="K755" s="85"/>
      <c r="L755" s="85"/>
    </row>
    <row r="756" spans="9:12" s="56" customFormat="1">
      <c r="I756" s="2"/>
      <c r="J756" s="2"/>
      <c r="K756" s="85"/>
      <c r="L756" s="85"/>
    </row>
    <row r="757" spans="9:12" s="56" customFormat="1">
      <c r="I757" s="2"/>
      <c r="J757" s="2"/>
      <c r="K757" s="85"/>
      <c r="L757" s="85"/>
    </row>
    <row r="758" spans="9:12" s="56" customFormat="1">
      <c r="I758" s="2"/>
      <c r="J758" s="2"/>
      <c r="K758" s="85"/>
      <c r="L758" s="85"/>
    </row>
    <row r="759" spans="9:12" s="56" customFormat="1">
      <c r="I759" s="2"/>
      <c r="J759" s="2"/>
      <c r="K759" s="85"/>
      <c r="L759" s="85"/>
    </row>
    <row r="760" spans="9:12" s="56" customFormat="1">
      <c r="I760" s="2"/>
      <c r="J760" s="2"/>
      <c r="K760" s="85"/>
      <c r="L760" s="85"/>
    </row>
    <row r="761" spans="9:12" s="56" customFormat="1">
      <c r="I761" s="2"/>
      <c r="J761" s="2"/>
      <c r="K761" s="85"/>
      <c r="L761" s="85"/>
    </row>
    <row r="762" spans="9:12" s="56" customFormat="1">
      <c r="I762" s="2"/>
      <c r="J762" s="2"/>
      <c r="K762" s="85"/>
      <c r="L762" s="85"/>
    </row>
    <row r="763" spans="9:12" s="56" customFormat="1">
      <c r="I763" s="2"/>
      <c r="J763" s="2"/>
      <c r="K763" s="85"/>
      <c r="L763" s="85"/>
    </row>
    <row r="764" spans="9:12" s="56" customFormat="1">
      <c r="I764" s="2"/>
      <c r="J764" s="2"/>
      <c r="K764" s="85"/>
      <c r="L764" s="85"/>
    </row>
    <row r="765" spans="9:12" s="56" customFormat="1">
      <c r="I765" s="2"/>
      <c r="J765" s="2"/>
      <c r="K765" s="85"/>
      <c r="L765" s="85"/>
    </row>
    <row r="766" spans="9:12" s="56" customFormat="1">
      <c r="I766" s="2"/>
      <c r="J766" s="2"/>
      <c r="K766" s="85"/>
      <c r="L766" s="85"/>
    </row>
    <row r="767" spans="9:12" s="56" customFormat="1">
      <c r="I767" s="2"/>
      <c r="J767" s="2"/>
      <c r="K767" s="85"/>
      <c r="L767" s="85"/>
    </row>
    <row r="768" spans="9:12" s="56" customFormat="1">
      <c r="I768" s="2"/>
      <c r="J768" s="2"/>
      <c r="K768" s="85"/>
      <c r="L768" s="85"/>
    </row>
    <row r="769" spans="9:12" s="56" customFormat="1">
      <c r="I769" s="2"/>
      <c r="J769" s="2"/>
      <c r="K769" s="85"/>
      <c r="L769" s="85"/>
    </row>
    <row r="770" spans="9:12" s="56" customFormat="1">
      <c r="I770" s="2"/>
      <c r="J770" s="2"/>
      <c r="K770" s="85"/>
      <c r="L770" s="85"/>
    </row>
    <row r="771" spans="9:12" s="56" customFormat="1">
      <c r="I771" s="2"/>
      <c r="J771" s="2"/>
      <c r="K771" s="85"/>
      <c r="L771" s="85"/>
    </row>
    <row r="772" spans="9:12" s="56" customFormat="1">
      <c r="I772" s="2"/>
      <c r="J772" s="2"/>
      <c r="K772" s="85"/>
      <c r="L772" s="85"/>
    </row>
    <row r="773" spans="9:12" s="56" customFormat="1">
      <c r="I773" s="2"/>
      <c r="J773" s="2"/>
      <c r="K773" s="85"/>
      <c r="L773" s="85"/>
    </row>
    <row r="774" spans="9:12" s="56" customFormat="1">
      <c r="I774" s="2"/>
      <c r="J774" s="2"/>
      <c r="K774" s="85"/>
      <c r="L774" s="85"/>
    </row>
    <row r="775" spans="9:12" s="56" customFormat="1">
      <c r="I775" s="2"/>
      <c r="J775" s="2"/>
      <c r="K775" s="85"/>
      <c r="L775" s="85"/>
    </row>
    <row r="776" spans="9:12" s="56" customFormat="1">
      <c r="I776" s="2"/>
      <c r="J776" s="2"/>
      <c r="K776" s="85"/>
      <c r="L776" s="85"/>
    </row>
    <row r="777" spans="9:12" s="56" customFormat="1">
      <c r="I777" s="2"/>
      <c r="J777" s="2"/>
      <c r="K777" s="85"/>
      <c r="L777" s="85"/>
    </row>
    <row r="778" spans="9:12" s="56" customFormat="1">
      <c r="I778" s="2"/>
      <c r="J778" s="2"/>
      <c r="K778" s="85"/>
      <c r="L778" s="85"/>
    </row>
    <row r="779" spans="9:12" s="56" customFormat="1">
      <c r="I779" s="2"/>
      <c r="J779" s="2"/>
      <c r="K779" s="85"/>
      <c r="L779" s="85"/>
    </row>
    <row r="780" spans="9:12" s="56" customFormat="1">
      <c r="I780" s="2"/>
      <c r="J780" s="2"/>
      <c r="K780" s="85"/>
      <c r="L780" s="85"/>
    </row>
    <row r="781" spans="9:12" s="56" customFormat="1">
      <c r="I781" s="2"/>
      <c r="J781" s="2"/>
      <c r="K781" s="85"/>
      <c r="L781" s="85"/>
    </row>
    <row r="782" spans="9:12" s="56" customFormat="1">
      <c r="I782" s="2"/>
      <c r="J782" s="2"/>
      <c r="K782" s="85"/>
      <c r="L782" s="85"/>
    </row>
    <row r="783" spans="9:12" s="56" customFormat="1">
      <c r="I783" s="2"/>
      <c r="J783" s="2"/>
      <c r="K783" s="85"/>
      <c r="L783" s="85"/>
    </row>
    <row r="784" spans="9:12" s="56" customFormat="1">
      <c r="I784" s="2"/>
      <c r="J784" s="2"/>
      <c r="K784" s="85"/>
      <c r="L784" s="85"/>
    </row>
    <row r="785" spans="9:12" s="56" customFormat="1">
      <c r="I785" s="2"/>
      <c r="J785" s="2"/>
      <c r="K785" s="85"/>
      <c r="L785" s="85"/>
    </row>
    <row r="786" spans="9:12" s="56" customFormat="1">
      <c r="I786" s="2"/>
      <c r="J786" s="2"/>
      <c r="K786" s="85"/>
      <c r="L786" s="85"/>
    </row>
    <row r="787" spans="9:12" s="56" customFormat="1">
      <c r="I787" s="2"/>
      <c r="J787" s="2"/>
      <c r="K787" s="85"/>
      <c r="L787" s="85"/>
    </row>
    <row r="788" spans="9:12" s="56" customFormat="1">
      <c r="I788" s="2"/>
      <c r="J788" s="2"/>
      <c r="K788" s="85"/>
      <c r="L788" s="85"/>
    </row>
    <row r="789" spans="9:12" s="56" customFormat="1">
      <c r="I789" s="2"/>
      <c r="J789" s="2"/>
      <c r="K789" s="85"/>
      <c r="L789" s="85"/>
    </row>
    <row r="790" spans="9:12" s="56" customFormat="1">
      <c r="I790" s="2"/>
      <c r="J790" s="2"/>
      <c r="K790" s="85"/>
      <c r="L790" s="85"/>
    </row>
    <row r="791" spans="9:12" s="56" customFormat="1">
      <c r="I791" s="2"/>
      <c r="J791" s="2"/>
      <c r="K791" s="85"/>
      <c r="L791" s="85"/>
    </row>
    <row r="792" spans="9:12" s="56" customFormat="1">
      <c r="I792" s="2"/>
      <c r="J792" s="2"/>
      <c r="K792" s="85"/>
      <c r="L792" s="85"/>
    </row>
    <row r="793" spans="9:12" s="56" customFormat="1">
      <c r="I793" s="2"/>
      <c r="J793" s="2"/>
      <c r="K793" s="85"/>
      <c r="L793" s="85"/>
    </row>
    <row r="794" spans="9:12" s="56" customFormat="1">
      <c r="I794" s="2"/>
      <c r="J794" s="2"/>
      <c r="K794" s="85"/>
      <c r="L794" s="85"/>
    </row>
    <row r="795" spans="9:12" s="56" customFormat="1">
      <c r="I795" s="2"/>
      <c r="J795" s="2"/>
      <c r="K795" s="85"/>
      <c r="L795" s="85"/>
    </row>
    <row r="796" spans="9:12" s="56" customFormat="1">
      <c r="I796" s="2"/>
      <c r="J796" s="2"/>
      <c r="K796" s="85"/>
      <c r="L796" s="85"/>
    </row>
    <row r="797" spans="9:12" s="56" customFormat="1">
      <c r="I797" s="2"/>
      <c r="J797" s="2"/>
      <c r="K797" s="85"/>
      <c r="L797" s="85"/>
    </row>
    <row r="798" spans="9:12" s="56" customFormat="1">
      <c r="I798" s="2"/>
      <c r="J798" s="2"/>
      <c r="K798" s="85"/>
      <c r="L798" s="85"/>
    </row>
    <row r="799" spans="9:12" s="56" customFormat="1">
      <c r="I799" s="2"/>
      <c r="J799" s="2"/>
      <c r="K799" s="85"/>
      <c r="L799" s="85"/>
    </row>
    <row r="800" spans="9:12" s="56" customFormat="1">
      <c r="I800" s="2"/>
      <c r="J800" s="2"/>
      <c r="K800" s="85"/>
      <c r="L800" s="85"/>
    </row>
    <row r="801" spans="9:12" s="56" customFormat="1">
      <c r="I801" s="2"/>
      <c r="J801" s="2"/>
      <c r="K801" s="85"/>
      <c r="L801" s="85"/>
    </row>
    <row r="802" spans="9:12" s="56" customFormat="1">
      <c r="I802" s="2"/>
      <c r="J802" s="2"/>
      <c r="K802" s="85"/>
      <c r="L802" s="85"/>
    </row>
    <row r="803" spans="9:12" s="56" customFormat="1">
      <c r="I803" s="2"/>
      <c r="J803" s="2"/>
      <c r="K803" s="85"/>
      <c r="L803" s="85"/>
    </row>
    <row r="804" spans="9:12" s="56" customFormat="1">
      <c r="I804" s="2"/>
      <c r="J804" s="2"/>
      <c r="K804" s="85"/>
      <c r="L804" s="85"/>
    </row>
    <row r="805" spans="9:12" s="56" customFormat="1">
      <c r="I805" s="2"/>
      <c r="J805" s="2"/>
      <c r="K805" s="85"/>
      <c r="L805" s="85"/>
    </row>
    <row r="806" spans="9:12" s="56" customFormat="1">
      <c r="I806" s="2"/>
      <c r="J806" s="2"/>
      <c r="K806" s="85"/>
      <c r="L806" s="85"/>
    </row>
    <row r="807" spans="9:12" s="56" customFormat="1">
      <c r="I807" s="2"/>
      <c r="J807" s="2"/>
      <c r="K807" s="85"/>
      <c r="L807" s="85"/>
    </row>
    <row r="808" spans="9:12" s="56" customFormat="1">
      <c r="I808" s="2"/>
      <c r="J808" s="2"/>
      <c r="K808" s="85"/>
      <c r="L808" s="85"/>
    </row>
    <row r="809" spans="9:12" s="56" customFormat="1">
      <c r="I809" s="2"/>
      <c r="J809" s="2"/>
      <c r="K809" s="85"/>
      <c r="L809" s="85"/>
    </row>
    <row r="810" spans="9:12" s="56" customFormat="1">
      <c r="I810" s="2"/>
      <c r="J810" s="2"/>
      <c r="K810" s="85"/>
      <c r="L810" s="85"/>
    </row>
    <row r="811" spans="9:12" s="56" customFormat="1">
      <c r="I811" s="2"/>
      <c r="J811" s="2"/>
      <c r="K811" s="85"/>
      <c r="L811" s="85"/>
    </row>
    <row r="812" spans="9:12" s="56" customFormat="1">
      <c r="I812" s="2"/>
      <c r="J812" s="2"/>
      <c r="K812" s="85"/>
      <c r="L812" s="85"/>
    </row>
    <row r="813" spans="9:12" s="56" customFormat="1">
      <c r="I813" s="2"/>
      <c r="J813" s="2"/>
      <c r="K813" s="85"/>
      <c r="L813" s="85"/>
    </row>
    <row r="814" spans="9:12" s="56" customFormat="1">
      <c r="I814" s="2"/>
      <c r="J814" s="2"/>
      <c r="K814" s="85"/>
      <c r="L814" s="85"/>
    </row>
    <row r="815" spans="9:12" s="56" customFormat="1">
      <c r="I815" s="2"/>
      <c r="J815" s="2"/>
      <c r="K815" s="85"/>
      <c r="L815" s="85"/>
    </row>
    <row r="816" spans="9:12" s="56" customFormat="1">
      <c r="I816" s="2"/>
      <c r="J816" s="2"/>
      <c r="K816" s="85"/>
      <c r="L816" s="85"/>
    </row>
    <row r="817" spans="9:12" s="56" customFormat="1">
      <c r="I817" s="2"/>
      <c r="J817" s="2"/>
      <c r="K817" s="85"/>
      <c r="L817" s="85"/>
    </row>
    <row r="818" spans="9:12" s="56" customFormat="1">
      <c r="I818" s="2"/>
      <c r="J818" s="2"/>
      <c r="K818" s="85"/>
      <c r="L818" s="85"/>
    </row>
    <row r="819" spans="9:12" s="56" customFormat="1">
      <c r="I819" s="2"/>
      <c r="J819" s="2"/>
      <c r="K819" s="85"/>
      <c r="L819" s="85"/>
    </row>
    <row r="820" spans="9:12" s="56" customFormat="1">
      <c r="I820" s="2"/>
      <c r="J820" s="2"/>
      <c r="K820" s="85"/>
      <c r="L820" s="85"/>
    </row>
    <row r="821" spans="9:12" s="56" customFormat="1">
      <c r="I821" s="2"/>
      <c r="J821" s="2"/>
      <c r="K821" s="85"/>
      <c r="L821" s="85"/>
    </row>
    <row r="822" spans="9:12" s="56" customFormat="1">
      <c r="I822" s="2"/>
      <c r="J822" s="2"/>
      <c r="K822" s="85"/>
      <c r="L822" s="85"/>
    </row>
    <row r="823" spans="9:12" s="56" customFormat="1">
      <c r="I823" s="2"/>
      <c r="J823" s="2"/>
      <c r="K823" s="85"/>
      <c r="L823" s="85"/>
    </row>
    <row r="824" spans="9:12" s="56" customFormat="1">
      <c r="I824" s="2"/>
      <c r="J824" s="2"/>
      <c r="K824" s="85"/>
      <c r="L824" s="85"/>
    </row>
    <row r="825" spans="9:12" s="56" customFormat="1">
      <c r="I825" s="2"/>
      <c r="J825" s="2"/>
      <c r="K825" s="85"/>
      <c r="L825" s="85"/>
    </row>
    <row r="826" spans="9:12" s="56" customFormat="1">
      <c r="I826" s="2"/>
      <c r="J826" s="2"/>
      <c r="K826" s="85"/>
      <c r="L826" s="85"/>
    </row>
    <row r="827" spans="9:12" s="56" customFormat="1">
      <c r="I827" s="2"/>
      <c r="J827" s="2"/>
      <c r="K827" s="85"/>
      <c r="L827" s="85"/>
    </row>
    <row r="828" spans="9:12" s="56" customFormat="1">
      <c r="I828" s="2"/>
      <c r="J828" s="2"/>
      <c r="K828" s="85"/>
      <c r="L828" s="85"/>
    </row>
    <row r="829" spans="9:12" s="56" customFormat="1">
      <c r="I829" s="2"/>
      <c r="J829" s="2"/>
      <c r="K829" s="85"/>
      <c r="L829" s="85"/>
    </row>
    <row r="830" spans="9:12" s="56" customFormat="1">
      <c r="I830" s="2"/>
      <c r="J830" s="2"/>
      <c r="K830" s="85"/>
      <c r="L830" s="85"/>
    </row>
    <row r="831" spans="9:12" s="56" customFormat="1">
      <c r="I831" s="2"/>
      <c r="J831" s="2"/>
      <c r="K831" s="85"/>
      <c r="L831" s="85"/>
    </row>
    <row r="832" spans="9:12" s="56" customFormat="1">
      <c r="I832" s="2"/>
      <c r="J832" s="2"/>
      <c r="K832" s="85"/>
      <c r="L832" s="85"/>
    </row>
    <row r="833" spans="9:12" s="56" customFormat="1">
      <c r="I833" s="2"/>
      <c r="J833" s="2"/>
      <c r="K833" s="85"/>
      <c r="L833" s="85"/>
    </row>
    <row r="834" spans="9:12" s="56" customFormat="1">
      <c r="I834" s="2"/>
      <c r="J834" s="2"/>
      <c r="K834" s="85"/>
      <c r="L834" s="85"/>
    </row>
    <row r="835" spans="9:12" s="56" customFormat="1">
      <c r="I835" s="2"/>
      <c r="J835" s="2"/>
      <c r="K835" s="85"/>
      <c r="L835" s="85"/>
    </row>
    <row r="836" spans="9:12" s="56" customFormat="1">
      <c r="I836" s="2"/>
      <c r="J836" s="2"/>
      <c r="K836" s="85"/>
      <c r="L836" s="85"/>
    </row>
    <row r="837" spans="9:12" s="56" customFormat="1">
      <c r="I837" s="2"/>
      <c r="J837" s="2"/>
      <c r="K837" s="85"/>
      <c r="L837" s="85"/>
    </row>
    <row r="838" spans="9:12" s="56" customFormat="1">
      <c r="I838" s="2"/>
      <c r="J838" s="2"/>
      <c r="K838" s="85"/>
      <c r="L838" s="85"/>
    </row>
    <row r="839" spans="9:12" s="56" customFormat="1">
      <c r="I839" s="2"/>
      <c r="J839" s="2"/>
      <c r="K839" s="85"/>
      <c r="L839" s="85"/>
    </row>
    <row r="840" spans="9:12" s="56" customFormat="1">
      <c r="I840" s="2"/>
      <c r="J840" s="2"/>
      <c r="K840" s="85"/>
      <c r="L840" s="85"/>
    </row>
    <row r="841" spans="9:12" s="56" customFormat="1">
      <c r="I841" s="2"/>
      <c r="J841" s="2"/>
      <c r="K841" s="85"/>
      <c r="L841" s="85"/>
    </row>
    <row r="842" spans="9:12" s="56" customFormat="1">
      <c r="I842" s="2"/>
      <c r="J842" s="2"/>
      <c r="K842" s="85"/>
      <c r="L842" s="85"/>
    </row>
    <row r="843" spans="9:12" s="56" customFormat="1">
      <c r="I843" s="2"/>
      <c r="J843" s="2"/>
      <c r="K843" s="85"/>
      <c r="L843" s="85"/>
    </row>
    <row r="844" spans="9:12" s="56" customFormat="1">
      <c r="I844" s="2"/>
      <c r="J844" s="2"/>
      <c r="K844" s="85"/>
      <c r="L844" s="85"/>
    </row>
    <row r="845" spans="9:12" s="56" customFormat="1">
      <c r="I845" s="2"/>
      <c r="J845" s="2"/>
      <c r="K845" s="85"/>
      <c r="L845" s="85"/>
    </row>
    <row r="846" spans="9:12" s="56" customFormat="1">
      <c r="I846" s="2"/>
      <c r="J846" s="2"/>
      <c r="K846" s="85"/>
      <c r="L846" s="85"/>
    </row>
    <row r="847" spans="9:12" s="56" customFormat="1">
      <c r="I847" s="2"/>
      <c r="J847" s="2"/>
      <c r="K847" s="85"/>
      <c r="L847" s="85"/>
    </row>
    <row r="848" spans="9:12" s="56" customFormat="1">
      <c r="I848" s="2"/>
      <c r="J848" s="2"/>
      <c r="K848" s="85"/>
      <c r="L848" s="85"/>
    </row>
    <row r="849" spans="9:12" s="56" customFormat="1">
      <c r="I849" s="2"/>
      <c r="J849" s="2"/>
      <c r="K849" s="85"/>
      <c r="L849" s="85"/>
    </row>
    <row r="850" spans="9:12" s="56" customFormat="1">
      <c r="I850" s="2"/>
      <c r="J850" s="2"/>
      <c r="K850" s="85"/>
      <c r="L850" s="85"/>
    </row>
    <row r="851" spans="9:12" s="56" customFormat="1">
      <c r="I851" s="2"/>
      <c r="J851" s="2"/>
      <c r="K851" s="85"/>
      <c r="L851" s="85"/>
    </row>
    <row r="852" spans="9:12" s="56" customFormat="1">
      <c r="I852" s="2"/>
      <c r="J852" s="2"/>
      <c r="K852" s="85"/>
      <c r="L852" s="85"/>
    </row>
    <row r="853" spans="9:12" s="56" customFormat="1">
      <c r="I853" s="2"/>
      <c r="J853" s="2"/>
      <c r="K853" s="85"/>
      <c r="L853" s="85"/>
    </row>
    <row r="854" spans="9:12" s="56" customFormat="1">
      <c r="I854" s="2"/>
      <c r="J854" s="2"/>
      <c r="K854" s="85"/>
      <c r="L854" s="85"/>
    </row>
    <row r="855" spans="9:12" s="56" customFormat="1">
      <c r="I855" s="2"/>
      <c r="J855" s="2"/>
      <c r="K855" s="85"/>
      <c r="L855" s="85"/>
    </row>
    <row r="856" spans="9:12" s="56" customFormat="1">
      <c r="I856" s="2"/>
      <c r="J856" s="2"/>
      <c r="K856" s="85"/>
      <c r="L856" s="85"/>
    </row>
    <row r="857" spans="9:12" s="56" customFormat="1">
      <c r="I857" s="2"/>
      <c r="J857" s="2"/>
      <c r="K857" s="85"/>
      <c r="L857" s="85"/>
    </row>
    <row r="858" spans="9:12" s="56" customFormat="1">
      <c r="I858" s="2"/>
      <c r="J858" s="2"/>
      <c r="K858" s="85"/>
      <c r="L858" s="85"/>
    </row>
    <row r="859" spans="9:12" s="56" customFormat="1">
      <c r="I859" s="2"/>
      <c r="J859" s="2"/>
      <c r="K859" s="85"/>
      <c r="L859" s="85"/>
    </row>
    <row r="860" spans="9:12" s="56" customFormat="1">
      <c r="I860" s="2"/>
      <c r="J860" s="2"/>
      <c r="K860" s="85"/>
      <c r="L860" s="85"/>
    </row>
    <row r="861" spans="9:12" s="56" customFormat="1">
      <c r="I861" s="2"/>
      <c r="J861" s="2"/>
      <c r="K861" s="85"/>
      <c r="L861" s="85"/>
    </row>
    <row r="862" spans="9:12" s="56" customFormat="1">
      <c r="I862" s="2"/>
      <c r="J862" s="2"/>
      <c r="K862" s="85"/>
      <c r="L862" s="85"/>
    </row>
    <row r="863" spans="9:12" s="56" customFormat="1">
      <c r="I863" s="2"/>
      <c r="J863" s="2"/>
      <c r="K863" s="85"/>
      <c r="L863" s="85"/>
    </row>
    <row r="864" spans="9:12" s="56" customFormat="1">
      <c r="I864" s="2"/>
      <c r="J864" s="2"/>
      <c r="K864" s="85"/>
      <c r="L864" s="85"/>
    </row>
    <row r="865" spans="9:12" s="56" customFormat="1">
      <c r="I865" s="2"/>
      <c r="J865" s="2"/>
      <c r="K865" s="85"/>
      <c r="L865" s="85"/>
    </row>
    <row r="866" spans="9:12" s="56" customFormat="1">
      <c r="I866" s="2"/>
      <c r="J866" s="2"/>
      <c r="K866" s="85"/>
      <c r="L866" s="85"/>
    </row>
    <row r="867" spans="9:12" s="56" customFormat="1">
      <c r="I867" s="2"/>
      <c r="J867" s="2"/>
      <c r="K867" s="85"/>
      <c r="L867" s="85"/>
    </row>
    <row r="868" spans="9:12" s="56" customFormat="1">
      <c r="I868" s="2"/>
      <c r="J868" s="2"/>
      <c r="K868" s="85"/>
      <c r="L868" s="85"/>
    </row>
    <row r="869" spans="9:12" s="56" customFormat="1">
      <c r="I869" s="2"/>
      <c r="J869" s="2"/>
      <c r="K869" s="85"/>
      <c r="L869" s="85"/>
    </row>
    <row r="870" spans="9:12" s="56" customFormat="1">
      <c r="I870" s="2"/>
      <c r="J870" s="2"/>
      <c r="K870" s="85"/>
      <c r="L870" s="85"/>
    </row>
    <row r="871" spans="9:12" s="56" customFormat="1">
      <c r="I871" s="2"/>
      <c r="J871" s="2"/>
      <c r="K871" s="85"/>
      <c r="L871" s="85"/>
    </row>
    <row r="872" spans="9:12" s="56" customFormat="1">
      <c r="I872" s="2"/>
      <c r="J872" s="2"/>
      <c r="K872" s="85"/>
      <c r="L872" s="85"/>
    </row>
    <row r="873" spans="9:12" s="56" customFormat="1">
      <c r="I873" s="2"/>
      <c r="J873" s="2"/>
      <c r="K873" s="85"/>
      <c r="L873" s="85"/>
    </row>
    <row r="874" spans="9:12" s="56" customFormat="1">
      <c r="I874" s="2"/>
      <c r="J874" s="2"/>
      <c r="K874" s="85"/>
      <c r="L874" s="85"/>
    </row>
    <row r="875" spans="9:12" s="56" customFormat="1">
      <c r="I875" s="2"/>
      <c r="J875" s="2"/>
      <c r="K875" s="85"/>
      <c r="L875" s="85"/>
    </row>
    <row r="876" spans="9:12" s="56" customFormat="1">
      <c r="I876" s="2"/>
      <c r="J876" s="2"/>
      <c r="K876" s="85"/>
      <c r="L876" s="85"/>
    </row>
    <row r="877" spans="9:12" s="56" customFormat="1">
      <c r="I877" s="2"/>
      <c r="J877" s="2"/>
      <c r="K877" s="85"/>
      <c r="L877" s="85"/>
    </row>
    <row r="878" spans="9:12" s="56" customFormat="1">
      <c r="I878" s="2"/>
      <c r="J878" s="2"/>
      <c r="K878" s="85"/>
      <c r="L878" s="85"/>
    </row>
    <row r="879" spans="9:12" s="56" customFormat="1">
      <c r="I879" s="2"/>
      <c r="J879" s="2"/>
      <c r="K879" s="85"/>
      <c r="L879" s="85"/>
    </row>
    <row r="880" spans="9:12" s="56" customFormat="1">
      <c r="I880" s="2"/>
      <c r="J880" s="2"/>
      <c r="K880" s="85"/>
      <c r="L880" s="85"/>
    </row>
    <row r="881" spans="9:12" s="56" customFormat="1">
      <c r="I881" s="2"/>
      <c r="J881" s="2"/>
      <c r="K881" s="85"/>
      <c r="L881" s="85"/>
    </row>
    <row r="882" spans="9:12" s="56" customFormat="1">
      <c r="I882" s="2"/>
      <c r="J882" s="2"/>
      <c r="K882" s="85"/>
      <c r="L882" s="85"/>
    </row>
    <row r="883" spans="9:12" s="56" customFormat="1">
      <c r="I883" s="2"/>
      <c r="J883" s="2"/>
      <c r="K883" s="85"/>
      <c r="L883" s="85"/>
    </row>
    <row r="884" spans="9:12" s="56" customFormat="1">
      <c r="I884" s="2"/>
      <c r="J884" s="2"/>
      <c r="K884" s="85"/>
      <c r="L884" s="85"/>
    </row>
    <row r="885" spans="9:12" s="56" customFormat="1">
      <c r="I885" s="2"/>
      <c r="J885" s="2"/>
      <c r="K885" s="85"/>
      <c r="L885" s="85"/>
    </row>
    <row r="886" spans="9:12" s="56" customFormat="1">
      <c r="I886" s="2"/>
      <c r="J886" s="2"/>
      <c r="K886" s="85"/>
      <c r="L886" s="85"/>
    </row>
    <row r="887" spans="9:12" s="56" customFormat="1">
      <c r="I887" s="2"/>
      <c r="J887" s="2"/>
      <c r="K887" s="85"/>
      <c r="L887" s="85"/>
    </row>
    <row r="888" spans="9:12" s="56" customFormat="1">
      <c r="I888" s="2"/>
      <c r="J888" s="2"/>
      <c r="K888" s="85"/>
      <c r="L888" s="85"/>
    </row>
    <row r="889" spans="9:12" s="56" customFormat="1">
      <c r="I889" s="2"/>
      <c r="J889" s="2"/>
      <c r="K889" s="85"/>
      <c r="L889" s="85"/>
    </row>
    <row r="890" spans="9:12" s="56" customFormat="1">
      <c r="I890" s="2"/>
      <c r="J890" s="2"/>
      <c r="K890" s="85"/>
      <c r="L890" s="85"/>
    </row>
    <row r="891" spans="9:12" s="56" customFormat="1">
      <c r="I891" s="2"/>
      <c r="J891" s="2"/>
      <c r="K891" s="85"/>
      <c r="L891" s="85"/>
    </row>
    <row r="892" spans="9:12" s="56" customFormat="1">
      <c r="I892" s="2"/>
      <c r="J892" s="2"/>
      <c r="K892" s="85"/>
      <c r="L892" s="85"/>
    </row>
    <row r="893" spans="9:12" s="56" customFormat="1">
      <c r="I893" s="2"/>
      <c r="J893" s="2"/>
      <c r="K893" s="85"/>
      <c r="L893" s="85"/>
    </row>
    <row r="894" spans="9:12" s="56" customFormat="1">
      <c r="I894" s="2"/>
      <c r="J894" s="2"/>
      <c r="K894" s="85"/>
      <c r="L894" s="85"/>
    </row>
    <row r="895" spans="9:12" s="56" customFormat="1">
      <c r="I895" s="2"/>
      <c r="J895" s="2"/>
      <c r="K895" s="85"/>
      <c r="L895" s="85"/>
    </row>
    <row r="896" spans="9:12" s="56" customFormat="1">
      <c r="I896" s="2"/>
      <c r="J896" s="2"/>
      <c r="K896" s="85"/>
      <c r="L896" s="85"/>
    </row>
    <row r="897" spans="9:12" s="56" customFormat="1">
      <c r="I897" s="2"/>
      <c r="J897" s="2"/>
      <c r="K897" s="85"/>
      <c r="L897" s="85"/>
    </row>
    <row r="898" spans="9:12" s="56" customFormat="1">
      <c r="I898" s="2"/>
      <c r="J898" s="2"/>
      <c r="K898" s="85"/>
      <c r="L898" s="85"/>
    </row>
    <row r="899" spans="9:12" s="56" customFormat="1">
      <c r="I899" s="2"/>
      <c r="J899" s="2"/>
      <c r="K899" s="85"/>
      <c r="L899" s="85"/>
    </row>
    <row r="900" spans="9:12" s="56" customFormat="1">
      <c r="I900" s="2"/>
      <c r="J900" s="2"/>
      <c r="K900" s="85"/>
      <c r="L900" s="85"/>
    </row>
    <row r="901" spans="9:12" s="56" customFormat="1">
      <c r="I901" s="2"/>
      <c r="J901" s="2"/>
      <c r="K901" s="85"/>
      <c r="L901" s="85"/>
    </row>
    <row r="902" spans="9:12" s="56" customFormat="1">
      <c r="I902" s="2"/>
      <c r="J902" s="2"/>
      <c r="K902" s="85"/>
      <c r="L902" s="85"/>
    </row>
    <row r="903" spans="9:12" s="56" customFormat="1">
      <c r="I903" s="2"/>
      <c r="J903" s="2"/>
      <c r="K903" s="85"/>
      <c r="L903" s="85"/>
    </row>
    <row r="904" spans="9:12" s="56" customFormat="1">
      <c r="I904" s="2"/>
      <c r="J904" s="2"/>
      <c r="K904" s="85"/>
      <c r="L904" s="85"/>
    </row>
    <row r="905" spans="9:12" s="56" customFormat="1">
      <c r="I905" s="2"/>
      <c r="J905" s="2"/>
      <c r="K905" s="85"/>
      <c r="L905" s="85"/>
    </row>
    <row r="906" spans="9:12" s="56" customFormat="1">
      <c r="I906" s="2"/>
      <c r="J906" s="2"/>
      <c r="K906" s="85"/>
      <c r="L906" s="85"/>
    </row>
    <row r="907" spans="9:12" s="56" customFormat="1">
      <c r="I907" s="2"/>
      <c r="J907" s="2"/>
      <c r="K907" s="85"/>
      <c r="L907" s="85"/>
    </row>
    <row r="908" spans="9:12" s="56" customFormat="1">
      <c r="I908" s="2"/>
      <c r="J908" s="2"/>
      <c r="K908" s="85"/>
      <c r="L908" s="85"/>
    </row>
    <row r="909" spans="9:12" s="56" customFormat="1">
      <c r="I909" s="2"/>
      <c r="J909" s="2"/>
      <c r="K909" s="85"/>
      <c r="L909" s="85"/>
    </row>
    <row r="910" spans="9:12" s="56" customFormat="1">
      <c r="I910" s="2"/>
      <c r="J910" s="2"/>
      <c r="K910" s="85"/>
      <c r="L910" s="85"/>
    </row>
    <row r="911" spans="9:12" s="56" customFormat="1">
      <c r="I911" s="2"/>
      <c r="J911" s="2"/>
      <c r="K911" s="85"/>
      <c r="L911" s="85"/>
    </row>
    <row r="912" spans="9:12" s="56" customFormat="1">
      <c r="I912" s="2"/>
      <c r="J912" s="2"/>
      <c r="K912" s="85"/>
      <c r="L912" s="85"/>
    </row>
    <row r="913" spans="9:12" s="56" customFormat="1">
      <c r="I913" s="2"/>
      <c r="J913" s="2"/>
      <c r="K913" s="85"/>
      <c r="L913" s="85"/>
    </row>
    <row r="914" spans="9:12" s="56" customFormat="1">
      <c r="I914" s="2"/>
      <c r="J914" s="2"/>
      <c r="K914" s="85"/>
      <c r="L914" s="85"/>
    </row>
    <row r="915" spans="9:12" s="56" customFormat="1">
      <c r="I915" s="2"/>
      <c r="J915" s="2"/>
      <c r="K915" s="85"/>
      <c r="L915" s="85"/>
    </row>
    <row r="916" spans="9:12" s="56" customFormat="1">
      <c r="I916" s="2"/>
      <c r="J916" s="2"/>
      <c r="K916" s="85"/>
      <c r="L916" s="85"/>
    </row>
    <row r="917" spans="9:12" s="56" customFormat="1">
      <c r="I917" s="2"/>
      <c r="J917" s="2"/>
      <c r="K917" s="85"/>
      <c r="L917" s="85"/>
    </row>
    <row r="918" spans="9:12" s="56" customFormat="1">
      <c r="I918" s="2"/>
      <c r="J918" s="2"/>
      <c r="K918" s="85"/>
      <c r="L918" s="85"/>
    </row>
    <row r="919" spans="9:12" s="56" customFormat="1">
      <c r="I919" s="2"/>
      <c r="J919" s="2"/>
      <c r="K919" s="85"/>
      <c r="L919" s="85"/>
    </row>
    <row r="920" spans="9:12" s="56" customFormat="1">
      <c r="I920" s="2"/>
      <c r="J920" s="2"/>
      <c r="K920" s="85"/>
      <c r="L920" s="85"/>
    </row>
    <row r="921" spans="9:12" s="56" customFormat="1">
      <c r="I921" s="2"/>
      <c r="J921" s="2"/>
      <c r="K921" s="85"/>
      <c r="L921" s="85"/>
    </row>
    <row r="922" spans="9:12" s="56" customFormat="1">
      <c r="I922" s="2"/>
      <c r="J922" s="2"/>
      <c r="K922" s="85"/>
      <c r="L922" s="85"/>
    </row>
    <row r="923" spans="9:12" s="56" customFormat="1">
      <c r="I923" s="2"/>
      <c r="J923" s="2"/>
      <c r="K923" s="85"/>
      <c r="L923" s="85"/>
    </row>
    <row r="924" spans="9:12" s="56" customFormat="1">
      <c r="I924" s="2"/>
      <c r="J924" s="2"/>
      <c r="K924" s="85"/>
      <c r="L924" s="85"/>
    </row>
    <row r="925" spans="9:12" s="56" customFormat="1">
      <c r="I925" s="2"/>
      <c r="J925" s="2"/>
      <c r="K925" s="85"/>
      <c r="L925" s="85"/>
    </row>
    <row r="926" spans="9:12" s="56" customFormat="1">
      <c r="I926" s="2"/>
      <c r="J926" s="2"/>
      <c r="K926" s="85"/>
      <c r="L926" s="85"/>
    </row>
    <row r="927" spans="9:12" s="56" customFormat="1">
      <c r="I927" s="2"/>
      <c r="J927" s="2"/>
      <c r="K927" s="85"/>
      <c r="L927" s="85"/>
    </row>
    <row r="928" spans="9:12" s="56" customFormat="1">
      <c r="I928" s="2"/>
      <c r="J928" s="2"/>
      <c r="K928" s="85"/>
      <c r="L928" s="85"/>
    </row>
    <row r="929" spans="9:12" s="56" customFormat="1">
      <c r="I929" s="2"/>
      <c r="J929" s="2"/>
      <c r="K929" s="85"/>
      <c r="L929" s="85"/>
    </row>
    <row r="930" spans="9:12" s="56" customFormat="1">
      <c r="I930" s="2"/>
      <c r="J930" s="2"/>
      <c r="K930" s="85"/>
      <c r="L930" s="85"/>
    </row>
    <row r="931" spans="9:12" s="56" customFormat="1">
      <c r="I931" s="2"/>
      <c r="J931" s="2"/>
      <c r="K931" s="85"/>
      <c r="L931" s="85"/>
    </row>
    <row r="932" spans="9:12" s="56" customFormat="1">
      <c r="I932" s="2"/>
      <c r="J932" s="2"/>
      <c r="K932" s="85"/>
      <c r="L932" s="85"/>
    </row>
    <row r="933" spans="9:12" s="56" customFormat="1">
      <c r="I933" s="2"/>
      <c r="J933" s="2"/>
      <c r="K933" s="85"/>
      <c r="L933" s="85"/>
    </row>
    <row r="934" spans="9:12" s="56" customFormat="1">
      <c r="I934" s="2"/>
      <c r="J934" s="2"/>
      <c r="K934" s="85"/>
      <c r="L934" s="85"/>
    </row>
    <row r="935" spans="9:12" s="56" customFormat="1">
      <c r="I935" s="2"/>
      <c r="J935" s="2"/>
      <c r="K935" s="85"/>
      <c r="L935" s="85"/>
    </row>
    <row r="936" spans="9:12" s="56" customFormat="1">
      <c r="I936" s="2"/>
      <c r="J936" s="2"/>
      <c r="K936" s="85"/>
      <c r="L936" s="85"/>
    </row>
    <row r="937" spans="9:12" s="56" customFormat="1">
      <c r="I937" s="2"/>
      <c r="J937" s="2"/>
      <c r="K937" s="85"/>
      <c r="L937" s="85"/>
    </row>
    <row r="938" spans="9:12" s="56" customFormat="1">
      <c r="I938" s="2"/>
      <c r="J938" s="2"/>
      <c r="K938" s="85"/>
      <c r="L938" s="85"/>
    </row>
    <row r="939" spans="9:12" s="56" customFormat="1">
      <c r="I939" s="2"/>
      <c r="J939" s="2"/>
      <c r="K939" s="85"/>
      <c r="L939" s="85"/>
    </row>
    <row r="940" spans="9:12" s="56" customFormat="1">
      <c r="I940" s="2"/>
      <c r="J940" s="2"/>
      <c r="K940" s="85"/>
      <c r="L940" s="85"/>
    </row>
    <row r="941" spans="9:12" s="56" customFormat="1">
      <c r="I941" s="2"/>
      <c r="J941" s="2"/>
      <c r="K941" s="85"/>
      <c r="L941" s="85"/>
    </row>
    <row r="942" spans="9:12" s="56" customFormat="1">
      <c r="I942" s="2"/>
      <c r="J942" s="2"/>
      <c r="K942" s="85"/>
      <c r="L942" s="85"/>
    </row>
    <row r="943" spans="9:12" s="56" customFormat="1">
      <c r="I943" s="2"/>
      <c r="J943" s="2"/>
      <c r="K943" s="85"/>
      <c r="L943" s="85"/>
    </row>
    <row r="944" spans="9:12" s="56" customFormat="1">
      <c r="I944" s="2"/>
      <c r="J944" s="2"/>
      <c r="K944" s="85"/>
      <c r="L944" s="85"/>
    </row>
    <row r="945" spans="9:12" s="56" customFormat="1">
      <c r="I945" s="2"/>
      <c r="J945" s="2"/>
      <c r="K945" s="85"/>
      <c r="L945" s="85"/>
    </row>
    <row r="946" spans="9:12" s="56" customFormat="1">
      <c r="I946" s="2"/>
      <c r="J946" s="2"/>
      <c r="K946" s="85"/>
      <c r="L946" s="85"/>
    </row>
    <row r="947" spans="9:12" s="56" customFormat="1">
      <c r="I947" s="2"/>
      <c r="J947" s="2"/>
      <c r="K947" s="85"/>
      <c r="L947" s="85"/>
    </row>
    <row r="948" spans="9:12" s="56" customFormat="1">
      <c r="I948" s="2"/>
      <c r="J948" s="2"/>
      <c r="K948" s="85"/>
      <c r="L948" s="85"/>
    </row>
    <row r="949" spans="9:12" s="56" customFormat="1">
      <c r="I949" s="2"/>
      <c r="J949" s="2"/>
      <c r="K949" s="85"/>
      <c r="L949" s="85"/>
    </row>
    <row r="950" spans="9:12" s="56" customFormat="1">
      <c r="I950" s="2"/>
      <c r="J950" s="2"/>
      <c r="K950" s="85"/>
      <c r="L950" s="85"/>
    </row>
    <row r="951" spans="9:12" s="56" customFormat="1">
      <c r="I951" s="2"/>
      <c r="J951" s="2"/>
      <c r="K951" s="85"/>
      <c r="L951" s="85"/>
    </row>
    <row r="952" spans="9:12" s="56" customFormat="1">
      <c r="I952" s="2"/>
      <c r="J952" s="2"/>
      <c r="K952" s="85"/>
      <c r="L952" s="85"/>
    </row>
    <row r="953" spans="9:12" s="56" customFormat="1">
      <c r="I953" s="2"/>
      <c r="J953" s="2"/>
      <c r="K953" s="85"/>
      <c r="L953" s="85"/>
    </row>
    <row r="954" spans="9:12" s="56" customFormat="1">
      <c r="I954" s="2"/>
      <c r="J954" s="2"/>
      <c r="K954" s="85"/>
      <c r="L954" s="85"/>
    </row>
    <row r="955" spans="9:12" s="56" customFormat="1">
      <c r="I955" s="2"/>
      <c r="J955" s="2"/>
      <c r="K955" s="85"/>
      <c r="L955" s="85"/>
    </row>
    <row r="956" spans="9:12" s="56" customFormat="1">
      <c r="I956" s="2"/>
      <c r="J956" s="2"/>
      <c r="K956" s="85"/>
      <c r="L956" s="85"/>
    </row>
    <row r="957" spans="9:12" s="56" customFormat="1">
      <c r="I957" s="2"/>
      <c r="J957" s="2"/>
      <c r="K957" s="85"/>
      <c r="L957" s="85"/>
    </row>
    <row r="958" spans="9:12" s="56" customFormat="1">
      <c r="I958" s="2"/>
      <c r="J958" s="2"/>
      <c r="K958" s="85"/>
      <c r="L958" s="85"/>
    </row>
    <row r="959" spans="9:12" s="56" customFormat="1">
      <c r="I959" s="2"/>
      <c r="J959" s="2"/>
      <c r="K959" s="85"/>
      <c r="L959" s="85"/>
    </row>
    <row r="960" spans="9:12" s="56" customFormat="1">
      <c r="I960" s="2"/>
      <c r="J960" s="2"/>
      <c r="K960" s="85"/>
      <c r="L960" s="85"/>
    </row>
    <row r="961" spans="9:12" s="56" customFormat="1">
      <c r="I961" s="2"/>
      <c r="J961" s="2"/>
      <c r="K961" s="85"/>
      <c r="L961" s="85"/>
    </row>
    <row r="962" spans="9:12" s="56" customFormat="1">
      <c r="I962" s="2"/>
      <c r="J962" s="2"/>
      <c r="K962" s="85"/>
      <c r="L962" s="85"/>
    </row>
    <row r="963" spans="9:12" s="56" customFormat="1">
      <c r="I963" s="2"/>
      <c r="J963" s="2"/>
      <c r="K963" s="85"/>
      <c r="L963" s="85"/>
    </row>
    <row r="964" spans="9:12" s="56" customFormat="1">
      <c r="I964" s="2"/>
      <c r="J964" s="2"/>
      <c r="K964" s="85"/>
      <c r="L964" s="85"/>
    </row>
    <row r="965" spans="9:12" s="56" customFormat="1">
      <c r="I965" s="2"/>
      <c r="J965" s="2"/>
      <c r="K965" s="85"/>
      <c r="L965" s="85"/>
    </row>
    <row r="966" spans="9:12" s="56" customFormat="1">
      <c r="I966" s="2"/>
      <c r="J966" s="2"/>
      <c r="K966" s="85"/>
      <c r="L966" s="85"/>
    </row>
    <row r="967" spans="9:12" s="56" customFormat="1">
      <c r="I967" s="2"/>
      <c r="J967" s="2"/>
      <c r="K967" s="85"/>
      <c r="L967" s="85"/>
    </row>
    <row r="968" spans="9:12" s="56" customFormat="1">
      <c r="I968" s="2"/>
      <c r="J968" s="2"/>
      <c r="K968" s="85"/>
      <c r="L968" s="85"/>
    </row>
    <row r="969" spans="9:12" s="56" customFormat="1">
      <c r="I969" s="2"/>
      <c r="J969" s="2"/>
      <c r="K969" s="85"/>
      <c r="L969" s="85"/>
    </row>
    <row r="970" spans="9:12" s="56" customFormat="1">
      <c r="I970" s="2"/>
      <c r="J970" s="2"/>
      <c r="K970" s="85"/>
      <c r="L970" s="85"/>
    </row>
    <row r="971" spans="9:12" s="56" customFormat="1">
      <c r="I971" s="2"/>
      <c r="J971" s="2"/>
      <c r="K971" s="85"/>
      <c r="L971" s="85"/>
    </row>
    <row r="972" spans="9:12" s="56" customFormat="1">
      <c r="I972" s="2"/>
      <c r="J972" s="2"/>
      <c r="K972" s="85"/>
      <c r="L972" s="85"/>
    </row>
    <row r="973" spans="9:12" s="56" customFormat="1">
      <c r="I973" s="2"/>
      <c r="J973" s="2"/>
      <c r="K973" s="85"/>
      <c r="L973" s="85"/>
    </row>
    <row r="974" spans="9:12" s="56" customFormat="1">
      <c r="I974" s="2"/>
      <c r="J974" s="2"/>
      <c r="K974" s="85"/>
      <c r="L974" s="85"/>
    </row>
    <row r="975" spans="9:12" s="56" customFormat="1">
      <c r="I975" s="2"/>
      <c r="J975" s="2"/>
      <c r="K975" s="85"/>
      <c r="L975" s="85"/>
    </row>
    <row r="976" spans="9:12" s="56" customFormat="1">
      <c r="I976" s="2"/>
      <c r="J976" s="2"/>
      <c r="K976" s="85"/>
      <c r="L976" s="85"/>
    </row>
    <row r="977" spans="9:12" s="56" customFormat="1">
      <c r="I977" s="2"/>
      <c r="J977" s="2"/>
      <c r="K977" s="85"/>
      <c r="L977" s="85"/>
    </row>
    <row r="978" spans="9:12" s="56" customFormat="1">
      <c r="I978" s="2"/>
      <c r="J978" s="2"/>
      <c r="K978" s="85"/>
      <c r="L978" s="85"/>
    </row>
    <row r="979" spans="9:12" s="56" customFormat="1">
      <c r="I979" s="2"/>
      <c r="J979" s="2"/>
      <c r="K979" s="85"/>
      <c r="L979" s="85"/>
    </row>
    <row r="980" spans="9:12" s="56" customFormat="1">
      <c r="I980" s="2"/>
      <c r="J980" s="2"/>
      <c r="K980" s="85"/>
      <c r="L980" s="85"/>
    </row>
    <row r="981" spans="9:12" s="56" customFormat="1">
      <c r="I981" s="2"/>
      <c r="J981" s="2"/>
      <c r="K981" s="85"/>
      <c r="L981" s="85"/>
    </row>
    <row r="982" spans="9:12" s="56" customFormat="1">
      <c r="I982" s="2"/>
      <c r="J982" s="2"/>
      <c r="K982" s="85"/>
      <c r="L982" s="85"/>
    </row>
    <row r="983" spans="9:12" s="56" customFormat="1">
      <c r="I983" s="2"/>
      <c r="J983" s="2"/>
      <c r="K983" s="85"/>
      <c r="L983" s="85"/>
    </row>
    <row r="984" spans="9:12" s="56" customFormat="1">
      <c r="I984" s="2"/>
      <c r="J984" s="2"/>
      <c r="K984" s="85"/>
      <c r="L984" s="85"/>
    </row>
    <row r="985" spans="9:12" s="56" customFormat="1">
      <c r="I985" s="2"/>
      <c r="J985" s="2"/>
      <c r="K985" s="85"/>
      <c r="L985" s="85"/>
    </row>
    <row r="986" spans="9:12" s="56" customFormat="1">
      <c r="I986" s="2"/>
      <c r="J986" s="2"/>
      <c r="K986" s="85"/>
      <c r="L986" s="85"/>
    </row>
    <row r="987" spans="9:12" s="56" customFormat="1">
      <c r="I987" s="2"/>
      <c r="J987" s="2"/>
      <c r="K987" s="85"/>
      <c r="L987" s="85"/>
    </row>
    <row r="988" spans="9:12" s="56" customFormat="1">
      <c r="I988" s="2"/>
      <c r="J988" s="2"/>
      <c r="K988" s="85"/>
      <c r="L988" s="85"/>
    </row>
    <row r="989" spans="9:12" s="56" customFormat="1">
      <c r="I989" s="2"/>
      <c r="J989" s="2"/>
      <c r="K989" s="85"/>
      <c r="L989" s="85"/>
    </row>
    <row r="990" spans="9:12" s="56" customFormat="1">
      <c r="I990" s="2"/>
      <c r="J990" s="2"/>
      <c r="K990" s="85"/>
      <c r="L990" s="85"/>
    </row>
    <row r="991" spans="9:12" s="56" customFormat="1">
      <c r="I991" s="2"/>
      <c r="J991" s="2"/>
      <c r="K991" s="85"/>
      <c r="L991" s="85"/>
    </row>
    <row r="992" spans="9:12" s="56" customFormat="1">
      <c r="I992" s="2"/>
      <c r="J992" s="2"/>
      <c r="K992" s="85"/>
      <c r="L992" s="85"/>
    </row>
    <row r="993" spans="9:12" s="56" customFormat="1">
      <c r="I993" s="2"/>
      <c r="J993" s="2"/>
      <c r="K993" s="85"/>
      <c r="L993" s="85"/>
    </row>
    <row r="994" spans="9:12" s="56" customFormat="1">
      <c r="I994" s="2"/>
      <c r="J994" s="2"/>
      <c r="K994" s="85"/>
      <c r="L994" s="85"/>
    </row>
    <row r="995" spans="9:12" s="56" customFormat="1">
      <c r="I995" s="2"/>
      <c r="J995" s="2"/>
      <c r="K995" s="85"/>
      <c r="L995" s="85"/>
    </row>
    <row r="996" spans="9:12" s="56" customFormat="1">
      <c r="I996" s="2"/>
      <c r="J996" s="2"/>
      <c r="K996" s="85"/>
      <c r="L996" s="85"/>
    </row>
    <row r="997" spans="9:12" s="56" customFormat="1">
      <c r="I997" s="2"/>
      <c r="J997" s="2"/>
      <c r="K997" s="85"/>
      <c r="L997" s="85"/>
    </row>
    <row r="998" spans="9:12" s="56" customFormat="1">
      <c r="I998" s="2"/>
      <c r="J998" s="2"/>
      <c r="K998" s="85"/>
      <c r="L998" s="85"/>
    </row>
    <row r="999" spans="9:12" s="56" customFormat="1">
      <c r="I999" s="2"/>
      <c r="J999" s="2"/>
      <c r="K999" s="85"/>
      <c r="L999" s="85"/>
    </row>
    <row r="1000" spans="9:12" s="56" customFormat="1">
      <c r="I1000" s="2"/>
      <c r="J1000" s="2"/>
      <c r="K1000" s="85"/>
      <c r="L1000" s="85"/>
    </row>
    <row r="1001" spans="9:12" s="56" customFormat="1">
      <c r="I1001" s="2"/>
      <c r="J1001" s="2"/>
      <c r="K1001" s="85"/>
      <c r="L1001" s="85"/>
    </row>
    <row r="1002" spans="9:12" s="56" customFormat="1">
      <c r="I1002" s="2"/>
      <c r="J1002" s="2"/>
      <c r="K1002" s="85"/>
      <c r="L1002" s="85"/>
    </row>
    <row r="1003" spans="9:12" s="56" customFormat="1">
      <c r="I1003" s="2"/>
      <c r="J1003" s="2"/>
      <c r="K1003" s="85"/>
      <c r="L1003" s="85"/>
    </row>
    <row r="1004" spans="9:12" s="56" customFormat="1">
      <c r="I1004" s="2"/>
      <c r="J1004" s="2"/>
      <c r="K1004" s="85"/>
      <c r="L1004" s="85"/>
    </row>
    <row r="1005" spans="9:12" s="56" customFormat="1">
      <c r="I1005" s="2"/>
      <c r="J1005" s="2"/>
      <c r="K1005" s="85"/>
      <c r="L1005" s="85"/>
    </row>
    <row r="1006" spans="9:12" s="56" customFormat="1">
      <c r="I1006" s="2"/>
      <c r="J1006" s="2"/>
      <c r="K1006" s="85"/>
      <c r="L1006" s="85"/>
    </row>
    <row r="1007" spans="9:12" s="56" customFormat="1">
      <c r="I1007" s="2"/>
      <c r="J1007" s="2"/>
      <c r="K1007" s="85"/>
      <c r="L1007" s="85"/>
    </row>
    <row r="1008" spans="9:12" s="56" customFormat="1">
      <c r="I1008" s="2"/>
      <c r="J1008" s="2"/>
      <c r="K1008" s="85"/>
      <c r="L1008" s="85"/>
    </row>
    <row r="1009" spans="9:12" s="56" customFormat="1">
      <c r="I1009" s="2"/>
      <c r="J1009" s="2"/>
      <c r="K1009" s="85"/>
      <c r="L1009" s="85"/>
    </row>
    <row r="1010" spans="9:12" s="56" customFormat="1">
      <c r="I1010" s="2"/>
      <c r="J1010" s="2"/>
      <c r="K1010" s="85"/>
      <c r="L1010" s="85"/>
    </row>
    <row r="1011" spans="9:12" s="56" customFormat="1">
      <c r="I1011" s="2"/>
      <c r="J1011" s="2"/>
      <c r="K1011" s="85"/>
      <c r="L1011" s="85"/>
    </row>
    <row r="1012" spans="9:12" s="56" customFormat="1">
      <c r="I1012" s="2"/>
      <c r="J1012" s="2"/>
      <c r="K1012" s="85"/>
      <c r="L1012" s="85"/>
    </row>
    <row r="1013" spans="9:12" s="56" customFormat="1">
      <c r="I1013" s="2"/>
      <c r="J1013" s="2"/>
      <c r="K1013" s="85"/>
      <c r="L1013" s="85"/>
    </row>
    <row r="1014" spans="9:12" s="56" customFormat="1">
      <c r="I1014" s="2"/>
      <c r="J1014" s="2"/>
      <c r="K1014" s="85"/>
      <c r="L1014" s="85"/>
    </row>
    <row r="1015" spans="9:12" s="56" customFormat="1">
      <c r="I1015" s="2"/>
      <c r="J1015" s="2"/>
      <c r="K1015" s="85"/>
      <c r="L1015" s="85"/>
    </row>
    <row r="1016" spans="9:12" s="56" customFormat="1">
      <c r="I1016" s="2"/>
      <c r="J1016" s="2"/>
      <c r="K1016" s="85"/>
      <c r="L1016" s="85"/>
    </row>
    <row r="1017" spans="9:12" s="56" customFormat="1">
      <c r="I1017" s="2"/>
      <c r="J1017" s="2"/>
      <c r="K1017" s="85"/>
      <c r="L1017" s="85"/>
    </row>
    <row r="1018" spans="9:12" s="56" customFormat="1">
      <c r="I1018" s="2"/>
      <c r="J1018" s="2"/>
      <c r="K1018" s="85"/>
      <c r="L1018" s="85"/>
    </row>
    <row r="1019" spans="9:12" s="56" customFormat="1">
      <c r="I1019" s="2"/>
      <c r="J1019" s="2"/>
      <c r="K1019" s="85"/>
      <c r="L1019" s="85"/>
    </row>
    <row r="1020" spans="9:12" s="56" customFormat="1">
      <c r="I1020" s="2"/>
      <c r="J1020" s="2"/>
      <c r="K1020" s="85"/>
      <c r="L1020" s="85"/>
    </row>
    <row r="1021" spans="9:12" s="56" customFormat="1">
      <c r="I1021" s="2"/>
      <c r="J1021" s="2"/>
      <c r="K1021" s="85"/>
      <c r="L1021" s="85"/>
    </row>
    <row r="1022" spans="9:12" s="56" customFormat="1">
      <c r="I1022" s="2"/>
      <c r="J1022" s="2"/>
      <c r="K1022" s="85"/>
      <c r="L1022" s="85"/>
    </row>
    <row r="1023" spans="9:12" s="56" customFormat="1">
      <c r="I1023" s="2"/>
      <c r="J1023" s="2"/>
      <c r="K1023" s="85"/>
      <c r="L1023" s="85"/>
    </row>
    <row r="1024" spans="9:12" s="56" customFormat="1">
      <c r="I1024" s="2"/>
      <c r="J1024" s="2"/>
      <c r="K1024" s="85"/>
      <c r="L1024" s="85"/>
    </row>
    <row r="1025" spans="9:12" s="56" customFormat="1">
      <c r="I1025" s="2"/>
      <c r="J1025" s="2"/>
      <c r="K1025" s="85"/>
      <c r="L1025" s="85"/>
    </row>
    <row r="1026" spans="9:12" s="56" customFormat="1">
      <c r="I1026" s="2"/>
      <c r="J1026" s="2"/>
      <c r="K1026" s="85"/>
      <c r="L1026" s="85"/>
    </row>
    <row r="1027" spans="9:12" s="56" customFormat="1">
      <c r="I1027" s="2"/>
      <c r="J1027" s="2"/>
      <c r="K1027" s="85"/>
      <c r="L1027" s="85"/>
    </row>
    <row r="1028" spans="9:12" s="56" customFormat="1">
      <c r="I1028" s="2"/>
      <c r="J1028" s="2"/>
      <c r="K1028" s="85"/>
      <c r="L1028" s="85"/>
    </row>
    <row r="1029" spans="9:12" s="56" customFormat="1">
      <c r="I1029" s="2"/>
      <c r="J1029" s="2"/>
      <c r="K1029" s="85"/>
      <c r="L1029" s="85"/>
    </row>
    <row r="1030" spans="9:12" s="56" customFormat="1">
      <c r="I1030" s="2"/>
      <c r="J1030" s="2"/>
      <c r="K1030" s="85"/>
      <c r="L1030" s="85"/>
    </row>
    <row r="1031" spans="9:12" s="56" customFormat="1">
      <c r="I1031" s="2"/>
      <c r="J1031" s="2"/>
      <c r="K1031" s="85"/>
      <c r="L1031" s="85"/>
    </row>
    <row r="1032" spans="9:12" s="56" customFormat="1">
      <c r="I1032" s="2"/>
      <c r="J1032" s="2"/>
      <c r="K1032" s="85"/>
      <c r="L1032" s="85"/>
    </row>
    <row r="1033" spans="9:12" s="56" customFormat="1">
      <c r="I1033" s="2"/>
      <c r="J1033" s="2"/>
      <c r="K1033" s="85"/>
      <c r="L1033" s="85"/>
    </row>
    <row r="1034" spans="9:12" s="56" customFormat="1">
      <c r="I1034" s="2"/>
      <c r="J1034" s="2"/>
      <c r="K1034" s="85"/>
      <c r="L1034" s="85"/>
    </row>
    <row r="1035" spans="9:12" s="56" customFormat="1">
      <c r="I1035" s="2"/>
      <c r="J1035" s="2"/>
      <c r="K1035" s="85"/>
      <c r="L1035" s="85"/>
    </row>
    <row r="1036" spans="9:12" s="56" customFormat="1">
      <c r="I1036" s="2"/>
      <c r="J1036" s="2"/>
      <c r="K1036" s="85"/>
      <c r="L1036" s="85"/>
    </row>
    <row r="1037" spans="9:12" s="56" customFormat="1">
      <c r="I1037" s="2"/>
      <c r="J1037" s="2"/>
      <c r="K1037" s="85"/>
      <c r="L1037" s="85"/>
    </row>
    <row r="1038" spans="9:12" s="56" customFormat="1">
      <c r="I1038" s="2"/>
      <c r="J1038" s="2"/>
      <c r="K1038" s="85"/>
      <c r="L1038" s="85"/>
    </row>
    <row r="1039" spans="9:12" s="56" customFormat="1">
      <c r="I1039" s="2"/>
      <c r="J1039" s="2"/>
      <c r="K1039" s="85"/>
      <c r="L1039" s="85"/>
    </row>
    <row r="1040" spans="9:12" s="56" customFormat="1">
      <c r="I1040" s="2"/>
      <c r="J1040" s="2"/>
      <c r="K1040" s="85"/>
      <c r="L1040" s="85"/>
    </row>
    <row r="1041" spans="9:12" s="56" customFormat="1">
      <c r="I1041" s="2"/>
      <c r="J1041" s="2"/>
      <c r="K1041" s="85"/>
      <c r="L1041" s="85"/>
    </row>
    <row r="1042" spans="9:12" s="56" customFormat="1">
      <c r="I1042" s="2"/>
      <c r="J1042" s="2"/>
      <c r="K1042" s="85"/>
      <c r="L1042" s="85"/>
    </row>
    <row r="1043" spans="9:12" s="56" customFormat="1">
      <c r="I1043" s="2"/>
      <c r="J1043" s="2"/>
      <c r="K1043" s="85"/>
      <c r="L1043" s="85"/>
    </row>
    <row r="1044" spans="9:12" s="56" customFormat="1">
      <c r="I1044" s="2"/>
      <c r="J1044" s="2"/>
      <c r="K1044" s="85"/>
      <c r="L1044" s="85"/>
    </row>
    <row r="1045" spans="9:12" s="56" customFormat="1">
      <c r="I1045" s="2"/>
      <c r="J1045" s="2"/>
      <c r="K1045" s="85"/>
      <c r="L1045" s="85"/>
    </row>
    <row r="1046" spans="9:12" s="56" customFormat="1">
      <c r="I1046" s="2"/>
      <c r="J1046" s="2"/>
      <c r="K1046" s="85"/>
      <c r="L1046" s="85"/>
    </row>
    <row r="1047" spans="9:12" s="56" customFormat="1">
      <c r="I1047" s="2"/>
      <c r="J1047" s="2"/>
      <c r="K1047" s="85"/>
      <c r="L1047" s="85"/>
    </row>
    <row r="1048" spans="9:12" s="56" customFormat="1">
      <c r="I1048" s="2"/>
      <c r="J1048" s="2"/>
      <c r="K1048" s="85"/>
      <c r="L1048" s="85"/>
    </row>
    <row r="1049" spans="9:12" s="56" customFormat="1">
      <c r="I1049" s="2"/>
      <c r="J1049" s="2"/>
      <c r="K1049" s="85"/>
      <c r="L1049" s="85"/>
    </row>
    <row r="1050" spans="9:12" s="56" customFormat="1">
      <c r="I1050" s="2"/>
      <c r="J1050" s="2"/>
      <c r="K1050" s="85"/>
      <c r="L1050" s="85"/>
    </row>
    <row r="1051" spans="9:12" s="56" customFormat="1">
      <c r="I1051" s="2"/>
      <c r="J1051" s="2"/>
      <c r="K1051" s="85"/>
      <c r="L1051" s="85"/>
    </row>
    <row r="1052" spans="9:12" s="56" customFormat="1">
      <c r="I1052" s="2"/>
      <c r="J1052" s="2"/>
      <c r="K1052" s="85"/>
      <c r="L1052" s="85"/>
    </row>
    <row r="1053" spans="9:12" s="56" customFormat="1">
      <c r="I1053" s="2"/>
      <c r="J1053" s="2"/>
      <c r="K1053" s="85"/>
      <c r="L1053" s="85"/>
    </row>
    <row r="1054" spans="9:12" s="56" customFormat="1">
      <c r="I1054" s="2"/>
      <c r="J1054" s="2"/>
      <c r="K1054" s="85"/>
      <c r="L1054" s="85"/>
    </row>
    <row r="1055" spans="9:12" s="56" customFormat="1">
      <c r="I1055" s="2"/>
      <c r="J1055" s="2"/>
      <c r="K1055" s="85"/>
      <c r="L1055" s="85"/>
    </row>
    <row r="1056" spans="9:12" s="56" customFormat="1">
      <c r="I1056" s="2"/>
      <c r="J1056" s="2"/>
      <c r="K1056" s="85"/>
      <c r="L1056" s="85"/>
    </row>
    <row r="1057" spans="9:12" s="56" customFormat="1">
      <c r="I1057" s="2"/>
      <c r="J1057" s="2"/>
      <c r="K1057" s="85"/>
      <c r="L1057" s="85"/>
    </row>
    <row r="1058" spans="9:12" s="56" customFormat="1">
      <c r="I1058" s="2"/>
      <c r="J1058" s="2"/>
      <c r="K1058" s="85"/>
      <c r="L1058" s="85"/>
    </row>
    <row r="1059" spans="9:12" s="56" customFormat="1">
      <c r="I1059" s="2"/>
      <c r="J1059" s="2"/>
      <c r="K1059" s="85"/>
      <c r="L1059" s="85"/>
    </row>
    <row r="1060" spans="9:12" s="56" customFormat="1">
      <c r="I1060" s="2"/>
      <c r="J1060" s="2"/>
      <c r="K1060" s="85"/>
      <c r="L1060" s="85"/>
    </row>
    <row r="1061" spans="9:12" s="56" customFormat="1">
      <c r="I1061" s="2"/>
      <c r="J1061" s="2"/>
      <c r="K1061" s="85"/>
      <c r="L1061" s="85"/>
    </row>
    <row r="1062" spans="9:12" s="56" customFormat="1">
      <c r="I1062" s="2"/>
      <c r="J1062" s="2"/>
      <c r="K1062" s="85"/>
      <c r="L1062" s="85"/>
    </row>
    <row r="1063" spans="9:12" s="56" customFormat="1">
      <c r="I1063" s="2"/>
      <c r="J1063" s="2"/>
      <c r="K1063" s="85"/>
      <c r="L1063" s="85"/>
    </row>
    <row r="1064" spans="9:12" s="56" customFormat="1">
      <c r="I1064" s="2"/>
      <c r="J1064" s="2"/>
      <c r="K1064" s="85"/>
      <c r="L1064" s="85"/>
    </row>
    <row r="1065" spans="9:12" s="56" customFormat="1">
      <c r="I1065" s="2"/>
      <c r="J1065" s="2"/>
      <c r="K1065" s="85"/>
      <c r="L1065" s="85"/>
    </row>
    <row r="1066" spans="9:12" s="56" customFormat="1">
      <c r="I1066" s="2"/>
      <c r="J1066" s="2"/>
      <c r="K1066" s="85"/>
      <c r="L1066" s="85"/>
    </row>
    <row r="1067" spans="9:12" s="56" customFormat="1">
      <c r="I1067" s="2"/>
      <c r="J1067" s="2"/>
      <c r="K1067" s="85"/>
      <c r="L1067" s="85"/>
    </row>
    <row r="1068" spans="9:12" s="56" customFormat="1">
      <c r="I1068" s="2"/>
      <c r="J1068" s="2"/>
      <c r="K1068" s="85"/>
      <c r="L1068" s="85"/>
    </row>
    <row r="1069" spans="9:12" s="56" customFormat="1">
      <c r="I1069" s="2"/>
      <c r="J1069" s="2"/>
      <c r="K1069" s="85"/>
      <c r="L1069" s="85"/>
    </row>
    <row r="1070" spans="9:12" s="56" customFormat="1">
      <c r="I1070" s="2"/>
      <c r="J1070" s="2"/>
      <c r="K1070" s="85"/>
      <c r="L1070" s="85"/>
    </row>
    <row r="1071" spans="9:12" s="56" customFormat="1">
      <c r="I1071" s="2"/>
      <c r="J1071" s="2"/>
      <c r="K1071" s="85"/>
      <c r="L1071" s="85"/>
    </row>
    <row r="1072" spans="9:12" s="56" customFormat="1">
      <c r="I1072" s="2"/>
      <c r="J1072" s="2"/>
      <c r="K1072" s="85"/>
      <c r="L1072" s="85"/>
    </row>
    <row r="1073" spans="9:12" s="56" customFormat="1">
      <c r="I1073" s="2"/>
      <c r="J1073" s="2"/>
      <c r="K1073" s="85"/>
      <c r="L1073" s="85"/>
    </row>
    <row r="1074" spans="9:12" s="56" customFormat="1">
      <c r="I1074" s="2"/>
      <c r="J1074" s="2"/>
      <c r="K1074" s="85"/>
      <c r="L1074" s="85"/>
    </row>
    <row r="1075" spans="9:12" s="56" customFormat="1">
      <c r="I1075" s="2"/>
      <c r="J1075" s="2"/>
      <c r="K1075" s="85"/>
      <c r="L1075" s="85"/>
    </row>
    <row r="1076" spans="9:12" s="56" customFormat="1">
      <c r="I1076" s="2"/>
      <c r="J1076" s="2"/>
      <c r="K1076" s="85"/>
      <c r="L1076" s="85"/>
    </row>
    <row r="1077" spans="9:12" s="56" customFormat="1">
      <c r="I1077" s="2"/>
      <c r="J1077" s="2"/>
      <c r="K1077" s="85"/>
      <c r="L1077" s="85"/>
    </row>
    <row r="1078" spans="9:12" s="56" customFormat="1">
      <c r="I1078" s="2"/>
      <c r="J1078" s="2"/>
      <c r="K1078" s="85"/>
      <c r="L1078" s="85"/>
    </row>
    <row r="1079" spans="9:12" s="56" customFormat="1">
      <c r="I1079" s="2"/>
      <c r="J1079" s="2"/>
      <c r="K1079" s="85"/>
      <c r="L1079" s="85"/>
    </row>
    <row r="1080" spans="9:12" s="56" customFormat="1">
      <c r="I1080" s="2"/>
      <c r="J1080" s="2"/>
      <c r="K1080" s="85"/>
      <c r="L1080" s="85"/>
    </row>
    <row r="1081" spans="9:12" s="56" customFormat="1">
      <c r="I1081" s="2"/>
      <c r="J1081" s="2"/>
      <c r="K1081" s="85"/>
      <c r="L1081" s="85"/>
    </row>
    <row r="1082" spans="9:12" s="56" customFormat="1">
      <c r="I1082" s="2"/>
      <c r="J1082" s="2"/>
      <c r="K1082" s="85"/>
      <c r="L1082" s="85"/>
    </row>
    <row r="1083" spans="9:12" s="56" customFormat="1">
      <c r="I1083" s="2"/>
      <c r="J1083" s="2"/>
      <c r="K1083" s="85"/>
      <c r="L1083" s="85"/>
    </row>
    <row r="1084" spans="9:12" s="56" customFormat="1">
      <c r="I1084" s="2"/>
      <c r="J1084" s="2"/>
      <c r="K1084" s="85"/>
      <c r="L1084" s="85"/>
    </row>
    <row r="1085" spans="9:12" s="56" customFormat="1">
      <c r="I1085" s="2"/>
      <c r="J1085" s="2"/>
      <c r="K1085" s="85"/>
      <c r="L1085" s="85"/>
    </row>
    <row r="1086" spans="9:12" s="56" customFormat="1">
      <c r="I1086" s="2"/>
      <c r="J1086" s="2"/>
      <c r="K1086" s="85"/>
      <c r="L1086" s="85"/>
    </row>
    <row r="1087" spans="9:12" s="56" customFormat="1">
      <c r="I1087" s="2"/>
      <c r="J1087" s="2"/>
      <c r="K1087" s="85"/>
      <c r="L1087" s="85"/>
    </row>
    <row r="1088" spans="9:12" s="56" customFormat="1">
      <c r="I1088" s="2"/>
      <c r="J1088" s="2"/>
      <c r="K1088" s="85"/>
      <c r="L1088" s="85"/>
    </row>
    <row r="1089" spans="9:12" s="56" customFormat="1">
      <c r="I1089" s="2"/>
      <c r="J1089" s="2"/>
      <c r="K1089" s="85"/>
      <c r="L1089" s="85"/>
    </row>
    <row r="1090" spans="9:12" s="56" customFormat="1">
      <c r="I1090" s="2"/>
      <c r="J1090" s="2"/>
      <c r="K1090" s="85"/>
      <c r="L1090" s="85"/>
    </row>
    <row r="1091" spans="9:12" s="56" customFormat="1">
      <c r="I1091" s="2"/>
      <c r="J1091" s="2"/>
      <c r="K1091" s="85"/>
      <c r="L1091" s="85"/>
    </row>
    <row r="1092" spans="9:12" s="56" customFormat="1">
      <c r="I1092" s="2"/>
      <c r="J1092" s="2"/>
      <c r="K1092" s="85"/>
      <c r="L1092" s="85"/>
    </row>
    <row r="1093" spans="9:12" s="56" customFormat="1">
      <c r="I1093" s="2"/>
      <c r="J1093" s="2"/>
      <c r="K1093" s="85"/>
      <c r="L1093" s="85"/>
    </row>
    <row r="1094" spans="9:12" s="56" customFormat="1">
      <c r="I1094" s="2"/>
      <c r="J1094" s="2"/>
      <c r="K1094" s="85"/>
      <c r="L1094" s="85"/>
    </row>
    <row r="1095" spans="9:12" s="56" customFormat="1">
      <c r="I1095" s="2"/>
      <c r="J1095" s="2"/>
      <c r="K1095" s="85"/>
      <c r="L1095" s="85"/>
    </row>
    <row r="1096" spans="9:12" s="56" customFormat="1">
      <c r="I1096" s="2"/>
      <c r="J1096" s="2"/>
      <c r="K1096" s="85"/>
      <c r="L1096" s="85"/>
    </row>
    <row r="1097" spans="9:12" s="56" customFormat="1">
      <c r="I1097" s="2"/>
      <c r="J1097" s="2"/>
      <c r="K1097" s="85"/>
      <c r="L1097" s="85"/>
    </row>
    <row r="1098" spans="9:12" s="56" customFormat="1">
      <c r="I1098" s="2"/>
      <c r="J1098" s="2"/>
      <c r="K1098" s="85"/>
      <c r="L1098" s="85"/>
    </row>
    <row r="1099" spans="9:12" s="56" customFormat="1">
      <c r="I1099" s="2"/>
      <c r="J1099" s="2"/>
      <c r="K1099" s="85"/>
      <c r="L1099" s="85"/>
    </row>
    <row r="1100" spans="9:12" s="56" customFormat="1">
      <c r="I1100" s="2"/>
      <c r="J1100" s="2"/>
      <c r="K1100" s="85"/>
      <c r="L1100" s="85"/>
    </row>
    <row r="1101" spans="9:12" s="56" customFormat="1">
      <c r="I1101" s="2"/>
      <c r="J1101" s="2"/>
      <c r="K1101" s="85"/>
      <c r="L1101" s="85"/>
    </row>
    <row r="1102" spans="9:12" s="56" customFormat="1">
      <c r="I1102" s="2"/>
      <c r="J1102" s="2"/>
      <c r="K1102" s="85"/>
      <c r="L1102" s="85"/>
    </row>
    <row r="1103" spans="9:12" s="56" customFormat="1">
      <c r="I1103" s="2"/>
      <c r="J1103" s="2"/>
      <c r="K1103" s="85"/>
      <c r="L1103" s="85"/>
    </row>
    <row r="1104" spans="9:12" s="56" customFormat="1">
      <c r="I1104" s="2"/>
      <c r="J1104" s="2"/>
      <c r="K1104" s="85"/>
      <c r="L1104" s="85"/>
    </row>
    <row r="1105" spans="9:12" s="56" customFormat="1">
      <c r="I1105" s="2"/>
      <c r="J1105" s="2"/>
      <c r="K1105" s="85"/>
      <c r="L1105" s="85"/>
    </row>
    <row r="1106" spans="9:12" s="56" customFormat="1">
      <c r="I1106" s="2"/>
      <c r="J1106" s="2"/>
      <c r="K1106" s="85"/>
      <c r="L1106" s="85"/>
    </row>
    <row r="1107" spans="9:12" s="56" customFormat="1">
      <c r="I1107" s="2"/>
      <c r="J1107" s="2"/>
      <c r="K1107" s="85"/>
      <c r="L1107" s="85"/>
    </row>
    <row r="1108" spans="9:12" s="56" customFormat="1">
      <c r="I1108" s="2"/>
      <c r="J1108" s="2"/>
      <c r="K1108" s="85"/>
      <c r="L1108" s="85"/>
    </row>
    <row r="1109" spans="9:12" s="56" customFormat="1">
      <c r="I1109" s="2"/>
      <c r="J1109" s="2"/>
      <c r="K1109" s="85"/>
      <c r="L1109" s="85"/>
    </row>
    <row r="1110" spans="9:12" s="56" customFormat="1">
      <c r="I1110" s="2"/>
      <c r="J1110" s="2"/>
      <c r="K1110" s="85"/>
      <c r="L1110" s="85"/>
    </row>
    <row r="1111" spans="9:12" s="56" customFormat="1">
      <c r="I1111" s="2"/>
      <c r="J1111" s="2"/>
      <c r="K1111" s="85"/>
      <c r="L1111" s="85"/>
    </row>
    <row r="1112" spans="9:12" s="56" customFormat="1">
      <c r="I1112" s="2"/>
      <c r="J1112" s="2"/>
      <c r="K1112" s="85"/>
      <c r="L1112" s="85"/>
    </row>
    <row r="1113" spans="9:12" s="56" customFormat="1">
      <c r="I1113" s="2"/>
      <c r="J1113" s="2"/>
      <c r="K1113" s="85"/>
      <c r="L1113" s="85"/>
    </row>
    <row r="1114" spans="9:12" s="56" customFormat="1">
      <c r="I1114" s="2"/>
      <c r="J1114" s="2"/>
      <c r="K1114" s="85"/>
      <c r="L1114" s="85"/>
    </row>
    <row r="1115" spans="9:12" s="56" customFormat="1">
      <c r="I1115" s="2"/>
      <c r="J1115" s="2"/>
      <c r="K1115" s="85"/>
      <c r="L1115" s="85"/>
    </row>
    <row r="1116" spans="9:12" s="56" customFormat="1">
      <c r="I1116" s="2"/>
      <c r="J1116" s="2"/>
      <c r="K1116" s="85"/>
      <c r="L1116" s="85"/>
    </row>
    <row r="1117" spans="9:12" s="56" customFormat="1">
      <c r="I1117" s="2"/>
      <c r="J1117" s="2"/>
      <c r="K1117" s="85"/>
      <c r="L1117" s="85"/>
    </row>
    <row r="1118" spans="9:12" s="56" customFormat="1">
      <c r="I1118" s="2"/>
      <c r="J1118" s="2"/>
      <c r="K1118" s="85"/>
      <c r="L1118" s="85"/>
    </row>
    <row r="1119" spans="9:12" s="56" customFormat="1">
      <c r="I1119" s="2"/>
      <c r="J1119" s="2"/>
      <c r="K1119" s="85"/>
      <c r="L1119" s="85"/>
    </row>
    <row r="1120" spans="9:12" s="56" customFormat="1">
      <c r="I1120" s="2"/>
      <c r="J1120" s="2"/>
      <c r="K1120" s="85"/>
      <c r="L1120" s="85"/>
    </row>
    <row r="1121" spans="9:12" s="56" customFormat="1">
      <c r="I1121" s="2"/>
      <c r="J1121" s="2"/>
      <c r="K1121" s="85"/>
      <c r="L1121" s="85"/>
    </row>
    <row r="1122" spans="9:12" s="56" customFormat="1">
      <c r="I1122" s="2"/>
      <c r="J1122" s="2"/>
      <c r="K1122" s="85"/>
      <c r="L1122" s="85"/>
    </row>
    <row r="1123" spans="9:12" s="56" customFormat="1">
      <c r="I1123" s="2"/>
      <c r="J1123" s="2"/>
      <c r="K1123" s="85"/>
      <c r="L1123" s="85"/>
    </row>
    <row r="1124" spans="9:12" s="56" customFormat="1">
      <c r="I1124" s="2"/>
      <c r="J1124" s="2"/>
      <c r="K1124" s="85"/>
      <c r="L1124" s="85"/>
    </row>
    <row r="1125" spans="9:12" s="56" customFormat="1">
      <c r="I1125" s="2"/>
      <c r="J1125" s="2"/>
      <c r="K1125" s="85"/>
      <c r="L1125" s="85"/>
    </row>
    <row r="1126" spans="9:12" s="56" customFormat="1">
      <c r="I1126" s="2"/>
      <c r="J1126" s="2"/>
      <c r="K1126" s="85"/>
      <c r="L1126" s="85"/>
    </row>
    <row r="1127" spans="9:12" s="56" customFormat="1">
      <c r="I1127" s="2"/>
      <c r="J1127" s="2"/>
      <c r="K1127" s="85"/>
      <c r="L1127" s="85"/>
    </row>
    <row r="1128" spans="9:12" s="56" customFormat="1">
      <c r="I1128" s="2"/>
      <c r="J1128" s="2"/>
      <c r="K1128" s="85"/>
      <c r="L1128" s="85"/>
    </row>
    <row r="1129" spans="9:12" s="56" customFormat="1">
      <c r="I1129" s="2"/>
      <c r="J1129" s="2"/>
      <c r="K1129" s="85"/>
      <c r="L1129" s="85"/>
    </row>
    <row r="1130" spans="9:12" s="56" customFormat="1">
      <c r="I1130" s="2"/>
      <c r="J1130" s="2"/>
      <c r="K1130" s="85"/>
      <c r="L1130" s="85"/>
    </row>
    <row r="1131" spans="9:12" s="56" customFormat="1">
      <c r="I1131" s="2"/>
      <c r="J1131" s="2"/>
      <c r="K1131" s="85"/>
      <c r="L1131" s="85"/>
    </row>
    <row r="1132" spans="9:12" s="56" customFormat="1">
      <c r="I1132" s="2"/>
      <c r="J1132" s="2"/>
      <c r="K1132" s="85"/>
      <c r="L1132" s="85"/>
    </row>
    <row r="1133" spans="9:12" s="56" customFormat="1">
      <c r="I1133" s="2"/>
      <c r="J1133" s="2"/>
      <c r="K1133" s="85"/>
      <c r="L1133" s="85"/>
    </row>
    <row r="1134" spans="9:12" s="56" customFormat="1">
      <c r="I1134" s="2"/>
      <c r="J1134" s="2"/>
      <c r="K1134" s="85"/>
      <c r="L1134" s="85"/>
    </row>
    <row r="1135" spans="9:12" s="56" customFormat="1">
      <c r="I1135" s="2"/>
      <c r="J1135" s="2"/>
      <c r="K1135" s="85"/>
      <c r="L1135" s="85"/>
    </row>
    <row r="1136" spans="9:12" s="56" customFormat="1">
      <c r="I1136" s="2"/>
      <c r="J1136" s="2"/>
      <c r="K1136" s="85"/>
      <c r="L1136" s="85"/>
    </row>
    <row r="1137" spans="9:12" s="56" customFormat="1">
      <c r="I1137" s="2"/>
      <c r="J1137" s="2"/>
      <c r="K1137" s="85"/>
      <c r="L1137" s="85"/>
    </row>
    <row r="1138" spans="9:12" s="56" customFormat="1">
      <c r="I1138" s="2"/>
      <c r="J1138" s="2"/>
      <c r="K1138" s="85"/>
      <c r="L1138" s="85"/>
    </row>
    <row r="1139" spans="9:12" s="56" customFormat="1">
      <c r="I1139" s="2"/>
      <c r="J1139" s="2"/>
      <c r="K1139" s="85"/>
      <c r="L1139" s="85"/>
    </row>
    <row r="1140" spans="9:12" s="56" customFormat="1">
      <c r="I1140" s="2"/>
      <c r="J1140" s="2"/>
      <c r="K1140" s="85"/>
      <c r="L1140" s="85"/>
    </row>
    <row r="1141" spans="9:12" s="56" customFormat="1">
      <c r="I1141" s="2"/>
      <c r="J1141" s="2"/>
      <c r="K1141" s="85"/>
      <c r="L1141" s="85"/>
    </row>
    <row r="1142" spans="9:12" s="56" customFormat="1">
      <c r="I1142" s="2"/>
      <c r="J1142" s="2"/>
      <c r="K1142" s="85"/>
      <c r="L1142" s="85"/>
    </row>
    <row r="1143" spans="9:12" s="56" customFormat="1">
      <c r="I1143" s="2"/>
      <c r="J1143" s="2"/>
      <c r="K1143" s="85"/>
      <c r="L1143" s="85"/>
    </row>
    <row r="1144" spans="9:12" s="56" customFormat="1">
      <c r="I1144" s="2"/>
      <c r="J1144" s="2"/>
      <c r="K1144" s="85"/>
      <c r="L1144" s="85"/>
    </row>
    <row r="1145" spans="9:12" s="56" customFormat="1">
      <c r="I1145" s="2"/>
      <c r="J1145" s="2"/>
      <c r="K1145" s="85"/>
      <c r="L1145" s="85"/>
    </row>
    <row r="1146" spans="9:12" s="56" customFormat="1">
      <c r="I1146" s="2"/>
      <c r="J1146" s="2"/>
      <c r="K1146" s="85"/>
      <c r="L1146" s="85"/>
    </row>
    <row r="1147" spans="9:12" s="56" customFormat="1">
      <c r="I1147" s="2"/>
      <c r="J1147" s="2"/>
      <c r="K1147" s="85"/>
      <c r="L1147" s="85"/>
    </row>
    <row r="1148" spans="9:12" s="56" customFormat="1">
      <c r="I1148" s="2"/>
      <c r="J1148" s="2"/>
      <c r="K1148" s="85"/>
      <c r="L1148" s="85"/>
    </row>
    <row r="1149" spans="9:12" s="56" customFormat="1">
      <c r="I1149" s="2"/>
      <c r="J1149" s="2"/>
      <c r="K1149" s="85"/>
      <c r="L1149" s="85"/>
    </row>
    <row r="1150" spans="9:12" s="56" customFormat="1">
      <c r="I1150" s="2"/>
      <c r="J1150" s="2"/>
      <c r="K1150" s="85"/>
      <c r="L1150" s="85"/>
    </row>
    <row r="1151" spans="9:12" s="56" customFormat="1">
      <c r="I1151" s="2"/>
      <c r="J1151" s="2"/>
      <c r="K1151" s="85"/>
      <c r="L1151" s="85"/>
    </row>
    <row r="1152" spans="9:12" s="56" customFormat="1">
      <c r="I1152" s="2"/>
      <c r="J1152" s="2"/>
      <c r="K1152" s="85"/>
      <c r="L1152" s="85"/>
    </row>
    <row r="1153" spans="9:12" s="56" customFormat="1">
      <c r="I1153" s="2"/>
      <c r="J1153" s="2"/>
      <c r="K1153" s="85"/>
      <c r="L1153" s="85"/>
    </row>
    <row r="1154" spans="9:12" s="56" customFormat="1">
      <c r="I1154" s="2"/>
      <c r="J1154" s="2"/>
      <c r="K1154" s="85"/>
      <c r="L1154" s="85"/>
    </row>
    <row r="1155" spans="9:12" s="56" customFormat="1">
      <c r="I1155" s="2"/>
      <c r="J1155" s="2"/>
      <c r="K1155" s="85"/>
      <c r="L1155" s="85"/>
    </row>
    <row r="1156" spans="9:12" s="56" customFormat="1">
      <c r="I1156" s="2"/>
      <c r="J1156" s="2"/>
      <c r="K1156" s="85"/>
      <c r="L1156" s="85"/>
    </row>
    <row r="1157" spans="9:12" s="56" customFormat="1">
      <c r="I1157" s="2"/>
      <c r="J1157" s="2"/>
      <c r="K1157" s="85"/>
      <c r="L1157" s="85"/>
    </row>
    <row r="1158" spans="9:12" s="56" customFormat="1">
      <c r="I1158" s="2"/>
      <c r="J1158" s="2"/>
      <c r="K1158" s="85"/>
      <c r="L1158" s="85"/>
    </row>
    <row r="1159" spans="9:12" s="56" customFormat="1">
      <c r="I1159" s="2"/>
      <c r="J1159" s="2"/>
      <c r="K1159" s="85"/>
      <c r="L1159" s="85"/>
    </row>
    <row r="1160" spans="9:12" s="56" customFormat="1">
      <c r="I1160" s="2"/>
      <c r="J1160" s="2"/>
      <c r="K1160" s="85"/>
      <c r="L1160" s="85"/>
    </row>
    <row r="1161" spans="9:12" s="56" customFormat="1">
      <c r="I1161" s="2"/>
      <c r="J1161" s="2"/>
      <c r="K1161" s="85"/>
      <c r="L1161" s="85"/>
    </row>
    <row r="1162" spans="9:12" s="56" customFormat="1">
      <c r="I1162" s="2"/>
      <c r="J1162" s="2"/>
      <c r="K1162" s="85"/>
      <c r="L1162" s="85"/>
    </row>
    <row r="1163" spans="9:12" s="56" customFormat="1">
      <c r="I1163" s="2"/>
      <c r="J1163" s="2"/>
      <c r="K1163" s="85"/>
      <c r="L1163" s="85"/>
    </row>
    <row r="1164" spans="9:12" s="56" customFormat="1">
      <c r="I1164" s="2"/>
      <c r="J1164" s="2"/>
      <c r="K1164" s="85"/>
      <c r="L1164" s="85"/>
    </row>
    <row r="1165" spans="9:12" s="56" customFormat="1">
      <c r="I1165" s="2"/>
      <c r="J1165" s="2"/>
      <c r="K1165" s="85"/>
      <c r="L1165" s="85"/>
    </row>
    <row r="1166" spans="9:12" s="56" customFormat="1">
      <c r="I1166" s="2"/>
      <c r="J1166" s="2"/>
      <c r="K1166" s="85"/>
      <c r="L1166" s="85"/>
    </row>
    <row r="1167" spans="9:12" s="56" customFormat="1">
      <c r="I1167" s="2"/>
      <c r="J1167" s="2"/>
      <c r="K1167" s="85"/>
      <c r="L1167" s="85"/>
    </row>
    <row r="1168" spans="9:12" s="56" customFormat="1">
      <c r="I1168" s="2"/>
      <c r="J1168" s="2"/>
      <c r="K1168" s="85"/>
      <c r="L1168" s="85"/>
    </row>
    <row r="1169" spans="9:12" s="56" customFormat="1">
      <c r="I1169" s="2"/>
      <c r="J1169" s="2"/>
      <c r="K1169" s="85"/>
      <c r="L1169" s="85"/>
    </row>
    <row r="1170" spans="9:12" s="56" customFormat="1">
      <c r="I1170" s="2"/>
      <c r="J1170" s="2"/>
      <c r="K1170" s="85"/>
      <c r="L1170" s="85"/>
    </row>
    <row r="1171" spans="9:12" s="56" customFormat="1">
      <c r="I1171" s="2"/>
      <c r="J1171" s="2"/>
      <c r="K1171" s="85"/>
      <c r="L1171" s="85"/>
    </row>
    <row r="1172" spans="9:12" s="56" customFormat="1">
      <c r="I1172" s="2"/>
      <c r="J1172" s="2"/>
      <c r="K1172" s="85"/>
      <c r="L1172" s="85"/>
    </row>
    <row r="1173" spans="9:12" s="56" customFormat="1">
      <c r="I1173" s="2"/>
      <c r="J1173" s="2"/>
      <c r="K1173" s="85"/>
      <c r="L1173" s="85"/>
    </row>
    <row r="1174" spans="9:12" s="56" customFormat="1">
      <c r="I1174" s="2"/>
      <c r="J1174" s="2"/>
      <c r="K1174" s="85"/>
      <c r="L1174" s="85"/>
    </row>
    <row r="1175" spans="9:12" s="56" customFormat="1">
      <c r="I1175" s="2"/>
      <c r="J1175" s="2"/>
      <c r="K1175" s="85"/>
      <c r="L1175" s="85"/>
    </row>
    <row r="1176" spans="9:12" s="56" customFormat="1">
      <c r="I1176" s="2"/>
      <c r="J1176" s="2"/>
      <c r="K1176" s="85"/>
      <c r="L1176" s="85"/>
    </row>
    <row r="1177" spans="9:12" s="56" customFormat="1">
      <c r="I1177" s="2"/>
      <c r="J1177" s="2"/>
      <c r="K1177" s="85"/>
      <c r="L1177" s="85"/>
    </row>
    <row r="1178" spans="9:12" s="56" customFormat="1">
      <c r="I1178" s="2"/>
      <c r="J1178" s="2"/>
      <c r="K1178" s="85"/>
      <c r="L1178" s="85"/>
    </row>
    <row r="1179" spans="9:12" s="56" customFormat="1">
      <c r="I1179" s="2"/>
      <c r="J1179" s="2"/>
      <c r="K1179" s="85"/>
      <c r="L1179" s="85"/>
    </row>
    <row r="1180" spans="9:12" s="56" customFormat="1">
      <c r="I1180" s="2"/>
      <c r="J1180" s="2"/>
      <c r="K1180" s="85"/>
      <c r="L1180" s="85"/>
    </row>
    <row r="1181" spans="9:12" s="56" customFormat="1">
      <c r="I1181" s="2"/>
      <c r="J1181" s="2"/>
      <c r="K1181" s="85"/>
      <c r="L1181" s="85"/>
    </row>
    <row r="1182" spans="9:12" s="56" customFormat="1">
      <c r="I1182" s="2"/>
      <c r="J1182" s="2"/>
      <c r="K1182" s="85"/>
      <c r="L1182" s="85"/>
    </row>
    <row r="1183" spans="9:12" s="56" customFormat="1">
      <c r="I1183" s="2"/>
      <c r="J1183" s="2"/>
      <c r="K1183" s="85"/>
      <c r="L1183" s="85"/>
    </row>
    <row r="1184" spans="9:12" s="56" customFormat="1">
      <c r="I1184" s="2"/>
      <c r="J1184" s="2"/>
      <c r="K1184" s="85"/>
      <c r="L1184" s="85"/>
    </row>
    <row r="1185" spans="9:12" s="56" customFormat="1">
      <c r="I1185" s="2"/>
      <c r="J1185" s="2"/>
      <c r="K1185" s="85"/>
      <c r="L1185" s="85"/>
    </row>
    <row r="1186" spans="9:12" s="56" customFormat="1">
      <c r="I1186" s="2"/>
      <c r="J1186" s="2"/>
      <c r="K1186" s="85"/>
      <c r="L1186" s="85"/>
    </row>
    <row r="1187" spans="9:12" s="56" customFormat="1">
      <c r="I1187" s="2"/>
      <c r="J1187" s="2"/>
      <c r="K1187" s="85"/>
      <c r="L1187" s="85"/>
    </row>
    <row r="1188" spans="9:12" s="56" customFormat="1">
      <c r="I1188" s="2"/>
      <c r="J1188" s="2"/>
      <c r="K1188" s="85"/>
      <c r="L1188" s="85"/>
    </row>
    <row r="1189" spans="9:12" s="56" customFormat="1">
      <c r="I1189" s="2"/>
      <c r="J1189" s="2"/>
      <c r="K1189" s="85"/>
      <c r="L1189" s="85"/>
    </row>
    <row r="1190" spans="9:12" s="56" customFormat="1">
      <c r="I1190" s="2"/>
      <c r="J1190" s="2"/>
      <c r="K1190" s="85"/>
      <c r="L1190" s="85"/>
    </row>
    <row r="1191" spans="9:12" s="56" customFormat="1">
      <c r="I1191" s="2"/>
      <c r="J1191" s="2"/>
      <c r="K1191" s="85"/>
      <c r="L1191" s="85"/>
    </row>
    <row r="1192" spans="9:12" s="56" customFormat="1">
      <c r="I1192" s="2"/>
      <c r="J1192" s="2"/>
      <c r="K1192" s="85"/>
      <c r="L1192" s="85"/>
    </row>
    <row r="1193" spans="9:12" s="56" customFormat="1">
      <c r="I1193" s="2"/>
      <c r="J1193" s="2"/>
      <c r="K1193" s="85"/>
      <c r="L1193" s="85"/>
    </row>
    <row r="1194" spans="9:12" s="56" customFormat="1">
      <c r="I1194" s="2"/>
      <c r="J1194" s="2"/>
      <c r="K1194" s="85"/>
      <c r="L1194" s="85"/>
    </row>
    <row r="1195" spans="9:12" s="56" customFormat="1">
      <c r="I1195" s="2"/>
      <c r="J1195" s="2"/>
      <c r="K1195" s="85"/>
      <c r="L1195" s="85"/>
    </row>
    <row r="1196" spans="9:12" s="56" customFormat="1">
      <c r="I1196" s="2"/>
      <c r="J1196" s="2"/>
      <c r="K1196" s="85"/>
      <c r="L1196" s="85"/>
    </row>
    <row r="1197" spans="9:12" s="56" customFormat="1">
      <c r="I1197" s="2"/>
      <c r="J1197" s="2"/>
      <c r="K1197" s="85"/>
      <c r="L1197" s="85"/>
    </row>
    <row r="1198" spans="9:12" s="56" customFormat="1">
      <c r="I1198" s="2"/>
      <c r="J1198" s="2"/>
      <c r="K1198" s="85"/>
      <c r="L1198" s="85"/>
    </row>
    <row r="1199" spans="9:12" s="56" customFormat="1">
      <c r="I1199" s="2"/>
      <c r="J1199" s="2"/>
      <c r="K1199" s="85"/>
      <c r="L1199" s="85"/>
    </row>
    <row r="1200" spans="9:12" s="56" customFormat="1">
      <c r="I1200" s="2"/>
      <c r="J1200" s="2"/>
      <c r="K1200" s="85"/>
      <c r="L1200" s="85"/>
    </row>
    <row r="1201" spans="9:12" s="56" customFormat="1">
      <c r="I1201" s="2"/>
      <c r="J1201" s="2"/>
      <c r="K1201" s="85"/>
      <c r="L1201" s="85"/>
    </row>
    <row r="1202" spans="9:12" s="56" customFormat="1">
      <c r="I1202" s="2"/>
      <c r="J1202" s="2"/>
      <c r="K1202" s="85"/>
      <c r="L1202" s="85"/>
    </row>
    <row r="1203" spans="9:12" s="56" customFormat="1">
      <c r="I1203" s="2"/>
      <c r="J1203" s="2"/>
      <c r="K1203" s="85"/>
      <c r="L1203" s="85"/>
    </row>
    <row r="1204" spans="9:12" s="56" customFormat="1">
      <c r="I1204" s="2"/>
      <c r="J1204" s="2"/>
      <c r="K1204" s="85"/>
      <c r="L1204" s="85"/>
    </row>
    <row r="1205" spans="9:12" s="56" customFormat="1">
      <c r="I1205" s="2"/>
      <c r="J1205" s="2"/>
      <c r="K1205" s="85"/>
      <c r="L1205" s="85"/>
    </row>
    <row r="1206" spans="9:12" s="56" customFormat="1">
      <c r="I1206" s="2"/>
      <c r="J1206" s="2"/>
      <c r="K1206" s="85"/>
      <c r="L1206" s="85"/>
    </row>
    <row r="1207" spans="9:12" s="56" customFormat="1">
      <c r="I1207" s="2"/>
      <c r="J1207" s="2"/>
      <c r="K1207" s="85"/>
      <c r="L1207" s="85"/>
    </row>
    <row r="1208" spans="9:12" s="56" customFormat="1">
      <c r="I1208" s="2"/>
      <c r="J1208" s="2"/>
      <c r="K1208" s="85"/>
      <c r="L1208" s="85"/>
    </row>
    <row r="1209" spans="9:12" s="56" customFormat="1">
      <c r="I1209" s="2"/>
      <c r="J1209" s="2"/>
      <c r="K1209" s="85"/>
      <c r="L1209" s="85"/>
    </row>
    <row r="1210" spans="9:12" s="56" customFormat="1">
      <c r="I1210" s="2"/>
      <c r="J1210" s="2"/>
      <c r="K1210" s="85"/>
      <c r="L1210" s="85"/>
    </row>
    <row r="1211" spans="9:12" s="56" customFormat="1">
      <c r="I1211" s="2"/>
      <c r="J1211" s="2"/>
      <c r="K1211" s="85"/>
      <c r="L1211" s="85"/>
    </row>
    <row r="1212" spans="9:12" s="56" customFormat="1">
      <c r="I1212" s="2"/>
      <c r="J1212" s="2"/>
      <c r="K1212" s="85"/>
      <c r="L1212" s="85"/>
    </row>
    <row r="1213" spans="9:12" s="56" customFormat="1">
      <c r="I1213" s="2"/>
      <c r="J1213" s="2"/>
      <c r="K1213" s="85"/>
      <c r="L1213" s="85"/>
    </row>
    <row r="1214" spans="9:12" s="56" customFormat="1">
      <c r="I1214" s="2"/>
      <c r="J1214" s="2"/>
      <c r="K1214" s="85"/>
      <c r="L1214" s="85"/>
    </row>
    <row r="1215" spans="9:12" s="56" customFormat="1">
      <c r="I1215" s="2"/>
      <c r="J1215" s="2"/>
      <c r="K1215" s="85"/>
      <c r="L1215" s="85"/>
    </row>
    <row r="1216" spans="9:12" s="56" customFormat="1">
      <c r="I1216" s="2"/>
      <c r="J1216" s="2"/>
      <c r="K1216" s="85"/>
      <c r="L1216" s="85"/>
    </row>
    <row r="1217" spans="9:12" s="56" customFormat="1">
      <c r="I1217" s="2"/>
      <c r="J1217" s="2"/>
      <c r="K1217" s="85"/>
      <c r="L1217" s="85"/>
    </row>
    <row r="1218" spans="9:12" s="56" customFormat="1">
      <c r="I1218" s="2"/>
      <c r="J1218" s="2"/>
      <c r="K1218" s="85"/>
      <c r="L1218" s="85"/>
    </row>
    <row r="1219" spans="9:12" s="56" customFormat="1">
      <c r="I1219" s="2"/>
      <c r="J1219" s="2"/>
      <c r="K1219" s="85"/>
      <c r="L1219" s="85"/>
    </row>
    <row r="1220" spans="9:12" s="56" customFormat="1">
      <c r="I1220" s="2"/>
      <c r="J1220" s="2"/>
      <c r="K1220" s="85"/>
      <c r="L1220" s="85"/>
    </row>
    <row r="1221" spans="9:12" s="56" customFormat="1">
      <c r="I1221" s="2"/>
      <c r="J1221" s="2"/>
      <c r="K1221" s="85"/>
      <c r="L1221" s="85"/>
    </row>
    <row r="1222" spans="9:12" s="56" customFormat="1">
      <c r="I1222" s="2"/>
      <c r="J1222" s="2"/>
      <c r="K1222" s="85"/>
      <c r="L1222" s="85"/>
    </row>
    <row r="1223" spans="9:12" s="56" customFormat="1">
      <c r="I1223" s="2"/>
      <c r="J1223" s="2"/>
      <c r="K1223" s="85"/>
      <c r="L1223" s="85"/>
    </row>
    <row r="1224" spans="9:12" s="56" customFormat="1">
      <c r="I1224" s="2"/>
      <c r="J1224" s="2"/>
      <c r="K1224" s="85"/>
      <c r="L1224" s="85"/>
    </row>
    <row r="1225" spans="9:12" s="56" customFormat="1">
      <c r="I1225" s="2"/>
      <c r="J1225" s="2"/>
      <c r="K1225" s="85"/>
      <c r="L1225" s="85"/>
    </row>
    <row r="1226" spans="9:12" s="56" customFormat="1">
      <c r="I1226" s="2"/>
      <c r="J1226" s="2"/>
      <c r="K1226" s="85"/>
      <c r="L1226" s="85"/>
    </row>
    <row r="1227" spans="9:12" s="56" customFormat="1">
      <c r="I1227" s="2"/>
      <c r="J1227" s="2"/>
      <c r="K1227" s="85"/>
      <c r="L1227" s="85"/>
    </row>
    <row r="1228" spans="9:12" s="56" customFormat="1">
      <c r="I1228" s="2"/>
      <c r="J1228" s="2"/>
      <c r="K1228" s="85"/>
      <c r="L1228" s="85"/>
    </row>
    <row r="1229" spans="9:12" s="56" customFormat="1">
      <c r="I1229" s="2"/>
      <c r="J1229" s="2"/>
      <c r="K1229" s="85"/>
      <c r="L1229" s="85"/>
    </row>
    <row r="1230" spans="9:12" s="56" customFormat="1">
      <c r="I1230" s="2"/>
      <c r="J1230" s="2"/>
      <c r="K1230" s="85"/>
      <c r="L1230" s="85"/>
    </row>
    <row r="1231" spans="9:12" s="56" customFormat="1">
      <c r="I1231" s="2"/>
      <c r="J1231" s="2"/>
      <c r="K1231" s="85"/>
      <c r="L1231" s="85"/>
    </row>
    <row r="1232" spans="9:12" s="56" customFormat="1">
      <c r="I1232" s="2"/>
      <c r="J1232" s="2"/>
      <c r="K1232" s="85"/>
      <c r="L1232" s="85"/>
    </row>
    <row r="1233" spans="9:12" s="56" customFormat="1">
      <c r="I1233" s="2"/>
      <c r="J1233" s="2"/>
      <c r="K1233" s="85"/>
      <c r="L1233" s="85"/>
    </row>
    <row r="1234" spans="9:12" s="56" customFormat="1">
      <c r="I1234" s="2"/>
      <c r="J1234" s="2"/>
      <c r="K1234" s="85"/>
      <c r="L1234" s="85"/>
    </row>
    <row r="1235" spans="9:12" s="56" customFormat="1">
      <c r="I1235" s="2"/>
      <c r="J1235" s="2"/>
      <c r="K1235" s="85"/>
      <c r="L1235" s="85"/>
    </row>
    <row r="1236" spans="9:12" s="56" customFormat="1">
      <c r="I1236" s="2"/>
      <c r="J1236" s="2"/>
      <c r="K1236" s="85"/>
      <c r="L1236" s="85"/>
    </row>
    <row r="1237" spans="9:12" s="56" customFormat="1">
      <c r="I1237" s="2"/>
      <c r="J1237" s="2"/>
      <c r="K1237" s="85"/>
      <c r="L1237" s="85"/>
    </row>
    <row r="1238" spans="9:12" s="56" customFormat="1">
      <c r="I1238" s="2"/>
      <c r="J1238" s="2"/>
      <c r="K1238" s="85"/>
      <c r="L1238" s="85"/>
    </row>
    <row r="1239" spans="9:12" s="56" customFormat="1">
      <c r="I1239" s="2"/>
      <c r="J1239" s="2"/>
      <c r="K1239" s="85"/>
      <c r="L1239" s="85"/>
    </row>
    <row r="1240" spans="9:12" s="56" customFormat="1">
      <c r="I1240" s="2"/>
      <c r="J1240" s="2"/>
      <c r="K1240" s="85"/>
      <c r="L1240" s="85"/>
    </row>
    <row r="1241" spans="9:12" s="56" customFormat="1">
      <c r="I1241" s="2"/>
      <c r="J1241" s="2"/>
      <c r="K1241" s="85"/>
      <c r="L1241" s="85"/>
    </row>
    <row r="1242" spans="9:12" s="56" customFormat="1">
      <c r="I1242" s="2"/>
      <c r="J1242" s="2"/>
      <c r="K1242" s="85"/>
      <c r="L1242" s="85"/>
    </row>
    <row r="1243" spans="9:12" s="56" customFormat="1">
      <c r="I1243" s="2"/>
      <c r="J1243" s="2"/>
      <c r="K1243" s="85"/>
      <c r="L1243" s="85"/>
    </row>
    <row r="1244" spans="9:12" s="56" customFormat="1">
      <c r="I1244" s="2"/>
      <c r="J1244" s="2"/>
      <c r="K1244" s="85"/>
      <c r="L1244" s="85"/>
    </row>
    <row r="1245" spans="9:12" s="56" customFormat="1">
      <c r="I1245" s="2"/>
      <c r="J1245" s="2"/>
      <c r="K1245" s="85"/>
      <c r="L1245" s="85"/>
    </row>
    <row r="1246" spans="9:12" s="56" customFormat="1">
      <c r="I1246" s="2"/>
      <c r="J1246" s="2"/>
      <c r="K1246" s="85"/>
      <c r="L1246" s="85"/>
    </row>
    <row r="1247" spans="9:12" s="56" customFormat="1">
      <c r="I1247" s="2"/>
      <c r="J1247" s="2"/>
      <c r="K1247" s="85"/>
      <c r="L1247" s="85"/>
    </row>
    <row r="1248" spans="9:12" s="56" customFormat="1">
      <c r="I1248" s="2"/>
      <c r="J1248" s="2"/>
      <c r="K1248" s="85"/>
      <c r="L1248" s="85"/>
    </row>
    <row r="1249" spans="9:12" s="56" customFormat="1">
      <c r="I1249" s="2"/>
      <c r="J1249" s="2"/>
      <c r="K1249" s="85"/>
      <c r="L1249" s="85"/>
    </row>
    <row r="1250" spans="9:12" s="56" customFormat="1">
      <c r="I1250" s="2"/>
      <c r="J1250" s="2"/>
      <c r="K1250" s="85"/>
      <c r="L1250" s="85"/>
    </row>
    <row r="1251" spans="9:12" s="56" customFormat="1">
      <c r="I1251" s="2"/>
      <c r="J1251" s="2"/>
      <c r="K1251" s="85"/>
      <c r="L1251" s="85"/>
    </row>
    <row r="1252" spans="9:12" s="56" customFormat="1">
      <c r="I1252" s="2"/>
      <c r="J1252" s="2"/>
      <c r="K1252" s="85"/>
      <c r="L1252" s="85"/>
    </row>
    <row r="1253" spans="9:12" s="56" customFormat="1">
      <c r="I1253" s="2"/>
      <c r="J1253" s="2"/>
      <c r="K1253" s="85"/>
      <c r="L1253" s="85"/>
    </row>
    <row r="1254" spans="9:12" s="56" customFormat="1">
      <c r="I1254" s="2"/>
      <c r="J1254" s="2"/>
      <c r="K1254" s="85"/>
      <c r="L1254" s="85"/>
    </row>
    <row r="1255" spans="9:12" s="56" customFormat="1">
      <c r="I1255" s="2"/>
      <c r="J1255" s="2"/>
      <c r="K1255" s="85"/>
      <c r="L1255" s="85"/>
    </row>
    <row r="1256" spans="9:12" s="56" customFormat="1">
      <c r="I1256" s="2"/>
      <c r="J1256" s="2"/>
      <c r="K1256" s="85"/>
      <c r="L1256" s="85"/>
    </row>
    <row r="1257" spans="9:12" s="56" customFormat="1">
      <c r="I1257" s="2"/>
      <c r="J1257" s="2"/>
      <c r="K1257" s="85"/>
      <c r="L1257" s="85"/>
    </row>
    <row r="1258" spans="9:12" s="56" customFormat="1">
      <c r="I1258" s="2"/>
      <c r="J1258" s="2"/>
      <c r="K1258" s="85"/>
      <c r="L1258" s="85"/>
    </row>
    <row r="1259" spans="9:12" s="56" customFormat="1">
      <c r="I1259" s="2"/>
      <c r="J1259" s="2"/>
      <c r="K1259" s="85"/>
      <c r="L1259" s="85"/>
    </row>
    <row r="1260" spans="9:12" s="56" customFormat="1">
      <c r="I1260" s="2"/>
      <c r="J1260" s="2"/>
      <c r="K1260" s="85"/>
      <c r="L1260" s="85"/>
    </row>
    <row r="1261" spans="9:12" s="56" customFormat="1">
      <c r="I1261" s="2"/>
      <c r="J1261" s="2"/>
      <c r="K1261" s="85"/>
      <c r="L1261" s="85"/>
    </row>
    <row r="1262" spans="9:12" s="56" customFormat="1">
      <c r="I1262" s="2"/>
      <c r="J1262" s="2"/>
      <c r="K1262" s="85"/>
      <c r="L1262" s="85"/>
    </row>
    <row r="1263" spans="9:12" s="56" customFormat="1">
      <c r="I1263" s="2"/>
      <c r="J1263" s="2"/>
      <c r="K1263" s="85"/>
      <c r="L1263" s="85"/>
    </row>
    <row r="1264" spans="9:12" s="56" customFormat="1">
      <c r="I1264" s="2"/>
      <c r="J1264" s="2"/>
      <c r="K1264" s="85"/>
      <c r="L1264" s="85"/>
    </row>
    <row r="1265" spans="9:12" s="56" customFormat="1">
      <c r="I1265" s="2"/>
      <c r="J1265" s="2"/>
      <c r="K1265" s="85"/>
      <c r="L1265" s="85"/>
    </row>
    <row r="1266" spans="9:12" s="56" customFormat="1">
      <c r="I1266" s="2"/>
      <c r="J1266" s="2"/>
      <c r="K1266" s="85"/>
      <c r="L1266" s="85"/>
    </row>
    <row r="1267" spans="9:12" s="56" customFormat="1">
      <c r="I1267" s="2"/>
      <c r="J1267" s="2"/>
      <c r="K1267" s="85"/>
      <c r="L1267" s="85"/>
    </row>
    <row r="1268" spans="9:12" s="56" customFormat="1">
      <c r="I1268" s="2"/>
      <c r="J1268" s="2"/>
      <c r="K1268" s="85"/>
      <c r="L1268" s="85"/>
    </row>
    <row r="1269" spans="9:12" s="56" customFormat="1">
      <c r="I1269" s="2"/>
      <c r="J1269" s="2"/>
      <c r="K1269" s="85"/>
      <c r="L1269" s="85"/>
    </row>
    <row r="1270" spans="9:12" s="56" customFormat="1">
      <c r="I1270" s="2"/>
      <c r="J1270" s="2"/>
      <c r="K1270" s="85"/>
      <c r="L1270" s="85"/>
    </row>
    <row r="1271" spans="9:12" s="56" customFormat="1">
      <c r="I1271" s="2"/>
      <c r="J1271" s="2"/>
      <c r="K1271" s="85"/>
      <c r="L1271" s="85"/>
    </row>
    <row r="1272" spans="9:12" s="56" customFormat="1">
      <c r="I1272" s="2"/>
      <c r="J1272" s="2"/>
      <c r="K1272" s="85"/>
      <c r="L1272" s="85"/>
    </row>
    <row r="1273" spans="9:12" s="56" customFormat="1">
      <c r="I1273" s="2"/>
      <c r="J1273" s="2"/>
      <c r="K1273" s="85"/>
      <c r="L1273" s="85"/>
    </row>
    <row r="1274" spans="9:12" s="56" customFormat="1">
      <c r="I1274" s="2"/>
      <c r="J1274" s="2"/>
      <c r="K1274" s="85"/>
      <c r="L1274" s="85"/>
    </row>
    <row r="1275" spans="9:12" s="56" customFormat="1">
      <c r="I1275" s="2"/>
      <c r="J1275" s="2"/>
      <c r="K1275" s="85"/>
      <c r="L1275" s="85"/>
    </row>
    <row r="1276" spans="9:12" s="56" customFormat="1">
      <c r="I1276" s="2"/>
      <c r="J1276" s="2"/>
      <c r="K1276" s="85"/>
      <c r="L1276" s="85"/>
    </row>
    <row r="1277" spans="9:12" s="56" customFormat="1">
      <c r="I1277" s="2"/>
      <c r="J1277" s="2"/>
      <c r="K1277" s="85"/>
      <c r="L1277" s="85"/>
    </row>
    <row r="1278" spans="9:12" s="56" customFormat="1">
      <c r="I1278" s="2"/>
      <c r="J1278" s="2"/>
      <c r="K1278" s="85"/>
      <c r="L1278" s="85"/>
    </row>
    <row r="1279" spans="9:12" s="56" customFormat="1">
      <c r="I1279" s="2"/>
      <c r="J1279" s="2"/>
      <c r="K1279" s="85"/>
      <c r="L1279" s="85"/>
    </row>
    <row r="1280" spans="9:12" s="56" customFormat="1">
      <c r="I1280" s="2"/>
      <c r="J1280" s="2"/>
      <c r="K1280" s="85"/>
      <c r="L1280" s="85"/>
    </row>
    <row r="1281" spans="9:12" s="56" customFormat="1">
      <c r="I1281" s="2"/>
      <c r="J1281" s="2"/>
      <c r="K1281" s="85"/>
      <c r="L1281" s="85"/>
    </row>
    <row r="1282" spans="9:12" s="56" customFormat="1">
      <c r="I1282" s="2"/>
      <c r="J1282" s="2"/>
      <c r="K1282" s="85"/>
      <c r="L1282" s="85"/>
    </row>
    <row r="1283" spans="9:12" s="56" customFormat="1">
      <c r="I1283" s="2"/>
      <c r="J1283" s="2"/>
      <c r="K1283" s="85"/>
      <c r="L1283" s="85"/>
    </row>
    <row r="1284" spans="9:12" s="56" customFormat="1">
      <c r="I1284" s="2"/>
      <c r="J1284" s="2"/>
      <c r="K1284" s="85"/>
      <c r="L1284" s="85"/>
    </row>
    <row r="1285" spans="9:12" s="56" customFormat="1">
      <c r="I1285" s="2"/>
      <c r="J1285" s="2"/>
      <c r="K1285" s="85"/>
      <c r="L1285" s="85"/>
    </row>
    <row r="1286" spans="9:12" s="56" customFormat="1">
      <c r="I1286" s="2"/>
      <c r="J1286" s="2"/>
      <c r="K1286" s="85"/>
      <c r="L1286" s="85"/>
    </row>
    <row r="1287" spans="9:12" s="56" customFormat="1">
      <c r="I1287" s="2"/>
      <c r="J1287" s="2"/>
      <c r="K1287" s="85"/>
      <c r="L1287" s="85"/>
    </row>
    <row r="1288" spans="9:12" s="56" customFormat="1">
      <c r="I1288" s="2"/>
      <c r="J1288" s="2"/>
      <c r="K1288" s="85"/>
      <c r="L1288" s="85"/>
    </row>
    <row r="1289" spans="9:12" s="56" customFormat="1">
      <c r="I1289" s="2"/>
      <c r="J1289" s="2"/>
      <c r="K1289" s="85"/>
      <c r="L1289" s="85"/>
    </row>
    <row r="1290" spans="9:12" s="56" customFormat="1">
      <c r="I1290" s="2"/>
      <c r="J1290" s="2"/>
      <c r="K1290" s="85"/>
      <c r="L1290" s="85"/>
    </row>
    <row r="1291" spans="9:12" s="56" customFormat="1">
      <c r="I1291" s="2"/>
      <c r="J1291" s="2"/>
      <c r="K1291" s="85"/>
      <c r="L1291" s="85"/>
    </row>
    <row r="1292" spans="9:12" s="56" customFormat="1">
      <c r="I1292" s="2"/>
      <c r="J1292" s="2"/>
      <c r="K1292" s="85"/>
      <c r="L1292" s="85"/>
    </row>
    <row r="1293" spans="9:12" s="56" customFormat="1">
      <c r="I1293" s="2"/>
      <c r="J1293" s="2"/>
      <c r="K1293" s="85"/>
      <c r="L1293" s="85"/>
    </row>
    <row r="1294" spans="9:12" s="56" customFormat="1">
      <c r="I1294" s="2"/>
      <c r="J1294" s="2"/>
      <c r="K1294" s="85"/>
      <c r="L1294" s="85"/>
    </row>
    <row r="1295" spans="9:12" s="56" customFormat="1">
      <c r="I1295" s="2"/>
      <c r="J1295" s="2"/>
      <c r="K1295" s="85"/>
      <c r="L1295" s="85"/>
    </row>
    <row r="1296" spans="9:12" s="56" customFormat="1">
      <c r="I1296" s="2"/>
      <c r="J1296" s="2"/>
      <c r="K1296" s="85"/>
      <c r="L1296" s="85"/>
    </row>
    <row r="1297" spans="9:12" s="56" customFormat="1">
      <c r="I1297" s="2"/>
      <c r="J1297" s="2"/>
      <c r="K1297" s="85"/>
      <c r="L1297" s="85"/>
    </row>
    <row r="1298" spans="9:12" s="56" customFormat="1">
      <c r="I1298" s="2"/>
      <c r="J1298" s="2"/>
      <c r="K1298" s="85"/>
      <c r="L1298" s="85"/>
    </row>
    <row r="1299" spans="9:12" s="56" customFormat="1">
      <c r="I1299" s="2"/>
      <c r="J1299" s="2"/>
      <c r="K1299" s="85"/>
      <c r="L1299" s="85"/>
    </row>
    <row r="1300" spans="9:12" s="56" customFormat="1">
      <c r="I1300" s="2"/>
      <c r="J1300" s="2"/>
      <c r="K1300" s="85"/>
      <c r="L1300" s="85"/>
    </row>
    <row r="1301" spans="9:12" s="56" customFormat="1">
      <c r="I1301" s="2"/>
      <c r="J1301" s="2"/>
      <c r="K1301" s="85"/>
      <c r="L1301" s="85"/>
    </row>
    <row r="1302" spans="9:12" s="56" customFormat="1">
      <c r="I1302" s="2"/>
      <c r="J1302" s="2"/>
      <c r="K1302" s="85"/>
      <c r="L1302" s="85"/>
    </row>
    <row r="1303" spans="9:12" s="56" customFormat="1">
      <c r="I1303" s="2"/>
      <c r="J1303" s="2"/>
      <c r="K1303" s="85"/>
      <c r="L1303" s="85"/>
    </row>
    <row r="1304" spans="9:12" s="56" customFormat="1">
      <c r="I1304" s="2"/>
      <c r="J1304" s="2"/>
      <c r="K1304" s="85"/>
      <c r="L1304" s="85"/>
    </row>
    <row r="1305" spans="9:12" s="56" customFormat="1">
      <c r="I1305" s="2"/>
      <c r="J1305" s="2"/>
      <c r="K1305" s="85"/>
      <c r="L1305" s="85"/>
    </row>
    <row r="1306" spans="9:12" s="56" customFormat="1">
      <c r="I1306" s="2"/>
      <c r="J1306" s="2"/>
      <c r="K1306" s="85"/>
      <c r="L1306" s="85"/>
    </row>
    <row r="1307" spans="9:12" s="56" customFormat="1">
      <c r="I1307" s="2"/>
      <c r="J1307" s="2"/>
      <c r="K1307" s="85"/>
      <c r="L1307" s="85"/>
    </row>
    <row r="1308" spans="9:12" s="56" customFormat="1">
      <c r="I1308" s="2"/>
      <c r="J1308" s="2"/>
      <c r="K1308" s="85"/>
      <c r="L1308" s="85"/>
    </row>
    <row r="1309" spans="9:12" s="56" customFormat="1">
      <c r="I1309" s="2"/>
      <c r="J1309" s="2"/>
      <c r="K1309" s="85"/>
      <c r="L1309" s="85"/>
    </row>
    <row r="1310" spans="9:12" s="56" customFormat="1">
      <c r="I1310" s="2"/>
      <c r="J1310" s="2"/>
      <c r="K1310" s="85"/>
      <c r="L1310" s="85"/>
    </row>
    <row r="1311" spans="9:12" s="56" customFormat="1">
      <c r="I1311" s="2"/>
      <c r="J1311" s="2"/>
      <c r="K1311" s="85"/>
      <c r="L1311" s="85"/>
    </row>
    <row r="1312" spans="9:12" s="56" customFormat="1">
      <c r="I1312" s="2"/>
      <c r="J1312" s="2"/>
      <c r="K1312" s="85"/>
      <c r="L1312" s="85"/>
    </row>
    <row r="1313" spans="9:12" s="56" customFormat="1">
      <c r="I1313" s="2"/>
      <c r="J1313" s="2"/>
      <c r="K1313" s="85"/>
      <c r="L1313" s="85"/>
    </row>
    <row r="1314" spans="9:12" s="56" customFormat="1">
      <c r="I1314" s="2"/>
      <c r="J1314" s="2"/>
      <c r="K1314" s="85"/>
      <c r="L1314" s="85"/>
    </row>
    <row r="1315" spans="9:12" s="56" customFormat="1">
      <c r="I1315" s="2"/>
      <c r="J1315" s="2"/>
      <c r="K1315" s="85"/>
      <c r="L1315" s="85"/>
    </row>
    <row r="1316" spans="9:12" s="56" customFormat="1">
      <c r="I1316" s="2"/>
      <c r="J1316" s="2"/>
      <c r="K1316" s="85"/>
      <c r="L1316" s="85"/>
    </row>
    <row r="1317" spans="9:12" s="56" customFormat="1">
      <c r="I1317" s="2"/>
      <c r="J1317" s="2"/>
      <c r="K1317" s="85"/>
      <c r="L1317" s="85"/>
    </row>
    <row r="1318" spans="9:12" s="56" customFormat="1">
      <c r="I1318" s="2"/>
      <c r="J1318" s="2"/>
      <c r="K1318" s="85"/>
      <c r="L1318" s="85"/>
    </row>
    <row r="1319" spans="9:12" s="56" customFormat="1">
      <c r="I1319" s="2"/>
      <c r="J1319" s="2"/>
      <c r="K1319" s="85"/>
      <c r="L1319" s="85"/>
    </row>
    <row r="1320" spans="9:12" s="56" customFormat="1">
      <c r="I1320" s="2"/>
      <c r="J1320" s="2"/>
      <c r="K1320" s="85"/>
      <c r="L1320" s="85"/>
    </row>
    <row r="1321" spans="9:12" s="56" customFormat="1">
      <c r="I1321" s="2"/>
      <c r="J1321" s="2"/>
      <c r="K1321" s="85"/>
      <c r="L1321" s="85"/>
    </row>
    <row r="1322" spans="9:12" s="56" customFormat="1">
      <c r="I1322" s="2"/>
      <c r="J1322" s="2"/>
      <c r="K1322" s="85"/>
      <c r="L1322" s="85"/>
    </row>
    <row r="1323" spans="9:12" s="56" customFormat="1">
      <c r="I1323" s="2"/>
      <c r="J1323" s="2"/>
      <c r="K1323" s="85"/>
      <c r="L1323" s="85"/>
    </row>
    <row r="1324" spans="9:12" s="56" customFormat="1">
      <c r="I1324" s="2"/>
      <c r="J1324" s="2"/>
      <c r="K1324" s="85"/>
      <c r="L1324" s="85"/>
    </row>
    <row r="1325" spans="9:12" s="56" customFormat="1">
      <c r="I1325" s="2"/>
      <c r="J1325" s="2"/>
      <c r="K1325" s="85"/>
      <c r="L1325" s="85"/>
    </row>
    <row r="1326" spans="9:12" s="56" customFormat="1">
      <c r="I1326" s="2"/>
      <c r="J1326" s="2"/>
      <c r="K1326" s="85"/>
      <c r="L1326" s="85"/>
    </row>
    <row r="1327" spans="9:12" s="56" customFormat="1">
      <c r="I1327" s="2"/>
      <c r="J1327" s="2"/>
      <c r="K1327" s="85"/>
      <c r="L1327" s="85"/>
    </row>
    <row r="1328" spans="9:12" s="56" customFormat="1">
      <c r="I1328" s="2"/>
      <c r="J1328" s="2"/>
      <c r="K1328" s="85"/>
      <c r="L1328" s="85"/>
    </row>
    <row r="1329" spans="9:12" s="56" customFormat="1">
      <c r="I1329" s="2"/>
      <c r="J1329" s="2"/>
      <c r="K1329" s="85"/>
      <c r="L1329" s="85"/>
    </row>
    <row r="1330" spans="9:12" s="56" customFormat="1">
      <c r="I1330" s="2"/>
      <c r="J1330" s="2"/>
      <c r="K1330" s="85"/>
      <c r="L1330" s="85"/>
    </row>
    <row r="1331" spans="9:12" s="56" customFormat="1">
      <c r="I1331" s="2"/>
      <c r="J1331" s="2"/>
      <c r="K1331" s="85"/>
      <c r="L1331" s="85"/>
    </row>
    <row r="1332" spans="9:12" s="56" customFormat="1">
      <c r="I1332" s="2"/>
      <c r="J1332" s="2"/>
      <c r="K1332" s="85"/>
      <c r="L1332" s="85"/>
    </row>
    <row r="1333" spans="9:12" s="56" customFormat="1">
      <c r="I1333" s="2"/>
      <c r="J1333" s="2"/>
      <c r="K1333" s="85"/>
      <c r="L1333" s="85"/>
    </row>
    <row r="1334" spans="9:12" s="56" customFormat="1">
      <c r="I1334" s="2"/>
      <c r="J1334" s="2"/>
      <c r="K1334" s="85"/>
      <c r="L1334" s="85"/>
    </row>
    <row r="1335" spans="9:12" s="56" customFormat="1">
      <c r="I1335" s="2"/>
      <c r="J1335" s="2"/>
      <c r="K1335" s="85"/>
      <c r="L1335" s="85"/>
    </row>
    <row r="1336" spans="9:12" s="56" customFormat="1">
      <c r="I1336" s="2"/>
      <c r="J1336" s="2"/>
      <c r="K1336" s="85"/>
      <c r="L1336" s="85"/>
    </row>
    <row r="1337" spans="9:12" s="56" customFormat="1">
      <c r="I1337" s="2"/>
      <c r="J1337" s="2"/>
      <c r="K1337" s="85"/>
      <c r="L1337" s="85"/>
    </row>
    <row r="1338" spans="9:12" s="56" customFormat="1">
      <c r="I1338" s="2"/>
      <c r="J1338" s="2"/>
      <c r="K1338" s="85"/>
      <c r="L1338" s="85"/>
    </row>
    <row r="1339" spans="9:12" s="56" customFormat="1">
      <c r="I1339" s="2"/>
      <c r="J1339" s="2"/>
      <c r="K1339" s="85"/>
      <c r="L1339" s="85"/>
    </row>
    <row r="1340" spans="9:12" s="56" customFormat="1">
      <c r="I1340" s="2"/>
      <c r="J1340" s="2"/>
      <c r="K1340" s="85"/>
      <c r="L1340" s="85"/>
    </row>
    <row r="1341" spans="9:12" s="56" customFormat="1">
      <c r="I1341" s="2"/>
      <c r="J1341" s="2"/>
      <c r="K1341" s="85"/>
      <c r="L1341" s="85"/>
    </row>
    <row r="1342" spans="9:12" s="56" customFormat="1">
      <c r="I1342" s="2"/>
      <c r="J1342" s="2"/>
      <c r="K1342" s="85"/>
      <c r="L1342" s="85"/>
    </row>
    <row r="1343" spans="9:12" s="56" customFormat="1">
      <c r="I1343" s="2"/>
      <c r="J1343" s="2"/>
      <c r="K1343" s="85"/>
      <c r="L1343" s="85"/>
    </row>
    <row r="1344" spans="9:12" s="56" customFormat="1">
      <c r="I1344" s="2"/>
      <c r="J1344" s="2"/>
      <c r="K1344" s="85"/>
      <c r="L1344" s="85"/>
    </row>
    <row r="1345" spans="9:12" s="56" customFormat="1">
      <c r="I1345" s="2"/>
      <c r="J1345" s="2"/>
      <c r="K1345" s="85"/>
      <c r="L1345" s="85"/>
    </row>
    <row r="1346" spans="9:12" s="56" customFormat="1">
      <c r="I1346" s="2"/>
      <c r="J1346" s="2"/>
      <c r="K1346" s="85"/>
      <c r="L1346" s="85"/>
    </row>
    <row r="1347" spans="9:12" s="56" customFormat="1">
      <c r="I1347" s="2"/>
      <c r="J1347" s="2"/>
      <c r="K1347" s="85"/>
      <c r="L1347" s="85"/>
    </row>
    <row r="1348" spans="9:12" s="56" customFormat="1">
      <c r="I1348" s="2"/>
      <c r="J1348" s="2"/>
      <c r="K1348" s="85"/>
      <c r="L1348" s="85"/>
    </row>
    <row r="1349" spans="9:12" s="56" customFormat="1">
      <c r="I1349" s="2"/>
      <c r="J1349" s="2"/>
      <c r="K1349" s="85"/>
      <c r="L1349" s="85"/>
    </row>
    <row r="1350" spans="9:12" s="56" customFormat="1">
      <c r="I1350" s="2"/>
      <c r="J1350" s="2"/>
      <c r="K1350" s="85"/>
      <c r="L1350" s="85"/>
    </row>
    <row r="1351" spans="9:12" s="56" customFormat="1">
      <c r="I1351" s="2"/>
      <c r="J1351" s="2"/>
      <c r="K1351" s="85"/>
      <c r="L1351" s="85"/>
    </row>
    <row r="1352" spans="9:12" s="56" customFormat="1">
      <c r="I1352" s="2"/>
      <c r="J1352" s="2"/>
      <c r="K1352" s="85"/>
      <c r="L1352" s="85"/>
    </row>
    <row r="1353" spans="9:12" s="56" customFormat="1">
      <c r="I1353" s="2"/>
      <c r="J1353" s="2"/>
      <c r="K1353" s="85"/>
      <c r="L1353" s="85"/>
    </row>
    <row r="1354" spans="9:12" s="56" customFormat="1">
      <c r="I1354" s="2"/>
      <c r="J1354" s="2"/>
      <c r="K1354" s="85"/>
      <c r="L1354" s="85"/>
    </row>
    <row r="1355" spans="9:12" s="56" customFormat="1">
      <c r="I1355" s="2"/>
      <c r="J1355" s="2"/>
      <c r="K1355" s="85"/>
      <c r="L1355" s="85"/>
    </row>
    <row r="1356" spans="9:12" s="56" customFormat="1">
      <c r="I1356" s="2"/>
      <c r="J1356" s="2"/>
      <c r="K1356" s="85"/>
      <c r="L1356" s="85"/>
    </row>
    <row r="1357" spans="9:12" s="56" customFormat="1">
      <c r="I1357" s="2"/>
      <c r="J1357" s="2"/>
      <c r="K1357" s="85"/>
      <c r="L1357" s="85"/>
    </row>
    <row r="1358" spans="9:12" s="56" customFormat="1">
      <c r="I1358" s="2"/>
      <c r="J1358" s="2"/>
      <c r="K1358" s="85"/>
      <c r="L1358" s="85"/>
    </row>
    <row r="1359" spans="9:12" s="56" customFormat="1">
      <c r="I1359" s="2"/>
      <c r="J1359" s="2"/>
      <c r="K1359" s="85"/>
      <c r="L1359" s="85"/>
    </row>
    <row r="1360" spans="9:12" s="56" customFormat="1">
      <c r="I1360" s="2"/>
      <c r="J1360" s="2"/>
      <c r="K1360" s="85"/>
      <c r="L1360" s="85"/>
    </row>
    <row r="1361" spans="9:12" s="56" customFormat="1">
      <c r="I1361" s="2"/>
      <c r="J1361" s="2"/>
      <c r="K1361" s="85"/>
      <c r="L1361" s="85"/>
    </row>
    <row r="1362" spans="9:12" s="56" customFormat="1">
      <c r="I1362" s="2"/>
      <c r="J1362" s="2"/>
      <c r="K1362" s="85"/>
      <c r="L1362" s="85"/>
    </row>
    <row r="1363" spans="9:12" s="56" customFormat="1">
      <c r="I1363" s="2"/>
      <c r="J1363" s="2"/>
      <c r="K1363" s="85"/>
      <c r="L1363" s="85"/>
    </row>
    <row r="1364" spans="9:12" s="56" customFormat="1">
      <c r="I1364" s="2"/>
      <c r="J1364" s="2"/>
      <c r="K1364" s="85"/>
      <c r="L1364" s="85"/>
    </row>
    <row r="1365" spans="9:12" s="56" customFormat="1">
      <c r="I1365" s="2"/>
      <c r="J1365" s="2"/>
      <c r="K1365" s="85"/>
      <c r="L1365" s="85"/>
    </row>
    <row r="1366" spans="9:12" s="56" customFormat="1">
      <c r="I1366" s="2"/>
      <c r="J1366" s="2"/>
      <c r="K1366" s="85"/>
      <c r="L1366" s="85"/>
    </row>
    <row r="1367" spans="9:12" s="56" customFormat="1">
      <c r="I1367" s="2"/>
      <c r="J1367" s="2"/>
      <c r="K1367" s="85"/>
      <c r="L1367" s="85"/>
    </row>
    <row r="1368" spans="9:12" s="56" customFormat="1">
      <c r="I1368" s="2"/>
      <c r="J1368" s="2"/>
      <c r="K1368" s="85"/>
      <c r="L1368" s="85"/>
    </row>
    <row r="1369" spans="9:12" s="56" customFormat="1">
      <c r="I1369" s="2"/>
      <c r="J1369" s="2"/>
      <c r="K1369" s="85"/>
      <c r="L1369" s="85"/>
    </row>
    <row r="1370" spans="9:12" s="56" customFormat="1">
      <c r="I1370" s="2"/>
      <c r="J1370" s="2"/>
      <c r="K1370" s="85"/>
      <c r="L1370" s="85"/>
    </row>
    <row r="1371" spans="9:12" s="56" customFormat="1">
      <c r="I1371" s="2"/>
      <c r="J1371" s="2"/>
      <c r="K1371" s="85"/>
      <c r="L1371" s="85"/>
    </row>
    <row r="1372" spans="9:12" s="56" customFormat="1">
      <c r="I1372" s="2"/>
      <c r="J1372" s="2"/>
      <c r="K1372" s="85"/>
      <c r="L1372" s="85"/>
    </row>
    <row r="1373" spans="9:12" s="56" customFormat="1">
      <c r="I1373" s="2"/>
      <c r="J1373" s="2"/>
      <c r="K1373" s="85"/>
      <c r="L1373" s="85"/>
    </row>
    <row r="1374" spans="9:12" s="56" customFormat="1">
      <c r="I1374" s="2"/>
      <c r="J1374" s="2"/>
      <c r="K1374" s="85"/>
      <c r="L1374" s="85"/>
    </row>
    <row r="1375" spans="9:12" s="56" customFormat="1">
      <c r="I1375" s="2"/>
      <c r="J1375" s="2"/>
      <c r="K1375" s="85"/>
      <c r="L1375" s="85"/>
    </row>
    <row r="1376" spans="9:12" s="56" customFormat="1">
      <c r="I1376" s="2"/>
      <c r="J1376" s="2"/>
      <c r="K1376" s="85"/>
      <c r="L1376" s="85"/>
    </row>
    <row r="1377" spans="9:12" s="56" customFormat="1">
      <c r="I1377" s="2"/>
      <c r="J1377" s="2"/>
      <c r="K1377" s="85"/>
      <c r="L1377" s="85"/>
    </row>
    <row r="1378" spans="9:12" s="56" customFormat="1">
      <c r="I1378" s="2"/>
      <c r="J1378" s="2"/>
      <c r="K1378" s="85"/>
      <c r="L1378" s="85"/>
    </row>
    <row r="1379" spans="9:12" s="56" customFormat="1">
      <c r="I1379" s="2"/>
      <c r="J1379" s="2"/>
      <c r="K1379" s="85"/>
      <c r="L1379" s="85"/>
    </row>
    <row r="1380" spans="9:12" s="56" customFormat="1">
      <c r="I1380" s="2"/>
      <c r="J1380" s="2"/>
      <c r="K1380" s="85"/>
      <c r="L1380" s="85"/>
    </row>
    <row r="1381" spans="9:12" s="56" customFormat="1">
      <c r="I1381" s="2"/>
      <c r="J1381" s="2"/>
      <c r="K1381" s="85"/>
      <c r="L1381" s="85"/>
    </row>
    <row r="1382" spans="9:12" s="56" customFormat="1">
      <c r="I1382" s="2"/>
      <c r="J1382" s="2"/>
      <c r="K1382" s="85"/>
      <c r="L1382" s="85"/>
    </row>
    <row r="1383" spans="9:12" s="56" customFormat="1">
      <c r="I1383" s="2"/>
      <c r="J1383" s="2"/>
      <c r="K1383" s="85"/>
      <c r="L1383" s="85"/>
    </row>
    <row r="1384" spans="9:12" s="56" customFormat="1">
      <c r="I1384" s="2"/>
      <c r="J1384" s="2"/>
      <c r="K1384" s="85"/>
      <c r="L1384" s="85"/>
    </row>
    <row r="1385" spans="9:12" s="56" customFormat="1">
      <c r="I1385" s="2"/>
      <c r="J1385" s="2"/>
      <c r="K1385" s="85"/>
      <c r="L1385" s="85"/>
    </row>
    <row r="1386" spans="9:12" s="56" customFormat="1">
      <c r="I1386" s="2"/>
      <c r="J1386" s="2"/>
      <c r="K1386" s="85"/>
      <c r="L1386" s="85"/>
    </row>
    <row r="1387" spans="9:12" s="56" customFormat="1">
      <c r="I1387" s="2"/>
      <c r="J1387" s="2"/>
      <c r="K1387" s="85"/>
      <c r="L1387" s="85"/>
    </row>
    <row r="1388" spans="9:12" s="56" customFormat="1">
      <c r="I1388" s="2"/>
      <c r="J1388" s="2"/>
      <c r="K1388" s="85"/>
      <c r="L1388" s="85"/>
    </row>
    <row r="1389" spans="9:12" s="56" customFormat="1">
      <c r="I1389" s="2"/>
      <c r="J1389" s="2"/>
      <c r="K1389" s="85"/>
      <c r="L1389" s="85"/>
    </row>
    <row r="1390" spans="9:12" s="56" customFormat="1">
      <c r="I1390" s="2"/>
      <c r="J1390" s="2"/>
      <c r="K1390" s="85"/>
      <c r="L1390" s="85"/>
    </row>
    <row r="1391" spans="9:12" s="56" customFormat="1">
      <c r="I1391" s="2"/>
      <c r="J1391" s="2"/>
      <c r="K1391" s="85"/>
      <c r="L1391" s="85"/>
    </row>
    <row r="1392" spans="9:12" s="56" customFormat="1">
      <c r="I1392" s="2"/>
      <c r="J1392" s="2"/>
      <c r="K1392" s="85"/>
      <c r="L1392" s="85"/>
    </row>
    <row r="1393" spans="9:12" s="56" customFormat="1">
      <c r="I1393" s="2"/>
      <c r="J1393" s="2"/>
      <c r="K1393" s="85"/>
      <c r="L1393" s="85"/>
    </row>
    <row r="1394" spans="9:12" s="56" customFormat="1">
      <c r="I1394" s="2"/>
      <c r="J1394" s="2"/>
      <c r="K1394" s="85"/>
      <c r="L1394" s="85"/>
    </row>
    <row r="1395" spans="9:12" s="56" customFormat="1">
      <c r="I1395" s="2"/>
      <c r="J1395" s="2"/>
      <c r="K1395" s="85"/>
      <c r="L1395" s="85"/>
    </row>
    <row r="1396" spans="9:12" s="56" customFormat="1">
      <c r="I1396" s="2"/>
      <c r="J1396" s="2"/>
      <c r="K1396" s="85"/>
      <c r="L1396" s="85"/>
    </row>
    <row r="1397" spans="9:12" s="56" customFormat="1">
      <c r="I1397" s="2"/>
      <c r="J1397" s="2"/>
      <c r="K1397" s="85"/>
      <c r="L1397" s="85"/>
    </row>
    <row r="1398" spans="9:12" s="56" customFormat="1">
      <c r="I1398" s="2"/>
      <c r="J1398" s="2"/>
      <c r="K1398" s="85"/>
      <c r="L1398" s="85"/>
    </row>
    <row r="1399" spans="9:12" s="56" customFormat="1">
      <c r="I1399" s="2"/>
      <c r="J1399" s="2"/>
      <c r="K1399" s="85"/>
      <c r="L1399" s="85"/>
    </row>
    <row r="1400" spans="9:12" s="56" customFormat="1">
      <c r="I1400" s="2"/>
      <c r="J1400" s="2"/>
      <c r="K1400" s="85"/>
      <c r="L1400" s="85"/>
    </row>
    <row r="1401" spans="9:12" s="56" customFormat="1">
      <c r="I1401" s="2"/>
      <c r="J1401" s="2"/>
      <c r="K1401" s="85"/>
      <c r="L1401" s="85"/>
    </row>
    <row r="1402" spans="9:12" s="56" customFormat="1">
      <c r="I1402" s="2"/>
      <c r="J1402" s="2"/>
      <c r="K1402" s="85"/>
      <c r="L1402" s="85"/>
    </row>
    <row r="1403" spans="9:12" s="56" customFormat="1">
      <c r="I1403" s="2"/>
      <c r="J1403" s="2"/>
      <c r="K1403" s="85"/>
      <c r="L1403" s="85"/>
    </row>
    <row r="1404" spans="9:12" s="56" customFormat="1">
      <c r="I1404" s="2"/>
      <c r="J1404" s="2"/>
      <c r="K1404" s="85"/>
      <c r="L1404" s="85"/>
    </row>
    <row r="1405" spans="9:12" s="56" customFormat="1">
      <c r="I1405" s="2"/>
      <c r="J1405" s="2"/>
      <c r="K1405" s="85"/>
      <c r="L1405" s="85"/>
    </row>
    <row r="1406" spans="9:12" s="56" customFormat="1">
      <c r="I1406" s="2"/>
      <c r="J1406" s="2"/>
      <c r="K1406" s="85"/>
      <c r="L1406" s="85"/>
    </row>
    <row r="1407" spans="9:12" s="56" customFormat="1">
      <c r="I1407" s="2"/>
      <c r="J1407" s="2"/>
      <c r="K1407" s="85"/>
      <c r="L1407" s="85"/>
    </row>
    <row r="1408" spans="9:12" s="56" customFormat="1">
      <c r="I1408" s="2"/>
      <c r="J1408" s="2"/>
      <c r="K1408" s="85"/>
      <c r="L1408" s="85"/>
    </row>
    <row r="1409" spans="9:12" s="56" customFormat="1">
      <c r="I1409" s="2"/>
      <c r="J1409" s="2"/>
      <c r="K1409" s="85"/>
      <c r="L1409" s="85"/>
    </row>
    <row r="1410" spans="9:12" s="56" customFormat="1">
      <c r="I1410" s="2"/>
      <c r="J1410" s="2"/>
      <c r="K1410" s="85"/>
      <c r="L1410" s="85"/>
    </row>
    <row r="1411" spans="9:12" s="56" customFormat="1">
      <c r="I1411" s="2"/>
      <c r="J1411" s="2"/>
      <c r="K1411" s="85"/>
      <c r="L1411" s="85"/>
    </row>
    <row r="1412" spans="9:12" s="56" customFormat="1">
      <c r="I1412" s="2"/>
      <c r="J1412" s="2"/>
      <c r="K1412" s="85"/>
      <c r="L1412" s="85"/>
    </row>
    <row r="1413" spans="9:12" s="56" customFormat="1">
      <c r="I1413" s="2"/>
      <c r="J1413" s="2"/>
      <c r="K1413" s="85"/>
      <c r="L1413" s="85"/>
    </row>
    <row r="1414" spans="9:12" s="56" customFormat="1">
      <c r="I1414" s="2"/>
      <c r="J1414" s="2"/>
      <c r="K1414" s="85"/>
      <c r="L1414" s="85"/>
    </row>
    <row r="1415" spans="9:12" s="56" customFormat="1">
      <c r="I1415" s="2"/>
      <c r="J1415" s="2"/>
      <c r="K1415" s="85"/>
      <c r="L1415" s="85"/>
    </row>
    <row r="1416" spans="9:12" s="56" customFormat="1">
      <c r="I1416" s="2"/>
      <c r="J1416" s="2"/>
      <c r="K1416" s="85"/>
      <c r="L1416" s="85"/>
    </row>
    <row r="1417" spans="9:12" s="56" customFormat="1">
      <c r="I1417" s="2"/>
      <c r="J1417" s="2"/>
      <c r="K1417" s="85"/>
      <c r="L1417" s="85"/>
    </row>
    <row r="1418" spans="9:12" s="56" customFormat="1">
      <c r="I1418" s="2"/>
      <c r="J1418" s="2"/>
      <c r="K1418" s="85"/>
      <c r="L1418" s="85"/>
    </row>
    <row r="1419" spans="9:12" s="56" customFormat="1">
      <c r="I1419" s="2"/>
      <c r="J1419" s="2"/>
      <c r="K1419" s="85"/>
      <c r="L1419" s="85"/>
    </row>
    <row r="1420" spans="9:12" s="56" customFormat="1">
      <c r="I1420" s="2"/>
      <c r="J1420" s="2"/>
      <c r="K1420" s="85"/>
      <c r="L1420" s="85"/>
    </row>
    <row r="1421" spans="9:12" s="56" customFormat="1">
      <c r="I1421" s="2"/>
      <c r="J1421" s="2"/>
      <c r="K1421" s="85"/>
      <c r="L1421" s="85"/>
    </row>
    <row r="1422" spans="9:12" s="56" customFormat="1">
      <c r="I1422" s="2"/>
      <c r="J1422" s="2"/>
      <c r="K1422" s="85"/>
      <c r="L1422" s="85"/>
    </row>
    <row r="1423" spans="9:12" s="56" customFormat="1">
      <c r="I1423" s="2"/>
      <c r="J1423" s="2"/>
      <c r="K1423" s="85"/>
      <c r="L1423" s="85"/>
    </row>
    <row r="1424" spans="9:12" s="56" customFormat="1">
      <c r="I1424" s="2"/>
      <c r="J1424" s="2"/>
      <c r="K1424" s="85"/>
      <c r="L1424" s="85"/>
    </row>
    <row r="1425" spans="9:12" s="56" customFormat="1">
      <c r="I1425" s="2"/>
      <c r="J1425" s="2"/>
      <c r="K1425" s="85"/>
      <c r="L1425" s="85"/>
    </row>
    <row r="1426" spans="9:12" s="56" customFormat="1">
      <c r="I1426" s="2"/>
      <c r="J1426" s="2"/>
      <c r="K1426" s="85"/>
      <c r="L1426" s="85"/>
    </row>
    <row r="1427" spans="9:12" s="56" customFormat="1">
      <c r="I1427" s="2"/>
      <c r="J1427" s="2"/>
      <c r="K1427" s="85"/>
      <c r="L1427" s="85"/>
    </row>
    <row r="1428" spans="9:12" s="56" customFormat="1">
      <c r="I1428" s="2"/>
      <c r="J1428" s="2"/>
      <c r="K1428" s="85"/>
      <c r="L1428" s="85"/>
    </row>
    <row r="1429" spans="9:12" s="56" customFormat="1">
      <c r="I1429" s="2"/>
      <c r="J1429" s="2"/>
      <c r="K1429" s="85"/>
      <c r="L1429" s="85"/>
    </row>
    <row r="1430" spans="9:12" s="56" customFormat="1">
      <c r="I1430" s="2"/>
      <c r="J1430" s="2"/>
      <c r="K1430" s="85"/>
      <c r="L1430" s="85"/>
    </row>
    <row r="1431" spans="9:12" s="56" customFormat="1">
      <c r="I1431" s="2"/>
      <c r="J1431" s="2"/>
      <c r="K1431" s="85"/>
      <c r="L1431" s="85"/>
    </row>
    <row r="1432" spans="9:12" s="56" customFormat="1">
      <c r="I1432" s="2"/>
      <c r="J1432" s="2"/>
      <c r="K1432" s="85"/>
      <c r="L1432" s="85"/>
    </row>
    <row r="1433" spans="9:12" s="56" customFormat="1">
      <c r="I1433" s="2"/>
      <c r="J1433" s="2"/>
      <c r="K1433" s="85"/>
      <c r="L1433" s="85"/>
    </row>
    <row r="1434" spans="9:12" s="56" customFormat="1">
      <c r="I1434" s="2"/>
      <c r="J1434" s="2"/>
      <c r="K1434" s="85"/>
      <c r="L1434" s="85"/>
    </row>
    <row r="1435" spans="9:12" s="56" customFormat="1">
      <c r="I1435" s="2"/>
      <c r="J1435" s="2"/>
      <c r="K1435" s="85"/>
      <c r="L1435" s="85"/>
    </row>
    <row r="1436" spans="9:12" s="56" customFormat="1">
      <c r="I1436" s="2"/>
      <c r="J1436" s="2"/>
      <c r="K1436" s="85"/>
      <c r="L1436" s="85"/>
    </row>
    <row r="1437" spans="9:12" s="56" customFormat="1">
      <c r="I1437" s="2"/>
      <c r="J1437" s="2"/>
      <c r="K1437" s="85"/>
      <c r="L1437" s="85"/>
    </row>
    <row r="1438" spans="9:12" s="56" customFormat="1">
      <c r="I1438" s="2"/>
      <c r="J1438" s="2"/>
      <c r="K1438" s="85"/>
      <c r="L1438" s="85"/>
    </row>
    <row r="1439" spans="9:12" s="56" customFormat="1">
      <c r="I1439" s="2"/>
      <c r="J1439" s="2"/>
      <c r="K1439" s="85"/>
      <c r="L1439" s="85"/>
    </row>
    <row r="1440" spans="9:12" s="56" customFormat="1">
      <c r="I1440" s="2"/>
      <c r="J1440" s="2"/>
      <c r="K1440" s="85"/>
      <c r="L1440" s="85"/>
    </row>
    <row r="1441" spans="9:12" s="56" customFormat="1">
      <c r="I1441" s="2"/>
      <c r="J1441" s="2"/>
      <c r="K1441" s="85"/>
      <c r="L1441" s="85"/>
    </row>
    <row r="1442" spans="9:12" s="56" customFormat="1">
      <c r="I1442" s="2"/>
      <c r="J1442" s="2"/>
      <c r="K1442" s="85"/>
      <c r="L1442" s="85"/>
    </row>
    <row r="1443" spans="9:12" s="56" customFormat="1">
      <c r="I1443" s="2"/>
      <c r="J1443" s="2"/>
      <c r="K1443" s="85"/>
      <c r="L1443" s="85"/>
    </row>
    <row r="1444" spans="9:12" s="56" customFormat="1">
      <c r="I1444" s="2"/>
      <c r="J1444" s="2"/>
      <c r="K1444" s="85"/>
      <c r="L1444" s="85"/>
    </row>
    <row r="1445" spans="9:12" s="56" customFormat="1">
      <c r="I1445" s="2"/>
      <c r="J1445" s="2"/>
      <c r="K1445" s="85"/>
      <c r="L1445" s="85"/>
    </row>
    <row r="1446" spans="9:12" s="56" customFormat="1">
      <c r="I1446" s="2"/>
      <c r="J1446" s="2"/>
      <c r="K1446" s="85"/>
      <c r="L1446" s="85"/>
    </row>
    <row r="1447" spans="9:12" s="56" customFormat="1">
      <c r="I1447" s="2"/>
      <c r="J1447" s="2"/>
      <c r="K1447" s="85"/>
      <c r="L1447" s="85"/>
    </row>
    <row r="1448" spans="9:12" s="56" customFormat="1">
      <c r="I1448" s="2"/>
      <c r="J1448" s="2"/>
      <c r="K1448" s="85"/>
      <c r="L1448" s="85"/>
    </row>
    <row r="1449" spans="9:12" s="56" customFormat="1">
      <c r="I1449" s="2"/>
      <c r="J1449" s="2"/>
      <c r="K1449" s="85"/>
      <c r="L1449" s="85"/>
    </row>
    <row r="1450" spans="9:12" s="56" customFormat="1">
      <c r="I1450" s="2"/>
      <c r="J1450" s="2"/>
      <c r="K1450" s="85"/>
      <c r="L1450" s="85"/>
    </row>
    <row r="1451" spans="9:12" s="56" customFormat="1">
      <c r="I1451" s="2"/>
      <c r="J1451" s="2"/>
      <c r="K1451" s="85"/>
      <c r="L1451" s="85"/>
    </row>
    <row r="1452" spans="9:12" s="56" customFormat="1">
      <c r="I1452" s="2"/>
      <c r="J1452" s="2"/>
      <c r="K1452" s="85"/>
      <c r="L1452" s="85"/>
    </row>
    <row r="1453" spans="9:12" s="56" customFormat="1">
      <c r="I1453" s="2"/>
      <c r="J1453" s="2"/>
      <c r="K1453" s="85"/>
      <c r="L1453" s="85"/>
    </row>
    <row r="1454" spans="9:12" s="56" customFormat="1">
      <c r="I1454" s="2"/>
      <c r="J1454" s="2"/>
      <c r="K1454" s="85"/>
      <c r="L1454" s="85"/>
    </row>
    <row r="1455" spans="9:12" s="56" customFormat="1">
      <c r="I1455" s="2"/>
      <c r="J1455" s="2"/>
      <c r="K1455" s="85"/>
      <c r="L1455" s="85"/>
    </row>
    <row r="1456" spans="9:12" s="56" customFormat="1">
      <c r="I1456" s="2"/>
      <c r="J1456" s="2"/>
      <c r="K1456" s="85"/>
      <c r="L1456" s="85"/>
    </row>
    <row r="1457" spans="9:12" s="56" customFormat="1">
      <c r="I1457" s="2"/>
      <c r="J1457" s="2"/>
      <c r="K1457" s="85"/>
      <c r="L1457" s="85"/>
    </row>
    <row r="1458" spans="9:12" s="56" customFormat="1">
      <c r="I1458" s="2"/>
      <c r="J1458" s="2"/>
      <c r="K1458" s="85"/>
      <c r="L1458" s="85"/>
    </row>
    <row r="1459" spans="9:12" s="56" customFormat="1">
      <c r="I1459" s="2"/>
      <c r="J1459" s="2"/>
      <c r="K1459" s="85"/>
      <c r="L1459" s="85"/>
    </row>
    <row r="1460" spans="9:12" s="56" customFormat="1">
      <c r="I1460" s="2"/>
      <c r="J1460" s="2"/>
      <c r="K1460" s="85"/>
      <c r="L1460" s="85"/>
    </row>
    <row r="1461" spans="9:12" s="56" customFormat="1">
      <c r="I1461" s="2"/>
      <c r="J1461" s="2"/>
      <c r="K1461" s="85"/>
      <c r="L1461" s="85"/>
    </row>
    <row r="1462" spans="9:12" s="56" customFormat="1">
      <c r="I1462" s="2"/>
      <c r="J1462" s="2"/>
      <c r="K1462" s="85"/>
      <c r="L1462" s="85"/>
    </row>
    <row r="1463" spans="9:12" s="56" customFormat="1">
      <c r="I1463" s="2"/>
      <c r="J1463" s="2"/>
      <c r="K1463" s="85"/>
      <c r="L1463" s="85"/>
    </row>
    <row r="1464" spans="9:12" s="56" customFormat="1">
      <c r="I1464" s="2"/>
      <c r="J1464" s="2"/>
      <c r="K1464" s="85"/>
      <c r="L1464" s="85"/>
    </row>
    <row r="1465" spans="9:12" s="56" customFormat="1">
      <c r="I1465" s="2"/>
      <c r="J1465" s="2"/>
      <c r="K1465" s="85"/>
      <c r="L1465" s="85"/>
    </row>
    <row r="1466" spans="9:12" s="56" customFormat="1">
      <c r="I1466" s="2"/>
      <c r="J1466" s="2"/>
      <c r="K1466" s="85"/>
      <c r="L1466" s="85"/>
    </row>
    <row r="1467" spans="9:12" s="56" customFormat="1">
      <c r="I1467" s="2"/>
      <c r="J1467" s="2"/>
      <c r="K1467" s="85"/>
      <c r="L1467" s="85"/>
    </row>
    <row r="1468" spans="9:12" s="56" customFormat="1">
      <c r="I1468" s="2"/>
      <c r="J1468" s="2"/>
      <c r="K1468" s="85"/>
      <c r="L1468" s="85"/>
    </row>
    <row r="1469" spans="9:12" s="56" customFormat="1">
      <c r="I1469" s="2"/>
      <c r="J1469" s="2"/>
      <c r="K1469" s="85"/>
      <c r="L1469" s="85"/>
    </row>
    <row r="1470" spans="9:12" s="56" customFormat="1">
      <c r="I1470" s="2"/>
      <c r="J1470" s="2"/>
      <c r="K1470" s="85"/>
      <c r="L1470" s="85"/>
    </row>
    <row r="1471" spans="9:12" s="56" customFormat="1">
      <c r="I1471" s="2"/>
      <c r="J1471" s="2"/>
      <c r="K1471" s="85"/>
      <c r="L1471" s="85"/>
    </row>
    <row r="1472" spans="9:12" s="56" customFormat="1">
      <c r="I1472" s="2"/>
      <c r="J1472" s="2"/>
      <c r="K1472" s="85"/>
      <c r="L1472" s="85"/>
    </row>
    <row r="1473" spans="9:12" s="56" customFormat="1">
      <c r="I1473" s="2"/>
      <c r="J1473" s="2"/>
      <c r="K1473" s="85"/>
      <c r="L1473" s="85"/>
    </row>
    <row r="1474" spans="9:12" s="56" customFormat="1">
      <c r="I1474" s="2"/>
      <c r="J1474" s="2"/>
      <c r="K1474" s="85"/>
      <c r="L1474" s="85"/>
    </row>
    <row r="1475" spans="9:12" s="56" customFormat="1">
      <c r="I1475" s="2"/>
      <c r="J1475" s="2"/>
      <c r="K1475" s="85"/>
      <c r="L1475" s="85"/>
    </row>
    <row r="1476" spans="9:12" s="56" customFormat="1">
      <c r="I1476" s="2"/>
      <c r="J1476" s="2"/>
      <c r="K1476" s="85"/>
      <c r="L1476" s="85"/>
    </row>
    <row r="1477" spans="9:12" s="56" customFormat="1">
      <c r="I1477" s="2"/>
      <c r="J1477" s="2"/>
      <c r="K1477" s="85"/>
      <c r="L1477" s="85"/>
    </row>
    <row r="1478" spans="9:12" s="56" customFormat="1">
      <c r="I1478" s="2"/>
      <c r="J1478" s="2"/>
      <c r="K1478" s="85"/>
      <c r="L1478" s="85"/>
    </row>
    <row r="1479" spans="9:12" s="56" customFormat="1">
      <c r="I1479" s="2"/>
      <c r="J1479" s="2"/>
      <c r="K1479" s="85"/>
      <c r="L1479" s="85"/>
    </row>
    <row r="1480" spans="9:12" s="56" customFormat="1">
      <c r="I1480" s="2"/>
      <c r="J1480" s="2"/>
      <c r="K1480" s="85"/>
      <c r="L1480" s="85"/>
    </row>
    <row r="1481" spans="9:12" s="56" customFormat="1">
      <c r="I1481" s="2"/>
      <c r="J1481" s="2"/>
      <c r="K1481" s="85"/>
      <c r="L1481" s="85"/>
    </row>
    <row r="1482" spans="9:12" s="56" customFormat="1">
      <c r="I1482" s="2"/>
      <c r="J1482" s="2"/>
      <c r="K1482" s="85"/>
      <c r="L1482" s="85"/>
    </row>
    <row r="1483" spans="9:12" s="56" customFormat="1">
      <c r="I1483" s="2"/>
      <c r="J1483" s="2"/>
      <c r="K1483" s="85"/>
      <c r="L1483" s="85"/>
    </row>
    <row r="1484" spans="9:12" s="56" customFormat="1">
      <c r="I1484" s="2"/>
      <c r="J1484" s="2"/>
      <c r="K1484" s="85"/>
      <c r="L1484" s="85"/>
    </row>
    <row r="1485" spans="9:12" s="56" customFormat="1">
      <c r="I1485" s="2"/>
      <c r="J1485" s="2"/>
      <c r="K1485" s="85"/>
      <c r="L1485" s="85"/>
    </row>
    <row r="1486" spans="9:12" s="56" customFormat="1">
      <c r="I1486" s="2"/>
      <c r="J1486" s="2"/>
      <c r="K1486" s="85"/>
      <c r="L1486" s="85"/>
    </row>
    <row r="1487" spans="9:12" s="56" customFormat="1">
      <c r="I1487" s="2"/>
      <c r="J1487" s="2"/>
      <c r="K1487" s="85"/>
      <c r="L1487" s="85"/>
    </row>
    <row r="1488" spans="9:12" s="56" customFormat="1">
      <c r="I1488" s="2"/>
      <c r="J1488" s="2"/>
      <c r="K1488" s="85"/>
      <c r="L1488" s="85"/>
    </row>
    <row r="1489" spans="9:12" s="56" customFormat="1">
      <c r="I1489" s="2"/>
      <c r="J1489" s="2"/>
      <c r="K1489" s="85"/>
      <c r="L1489" s="85"/>
    </row>
    <row r="1490" spans="9:12" s="56" customFormat="1">
      <c r="I1490" s="2"/>
      <c r="J1490" s="2"/>
      <c r="K1490" s="85"/>
      <c r="L1490" s="85"/>
    </row>
    <row r="1491" spans="9:12" s="56" customFormat="1">
      <c r="I1491" s="2"/>
      <c r="J1491" s="2"/>
      <c r="K1491" s="85"/>
      <c r="L1491" s="85"/>
    </row>
    <row r="1492" spans="9:12" s="56" customFormat="1">
      <c r="I1492" s="2"/>
      <c r="J1492" s="2"/>
      <c r="K1492" s="85"/>
      <c r="L1492" s="85"/>
    </row>
    <row r="1493" spans="9:12" s="56" customFormat="1">
      <c r="I1493" s="2"/>
      <c r="J1493" s="2"/>
      <c r="K1493" s="85"/>
      <c r="L1493" s="85"/>
    </row>
    <row r="1494" spans="9:12" s="56" customFormat="1">
      <c r="I1494" s="2"/>
      <c r="J1494" s="2"/>
      <c r="K1494" s="85"/>
      <c r="L1494" s="85"/>
    </row>
    <row r="1495" spans="9:12" s="56" customFormat="1">
      <c r="I1495" s="2"/>
      <c r="J1495" s="2"/>
      <c r="K1495" s="85"/>
      <c r="L1495" s="85"/>
    </row>
    <row r="1496" spans="9:12" s="56" customFormat="1">
      <c r="I1496" s="2"/>
      <c r="J1496" s="2"/>
      <c r="K1496" s="85"/>
      <c r="L1496" s="85"/>
    </row>
    <row r="1497" spans="9:12" s="56" customFormat="1">
      <c r="I1497" s="2"/>
      <c r="J1497" s="2"/>
      <c r="K1497" s="85"/>
      <c r="L1497" s="85"/>
    </row>
    <row r="1498" spans="9:12" s="56" customFormat="1">
      <c r="I1498" s="2"/>
      <c r="J1498" s="2"/>
      <c r="K1498" s="85"/>
      <c r="L1498" s="85"/>
    </row>
    <row r="1499" spans="9:12" s="56" customFormat="1">
      <c r="I1499" s="2"/>
      <c r="J1499" s="2"/>
      <c r="K1499" s="85"/>
      <c r="L1499" s="85"/>
    </row>
    <row r="1500" spans="9:12" s="56" customFormat="1">
      <c r="I1500" s="2"/>
      <c r="J1500" s="2"/>
      <c r="K1500" s="85"/>
      <c r="L1500" s="85"/>
    </row>
    <row r="1501" spans="9:12" s="56" customFormat="1">
      <c r="I1501" s="2"/>
      <c r="J1501" s="2"/>
      <c r="K1501" s="85"/>
      <c r="L1501" s="85"/>
    </row>
    <row r="1502" spans="9:12" s="56" customFormat="1">
      <c r="I1502" s="2"/>
      <c r="J1502" s="2"/>
      <c r="K1502" s="85"/>
      <c r="L1502" s="85"/>
    </row>
    <row r="1503" spans="9:12" s="56" customFormat="1">
      <c r="I1503" s="2"/>
      <c r="J1503" s="2"/>
      <c r="K1503" s="85"/>
      <c r="L1503" s="85"/>
    </row>
    <row r="1504" spans="9:12" s="56" customFormat="1">
      <c r="I1504" s="2"/>
      <c r="J1504" s="2"/>
      <c r="K1504" s="85"/>
      <c r="L1504" s="85"/>
    </row>
    <row r="1505" spans="9:12" s="56" customFormat="1">
      <c r="I1505" s="2"/>
      <c r="J1505" s="2"/>
      <c r="K1505" s="85"/>
      <c r="L1505" s="85"/>
    </row>
    <row r="1506" spans="9:12" s="56" customFormat="1">
      <c r="I1506" s="2"/>
      <c r="J1506" s="2"/>
      <c r="K1506" s="85"/>
      <c r="L1506" s="85"/>
    </row>
    <row r="1507" spans="9:12" s="56" customFormat="1">
      <c r="I1507" s="2"/>
      <c r="J1507" s="2"/>
      <c r="K1507" s="85"/>
      <c r="L1507" s="85"/>
    </row>
    <row r="1508" spans="9:12" s="56" customFormat="1">
      <c r="I1508" s="2"/>
      <c r="J1508" s="2"/>
      <c r="K1508" s="85"/>
      <c r="L1508" s="85"/>
    </row>
    <row r="1509" spans="9:12" s="56" customFormat="1">
      <c r="I1509" s="2"/>
      <c r="J1509" s="2"/>
      <c r="K1509" s="85"/>
      <c r="L1509" s="85"/>
    </row>
    <row r="1510" spans="9:12" s="56" customFormat="1">
      <c r="I1510" s="2"/>
      <c r="J1510" s="2"/>
      <c r="K1510" s="85"/>
      <c r="L1510" s="85"/>
    </row>
    <row r="1511" spans="9:12" s="56" customFormat="1">
      <c r="I1511" s="2"/>
      <c r="J1511" s="2"/>
      <c r="K1511" s="85"/>
      <c r="L1511" s="85"/>
    </row>
    <row r="1512" spans="9:12" s="56" customFormat="1">
      <c r="I1512" s="2"/>
      <c r="J1512" s="2"/>
      <c r="K1512" s="85"/>
      <c r="L1512" s="85"/>
    </row>
    <row r="1513" spans="9:12" s="56" customFormat="1">
      <c r="I1513" s="2"/>
      <c r="J1513" s="2"/>
      <c r="K1513" s="85"/>
      <c r="L1513" s="85"/>
    </row>
    <row r="1514" spans="9:12" s="56" customFormat="1">
      <c r="I1514" s="2"/>
      <c r="J1514" s="2"/>
      <c r="K1514" s="85"/>
      <c r="L1514" s="85"/>
    </row>
    <row r="1515" spans="9:12" s="56" customFormat="1">
      <c r="I1515" s="2"/>
      <c r="J1515" s="2"/>
      <c r="K1515" s="85"/>
      <c r="L1515" s="85"/>
    </row>
    <row r="1516" spans="9:12" s="56" customFormat="1">
      <c r="I1516" s="2"/>
      <c r="J1516" s="2"/>
      <c r="K1516" s="85"/>
      <c r="L1516" s="85"/>
    </row>
    <row r="1517" spans="9:12" s="56" customFormat="1">
      <c r="I1517" s="2"/>
      <c r="J1517" s="2"/>
      <c r="K1517" s="85"/>
      <c r="L1517" s="85"/>
    </row>
    <row r="1518" spans="9:12" s="56" customFormat="1">
      <c r="I1518" s="2"/>
      <c r="J1518" s="2"/>
      <c r="K1518" s="85"/>
      <c r="L1518" s="85"/>
    </row>
    <row r="1519" spans="9:12" s="56" customFormat="1">
      <c r="I1519" s="2"/>
      <c r="J1519" s="2"/>
      <c r="K1519" s="85"/>
      <c r="L1519" s="85"/>
    </row>
    <row r="1520" spans="9:12" s="56" customFormat="1">
      <c r="I1520" s="2"/>
      <c r="J1520" s="2"/>
      <c r="K1520" s="85"/>
      <c r="L1520" s="85"/>
    </row>
    <row r="1521" spans="9:12" s="56" customFormat="1">
      <c r="I1521" s="2"/>
      <c r="J1521" s="2"/>
      <c r="K1521" s="85"/>
      <c r="L1521" s="85"/>
    </row>
    <row r="1522" spans="9:12" s="56" customFormat="1">
      <c r="I1522" s="2"/>
      <c r="J1522" s="2"/>
      <c r="K1522" s="85"/>
      <c r="L1522" s="85"/>
    </row>
    <row r="1523" spans="9:12" s="56" customFormat="1">
      <c r="I1523" s="2"/>
      <c r="J1523" s="2"/>
      <c r="K1523" s="85"/>
      <c r="L1523" s="85"/>
    </row>
    <row r="1524" spans="9:12" s="56" customFormat="1">
      <c r="I1524" s="2"/>
      <c r="J1524" s="2"/>
      <c r="K1524" s="85"/>
      <c r="L1524" s="85"/>
    </row>
    <row r="1525" spans="9:12" s="56" customFormat="1">
      <c r="I1525" s="2"/>
      <c r="J1525" s="2"/>
      <c r="K1525" s="85"/>
      <c r="L1525" s="85"/>
    </row>
    <row r="1526" spans="9:12" s="56" customFormat="1">
      <c r="I1526" s="2"/>
      <c r="J1526" s="2"/>
      <c r="K1526" s="85"/>
      <c r="L1526" s="85"/>
    </row>
    <row r="1527" spans="9:12" s="56" customFormat="1">
      <c r="I1527" s="2"/>
      <c r="J1527" s="2"/>
      <c r="K1527" s="85"/>
      <c r="L1527" s="85"/>
    </row>
    <row r="1528" spans="9:12" s="56" customFormat="1">
      <c r="I1528" s="2"/>
      <c r="J1528" s="2"/>
      <c r="K1528" s="85"/>
      <c r="L1528" s="85"/>
    </row>
    <row r="1529" spans="9:12" s="56" customFormat="1">
      <c r="I1529" s="2"/>
      <c r="J1529" s="2"/>
      <c r="K1529" s="85"/>
      <c r="L1529" s="85"/>
    </row>
    <row r="1530" spans="9:12" s="56" customFormat="1">
      <c r="I1530" s="2"/>
      <c r="J1530" s="2"/>
      <c r="K1530" s="85"/>
      <c r="L1530" s="85"/>
    </row>
    <row r="1531" spans="9:12" s="56" customFormat="1">
      <c r="I1531" s="2"/>
      <c r="J1531" s="2"/>
      <c r="K1531" s="85"/>
      <c r="L1531" s="85"/>
    </row>
    <row r="1532" spans="9:12" s="56" customFormat="1">
      <c r="I1532" s="2"/>
      <c r="J1532" s="2"/>
      <c r="K1532" s="85"/>
      <c r="L1532" s="85"/>
    </row>
    <row r="1533" spans="9:12" s="56" customFormat="1">
      <c r="I1533" s="2"/>
      <c r="J1533" s="2"/>
      <c r="K1533" s="85"/>
      <c r="L1533" s="85"/>
    </row>
    <row r="1534" spans="9:12" s="56" customFormat="1">
      <c r="I1534" s="2"/>
      <c r="J1534" s="2"/>
      <c r="K1534" s="85"/>
      <c r="L1534" s="85"/>
    </row>
    <row r="1535" spans="9:12" s="56" customFormat="1">
      <c r="I1535" s="2"/>
      <c r="J1535" s="2"/>
      <c r="K1535" s="85"/>
      <c r="L1535" s="85"/>
    </row>
    <row r="1536" spans="9:12" s="56" customFormat="1">
      <c r="I1536" s="2"/>
      <c r="J1536" s="2"/>
      <c r="K1536" s="85"/>
      <c r="L1536" s="85"/>
    </row>
    <row r="1537" spans="9:12" s="56" customFormat="1">
      <c r="I1537" s="2"/>
      <c r="J1537" s="2"/>
      <c r="K1537" s="85"/>
      <c r="L1537" s="85"/>
    </row>
    <row r="1538" spans="9:12" s="56" customFormat="1">
      <c r="I1538" s="2"/>
      <c r="J1538" s="2"/>
      <c r="K1538" s="85"/>
      <c r="L1538" s="85"/>
    </row>
    <row r="1539" spans="9:12" s="56" customFormat="1">
      <c r="I1539" s="2"/>
      <c r="J1539" s="2"/>
      <c r="K1539" s="85"/>
      <c r="L1539" s="85"/>
    </row>
    <row r="1540" spans="9:12" s="56" customFormat="1">
      <c r="I1540" s="2"/>
      <c r="J1540" s="2"/>
      <c r="K1540" s="85"/>
      <c r="L1540" s="85"/>
    </row>
    <row r="1541" spans="9:12" s="56" customFormat="1">
      <c r="I1541" s="2"/>
      <c r="J1541" s="2"/>
      <c r="K1541" s="85"/>
      <c r="L1541" s="85"/>
    </row>
    <row r="1542" spans="9:12" s="56" customFormat="1">
      <c r="I1542" s="2"/>
      <c r="J1542" s="2"/>
      <c r="K1542" s="85"/>
      <c r="L1542" s="85"/>
    </row>
    <row r="1543" spans="9:12" s="56" customFormat="1">
      <c r="I1543" s="2"/>
      <c r="J1543" s="2"/>
      <c r="K1543" s="85"/>
      <c r="L1543" s="85"/>
    </row>
    <row r="1544" spans="9:12" s="56" customFormat="1">
      <c r="I1544" s="2"/>
      <c r="J1544" s="2"/>
      <c r="K1544" s="85"/>
      <c r="L1544" s="85"/>
    </row>
    <row r="1545" spans="9:12" s="56" customFormat="1">
      <c r="I1545" s="2"/>
      <c r="J1545" s="2"/>
      <c r="K1545" s="85"/>
      <c r="L1545" s="85"/>
    </row>
    <row r="1546" spans="9:12" s="56" customFormat="1">
      <c r="I1546" s="2"/>
      <c r="J1546" s="2"/>
      <c r="K1546" s="85"/>
      <c r="L1546" s="85"/>
    </row>
    <row r="1547" spans="9:12" s="56" customFormat="1">
      <c r="I1547" s="2"/>
      <c r="J1547" s="2"/>
      <c r="K1547" s="85"/>
      <c r="L1547" s="85"/>
    </row>
    <row r="1548" spans="9:12" s="56" customFormat="1">
      <c r="I1548" s="2"/>
      <c r="J1548" s="2"/>
      <c r="K1548" s="85"/>
      <c r="L1548" s="85"/>
    </row>
    <row r="1549" spans="9:12" s="56" customFormat="1">
      <c r="I1549" s="2"/>
      <c r="J1549" s="2"/>
      <c r="K1549" s="85"/>
      <c r="L1549" s="85"/>
    </row>
    <row r="1550" spans="9:12" s="56" customFormat="1">
      <c r="I1550" s="2"/>
      <c r="J1550" s="2"/>
      <c r="K1550" s="85"/>
      <c r="L1550" s="85"/>
    </row>
    <row r="1551" spans="9:12" s="56" customFormat="1">
      <c r="I1551" s="2"/>
      <c r="J1551" s="2"/>
      <c r="K1551" s="85"/>
      <c r="L1551" s="85"/>
    </row>
    <row r="1552" spans="9:12" s="56" customFormat="1">
      <c r="I1552" s="2"/>
      <c r="J1552" s="2"/>
      <c r="K1552" s="85"/>
      <c r="L1552" s="85"/>
    </row>
    <row r="1553" spans="9:12" s="56" customFormat="1">
      <c r="I1553" s="2"/>
      <c r="J1553" s="2"/>
      <c r="K1553" s="85"/>
      <c r="L1553" s="85"/>
    </row>
    <row r="1554" spans="9:12" s="56" customFormat="1">
      <c r="I1554" s="2"/>
      <c r="J1554" s="2"/>
      <c r="K1554" s="85"/>
      <c r="L1554" s="85"/>
    </row>
    <row r="1555" spans="9:12" s="56" customFormat="1">
      <c r="I1555" s="2"/>
      <c r="J1555" s="2"/>
      <c r="K1555" s="85"/>
      <c r="L1555" s="85"/>
    </row>
    <row r="1556" spans="9:12" s="56" customFormat="1">
      <c r="I1556" s="2"/>
      <c r="J1556" s="2"/>
      <c r="K1556" s="85"/>
      <c r="L1556" s="85"/>
    </row>
    <row r="1557" spans="9:12" s="56" customFormat="1">
      <c r="I1557" s="2"/>
      <c r="J1557" s="2"/>
      <c r="K1557" s="85"/>
      <c r="L1557" s="85"/>
    </row>
    <row r="1558" spans="9:12" s="56" customFormat="1">
      <c r="I1558" s="2"/>
      <c r="J1558" s="2"/>
      <c r="K1558" s="85"/>
      <c r="L1558" s="85"/>
    </row>
    <row r="1559" spans="9:12" s="56" customFormat="1">
      <c r="I1559" s="2"/>
      <c r="J1559" s="2"/>
      <c r="K1559" s="85"/>
      <c r="L1559" s="85"/>
    </row>
    <row r="1560" spans="9:12" s="56" customFormat="1">
      <c r="I1560" s="2"/>
      <c r="J1560" s="2"/>
      <c r="K1560" s="85"/>
      <c r="L1560" s="85"/>
    </row>
    <row r="1561" spans="9:12" s="56" customFormat="1">
      <c r="I1561" s="2"/>
      <c r="J1561" s="2"/>
      <c r="K1561" s="85"/>
      <c r="L1561" s="85"/>
    </row>
    <row r="1562" spans="9:12" s="56" customFormat="1">
      <c r="I1562" s="2"/>
      <c r="J1562" s="2"/>
      <c r="K1562" s="85"/>
      <c r="L1562" s="85"/>
    </row>
    <row r="1563" spans="9:12" s="56" customFormat="1">
      <c r="I1563" s="2"/>
      <c r="J1563" s="2"/>
      <c r="K1563" s="85"/>
      <c r="L1563" s="85"/>
    </row>
    <row r="1564" spans="9:12" s="56" customFormat="1">
      <c r="I1564" s="2"/>
      <c r="J1564" s="2"/>
      <c r="K1564" s="85"/>
      <c r="L1564" s="85"/>
    </row>
    <row r="1565" spans="9:12" s="56" customFormat="1">
      <c r="I1565" s="2"/>
      <c r="J1565" s="2"/>
      <c r="K1565" s="85"/>
      <c r="L1565" s="85"/>
    </row>
    <row r="1566" spans="9:12" s="56" customFormat="1">
      <c r="I1566" s="2"/>
      <c r="J1566" s="2"/>
      <c r="K1566" s="85"/>
      <c r="L1566" s="85"/>
    </row>
    <row r="1567" spans="9:12" s="56" customFormat="1">
      <c r="I1567" s="2"/>
      <c r="J1567" s="2"/>
      <c r="K1567" s="85"/>
      <c r="L1567" s="85"/>
    </row>
    <row r="1568" spans="9:12" s="56" customFormat="1">
      <c r="I1568" s="2"/>
      <c r="J1568" s="2"/>
      <c r="K1568" s="85"/>
      <c r="L1568" s="85"/>
    </row>
    <row r="1569" spans="9:12" s="56" customFormat="1">
      <c r="I1569" s="2"/>
      <c r="J1569" s="2"/>
      <c r="K1569" s="85"/>
      <c r="L1569" s="85"/>
    </row>
    <row r="1570" spans="9:12" s="56" customFormat="1">
      <c r="I1570" s="2"/>
      <c r="J1570" s="2"/>
      <c r="K1570" s="85"/>
      <c r="L1570" s="85"/>
    </row>
    <row r="1571" spans="9:12" s="56" customFormat="1">
      <c r="I1571" s="2"/>
      <c r="J1571" s="2"/>
      <c r="K1571" s="85"/>
      <c r="L1571" s="85"/>
    </row>
    <row r="1572" spans="9:12" s="56" customFormat="1">
      <c r="I1572" s="2"/>
      <c r="J1572" s="2"/>
      <c r="K1572" s="85"/>
      <c r="L1572" s="85"/>
    </row>
    <row r="1573" spans="9:12" s="56" customFormat="1">
      <c r="I1573" s="2"/>
      <c r="J1573" s="2"/>
      <c r="K1573" s="85"/>
      <c r="L1573" s="85"/>
    </row>
    <row r="1574" spans="9:12" s="56" customFormat="1">
      <c r="I1574" s="2"/>
      <c r="J1574" s="2"/>
      <c r="K1574" s="85"/>
      <c r="L1574" s="85"/>
    </row>
    <row r="1575" spans="9:12" s="56" customFormat="1">
      <c r="I1575" s="2"/>
      <c r="J1575" s="2"/>
      <c r="K1575" s="85"/>
      <c r="L1575" s="85"/>
    </row>
    <row r="1576" spans="9:12" s="56" customFormat="1">
      <c r="I1576" s="2"/>
      <c r="J1576" s="2"/>
      <c r="K1576" s="85"/>
      <c r="L1576" s="85"/>
    </row>
    <row r="1577" spans="9:12" s="56" customFormat="1">
      <c r="I1577" s="2"/>
      <c r="J1577" s="2"/>
      <c r="K1577" s="85"/>
      <c r="L1577" s="85"/>
    </row>
    <row r="1578" spans="9:12" s="56" customFormat="1">
      <c r="I1578" s="2"/>
      <c r="J1578" s="2"/>
      <c r="K1578" s="85"/>
      <c r="L1578" s="85"/>
    </row>
    <row r="1579" spans="9:12" s="56" customFormat="1">
      <c r="I1579" s="2"/>
      <c r="J1579" s="2"/>
      <c r="K1579" s="85"/>
      <c r="L1579" s="85"/>
    </row>
    <row r="1580" spans="9:12" s="56" customFormat="1">
      <c r="I1580" s="2"/>
      <c r="J1580" s="2"/>
      <c r="K1580" s="85"/>
      <c r="L1580" s="85"/>
    </row>
    <row r="1581" spans="9:12" s="56" customFormat="1">
      <c r="I1581" s="2"/>
      <c r="J1581" s="2"/>
      <c r="K1581" s="85"/>
      <c r="L1581" s="85"/>
    </row>
    <row r="1582" spans="9:12" s="56" customFormat="1">
      <c r="I1582" s="2"/>
      <c r="J1582" s="2"/>
      <c r="K1582" s="85"/>
      <c r="L1582" s="85"/>
    </row>
    <row r="1583" spans="9:12" s="56" customFormat="1">
      <c r="I1583" s="2"/>
      <c r="J1583" s="2"/>
      <c r="K1583" s="85"/>
      <c r="L1583" s="85"/>
    </row>
    <row r="1584" spans="9:12" s="56" customFormat="1">
      <c r="I1584" s="2"/>
      <c r="J1584" s="2"/>
      <c r="K1584" s="85"/>
      <c r="L1584" s="85"/>
    </row>
    <row r="1585" spans="9:12" s="56" customFormat="1">
      <c r="I1585" s="2"/>
      <c r="J1585" s="2"/>
      <c r="K1585" s="85"/>
      <c r="L1585" s="85"/>
    </row>
    <row r="1586" spans="9:12" s="56" customFormat="1">
      <c r="I1586" s="2"/>
      <c r="J1586" s="2"/>
      <c r="K1586" s="85"/>
      <c r="L1586" s="85"/>
    </row>
    <row r="1587" spans="9:12" s="56" customFormat="1">
      <c r="I1587" s="2"/>
      <c r="J1587" s="2"/>
      <c r="K1587" s="85"/>
      <c r="L1587" s="85"/>
    </row>
    <row r="1588" spans="9:12" s="56" customFormat="1">
      <c r="I1588" s="2"/>
      <c r="J1588" s="2"/>
      <c r="K1588" s="85"/>
      <c r="L1588" s="85"/>
    </row>
    <row r="1589" spans="9:12" s="56" customFormat="1">
      <c r="I1589" s="2"/>
      <c r="J1589" s="2"/>
      <c r="K1589" s="85"/>
      <c r="L1589" s="85"/>
    </row>
    <row r="1590" spans="9:12" s="56" customFormat="1">
      <c r="I1590" s="2"/>
      <c r="J1590" s="2"/>
      <c r="K1590" s="85"/>
      <c r="L1590" s="85"/>
    </row>
    <row r="1591" spans="9:12" s="56" customFormat="1">
      <c r="I1591" s="2"/>
      <c r="J1591" s="2"/>
      <c r="K1591" s="85"/>
      <c r="L1591" s="85"/>
    </row>
    <row r="1592" spans="9:12" s="56" customFormat="1">
      <c r="I1592" s="2"/>
      <c r="J1592" s="2"/>
      <c r="K1592" s="85"/>
      <c r="L1592" s="85"/>
    </row>
    <row r="1593" spans="9:12" s="56" customFormat="1">
      <c r="I1593" s="2"/>
      <c r="J1593" s="2"/>
      <c r="K1593" s="85"/>
      <c r="L1593" s="85"/>
    </row>
    <row r="1594" spans="9:12" s="56" customFormat="1">
      <c r="I1594" s="2"/>
      <c r="J1594" s="2"/>
      <c r="K1594" s="85"/>
      <c r="L1594" s="85"/>
    </row>
    <row r="1595" spans="9:12" s="56" customFormat="1">
      <c r="I1595" s="2"/>
      <c r="J1595" s="2"/>
      <c r="K1595" s="85"/>
      <c r="L1595" s="85"/>
    </row>
    <row r="1596" spans="9:12" s="56" customFormat="1">
      <c r="I1596" s="2"/>
      <c r="J1596" s="2"/>
      <c r="K1596" s="85"/>
      <c r="L1596" s="85"/>
    </row>
    <row r="1597" spans="9:12" s="56" customFormat="1">
      <c r="I1597" s="2"/>
      <c r="J1597" s="2"/>
      <c r="K1597" s="85"/>
      <c r="L1597" s="85"/>
    </row>
    <row r="1598" spans="9:12" s="56" customFormat="1">
      <c r="I1598" s="2"/>
      <c r="J1598" s="2"/>
      <c r="K1598" s="85"/>
      <c r="L1598" s="85"/>
    </row>
    <row r="1599" spans="9:12" s="56" customFormat="1">
      <c r="I1599" s="2"/>
      <c r="J1599" s="2"/>
      <c r="K1599" s="85"/>
      <c r="L1599" s="85"/>
    </row>
    <row r="1600" spans="9:12" s="56" customFormat="1">
      <c r="I1600" s="2"/>
      <c r="J1600" s="2"/>
      <c r="K1600" s="85"/>
      <c r="L1600" s="85"/>
    </row>
    <row r="1601" spans="9:12" s="56" customFormat="1">
      <c r="I1601" s="2"/>
      <c r="J1601" s="2"/>
      <c r="K1601" s="85"/>
      <c r="L1601" s="85"/>
    </row>
    <row r="1602" spans="9:12" s="56" customFormat="1">
      <c r="I1602" s="2"/>
      <c r="J1602" s="2"/>
      <c r="K1602" s="85"/>
      <c r="L1602" s="85"/>
    </row>
    <row r="1603" spans="9:12" s="56" customFormat="1">
      <c r="I1603" s="2"/>
      <c r="J1603" s="2"/>
      <c r="K1603" s="85"/>
      <c r="L1603" s="85"/>
    </row>
    <row r="1604" spans="9:12" s="56" customFormat="1">
      <c r="I1604" s="2"/>
      <c r="J1604" s="2"/>
      <c r="K1604" s="85"/>
      <c r="L1604" s="85"/>
    </row>
    <row r="1605" spans="9:12" s="56" customFormat="1">
      <c r="I1605" s="2"/>
      <c r="J1605" s="2"/>
      <c r="K1605" s="85"/>
      <c r="L1605" s="85"/>
    </row>
    <row r="1606" spans="9:12" s="56" customFormat="1">
      <c r="I1606" s="2"/>
      <c r="J1606" s="2"/>
      <c r="K1606" s="85"/>
      <c r="L1606" s="85"/>
    </row>
    <row r="1607" spans="9:12" s="56" customFormat="1">
      <c r="I1607" s="2"/>
      <c r="J1607" s="2"/>
      <c r="K1607" s="85"/>
      <c r="L1607" s="85"/>
    </row>
    <row r="1608" spans="9:12" s="56" customFormat="1">
      <c r="I1608" s="2"/>
      <c r="J1608" s="2"/>
      <c r="K1608" s="85"/>
      <c r="L1608" s="85"/>
    </row>
    <row r="1609" spans="9:12" s="56" customFormat="1">
      <c r="I1609" s="2"/>
      <c r="J1609" s="2"/>
      <c r="K1609" s="85"/>
      <c r="L1609" s="85"/>
    </row>
    <row r="1610" spans="9:12" s="56" customFormat="1">
      <c r="I1610" s="2"/>
      <c r="J1610" s="2"/>
      <c r="K1610" s="85"/>
      <c r="L1610" s="85"/>
    </row>
    <row r="1611" spans="9:12" s="56" customFormat="1">
      <c r="I1611" s="2"/>
      <c r="J1611" s="2"/>
      <c r="K1611" s="85"/>
      <c r="L1611" s="85"/>
    </row>
    <row r="1612" spans="9:12" s="56" customFormat="1">
      <c r="I1612" s="2"/>
      <c r="J1612" s="2"/>
      <c r="K1612" s="85"/>
      <c r="L1612" s="85"/>
    </row>
    <row r="1613" spans="9:12" s="56" customFormat="1">
      <c r="I1613" s="2"/>
      <c r="J1613" s="2"/>
      <c r="K1613" s="85"/>
      <c r="L1613" s="85"/>
    </row>
    <row r="1614" spans="9:12" s="56" customFormat="1">
      <c r="I1614" s="2"/>
      <c r="J1614" s="2"/>
      <c r="K1614" s="85"/>
      <c r="L1614" s="85"/>
    </row>
    <row r="1615" spans="9:12" s="56" customFormat="1">
      <c r="I1615" s="2"/>
      <c r="J1615" s="2"/>
      <c r="K1615" s="85"/>
      <c r="L1615" s="85"/>
    </row>
    <row r="1616" spans="9:12" s="56" customFormat="1">
      <c r="I1616" s="2"/>
      <c r="J1616" s="2"/>
      <c r="K1616" s="85"/>
      <c r="L1616" s="85"/>
    </row>
    <row r="1617" spans="9:12" s="56" customFormat="1">
      <c r="I1617" s="2"/>
      <c r="J1617" s="2"/>
      <c r="K1617" s="85"/>
      <c r="L1617" s="85"/>
    </row>
    <row r="1618" spans="9:12" s="56" customFormat="1">
      <c r="I1618" s="2"/>
      <c r="J1618" s="2"/>
      <c r="K1618" s="85"/>
      <c r="L1618" s="85"/>
    </row>
    <row r="1619" spans="9:12" s="56" customFormat="1">
      <c r="I1619" s="2"/>
      <c r="J1619" s="2"/>
      <c r="K1619" s="85"/>
      <c r="L1619" s="85"/>
    </row>
    <row r="1620" spans="9:12" s="56" customFormat="1">
      <c r="I1620" s="2"/>
      <c r="J1620" s="2"/>
      <c r="K1620" s="85"/>
      <c r="L1620" s="85"/>
    </row>
    <row r="1621" spans="9:12" s="56" customFormat="1">
      <c r="I1621" s="2"/>
      <c r="J1621" s="2"/>
      <c r="K1621" s="85"/>
      <c r="L1621" s="85"/>
    </row>
    <row r="1622" spans="9:12" s="56" customFormat="1">
      <c r="I1622" s="2"/>
      <c r="J1622" s="2"/>
      <c r="K1622" s="85"/>
      <c r="L1622" s="85"/>
    </row>
    <row r="1623" spans="9:12" s="56" customFormat="1">
      <c r="I1623" s="2"/>
      <c r="J1623" s="2"/>
      <c r="K1623" s="85"/>
      <c r="L1623" s="85"/>
    </row>
    <row r="1624" spans="9:12" s="56" customFormat="1">
      <c r="I1624" s="2"/>
      <c r="J1624" s="2"/>
      <c r="K1624" s="85"/>
      <c r="L1624" s="85"/>
    </row>
    <row r="1625" spans="9:12" s="56" customFormat="1">
      <c r="I1625" s="2"/>
      <c r="J1625" s="2"/>
      <c r="K1625" s="85"/>
      <c r="L1625" s="85"/>
    </row>
    <row r="1626" spans="9:12" s="56" customFormat="1">
      <c r="I1626" s="2"/>
      <c r="J1626" s="2"/>
      <c r="K1626" s="85"/>
      <c r="L1626" s="85"/>
    </row>
    <row r="1627" spans="9:12" s="56" customFormat="1">
      <c r="I1627" s="2"/>
      <c r="J1627" s="2"/>
      <c r="K1627" s="85"/>
      <c r="L1627" s="85"/>
    </row>
    <row r="1628" spans="9:12" s="56" customFormat="1">
      <c r="I1628" s="2"/>
      <c r="J1628" s="2"/>
      <c r="K1628" s="85"/>
      <c r="L1628" s="85"/>
    </row>
    <row r="1629" spans="9:12" s="56" customFormat="1">
      <c r="I1629" s="2"/>
      <c r="J1629" s="2"/>
      <c r="K1629" s="85"/>
      <c r="L1629" s="85"/>
    </row>
    <row r="1630" spans="9:12" s="56" customFormat="1">
      <c r="I1630" s="2"/>
      <c r="J1630" s="2"/>
      <c r="K1630" s="85"/>
      <c r="L1630" s="85"/>
    </row>
    <row r="1631" spans="9:12" s="56" customFormat="1">
      <c r="I1631" s="2"/>
      <c r="J1631" s="2"/>
      <c r="K1631" s="85"/>
      <c r="L1631" s="85"/>
    </row>
    <row r="1632" spans="9:12" s="56" customFormat="1">
      <c r="I1632" s="2"/>
      <c r="J1632" s="2"/>
      <c r="K1632" s="85"/>
      <c r="L1632" s="85"/>
    </row>
    <row r="1633" spans="9:12" s="56" customFormat="1">
      <c r="I1633" s="2"/>
      <c r="J1633" s="2"/>
      <c r="K1633" s="85"/>
      <c r="L1633" s="85"/>
    </row>
    <row r="1634" spans="9:12" s="56" customFormat="1">
      <c r="I1634" s="2"/>
      <c r="J1634" s="2"/>
      <c r="K1634" s="85"/>
      <c r="L1634" s="85"/>
    </row>
    <row r="1635" spans="9:12" s="56" customFormat="1">
      <c r="I1635" s="2"/>
      <c r="J1635" s="2"/>
      <c r="K1635" s="85"/>
      <c r="L1635" s="85"/>
    </row>
    <row r="1636" spans="9:12" s="56" customFormat="1">
      <c r="I1636" s="2"/>
      <c r="J1636" s="2"/>
      <c r="K1636" s="85"/>
      <c r="L1636" s="85"/>
    </row>
    <row r="1637" spans="9:12" s="56" customFormat="1">
      <c r="I1637" s="2"/>
      <c r="J1637" s="2"/>
      <c r="K1637" s="85"/>
      <c r="L1637" s="85"/>
    </row>
    <row r="1638" spans="9:12" s="56" customFormat="1">
      <c r="I1638" s="2"/>
      <c r="J1638" s="2"/>
      <c r="K1638" s="85"/>
      <c r="L1638" s="85"/>
    </row>
    <row r="1639" spans="9:12" s="56" customFormat="1">
      <c r="I1639" s="2"/>
      <c r="J1639" s="2"/>
      <c r="K1639" s="85"/>
      <c r="L1639" s="85"/>
    </row>
    <row r="1640" spans="9:12" s="56" customFormat="1">
      <c r="I1640" s="2"/>
      <c r="J1640" s="2"/>
      <c r="K1640" s="85"/>
      <c r="L1640" s="85"/>
    </row>
    <row r="1641" spans="9:12" s="56" customFormat="1">
      <c r="I1641" s="2"/>
      <c r="J1641" s="2"/>
      <c r="K1641" s="85"/>
      <c r="L1641" s="85"/>
    </row>
    <row r="1642" spans="9:12" s="56" customFormat="1">
      <c r="I1642" s="2"/>
      <c r="J1642" s="2"/>
      <c r="K1642" s="85"/>
      <c r="L1642" s="85"/>
    </row>
    <row r="1643" spans="9:12" s="56" customFormat="1">
      <c r="I1643" s="2"/>
      <c r="J1643" s="2"/>
      <c r="K1643" s="85"/>
      <c r="L1643" s="85"/>
    </row>
    <row r="1644" spans="9:12" s="56" customFormat="1">
      <c r="I1644" s="2"/>
      <c r="J1644" s="2"/>
      <c r="K1644" s="85"/>
      <c r="L1644" s="85"/>
    </row>
    <row r="1645" spans="9:12" s="56" customFormat="1">
      <c r="I1645" s="2"/>
      <c r="J1645" s="2"/>
      <c r="K1645" s="85"/>
      <c r="L1645" s="85"/>
    </row>
    <row r="1646" spans="9:12" s="56" customFormat="1">
      <c r="I1646" s="2"/>
      <c r="J1646" s="2"/>
      <c r="K1646" s="85"/>
      <c r="L1646" s="85"/>
    </row>
    <row r="1647" spans="9:12" s="56" customFormat="1">
      <c r="I1647" s="2"/>
      <c r="J1647" s="2"/>
      <c r="K1647" s="85"/>
      <c r="L1647" s="85"/>
    </row>
    <row r="1648" spans="9:12" s="56" customFormat="1">
      <c r="I1648" s="2"/>
      <c r="J1648" s="2"/>
      <c r="K1648" s="85"/>
      <c r="L1648" s="85"/>
    </row>
    <row r="1649" spans="9:12" s="56" customFormat="1">
      <c r="I1649" s="2"/>
      <c r="J1649" s="2"/>
      <c r="K1649" s="85"/>
      <c r="L1649" s="85"/>
    </row>
    <row r="1650" spans="9:12" s="56" customFormat="1">
      <c r="I1650" s="2"/>
      <c r="J1650" s="2"/>
      <c r="K1650" s="85"/>
      <c r="L1650" s="85"/>
    </row>
    <row r="1651" spans="9:12" s="56" customFormat="1">
      <c r="I1651" s="2"/>
      <c r="J1651" s="2"/>
      <c r="K1651" s="85"/>
      <c r="L1651" s="85"/>
    </row>
    <row r="1652" spans="9:12" s="56" customFormat="1">
      <c r="I1652" s="2"/>
      <c r="J1652" s="2"/>
      <c r="K1652" s="85"/>
      <c r="L1652" s="85"/>
    </row>
    <row r="1653" spans="9:12" s="56" customFormat="1">
      <c r="I1653" s="2"/>
      <c r="J1653" s="2"/>
      <c r="K1653" s="85"/>
      <c r="L1653" s="85"/>
    </row>
    <row r="1654" spans="9:12" s="56" customFormat="1">
      <c r="I1654" s="2"/>
      <c r="J1654" s="2"/>
      <c r="K1654" s="85"/>
      <c r="L1654" s="85"/>
    </row>
    <row r="1655" spans="9:12" s="56" customFormat="1">
      <c r="I1655" s="2"/>
      <c r="J1655" s="2"/>
      <c r="K1655" s="85"/>
      <c r="L1655" s="85"/>
    </row>
    <row r="1656" spans="9:12" s="56" customFormat="1">
      <c r="I1656" s="2"/>
      <c r="J1656" s="2"/>
      <c r="K1656" s="85"/>
      <c r="L1656" s="85"/>
    </row>
    <row r="1657" spans="9:12" s="56" customFormat="1">
      <c r="I1657" s="2"/>
      <c r="J1657" s="2"/>
      <c r="K1657" s="85"/>
      <c r="L1657" s="85"/>
    </row>
    <row r="1658" spans="9:12" s="56" customFormat="1">
      <c r="I1658" s="2"/>
      <c r="J1658" s="2"/>
      <c r="K1658" s="85"/>
      <c r="L1658" s="85"/>
    </row>
    <row r="1659" spans="9:12" s="56" customFormat="1">
      <c r="I1659" s="2"/>
      <c r="J1659" s="2"/>
      <c r="K1659" s="85"/>
      <c r="L1659" s="85"/>
    </row>
    <row r="1660" spans="9:12" s="56" customFormat="1">
      <c r="I1660" s="2"/>
      <c r="J1660" s="2"/>
      <c r="K1660" s="85"/>
      <c r="L1660" s="85"/>
    </row>
    <row r="1661" spans="9:12" s="56" customFormat="1">
      <c r="I1661" s="2"/>
      <c r="J1661" s="2"/>
      <c r="K1661" s="85"/>
      <c r="L1661" s="85"/>
    </row>
    <row r="1662" spans="9:12" s="56" customFormat="1">
      <c r="I1662" s="2"/>
      <c r="J1662" s="2"/>
      <c r="K1662" s="85"/>
      <c r="L1662" s="85"/>
    </row>
    <row r="1663" spans="9:12" s="56" customFormat="1">
      <c r="I1663" s="2"/>
      <c r="J1663" s="2"/>
      <c r="K1663" s="85"/>
      <c r="L1663" s="85"/>
    </row>
    <row r="1664" spans="9:12" s="56" customFormat="1">
      <c r="I1664" s="2"/>
      <c r="J1664" s="2"/>
      <c r="K1664" s="85"/>
      <c r="L1664" s="85"/>
    </row>
    <row r="1665" spans="9:12" s="56" customFormat="1">
      <c r="I1665" s="2"/>
      <c r="J1665" s="2"/>
      <c r="K1665" s="85"/>
      <c r="L1665" s="85"/>
    </row>
    <row r="1666" spans="9:12" s="56" customFormat="1">
      <c r="I1666" s="2"/>
      <c r="J1666" s="2"/>
      <c r="K1666" s="85"/>
      <c r="L1666" s="85"/>
    </row>
    <row r="1667" spans="9:12" s="56" customFormat="1">
      <c r="I1667" s="2"/>
      <c r="J1667" s="2"/>
      <c r="K1667" s="85"/>
      <c r="L1667" s="85"/>
    </row>
    <row r="1668" spans="9:12" s="56" customFormat="1">
      <c r="I1668" s="2"/>
      <c r="J1668" s="2"/>
      <c r="K1668" s="85"/>
      <c r="L1668" s="85"/>
    </row>
    <row r="1669" spans="9:12" s="56" customFormat="1">
      <c r="I1669" s="2"/>
      <c r="J1669" s="2"/>
      <c r="K1669" s="85"/>
      <c r="L1669" s="85"/>
    </row>
    <row r="1670" spans="9:12" s="56" customFormat="1">
      <c r="I1670" s="2"/>
      <c r="J1670" s="2"/>
      <c r="K1670" s="85"/>
      <c r="L1670" s="85"/>
    </row>
    <row r="1671" spans="9:12" s="56" customFormat="1">
      <c r="I1671" s="2"/>
      <c r="J1671" s="2"/>
      <c r="K1671" s="85"/>
      <c r="L1671" s="85"/>
    </row>
    <row r="1672" spans="9:12" s="56" customFormat="1">
      <c r="I1672" s="2"/>
      <c r="J1672" s="2"/>
      <c r="K1672" s="85"/>
      <c r="L1672" s="85"/>
    </row>
    <row r="1673" spans="9:12" s="56" customFormat="1">
      <c r="I1673" s="2"/>
      <c r="J1673" s="2"/>
      <c r="K1673" s="85"/>
      <c r="L1673" s="85"/>
    </row>
    <row r="1674" spans="9:12" s="56" customFormat="1">
      <c r="I1674" s="2"/>
      <c r="J1674" s="2"/>
      <c r="K1674" s="85"/>
      <c r="L1674" s="85"/>
    </row>
    <row r="1675" spans="9:12" s="56" customFormat="1">
      <c r="I1675" s="2"/>
      <c r="J1675" s="2"/>
      <c r="K1675" s="85"/>
      <c r="L1675" s="85"/>
    </row>
    <row r="1676" spans="9:12" s="56" customFormat="1">
      <c r="I1676" s="2"/>
      <c r="J1676" s="2"/>
      <c r="K1676" s="85"/>
      <c r="L1676" s="85"/>
    </row>
    <row r="1677" spans="9:12" s="56" customFormat="1">
      <c r="I1677" s="2"/>
      <c r="J1677" s="2"/>
      <c r="K1677" s="85"/>
      <c r="L1677" s="85"/>
    </row>
    <row r="1678" spans="9:12" s="56" customFormat="1">
      <c r="I1678" s="2"/>
      <c r="J1678" s="2"/>
      <c r="K1678" s="85"/>
      <c r="L1678" s="85"/>
    </row>
    <row r="1679" spans="9:12" s="56" customFormat="1">
      <c r="I1679" s="2"/>
      <c r="J1679" s="2"/>
      <c r="K1679" s="85"/>
      <c r="L1679" s="85"/>
    </row>
    <row r="1680" spans="9:12" s="56" customFormat="1">
      <c r="I1680" s="2"/>
      <c r="J1680" s="2"/>
      <c r="K1680" s="85"/>
      <c r="L1680" s="85"/>
    </row>
    <row r="1681" spans="9:12" s="56" customFormat="1">
      <c r="I1681" s="2"/>
      <c r="J1681" s="2"/>
      <c r="K1681" s="85"/>
      <c r="L1681" s="85"/>
    </row>
    <row r="1682" spans="9:12" s="56" customFormat="1">
      <c r="I1682" s="2"/>
      <c r="J1682" s="2"/>
      <c r="K1682" s="85"/>
      <c r="L1682" s="85"/>
    </row>
    <row r="1683" spans="9:12" s="56" customFormat="1">
      <c r="I1683" s="2"/>
      <c r="J1683" s="2"/>
      <c r="K1683" s="85"/>
      <c r="L1683" s="85"/>
    </row>
    <row r="1684" spans="9:12" s="56" customFormat="1">
      <c r="I1684" s="2"/>
      <c r="J1684" s="2"/>
      <c r="K1684" s="85"/>
      <c r="L1684" s="85"/>
    </row>
    <row r="1685" spans="9:12" s="56" customFormat="1">
      <c r="I1685" s="2"/>
      <c r="J1685" s="2"/>
      <c r="K1685" s="85"/>
      <c r="L1685" s="85"/>
    </row>
    <row r="1686" spans="9:12" s="56" customFormat="1">
      <c r="I1686" s="2"/>
      <c r="J1686" s="2"/>
      <c r="K1686" s="85"/>
      <c r="L1686" s="85"/>
    </row>
    <row r="1687" spans="9:12" s="56" customFormat="1">
      <c r="I1687" s="2"/>
      <c r="J1687" s="2"/>
      <c r="K1687" s="85"/>
      <c r="L1687" s="85"/>
    </row>
    <row r="1688" spans="9:12" s="56" customFormat="1">
      <c r="I1688" s="2"/>
      <c r="J1688" s="2"/>
      <c r="K1688" s="85"/>
      <c r="L1688" s="85"/>
    </row>
    <row r="1689" spans="9:12" s="56" customFormat="1">
      <c r="I1689" s="2"/>
      <c r="J1689" s="2"/>
      <c r="K1689" s="85"/>
      <c r="L1689" s="85"/>
    </row>
    <row r="1690" spans="9:12" s="56" customFormat="1">
      <c r="I1690" s="2"/>
      <c r="J1690" s="2"/>
      <c r="K1690" s="85"/>
      <c r="L1690" s="85"/>
    </row>
    <row r="1691" spans="9:12" s="56" customFormat="1">
      <c r="I1691" s="2"/>
      <c r="J1691" s="2"/>
      <c r="K1691" s="85"/>
      <c r="L1691" s="85"/>
    </row>
    <row r="1692" spans="9:12" s="56" customFormat="1">
      <c r="I1692" s="2"/>
      <c r="J1692" s="2"/>
      <c r="K1692" s="85"/>
      <c r="L1692" s="85"/>
    </row>
    <row r="1693" spans="9:12" s="56" customFormat="1">
      <c r="I1693" s="2"/>
      <c r="J1693" s="2"/>
      <c r="K1693" s="85"/>
      <c r="L1693" s="85"/>
    </row>
    <row r="1694" spans="9:12" s="56" customFormat="1">
      <c r="I1694" s="2"/>
      <c r="J1694" s="2"/>
      <c r="K1694" s="85"/>
      <c r="L1694" s="85"/>
    </row>
    <row r="1695" spans="9:12" s="56" customFormat="1">
      <c r="I1695" s="2"/>
      <c r="J1695" s="2"/>
      <c r="K1695" s="85"/>
      <c r="L1695" s="85"/>
    </row>
    <row r="1696" spans="9:12" s="56" customFormat="1">
      <c r="I1696" s="2"/>
      <c r="J1696" s="2"/>
      <c r="K1696" s="85"/>
      <c r="L1696" s="85"/>
    </row>
    <row r="1697" spans="9:12" s="56" customFormat="1">
      <c r="I1697" s="2"/>
      <c r="J1697" s="2"/>
      <c r="K1697" s="85"/>
      <c r="L1697" s="85"/>
    </row>
    <row r="1698" spans="9:12" s="56" customFormat="1">
      <c r="I1698" s="2"/>
      <c r="J1698" s="2"/>
      <c r="K1698" s="85"/>
      <c r="L1698" s="85"/>
    </row>
    <row r="1699" spans="9:12" s="56" customFormat="1">
      <c r="I1699" s="2"/>
      <c r="J1699" s="2"/>
      <c r="K1699" s="85"/>
      <c r="L1699" s="85"/>
    </row>
    <row r="1700" spans="9:12" s="56" customFormat="1">
      <c r="I1700" s="2"/>
      <c r="J1700" s="2"/>
      <c r="K1700" s="85"/>
      <c r="L1700" s="85"/>
    </row>
    <row r="1701" spans="9:12" s="56" customFormat="1">
      <c r="I1701" s="2"/>
      <c r="J1701" s="2"/>
      <c r="K1701" s="85"/>
      <c r="L1701" s="85"/>
    </row>
    <row r="1702" spans="9:12" s="56" customFormat="1">
      <c r="I1702" s="2"/>
      <c r="J1702" s="2"/>
      <c r="K1702" s="85"/>
      <c r="L1702" s="85"/>
    </row>
    <row r="1703" spans="9:12" s="56" customFormat="1">
      <c r="I1703" s="2"/>
      <c r="J1703" s="2"/>
      <c r="K1703" s="85"/>
      <c r="L1703" s="85"/>
    </row>
    <row r="1704" spans="9:12" s="56" customFormat="1">
      <c r="I1704" s="2"/>
      <c r="J1704" s="2"/>
      <c r="K1704" s="85"/>
      <c r="L1704" s="85"/>
    </row>
    <row r="1705" spans="9:12" s="56" customFormat="1">
      <c r="I1705" s="2"/>
      <c r="J1705" s="2"/>
      <c r="K1705" s="85"/>
      <c r="L1705" s="85"/>
    </row>
    <row r="1706" spans="9:12" s="56" customFormat="1">
      <c r="I1706" s="2"/>
      <c r="J1706" s="2"/>
      <c r="K1706" s="85"/>
      <c r="L1706" s="85"/>
    </row>
    <row r="1707" spans="9:12" s="56" customFormat="1">
      <c r="I1707" s="2"/>
      <c r="J1707" s="2"/>
      <c r="K1707" s="85"/>
      <c r="L1707" s="85"/>
    </row>
    <row r="1708" spans="9:12" s="56" customFormat="1">
      <c r="I1708" s="2"/>
      <c r="J1708" s="2"/>
      <c r="K1708" s="85"/>
      <c r="L1708" s="85"/>
    </row>
    <row r="1709" spans="9:12" s="56" customFormat="1">
      <c r="I1709" s="2"/>
      <c r="J1709" s="2"/>
      <c r="K1709" s="85"/>
      <c r="L1709" s="85"/>
    </row>
    <row r="1710" spans="9:12" s="56" customFormat="1">
      <c r="I1710" s="2"/>
      <c r="J1710" s="2"/>
      <c r="K1710" s="85"/>
      <c r="L1710" s="85"/>
    </row>
    <row r="1711" spans="9:12" s="56" customFormat="1">
      <c r="I1711" s="2"/>
      <c r="J1711" s="2"/>
      <c r="K1711" s="85"/>
      <c r="L1711" s="85"/>
    </row>
    <row r="1712" spans="9:12" s="56" customFormat="1">
      <c r="I1712" s="2"/>
      <c r="J1712" s="2"/>
      <c r="K1712" s="85"/>
      <c r="L1712" s="85"/>
    </row>
    <row r="1713" spans="9:12" s="56" customFormat="1">
      <c r="I1713" s="2"/>
      <c r="J1713" s="2"/>
      <c r="K1713" s="85"/>
      <c r="L1713" s="85"/>
    </row>
    <row r="1714" spans="9:12" s="56" customFormat="1">
      <c r="I1714" s="2"/>
      <c r="J1714" s="2"/>
      <c r="K1714" s="85"/>
      <c r="L1714" s="85"/>
    </row>
    <row r="1715" spans="9:12" s="56" customFormat="1">
      <c r="I1715" s="2"/>
      <c r="J1715" s="2"/>
      <c r="K1715" s="85"/>
      <c r="L1715" s="85"/>
    </row>
    <row r="1716" spans="9:12" s="56" customFormat="1">
      <c r="I1716" s="2"/>
      <c r="J1716" s="2"/>
      <c r="K1716" s="85"/>
      <c r="L1716" s="85"/>
    </row>
    <row r="1717" spans="9:12" s="56" customFormat="1">
      <c r="I1717" s="2"/>
      <c r="J1717" s="2"/>
      <c r="K1717" s="85"/>
      <c r="L1717" s="85"/>
    </row>
    <row r="1718" spans="9:12" s="56" customFormat="1">
      <c r="I1718" s="2"/>
      <c r="J1718" s="2"/>
      <c r="K1718" s="85"/>
      <c r="L1718" s="85"/>
    </row>
    <row r="1719" spans="9:12" s="56" customFormat="1">
      <c r="I1719" s="2"/>
      <c r="J1719" s="2"/>
      <c r="K1719" s="85"/>
      <c r="L1719" s="85"/>
    </row>
    <row r="1720" spans="9:12" s="56" customFormat="1">
      <c r="I1720" s="2"/>
      <c r="J1720" s="2"/>
      <c r="K1720" s="85"/>
      <c r="L1720" s="85"/>
    </row>
    <row r="1721" spans="9:12" s="56" customFormat="1">
      <c r="I1721" s="2"/>
      <c r="J1721" s="2"/>
      <c r="K1721" s="85"/>
      <c r="L1721" s="85"/>
    </row>
    <row r="1722" spans="9:12" s="56" customFormat="1">
      <c r="I1722" s="2"/>
      <c r="J1722" s="2"/>
      <c r="K1722" s="85"/>
      <c r="L1722" s="85"/>
    </row>
    <row r="1723" spans="9:12" s="56" customFormat="1">
      <c r="I1723" s="2"/>
      <c r="J1723" s="2"/>
      <c r="K1723" s="85"/>
      <c r="L1723" s="85"/>
    </row>
    <row r="1724" spans="9:12" s="56" customFormat="1">
      <c r="I1724" s="2"/>
      <c r="J1724" s="2"/>
      <c r="K1724" s="85"/>
      <c r="L1724" s="85"/>
    </row>
    <row r="1725" spans="9:12" s="56" customFormat="1">
      <c r="I1725" s="2"/>
      <c r="J1725" s="2"/>
      <c r="K1725" s="85"/>
      <c r="L1725" s="85"/>
    </row>
    <row r="1726" spans="9:12" s="56" customFormat="1">
      <c r="I1726" s="2"/>
      <c r="J1726" s="2"/>
      <c r="K1726" s="85"/>
      <c r="L1726" s="85"/>
    </row>
    <row r="1727" spans="9:12" s="56" customFormat="1">
      <c r="I1727" s="2"/>
      <c r="J1727" s="2"/>
      <c r="K1727" s="85"/>
      <c r="L1727" s="85"/>
    </row>
    <row r="1728" spans="9:12" s="56" customFormat="1">
      <c r="I1728" s="2"/>
      <c r="J1728" s="2"/>
      <c r="K1728" s="85"/>
      <c r="L1728" s="85"/>
    </row>
    <row r="1729" spans="9:12" s="56" customFormat="1">
      <c r="I1729" s="2"/>
      <c r="J1729" s="2"/>
      <c r="K1729" s="85"/>
      <c r="L1729" s="85"/>
    </row>
    <row r="1730" spans="9:12" s="56" customFormat="1">
      <c r="I1730" s="2"/>
      <c r="J1730" s="2"/>
      <c r="K1730" s="85"/>
      <c r="L1730" s="85"/>
    </row>
    <row r="1731" spans="9:12" s="56" customFormat="1">
      <c r="I1731" s="2"/>
      <c r="J1731" s="2"/>
      <c r="K1731" s="85"/>
      <c r="L1731" s="85"/>
    </row>
    <row r="1732" spans="9:12" s="56" customFormat="1">
      <c r="I1732" s="2"/>
      <c r="J1732" s="2"/>
      <c r="K1732" s="85"/>
      <c r="L1732" s="85"/>
    </row>
    <row r="1733" spans="9:12" s="56" customFormat="1">
      <c r="I1733" s="2"/>
      <c r="J1733" s="2"/>
      <c r="K1733" s="85"/>
      <c r="L1733" s="85"/>
    </row>
    <row r="1734" spans="9:12" s="56" customFormat="1">
      <c r="I1734" s="2"/>
      <c r="J1734" s="2"/>
      <c r="K1734" s="85"/>
      <c r="L1734" s="85"/>
    </row>
    <row r="1735" spans="9:12" s="56" customFormat="1">
      <c r="I1735" s="2"/>
      <c r="J1735" s="2"/>
      <c r="K1735" s="85"/>
      <c r="L1735" s="85"/>
    </row>
    <row r="1736" spans="9:12" s="56" customFormat="1">
      <c r="I1736" s="2"/>
      <c r="J1736" s="2"/>
      <c r="K1736" s="85"/>
      <c r="L1736" s="85"/>
    </row>
    <row r="1737" spans="9:12" s="56" customFormat="1">
      <c r="I1737" s="2"/>
      <c r="J1737" s="2"/>
      <c r="K1737" s="85"/>
      <c r="L1737" s="85"/>
    </row>
    <row r="1738" spans="9:12" s="56" customFormat="1">
      <c r="I1738" s="2"/>
      <c r="J1738" s="2"/>
      <c r="K1738" s="85"/>
      <c r="L1738" s="85"/>
    </row>
    <row r="1739" spans="9:12" s="56" customFormat="1">
      <c r="I1739" s="2"/>
      <c r="J1739" s="2"/>
      <c r="K1739" s="85"/>
      <c r="L1739" s="85"/>
    </row>
    <row r="1740" spans="9:12" s="56" customFormat="1">
      <c r="I1740" s="2"/>
      <c r="J1740" s="2"/>
      <c r="K1740" s="85"/>
      <c r="L1740" s="85"/>
    </row>
    <row r="1741" spans="9:12" s="56" customFormat="1">
      <c r="I1741" s="2"/>
      <c r="J1741" s="2"/>
      <c r="K1741" s="85"/>
      <c r="L1741" s="85"/>
    </row>
    <row r="1742" spans="9:12" s="56" customFormat="1">
      <c r="I1742" s="2"/>
      <c r="J1742" s="2"/>
      <c r="K1742" s="85"/>
      <c r="L1742" s="85"/>
    </row>
    <row r="1743" spans="9:12" s="56" customFormat="1">
      <c r="I1743" s="2"/>
      <c r="J1743" s="2"/>
      <c r="K1743" s="85"/>
      <c r="L1743" s="85"/>
    </row>
    <row r="1744" spans="9:12" s="56" customFormat="1">
      <c r="I1744" s="2"/>
      <c r="J1744" s="2"/>
      <c r="K1744" s="85"/>
      <c r="L1744" s="85"/>
    </row>
    <row r="1745" spans="9:12" s="56" customFormat="1">
      <c r="I1745" s="2"/>
      <c r="J1745" s="2"/>
      <c r="K1745" s="85"/>
      <c r="L1745" s="85"/>
    </row>
    <row r="1746" spans="9:12" s="56" customFormat="1">
      <c r="I1746" s="2"/>
      <c r="J1746" s="2"/>
      <c r="K1746" s="85"/>
      <c r="L1746" s="85"/>
    </row>
    <row r="1747" spans="9:12" s="56" customFormat="1">
      <c r="I1747" s="2"/>
      <c r="J1747" s="2"/>
      <c r="K1747" s="85"/>
      <c r="L1747" s="85"/>
    </row>
    <row r="1748" spans="9:12" s="56" customFormat="1">
      <c r="I1748" s="2"/>
      <c r="J1748" s="2"/>
      <c r="K1748" s="85"/>
      <c r="L1748" s="85"/>
    </row>
    <row r="1749" spans="9:12" s="56" customFormat="1">
      <c r="I1749" s="2"/>
      <c r="J1749" s="2"/>
      <c r="K1749" s="85"/>
      <c r="L1749" s="85"/>
    </row>
    <row r="1750" spans="9:12" s="56" customFormat="1">
      <c r="I1750" s="2"/>
      <c r="J1750" s="2"/>
      <c r="K1750" s="85"/>
      <c r="L1750" s="85"/>
    </row>
    <row r="1751" spans="9:12" s="56" customFormat="1">
      <c r="I1751" s="2"/>
      <c r="J1751" s="2"/>
      <c r="K1751" s="85"/>
      <c r="L1751" s="85"/>
    </row>
    <row r="1752" spans="9:12" s="56" customFormat="1">
      <c r="I1752" s="2"/>
      <c r="J1752" s="2"/>
      <c r="K1752" s="85"/>
      <c r="L1752" s="85"/>
    </row>
    <row r="1753" spans="9:12" s="56" customFormat="1">
      <c r="I1753" s="2"/>
      <c r="J1753" s="2"/>
      <c r="K1753" s="85"/>
      <c r="L1753" s="85"/>
    </row>
    <row r="1754" spans="9:12" s="56" customFormat="1">
      <c r="I1754" s="2"/>
      <c r="J1754" s="2"/>
      <c r="K1754" s="85"/>
      <c r="L1754" s="85"/>
    </row>
    <row r="1755" spans="9:12" s="56" customFormat="1">
      <c r="I1755" s="2"/>
      <c r="J1755" s="2"/>
      <c r="K1755" s="85"/>
      <c r="L1755" s="85"/>
    </row>
    <row r="1756" spans="9:12" s="56" customFormat="1">
      <c r="I1756" s="2"/>
      <c r="J1756" s="2"/>
      <c r="K1756" s="85"/>
      <c r="L1756" s="85"/>
    </row>
    <row r="1757" spans="9:12" s="56" customFormat="1">
      <c r="I1757" s="2"/>
      <c r="J1757" s="2"/>
      <c r="K1757" s="85"/>
      <c r="L1757" s="85"/>
    </row>
    <row r="1758" spans="9:12" s="56" customFormat="1">
      <c r="I1758" s="2"/>
      <c r="J1758" s="2"/>
      <c r="K1758" s="85"/>
      <c r="L1758" s="85"/>
    </row>
    <row r="1759" spans="9:12" s="56" customFormat="1">
      <c r="I1759" s="2"/>
      <c r="J1759" s="2"/>
      <c r="K1759" s="85"/>
      <c r="L1759" s="85"/>
    </row>
    <row r="1760" spans="9:12" s="56" customFormat="1">
      <c r="I1760" s="2"/>
      <c r="J1760" s="2"/>
      <c r="K1760" s="85"/>
      <c r="L1760" s="85"/>
    </row>
    <row r="1761" spans="9:12" s="56" customFormat="1">
      <c r="I1761" s="2"/>
      <c r="J1761" s="2"/>
      <c r="K1761" s="85"/>
      <c r="L1761" s="85"/>
    </row>
    <row r="1762" spans="9:12" s="56" customFormat="1">
      <c r="I1762" s="2"/>
      <c r="J1762" s="2"/>
      <c r="K1762" s="85"/>
      <c r="L1762" s="85"/>
    </row>
    <row r="1763" spans="9:12" s="56" customFormat="1">
      <c r="I1763" s="2"/>
      <c r="J1763" s="2"/>
      <c r="K1763" s="85"/>
      <c r="L1763" s="85"/>
    </row>
    <row r="1764" spans="9:12" s="56" customFormat="1">
      <c r="I1764" s="2"/>
      <c r="J1764" s="2"/>
      <c r="K1764" s="85"/>
      <c r="L1764" s="85"/>
    </row>
    <row r="1765" spans="9:12" s="56" customFormat="1">
      <c r="I1765" s="2"/>
      <c r="J1765" s="2"/>
      <c r="K1765" s="85"/>
      <c r="L1765" s="85"/>
    </row>
    <row r="1766" spans="9:12" s="56" customFormat="1">
      <c r="I1766" s="2"/>
      <c r="J1766" s="2"/>
      <c r="K1766" s="85"/>
      <c r="L1766" s="85"/>
    </row>
    <row r="1767" spans="9:12" s="56" customFormat="1">
      <c r="I1767" s="2"/>
      <c r="J1767" s="2"/>
      <c r="K1767" s="85"/>
      <c r="L1767" s="85"/>
    </row>
    <row r="1768" spans="9:12" s="56" customFormat="1">
      <c r="I1768" s="2"/>
      <c r="J1768" s="2"/>
      <c r="K1768" s="85"/>
      <c r="L1768" s="85"/>
    </row>
    <row r="1769" spans="9:12" s="56" customFormat="1">
      <c r="I1769" s="2"/>
      <c r="J1769" s="2"/>
      <c r="K1769" s="85"/>
      <c r="L1769" s="85"/>
    </row>
    <row r="1770" spans="9:12" s="56" customFormat="1">
      <c r="I1770" s="2"/>
      <c r="J1770" s="2"/>
      <c r="K1770" s="85"/>
      <c r="L1770" s="85"/>
    </row>
    <row r="1771" spans="9:12" s="56" customFormat="1">
      <c r="I1771" s="2"/>
      <c r="J1771" s="2"/>
      <c r="K1771" s="85"/>
      <c r="L1771" s="85"/>
    </row>
    <row r="1772" spans="9:12" s="56" customFormat="1">
      <c r="I1772" s="2"/>
      <c r="J1772" s="2"/>
      <c r="K1772" s="85"/>
      <c r="L1772" s="85"/>
    </row>
    <row r="1773" spans="9:12" s="56" customFormat="1">
      <c r="I1773" s="2"/>
      <c r="J1773" s="2"/>
      <c r="K1773" s="85"/>
      <c r="L1773" s="85"/>
    </row>
    <row r="1774" spans="9:12" s="56" customFormat="1">
      <c r="I1774" s="2"/>
      <c r="J1774" s="2"/>
      <c r="K1774" s="85"/>
      <c r="L1774" s="85"/>
    </row>
    <row r="1775" spans="9:12" s="56" customFormat="1">
      <c r="I1775" s="2"/>
      <c r="J1775" s="2"/>
      <c r="K1775" s="85"/>
      <c r="L1775" s="85"/>
    </row>
    <row r="1776" spans="9:12" s="56" customFormat="1">
      <c r="I1776" s="2"/>
      <c r="J1776" s="2"/>
      <c r="K1776" s="85"/>
      <c r="L1776" s="85"/>
    </row>
    <row r="1777" spans="9:12" s="56" customFormat="1">
      <c r="I1777" s="2"/>
      <c r="J1777" s="2"/>
      <c r="K1777" s="85"/>
      <c r="L1777" s="85"/>
    </row>
    <row r="1778" spans="9:12" s="56" customFormat="1">
      <c r="I1778" s="2"/>
      <c r="J1778" s="2"/>
      <c r="K1778" s="85"/>
      <c r="L1778" s="85"/>
    </row>
    <row r="1779" spans="9:12" s="56" customFormat="1">
      <c r="I1779" s="2"/>
      <c r="J1779" s="2"/>
      <c r="K1779" s="85"/>
      <c r="L1779" s="85"/>
    </row>
    <row r="1780" spans="9:12" s="56" customFormat="1">
      <c r="I1780" s="2"/>
      <c r="J1780" s="2"/>
      <c r="K1780" s="85"/>
      <c r="L1780" s="85"/>
    </row>
    <row r="1781" spans="9:12" s="56" customFormat="1">
      <c r="I1781" s="2"/>
      <c r="J1781" s="2"/>
      <c r="K1781" s="85"/>
      <c r="L1781" s="85"/>
    </row>
    <row r="1782" spans="9:12" s="56" customFormat="1">
      <c r="I1782" s="2"/>
      <c r="J1782" s="2"/>
      <c r="K1782" s="85"/>
      <c r="L1782" s="85"/>
    </row>
    <row r="1783" spans="9:12" s="56" customFormat="1">
      <c r="I1783" s="2"/>
      <c r="J1783" s="2"/>
      <c r="K1783" s="85"/>
      <c r="L1783" s="85"/>
    </row>
    <row r="1784" spans="9:12" s="56" customFormat="1">
      <c r="I1784" s="2"/>
      <c r="J1784" s="2"/>
      <c r="K1784" s="85"/>
      <c r="L1784" s="85"/>
    </row>
    <row r="1785" spans="9:12" s="56" customFormat="1">
      <c r="I1785" s="2"/>
      <c r="J1785" s="2"/>
      <c r="K1785" s="85"/>
      <c r="L1785" s="85"/>
    </row>
    <row r="1786" spans="9:12" s="56" customFormat="1">
      <c r="I1786" s="2"/>
      <c r="J1786" s="2"/>
      <c r="K1786" s="85"/>
      <c r="L1786" s="85"/>
    </row>
    <row r="1787" spans="9:12" s="56" customFormat="1">
      <c r="I1787" s="2"/>
      <c r="J1787" s="2"/>
      <c r="K1787" s="85"/>
      <c r="L1787" s="85"/>
    </row>
    <row r="1788" spans="9:12" s="56" customFormat="1">
      <c r="I1788" s="2"/>
      <c r="J1788" s="2"/>
      <c r="K1788" s="85"/>
      <c r="L1788" s="85"/>
    </row>
    <row r="1789" spans="9:12" s="56" customFormat="1">
      <c r="I1789" s="2"/>
      <c r="J1789" s="2"/>
      <c r="K1789" s="85"/>
      <c r="L1789" s="85"/>
    </row>
    <row r="1790" spans="9:12" s="56" customFormat="1">
      <c r="I1790" s="2"/>
      <c r="J1790" s="2"/>
      <c r="K1790" s="85"/>
      <c r="L1790" s="85"/>
    </row>
    <row r="1791" spans="9:12" s="56" customFormat="1">
      <c r="I1791" s="2"/>
      <c r="J1791" s="2"/>
      <c r="K1791" s="85"/>
      <c r="L1791" s="85"/>
    </row>
    <row r="1792" spans="9:12" s="56" customFormat="1">
      <c r="I1792" s="2"/>
      <c r="J1792" s="2"/>
      <c r="K1792" s="85"/>
      <c r="L1792" s="85"/>
    </row>
    <row r="1793" spans="9:12" s="56" customFormat="1">
      <c r="I1793" s="2"/>
      <c r="J1793" s="2"/>
      <c r="K1793" s="85"/>
      <c r="L1793" s="85"/>
    </row>
    <row r="1794" spans="9:12" s="56" customFormat="1">
      <c r="I1794" s="2"/>
      <c r="J1794" s="2"/>
      <c r="K1794" s="85"/>
      <c r="L1794" s="85"/>
    </row>
    <row r="1795" spans="9:12" s="56" customFormat="1">
      <c r="I1795" s="2"/>
      <c r="J1795" s="2"/>
      <c r="K1795" s="85"/>
      <c r="L1795" s="85"/>
    </row>
    <row r="1796" spans="9:12" s="56" customFormat="1">
      <c r="I1796" s="2"/>
      <c r="J1796" s="2"/>
      <c r="K1796" s="85"/>
      <c r="L1796" s="85"/>
    </row>
    <row r="1797" spans="9:12" s="56" customFormat="1">
      <c r="I1797" s="2"/>
      <c r="J1797" s="2"/>
      <c r="K1797" s="85"/>
      <c r="L1797" s="85"/>
    </row>
    <row r="1798" spans="9:12" s="56" customFormat="1">
      <c r="I1798" s="2"/>
      <c r="J1798" s="2"/>
      <c r="K1798" s="85"/>
      <c r="L1798" s="85"/>
    </row>
    <row r="1799" spans="9:12" s="56" customFormat="1">
      <c r="I1799" s="2"/>
      <c r="J1799" s="2"/>
      <c r="K1799" s="85"/>
      <c r="L1799" s="85"/>
    </row>
    <row r="1800" spans="9:12" s="56" customFormat="1">
      <c r="I1800" s="2"/>
      <c r="J1800" s="2"/>
      <c r="K1800" s="85"/>
      <c r="L1800" s="85"/>
    </row>
    <row r="1801" spans="9:12" s="56" customFormat="1">
      <c r="I1801" s="2"/>
      <c r="J1801" s="2"/>
      <c r="K1801" s="85"/>
      <c r="L1801" s="85"/>
    </row>
    <row r="1802" spans="9:12" s="56" customFormat="1">
      <c r="I1802" s="2"/>
      <c r="J1802" s="2"/>
      <c r="K1802" s="85"/>
      <c r="L1802" s="85"/>
    </row>
    <row r="1803" spans="9:12" s="56" customFormat="1">
      <c r="I1803" s="2"/>
      <c r="J1803" s="2"/>
      <c r="K1803" s="85"/>
      <c r="L1803" s="85"/>
    </row>
    <row r="1804" spans="9:12" s="56" customFormat="1">
      <c r="I1804" s="2"/>
      <c r="J1804" s="2"/>
      <c r="K1804" s="85"/>
      <c r="L1804" s="85"/>
    </row>
    <row r="1805" spans="9:12" s="56" customFormat="1">
      <c r="I1805" s="2"/>
      <c r="J1805" s="2"/>
      <c r="K1805" s="85"/>
      <c r="L1805" s="85"/>
    </row>
    <row r="1806" spans="9:12" s="56" customFormat="1">
      <c r="I1806" s="2"/>
      <c r="J1806" s="2"/>
      <c r="K1806" s="85"/>
      <c r="L1806" s="85"/>
    </row>
    <row r="1807" spans="9:12" s="56" customFormat="1">
      <c r="I1807" s="2"/>
      <c r="J1807" s="2"/>
      <c r="K1807" s="85"/>
      <c r="L1807" s="85"/>
    </row>
    <row r="1808" spans="9:12" s="56" customFormat="1">
      <c r="I1808" s="2"/>
      <c r="J1808" s="2"/>
      <c r="K1808" s="85"/>
      <c r="L1808" s="85"/>
    </row>
    <row r="1809" spans="9:12" s="56" customFormat="1">
      <c r="I1809" s="2"/>
      <c r="J1809" s="2"/>
      <c r="K1809" s="85"/>
      <c r="L1809" s="85"/>
    </row>
    <row r="1810" spans="9:12" s="56" customFormat="1">
      <c r="I1810" s="2"/>
      <c r="J1810" s="2"/>
      <c r="K1810" s="85"/>
      <c r="L1810" s="85"/>
    </row>
    <row r="1811" spans="9:12" s="56" customFormat="1">
      <c r="I1811" s="2"/>
      <c r="J1811" s="2"/>
      <c r="K1811" s="85"/>
      <c r="L1811" s="85"/>
    </row>
    <row r="1812" spans="9:12" s="56" customFormat="1">
      <c r="I1812" s="2"/>
      <c r="J1812" s="2"/>
      <c r="K1812" s="85"/>
      <c r="L1812" s="85"/>
    </row>
    <row r="1813" spans="9:12" s="56" customFormat="1">
      <c r="I1813" s="2"/>
      <c r="J1813" s="2"/>
      <c r="K1813" s="85"/>
      <c r="L1813" s="85"/>
    </row>
    <row r="1814" spans="9:12" s="56" customFormat="1">
      <c r="I1814" s="2"/>
      <c r="J1814" s="2"/>
      <c r="K1814" s="85"/>
      <c r="L1814" s="85"/>
    </row>
    <row r="1815" spans="9:12" s="56" customFormat="1">
      <c r="I1815" s="2"/>
      <c r="J1815" s="2"/>
      <c r="K1815" s="85"/>
      <c r="L1815" s="85"/>
    </row>
    <row r="1816" spans="9:12" s="56" customFormat="1">
      <c r="I1816" s="2"/>
      <c r="J1816" s="2"/>
      <c r="K1816" s="85"/>
      <c r="L1816" s="85"/>
    </row>
    <row r="1817" spans="9:12" s="56" customFormat="1">
      <c r="I1817" s="2"/>
      <c r="J1817" s="2"/>
      <c r="K1817" s="85"/>
      <c r="L1817" s="85"/>
    </row>
    <row r="1818" spans="9:12" s="56" customFormat="1">
      <c r="I1818" s="2"/>
      <c r="J1818" s="2"/>
      <c r="K1818" s="85"/>
      <c r="L1818" s="85"/>
    </row>
    <row r="1819" spans="9:12" s="56" customFormat="1">
      <c r="I1819" s="2"/>
      <c r="J1819" s="2"/>
      <c r="K1819" s="85"/>
      <c r="L1819" s="85"/>
    </row>
    <row r="1820" spans="9:12" s="56" customFormat="1">
      <c r="I1820" s="2"/>
      <c r="J1820" s="2"/>
      <c r="K1820" s="85"/>
      <c r="L1820" s="85"/>
    </row>
    <row r="1821" spans="9:12" s="56" customFormat="1">
      <c r="I1821" s="2"/>
      <c r="J1821" s="2"/>
      <c r="K1821" s="85"/>
      <c r="L1821" s="85"/>
    </row>
    <row r="1822" spans="9:12" s="56" customFormat="1">
      <c r="I1822" s="2"/>
      <c r="J1822" s="2"/>
      <c r="K1822" s="85"/>
      <c r="L1822" s="85"/>
    </row>
    <row r="1823" spans="9:12" s="56" customFormat="1">
      <c r="I1823" s="2"/>
      <c r="J1823" s="2"/>
      <c r="K1823" s="85"/>
      <c r="L1823" s="85"/>
    </row>
    <row r="1824" spans="9:12" s="56" customFormat="1">
      <c r="I1824" s="2"/>
      <c r="J1824" s="2"/>
      <c r="K1824" s="85"/>
      <c r="L1824" s="85"/>
    </row>
    <row r="1825" spans="9:12" s="56" customFormat="1">
      <c r="I1825" s="2"/>
      <c r="J1825" s="2"/>
      <c r="K1825" s="85"/>
      <c r="L1825" s="85"/>
    </row>
    <row r="1826" spans="9:12" s="56" customFormat="1">
      <c r="I1826" s="2"/>
      <c r="J1826" s="2"/>
      <c r="K1826" s="85"/>
      <c r="L1826" s="85"/>
    </row>
    <row r="1827" spans="9:12" s="56" customFormat="1">
      <c r="I1827" s="2"/>
      <c r="J1827" s="2"/>
      <c r="K1827" s="85"/>
      <c r="L1827" s="85"/>
    </row>
    <row r="1828" spans="9:12" s="56" customFormat="1">
      <c r="I1828" s="2"/>
      <c r="J1828" s="2"/>
      <c r="K1828" s="85"/>
      <c r="L1828" s="85"/>
    </row>
    <row r="1829" spans="9:12" s="56" customFormat="1">
      <c r="I1829" s="2"/>
      <c r="J1829" s="2"/>
      <c r="K1829" s="85"/>
      <c r="L1829" s="85"/>
    </row>
    <row r="1830" spans="9:12" s="56" customFormat="1">
      <c r="I1830" s="2"/>
      <c r="J1830" s="2"/>
      <c r="K1830" s="85"/>
      <c r="L1830" s="85"/>
    </row>
    <row r="1831" spans="9:12" s="56" customFormat="1">
      <c r="I1831" s="2"/>
      <c r="J1831" s="2"/>
      <c r="K1831" s="85"/>
      <c r="L1831" s="85"/>
    </row>
    <row r="1832" spans="9:12" s="56" customFormat="1">
      <c r="I1832" s="2"/>
      <c r="J1832" s="2"/>
      <c r="K1832" s="85"/>
      <c r="L1832" s="85"/>
    </row>
    <row r="1833" spans="9:12" s="56" customFormat="1">
      <c r="I1833" s="2"/>
      <c r="J1833" s="2"/>
      <c r="K1833" s="85"/>
      <c r="L1833" s="85"/>
    </row>
    <row r="1834" spans="9:12" s="56" customFormat="1">
      <c r="I1834" s="2"/>
      <c r="J1834" s="2"/>
      <c r="K1834" s="85"/>
      <c r="L1834" s="85"/>
    </row>
    <row r="1835" spans="9:12" s="56" customFormat="1">
      <c r="I1835" s="2"/>
      <c r="J1835" s="2"/>
      <c r="K1835" s="85"/>
      <c r="L1835" s="85"/>
    </row>
    <row r="1836" spans="9:12" s="56" customFormat="1">
      <c r="I1836" s="2"/>
      <c r="J1836" s="2"/>
      <c r="K1836" s="85"/>
      <c r="L1836" s="85"/>
    </row>
    <row r="1837" spans="9:12" s="56" customFormat="1">
      <c r="I1837" s="2"/>
      <c r="J1837" s="2"/>
      <c r="K1837" s="85"/>
      <c r="L1837" s="85"/>
    </row>
    <row r="1838" spans="9:12" s="56" customFormat="1">
      <c r="I1838" s="2"/>
      <c r="J1838" s="2"/>
      <c r="K1838" s="85"/>
      <c r="L1838" s="85"/>
    </row>
    <row r="1839" spans="9:12" s="56" customFormat="1">
      <c r="I1839" s="2"/>
      <c r="J1839" s="2"/>
      <c r="K1839" s="85"/>
      <c r="L1839" s="85"/>
    </row>
    <row r="1840" spans="9:12" s="56" customFormat="1">
      <c r="I1840" s="2"/>
      <c r="J1840" s="2"/>
      <c r="K1840" s="85"/>
      <c r="L1840" s="85"/>
    </row>
    <row r="1841" spans="9:12" s="56" customFormat="1">
      <c r="I1841" s="2"/>
      <c r="J1841" s="2"/>
      <c r="K1841" s="85"/>
      <c r="L1841" s="85"/>
    </row>
    <row r="1842" spans="9:12" s="56" customFormat="1">
      <c r="I1842" s="2"/>
      <c r="J1842" s="2"/>
      <c r="K1842" s="85"/>
      <c r="L1842" s="85"/>
    </row>
    <row r="1843" spans="9:12" s="56" customFormat="1">
      <c r="I1843" s="2"/>
      <c r="J1843" s="2"/>
      <c r="K1843" s="85"/>
      <c r="L1843" s="85"/>
    </row>
    <row r="1844" spans="9:12" s="56" customFormat="1">
      <c r="I1844" s="2"/>
      <c r="J1844" s="2"/>
      <c r="K1844" s="85"/>
      <c r="L1844" s="85"/>
    </row>
    <row r="1845" spans="9:12" s="56" customFormat="1">
      <c r="I1845" s="2"/>
      <c r="J1845" s="2"/>
      <c r="K1845" s="85"/>
      <c r="L1845" s="85"/>
    </row>
    <row r="1846" spans="9:12" s="56" customFormat="1">
      <c r="I1846" s="2"/>
      <c r="J1846" s="2"/>
      <c r="K1846" s="85"/>
      <c r="L1846" s="85"/>
    </row>
    <row r="1847" spans="9:12" s="56" customFormat="1">
      <c r="I1847" s="2"/>
      <c r="J1847" s="2"/>
      <c r="K1847" s="85"/>
      <c r="L1847" s="85"/>
    </row>
    <row r="1848" spans="9:12" s="56" customFormat="1">
      <c r="I1848" s="2"/>
      <c r="J1848" s="2"/>
      <c r="K1848" s="85"/>
      <c r="L1848" s="85"/>
    </row>
    <row r="1849" spans="9:12" s="56" customFormat="1">
      <c r="I1849" s="2"/>
      <c r="J1849" s="2"/>
      <c r="K1849" s="85"/>
      <c r="L1849" s="85"/>
    </row>
    <row r="1850" spans="9:12" s="56" customFormat="1">
      <c r="I1850" s="2"/>
      <c r="J1850" s="2"/>
      <c r="K1850" s="85"/>
      <c r="L1850" s="85"/>
    </row>
    <row r="1851" spans="9:12" s="56" customFormat="1">
      <c r="I1851" s="2"/>
      <c r="J1851" s="2"/>
      <c r="K1851" s="85"/>
      <c r="L1851" s="85"/>
    </row>
    <row r="1852" spans="9:12" s="56" customFormat="1">
      <c r="I1852" s="2"/>
      <c r="J1852" s="2"/>
      <c r="K1852" s="85"/>
      <c r="L1852" s="85"/>
    </row>
    <row r="1853" spans="9:12" s="56" customFormat="1">
      <c r="I1853" s="2"/>
      <c r="J1853" s="2"/>
      <c r="K1853" s="85"/>
      <c r="L1853" s="85"/>
    </row>
    <row r="1854" spans="9:12" s="56" customFormat="1">
      <c r="I1854" s="2"/>
      <c r="J1854" s="2"/>
      <c r="K1854" s="85"/>
      <c r="L1854" s="85"/>
    </row>
    <row r="1855" spans="9:12" s="56" customFormat="1">
      <c r="I1855" s="2"/>
      <c r="J1855" s="2"/>
      <c r="K1855" s="85"/>
      <c r="L1855" s="85"/>
    </row>
    <row r="1856" spans="9:12" s="56" customFormat="1">
      <c r="I1856" s="2"/>
      <c r="J1856" s="2"/>
      <c r="K1856" s="85"/>
      <c r="L1856" s="85"/>
    </row>
    <row r="1857" spans="9:12" s="56" customFormat="1">
      <c r="I1857" s="2"/>
      <c r="J1857" s="2"/>
      <c r="K1857" s="85"/>
      <c r="L1857" s="85"/>
    </row>
    <row r="1858" spans="9:12" s="56" customFormat="1">
      <c r="I1858" s="2"/>
      <c r="J1858" s="2"/>
      <c r="K1858" s="85"/>
      <c r="L1858" s="85"/>
    </row>
    <row r="1859" spans="9:12" s="56" customFormat="1">
      <c r="I1859" s="2"/>
      <c r="J1859" s="2"/>
      <c r="K1859" s="85"/>
      <c r="L1859" s="85"/>
    </row>
    <row r="1860" spans="9:12" s="56" customFormat="1">
      <c r="I1860" s="2"/>
      <c r="J1860" s="2"/>
      <c r="K1860" s="85"/>
      <c r="L1860" s="85"/>
    </row>
    <row r="1861" spans="9:12" s="56" customFormat="1">
      <c r="I1861" s="2"/>
      <c r="J1861" s="2"/>
      <c r="K1861" s="85"/>
      <c r="L1861" s="85"/>
    </row>
    <row r="1862" spans="9:12" s="56" customFormat="1">
      <c r="I1862" s="2"/>
      <c r="J1862" s="2"/>
      <c r="K1862" s="85"/>
      <c r="L1862" s="85"/>
    </row>
    <row r="1863" spans="9:12" s="56" customFormat="1">
      <c r="I1863" s="2"/>
      <c r="J1863" s="2"/>
      <c r="K1863" s="85"/>
      <c r="L1863" s="85"/>
    </row>
    <row r="1864" spans="9:12" s="56" customFormat="1">
      <c r="I1864" s="2"/>
      <c r="J1864" s="2"/>
      <c r="K1864" s="85"/>
      <c r="L1864" s="85"/>
    </row>
    <row r="1865" spans="9:12" s="56" customFormat="1">
      <c r="I1865" s="2"/>
      <c r="J1865" s="2"/>
      <c r="K1865" s="85"/>
      <c r="L1865" s="85"/>
    </row>
    <row r="1866" spans="9:12" s="56" customFormat="1">
      <c r="I1866" s="2"/>
      <c r="J1866" s="2"/>
      <c r="K1866" s="85"/>
      <c r="L1866" s="85"/>
    </row>
    <row r="1867" spans="9:12" s="56" customFormat="1">
      <c r="I1867" s="2"/>
      <c r="J1867" s="2"/>
      <c r="K1867" s="85"/>
      <c r="L1867" s="85"/>
    </row>
    <row r="1868" spans="9:12" s="56" customFormat="1">
      <c r="I1868" s="2"/>
      <c r="J1868" s="2"/>
      <c r="K1868" s="85"/>
      <c r="L1868" s="85"/>
    </row>
    <row r="1869" spans="9:12" s="56" customFormat="1">
      <c r="I1869" s="2"/>
      <c r="J1869" s="2"/>
      <c r="K1869" s="85"/>
      <c r="L1869" s="85"/>
    </row>
    <row r="1870" spans="9:12" s="56" customFormat="1">
      <c r="I1870" s="2"/>
      <c r="J1870" s="2"/>
      <c r="K1870" s="85"/>
      <c r="L1870" s="85"/>
    </row>
    <row r="1871" spans="9:12" s="56" customFormat="1">
      <c r="I1871" s="2"/>
      <c r="J1871" s="2"/>
      <c r="K1871" s="85"/>
      <c r="L1871" s="85"/>
    </row>
    <row r="1872" spans="9:12" s="56" customFormat="1">
      <c r="I1872" s="2"/>
      <c r="J1872" s="2"/>
      <c r="K1872" s="85"/>
      <c r="L1872" s="85"/>
    </row>
    <row r="1873" spans="9:12" s="56" customFormat="1">
      <c r="I1873" s="2"/>
      <c r="J1873" s="2"/>
      <c r="K1873" s="85"/>
      <c r="L1873" s="85"/>
    </row>
    <row r="1874" spans="9:12" s="56" customFormat="1">
      <c r="I1874" s="2"/>
      <c r="J1874" s="2"/>
      <c r="K1874" s="85"/>
      <c r="L1874" s="85"/>
    </row>
    <row r="1875" spans="9:12" s="56" customFormat="1">
      <c r="I1875" s="2"/>
      <c r="J1875" s="2"/>
      <c r="K1875" s="85"/>
      <c r="L1875" s="85"/>
    </row>
    <row r="1876" spans="9:12" s="56" customFormat="1">
      <c r="I1876" s="2"/>
      <c r="J1876" s="2"/>
      <c r="K1876" s="85"/>
      <c r="L1876" s="85"/>
    </row>
    <row r="1877" spans="9:12" s="56" customFormat="1">
      <c r="I1877" s="2"/>
      <c r="J1877" s="2"/>
      <c r="K1877" s="85"/>
      <c r="L1877" s="85"/>
    </row>
    <row r="1878" spans="9:12" s="56" customFormat="1">
      <c r="I1878" s="2"/>
      <c r="J1878" s="2"/>
      <c r="K1878" s="85"/>
      <c r="L1878" s="85"/>
    </row>
    <row r="1879" spans="9:12" s="56" customFormat="1">
      <c r="I1879" s="2"/>
      <c r="J1879" s="2"/>
      <c r="K1879" s="85"/>
      <c r="L1879" s="85"/>
    </row>
    <row r="1880" spans="9:12" s="56" customFormat="1">
      <c r="I1880" s="2"/>
      <c r="J1880" s="2"/>
      <c r="K1880" s="85"/>
      <c r="L1880" s="85"/>
    </row>
    <row r="1881" spans="9:12" s="56" customFormat="1">
      <c r="I1881" s="2"/>
      <c r="J1881" s="2"/>
      <c r="K1881" s="85"/>
      <c r="L1881" s="85"/>
    </row>
    <row r="1882" spans="9:12" s="56" customFormat="1">
      <c r="I1882" s="2"/>
      <c r="J1882" s="2"/>
      <c r="K1882" s="85"/>
      <c r="L1882" s="85"/>
    </row>
    <row r="1883" spans="9:12" s="56" customFormat="1">
      <c r="I1883" s="2"/>
      <c r="J1883" s="2"/>
      <c r="K1883" s="85"/>
      <c r="L1883" s="85"/>
    </row>
    <row r="1884" spans="9:12" s="56" customFormat="1">
      <c r="I1884" s="2"/>
      <c r="J1884" s="2"/>
      <c r="K1884" s="85"/>
      <c r="L1884" s="85"/>
    </row>
    <row r="1885" spans="9:12" s="56" customFormat="1">
      <c r="I1885" s="2"/>
      <c r="J1885" s="2"/>
      <c r="K1885" s="85"/>
      <c r="L1885" s="85"/>
    </row>
    <row r="1886" spans="9:12" s="56" customFormat="1">
      <c r="I1886" s="2"/>
      <c r="J1886" s="2"/>
      <c r="K1886" s="85"/>
      <c r="L1886" s="85"/>
    </row>
    <row r="1887" spans="9:12" s="56" customFormat="1">
      <c r="I1887" s="2"/>
      <c r="J1887" s="2"/>
      <c r="K1887" s="85"/>
      <c r="L1887" s="85"/>
    </row>
    <row r="1888" spans="9:12" s="56" customFormat="1">
      <c r="I1888" s="2"/>
      <c r="J1888" s="2"/>
      <c r="K1888" s="85"/>
      <c r="L1888" s="85"/>
    </row>
    <row r="1889" spans="9:12" s="56" customFormat="1">
      <c r="I1889" s="2"/>
      <c r="J1889" s="2"/>
      <c r="K1889" s="85"/>
      <c r="L1889" s="85"/>
    </row>
    <row r="1890" spans="9:12" s="56" customFormat="1">
      <c r="I1890" s="2"/>
      <c r="J1890" s="2"/>
      <c r="K1890" s="85"/>
      <c r="L1890" s="85"/>
    </row>
    <row r="1891" spans="9:12" s="56" customFormat="1">
      <c r="I1891" s="2"/>
      <c r="J1891" s="2"/>
      <c r="K1891" s="85"/>
      <c r="L1891" s="85"/>
    </row>
    <row r="1892" spans="9:12" s="56" customFormat="1">
      <c r="I1892" s="2"/>
      <c r="J1892" s="2"/>
      <c r="K1892" s="85"/>
      <c r="L1892" s="85"/>
    </row>
    <row r="1893" spans="9:12" s="56" customFormat="1">
      <c r="I1893" s="2"/>
      <c r="J1893" s="2"/>
      <c r="K1893" s="85"/>
      <c r="L1893" s="85"/>
    </row>
    <row r="1894" spans="9:12" s="56" customFormat="1">
      <c r="I1894" s="2"/>
      <c r="J1894" s="2"/>
      <c r="K1894" s="85"/>
      <c r="L1894" s="85"/>
    </row>
    <row r="1895" spans="9:12" s="56" customFormat="1">
      <c r="I1895" s="2"/>
      <c r="J1895" s="2"/>
      <c r="K1895" s="85"/>
      <c r="L1895" s="85"/>
    </row>
    <row r="1896" spans="9:12" s="56" customFormat="1">
      <c r="I1896" s="2"/>
      <c r="J1896" s="2"/>
      <c r="K1896" s="85"/>
      <c r="L1896" s="85"/>
    </row>
    <row r="1897" spans="9:12" s="56" customFormat="1">
      <c r="I1897" s="2"/>
      <c r="J1897" s="2"/>
      <c r="K1897" s="85"/>
      <c r="L1897" s="85"/>
    </row>
    <row r="1898" spans="9:12" s="56" customFormat="1">
      <c r="I1898" s="2"/>
      <c r="J1898" s="2"/>
      <c r="K1898" s="85"/>
      <c r="L1898" s="85"/>
    </row>
    <row r="1899" spans="9:12" s="56" customFormat="1">
      <c r="I1899" s="2"/>
      <c r="J1899" s="2"/>
      <c r="K1899" s="85"/>
      <c r="L1899" s="85"/>
    </row>
    <row r="1900" spans="9:12" s="56" customFormat="1">
      <c r="I1900" s="2"/>
      <c r="J1900" s="2"/>
      <c r="K1900" s="85"/>
      <c r="L1900" s="85"/>
    </row>
    <row r="1901" spans="9:12" s="56" customFormat="1">
      <c r="I1901" s="2"/>
      <c r="J1901" s="2"/>
      <c r="K1901" s="85"/>
      <c r="L1901" s="85"/>
    </row>
    <row r="1902" spans="9:12" s="56" customFormat="1">
      <c r="I1902" s="2"/>
      <c r="J1902" s="2"/>
      <c r="K1902" s="85"/>
      <c r="L1902" s="85"/>
    </row>
    <row r="1903" spans="9:12" s="56" customFormat="1">
      <c r="I1903" s="2"/>
      <c r="J1903" s="2"/>
      <c r="K1903" s="85"/>
      <c r="L1903" s="85"/>
    </row>
    <row r="1904" spans="9:12" s="56" customFormat="1">
      <c r="I1904" s="2"/>
      <c r="J1904" s="2"/>
      <c r="K1904" s="85"/>
      <c r="L1904" s="85"/>
    </row>
    <row r="1905" spans="9:12" s="56" customFormat="1">
      <c r="I1905" s="2"/>
      <c r="J1905" s="2"/>
      <c r="K1905" s="85"/>
      <c r="L1905" s="85"/>
    </row>
    <row r="1906" spans="9:12" s="56" customFormat="1">
      <c r="I1906" s="2"/>
      <c r="J1906" s="2"/>
      <c r="K1906" s="85"/>
      <c r="L1906" s="85"/>
    </row>
    <row r="1907" spans="9:12" s="56" customFormat="1">
      <c r="I1907" s="2"/>
      <c r="J1907" s="2"/>
      <c r="K1907" s="85"/>
      <c r="L1907" s="85"/>
    </row>
    <row r="1908" spans="9:12" s="56" customFormat="1">
      <c r="I1908" s="2"/>
      <c r="J1908" s="2"/>
      <c r="K1908" s="85"/>
      <c r="L1908" s="85"/>
    </row>
    <row r="1909" spans="9:12" s="56" customFormat="1">
      <c r="I1909" s="2"/>
      <c r="J1909" s="2"/>
      <c r="K1909" s="85"/>
      <c r="L1909" s="85"/>
    </row>
    <row r="1910" spans="9:12" s="56" customFormat="1">
      <c r="I1910" s="2"/>
      <c r="J1910" s="2"/>
      <c r="K1910" s="85"/>
      <c r="L1910" s="85"/>
    </row>
    <row r="1911" spans="9:12" s="56" customFormat="1">
      <c r="I1911" s="2"/>
      <c r="J1911" s="2"/>
      <c r="K1911" s="85"/>
      <c r="L1911" s="85"/>
    </row>
    <row r="1912" spans="9:12" s="56" customFormat="1">
      <c r="I1912" s="2"/>
      <c r="J1912" s="2"/>
      <c r="K1912" s="85"/>
      <c r="L1912" s="85"/>
    </row>
    <row r="1913" spans="9:12" s="56" customFormat="1">
      <c r="I1913" s="2"/>
      <c r="J1913" s="2"/>
      <c r="K1913" s="85"/>
      <c r="L1913" s="85"/>
    </row>
    <row r="1914" spans="9:12" s="56" customFormat="1">
      <c r="I1914" s="2"/>
      <c r="J1914" s="2"/>
      <c r="K1914" s="85"/>
      <c r="L1914" s="85"/>
    </row>
    <row r="1915" spans="9:12" s="56" customFormat="1">
      <c r="I1915" s="2"/>
      <c r="J1915" s="2"/>
      <c r="K1915" s="85"/>
      <c r="L1915" s="85"/>
    </row>
    <row r="1916" spans="9:12" s="56" customFormat="1">
      <c r="I1916" s="2"/>
      <c r="J1916" s="2"/>
      <c r="K1916" s="85"/>
      <c r="L1916" s="85"/>
    </row>
    <row r="1917" spans="9:12" s="56" customFormat="1">
      <c r="I1917" s="2"/>
      <c r="J1917" s="2"/>
      <c r="K1917" s="85"/>
      <c r="L1917" s="85"/>
    </row>
    <row r="1918" spans="9:12" s="56" customFormat="1">
      <c r="I1918" s="2"/>
      <c r="J1918" s="2"/>
      <c r="K1918" s="85"/>
      <c r="L1918" s="85"/>
    </row>
    <row r="1919" spans="9:12" s="56" customFormat="1">
      <c r="I1919" s="2"/>
      <c r="J1919" s="2"/>
      <c r="K1919" s="85"/>
      <c r="L1919" s="85"/>
    </row>
    <row r="1920" spans="9:12" s="56" customFormat="1">
      <c r="I1920" s="2"/>
      <c r="J1920" s="2"/>
      <c r="K1920" s="85"/>
      <c r="L1920" s="85"/>
    </row>
    <row r="1921" spans="9:12" s="56" customFormat="1">
      <c r="I1921" s="2"/>
      <c r="J1921" s="2"/>
      <c r="K1921" s="85"/>
      <c r="L1921" s="85"/>
    </row>
    <row r="1922" spans="9:12" s="56" customFormat="1">
      <c r="I1922" s="2"/>
      <c r="J1922" s="2"/>
      <c r="K1922" s="85"/>
      <c r="L1922" s="85"/>
    </row>
    <row r="1923" spans="9:12" s="56" customFormat="1">
      <c r="I1923" s="2"/>
      <c r="J1923" s="2"/>
      <c r="K1923" s="85"/>
      <c r="L1923" s="85"/>
    </row>
    <row r="1924" spans="9:12" s="56" customFormat="1">
      <c r="I1924" s="2"/>
      <c r="J1924" s="2"/>
      <c r="K1924" s="85"/>
      <c r="L1924" s="85"/>
    </row>
    <row r="1925" spans="9:12" s="56" customFormat="1">
      <c r="I1925" s="2"/>
      <c r="J1925" s="2"/>
      <c r="K1925" s="85"/>
      <c r="L1925" s="85"/>
    </row>
    <row r="1926" spans="9:12" s="56" customFormat="1">
      <c r="I1926" s="2"/>
      <c r="J1926" s="2"/>
      <c r="K1926" s="85"/>
      <c r="L1926" s="85"/>
    </row>
    <row r="1927" spans="9:12" s="56" customFormat="1">
      <c r="I1927" s="2"/>
      <c r="J1927" s="2"/>
      <c r="K1927" s="85"/>
      <c r="L1927" s="85"/>
    </row>
    <row r="1928" spans="9:12" s="56" customFormat="1">
      <c r="I1928" s="2"/>
      <c r="J1928" s="2"/>
      <c r="K1928" s="85"/>
      <c r="L1928" s="85"/>
    </row>
    <row r="1929" spans="9:12" s="56" customFormat="1">
      <c r="I1929" s="2"/>
      <c r="J1929" s="2"/>
      <c r="K1929" s="85"/>
      <c r="L1929" s="85"/>
    </row>
    <row r="1930" spans="9:12" s="56" customFormat="1">
      <c r="I1930" s="2"/>
      <c r="J1930" s="2"/>
      <c r="K1930" s="85"/>
      <c r="L1930" s="85"/>
    </row>
    <row r="1931" spans="9:12" s="56" customFormat="1">
      <c r="I1931" s="2"/>
      <c r="J1931" s="2"/>
      <c r="K1931" s="85"/>
      <c r="L1931" s="85"/>
    </row>
    <row r="1932" spans="9:12" s="56" customFormat="1">
      <c r="I1932" s="2"/>
      <c r="J1932" s="2"/>
      <c r="K1932" s="85"/>
      <c r="L1932" s="85"/>
    </row>
    <row r="1933" spans="9:12" s="56" customFormat="1">
      <c r="I1933" s="2"/>
      <c r="J1933" s="2"/>
      <c r="K1933" s="85"/>
      <c r="L1933" s="85"/>
    </row>
    <row r="1934" spans="9:12" s="56" customFormat="1">
      <c r="I1934" s="2"/>
      <c r="J1934" s="2"/>
      <c r="K1934" s="85"/>
      <c r="L1934" s="85"/>
    </row>
    <row r="1935" spans="9:12" s="56" customFormat="1">
      <c r="I1935" s="2"/>
      <c r="J1935" s="2"/>
      <c r="K1935" s="85"/>
      <c r="L1935" s="85"/>
    </row>
    <row r="1936" spans="9:12" s="56" customFormat="1">
      <c r="I1936" s="2"/>
      <c r="J1936" s="2"/>
      <c r="K1936" s="85"/>
      <c r="L1936" s="85"/>
    </row>
    <row r="1937" spans="9:12" s="56" customFormat="1">
      <c r="I1937" s="2"/>
      <c r="J1937" s="2"/>
      <c r="K1937" s="85"/>
      <c r="L1937" s="85"/>
    </row>
    <row r="1938" spans="9:12" s="56" customFormat="1">
      <c r="I1938" s="2"/>
      <c r="J1938" s="2"/>
      <c r="K1938" s="85"/>
      <c r="L1938" s="85"/>
    </row>
    <row r="1939" spans="9:12" s="56" customFormat="1">
      <c r="I1939" s="2"/>
      <c r="J1939" s="2"/>
      <c r="K1939" s="85"/>
      <c r="L1939" s="85"/>
    </row>
    <row r="1940" spans="9:12" s="56" customFormat="1">
      <c r="I1940" s="2"/>
      <c r="J1940" s="2"/>
      <c r="K1940" s="85"/>
      <c r="L1940" s="85"/>
    </row>
    <row r="1941" spans="9:12" s="56" customFormat="1">
      <c r="I1941" s="2"/>
      <c r="J1941" s="2"/>
      <c r="K1941" s="85"/>
      <c r="L1941" s="85"/>
    </row>
    <row r="1942" spans="9:12" s="56" customFormat="1">
      <c r="I1942" s="2"/>
      <c r="J1942" s="2"/>
      <c r="K1942" s="85"/>
      <c r="L1942" s="85"/>
    </row>
    <row r="1943" spans="9:12" s="56" customFormat="1">
      <c r="I1943" s="2"/>
      <c r="J1943" s="2"/>
      <c r="K1943" s="85"/>
      <c r="L1943" s="85"/>
    </row>
    <row r="1944" spans="9:12" s="56" customFormat="1">
      <c r="I1944" s="2"/>
      <c r="J1944" s="2"/>
      <c r="K1944" s="85"/>
      <c r="L1944" s="85"/>
    </row>
    <row r="1945" spans="9:12" s="56" customFormat="1">
      <c r="I1945" s="2"/>
      <c r="J1945" s="2"/>
      <c r="K1945" s="85"/>
      <c r="L1945" s="85"/>
    </row>
    <row r="1946" spans="9:12" s="56" customFormat="1">
      <c r="I1946" s="2"/>
      <c r="J1946" s="2"/>
      <c r="K1946" s="85"/>
      <c r="L1946" s="85"/>
    </row>
    <row r="1947" spans="9:12" s="56" customFormat="1">
      <c r="I1947" s="2"/>
      <c r="J1947" s="2"/>
      <c r="K1947" s="85"/>
      <c r="L1947" s="85"/>
    </row>
    <row r="1948" spans="9:12" s="56" customFormat="1">
      <c r="I1948" s="2"/>
      <c r="J1948" s="2"/>
      <c r="K1948" s="85"/>
      <c r="L1948" s="85"/>
    </row>
    <row r="1949" spans="9:12" s="56" customFormat="1">
      <c r="I1949" s="2"/>
      <c r="J1949" s="2"/>
      <c r="K1949" s="85"/>
      <c r="L1949" s="85"/>
    </row>
    <row r="1950" spans="9:12" s="56" customFormat="1">
      <c r="I1950" s="2"/>
      <c r="J1950" s="2"/>
      <c r="K1950" s="85"/>
      <c r="L1950" s="85"/>
    </row>
    <row r="1951" spans="9:12" s="56" customFormat="1">
      <c r="I1951" s="2"/>
      <c r="J1951" s="2"/>
      <c r="K1951" s="85"/>
      <c r="L1951" s="85"/>
    </row>
    <row r="1952" spans="9:12" s="56" customFormat="1">
      <c r="I1952" s="2"/>
      <c r="J1952" s="2"/>
      <c r="K1952" s="85"/>
      <c r="L1952" s="85"/>
    </row>
    <row r="1953" spans="9:12" s="56" customFormat="1">
      <c r="I1953" s="2"/>
      <c r="J1953" s="2"/>
      <c r="K1953" s="85"/>
      <c r="L1953" s="85"/>
    </row>
    <row r="1954" spans="9:12" s="56" customFormat="1">
      <c r="I1954" s="2"/>
      <c r="J1954" s="2"/>
      <c r="K1954" s="85"/>
      <c r="L1954" s="85"/>
    </row>
    <row r="1955" spans="9:12" s="56" customFormat="1">
      <c r="I1955" s="2"/>
      <c r="J1955" s="2"/>
      <c r="K1955" s="85"/>
      <c r="L1955" s="85"/>
    </row>
    <row r="1956" spans="9:12" s="56" customFormat="1">
      <c r="I1956" s="2"/>
      <c r="J1956" s="2"/>
      <c r="K1956" s="85"/>
      <c r="L1956" s="85"/>
    </row>
    <row r="1957" spans="9:12" s="56" customFormat="1">
      <c r="I1957" s="2"/>
      <c r="J1957" s="2"/>
      <c r="K1957" s="85"/>
      <c r="L1957" s="85"/>
    </row>
    <row r="1958" spans="9:12" s="56" customFormat="1">
      <c r="I1958" s="2"/>
      <c r="J1958" s="2"/>
      <c r="K1958" s="85"/>
      <c r="L1958" s="85"/>
    </row>
    <row r="1959" spans="9:12" s="56" customFormat="1">
      <c r="I1959" s="2"/>
      <c r="J1959" s="2"/>
      <c r="K1959" s="85"/>
      <c r="L1959" s="85"/>
    </row>
    <row r="1960" spans="9:12" s="56" customFormat="1">
      <c r="I1960" s="2"/>
      <c r="J1960" s="2"/>
      <c r="K1960" s="85"/>
      <c r="L1960" s="85"/>
    </row>
    <row r="1961" spans="9:12" s="56" customFormat="1">
      <c r="I1961" s="2"/>
      <c r="J1961" s="2"/>
      <c r="K1961" s="85"/>
      <c r="L1961" s="85"/>
    </row>
    <row r="1962" spans="9:12" s="56" customFormat="1">
      <c r="I1962" s="2"/>
      <c r="J1962" s="2"/>
      <c r="K1962" s="85"/>
      <c r="L1962" s="85"/>
    </row>
    <row r="1963" spans="9:12" s="56" customFormat="1">
      <c r="I1963" s="2"/>
      <c r="J1963" s="2"/>
      <c r="K1963" s="85"/>
      <c r="L1963" s="85"/>
    </row>
    <row r="1964" spans="9:12" s="56" customFormat="1">
      <c r="I1964" s="2"/>
      <c r="J1964" s="2"/>
      <c r="K1964" s="85"/>
      <c r="L1964" s="85"/>
    </row>
    <row r="1965" spans="9:12" s="56" customFormat="1">
      <c r="I1965" s="2"/>
      <c r="J1965" s="2"/>
      <c r="K1965" s="85"/>
      <c r="L1965" s="85"/>
    </row>
    <row r="1966" spans="9:12" s="56" customFormat="1">
      <c r="I1966" s="2"/>
      <c r="J1966" s="2"/>
      <c r="K1966" s="85"/>
      <c r="L1966" s="85"/>
    </row>
    <row r="1967" spans="9:12" s="56" customFormat="1">
      <c r="I1967" s="2"/>
      <c r="J1967" s="2"/>
      <c r="K1967" s="85"/>
      <c r="L1967" s="85"/>
    </row>
    <row r="1968" spans="9:12" s="56" customFormat="1">
      <c r="I1968" s="2"/>
      <c r="J1968" s="2"/>
      <c r="K1968" s="85"/>
      <c r="L1968" s="85"/>
    </row>
    <row r="1969" spans="9:12" s="56" customFormat="1">
      <c r="I1969" s="2"/>
      <c r="J1969" s="2"/>
      <c r="K1969" s="85"/>
      <c r="L1969" s="85"/>
    </row>
    <row r="1970" spans="9:12" s="56" customFormat="1">
      <c r="I1970" s="2"/>
      <c r="J1970" s="2"/>
      <c r="K1970" s="85"/>
      <c r="L1970" s="85"/>
    </row>
    <row r="1971" spans="9:12" s="56" customFormat="1">
      <c r="I1971" s="2"/>
      <c r="J1971" s="2"/>
      <c r="K1971" s="85"/>
      <c r="L1971" s="85"/>
    </row>
    <row r="1972" spans="9:12" s="56" customFormat="1">
      <c r="I1972" s="2"/>
      <c r="J1972" s="2"/>
      <c r="K1972" s="85"/>
      <c r="L1972" s="85"/>
    </row>
    <row r="1973" spans="9:12" s="56" customFormat="1">
      <c r="I1973" s="2"/>
      <c r="J1973" s="2"/>
      <c r="K1973" s="85"/>
      <c r="L1973" s="85"/>
    </row>
    <row r="1974" spans="9:12" s="56" customFormat="1">
      <c r="I1974" s="2"/>
      <c r="J1974" s="2"/>
      <c r="K1974" s="85"/>
      <c r="L1974" s="85"/>
    </row>
    <row r="1975" spans="9:12" s="56" customFormat="1">
      <c r="I1975" s="2"/>
      <c r="J1975" s="2"/>
      <c r="K1975" s="85"/>
      <c r="L1975" s="85"/>
    </row>
    <row r="1976" spans="9:12" s="56" customFormat="1">
      <c r="I1976" s="2"/>
      <c r="J1976" s="2"/>
      <c r="K1976" s="85"/>
      <c r="L1976" s="85"/>
    </row>
    <row r="1977" spans="9:12" s="56" customFormat="1">
      <c r="I1977" s="2"/>
      <c r="J1977" s="2"/>
      <c r="K1977" s="85"/>
      <c r="L1977" s="85"/>
    </row>
    <row r="1978" spans="9:12" s="56" customFormat="1">
      <c r="I1978" s="2"/>
      <c r="J1978" s="2"/>
      <c r="K1978" s="85"/>
      <c r="L1978" s="85"/>
    </row>
    <row r="1979" spans="9:12" s="56" customFormat="1">
      <c r="I1979" s="2"/>
      <c r="J1979" s="2"/>
      <c r="K1979" s="85"/>
      <c r="L1979" s="85"/>
    </row>
  </sheetData>
  <protectedRanges>
    <protectedRange sqref="N9:N42" name="Range1_1"/>
  </protectedRanges>
  <mergeCells count="49">
    <mergeCell ref="A8:H8"/>
    <mergeCell ref="A1:M1"/>
    <mergeCell ref="D3:E3"/>
    <mergeCell ref="I3:J3"/>
    <mergeCell ref="L4:M4"/>
    <mergeCell ref="A7:H7"/>
    <mergeCell ref="A5:M5"/>
    <mergeCell ref="A6:H6"/>
    <mergeCell ref="J6:K6"/>
    <mergeCell ref="L6:M6"/>
    <mergeCell ref="A11:H11"/>
    <mergeCell ref="A12:H12"/>
    <mergeCell ref="A13:H13"/>
    <mergeCell ref="A14:H14"/>
    <mergeCell ref="A9:H9"/>
    <mergeCell ref="A10:H10"/>
    <mergeCell ref="A19:H19"/>
    <mergeCell ref="A20:H20"/>
    <mergeCell ref="A21:H21"/>
    <mergeCell ref="A22:H22"/>
    <mergeCell ref="A15:H15"/>
    <mergeCell ref="A16:H16"/>
    <mergeCell ref="A17:H17"/>
    <mergeCell ref="A18:H18"/>
    <mergeCell ref="A27:H27"/>
    <mergeCell ref="A28:H28"/>
    <mergeCell ref="A29:H29"/>
    <mergeCell ref="A30:H30"/>
    <mergeCell ref="A23:H23"/>
    <mergeCell ref="A24:H24"/>
    <mergeCell ref="A25:H25"/>
    <mergeCell ref="A26:H26"/>
    <mergeCell ref="A35:H35"/>
    <mergeCell ref="A36:H36"/>
    <mergeCell ref="A37:H37"/>
    <mergeCell ref="A38:H38"/>
    <mergeCell ref="A31:H31"/>
    <mergeCell ref="A32:H32"/>
    <mergeCell ref="A33:H33"/>
    <mergeCell ref="A34:H34"/>
    <mergeCell ref="A39:H39"/>
    <mergeCell ref="A40:H40"/>
    <mergeCell ref="A41:H41"/>
    <mergeCell ref="A42:H42"/>
    <mergeCell ref="A47:H47"/>
    <mergeCell ref="A43:M43"/>
    <mergeCell ref="A44:H44"/>
    <mergeCell ref="A45:H45"/>
    <mergeCell ref="A46:H46"/>
  </mergeCells>
  <phoneticPr fontId="5" type="noConversion"/>
  <conditionalFormatting sqref="I3">
    <cfRule type="cellIs" dxfId="3" priority="1" stopIfTrue="1" operator="lessThan">
      <formula>#REF!</formula>
    </cfRule>
  </conditionalFormatting>
  <hyperlinks>
    <hyperlink ref="C1" location="Novosti!A1" display="Novosti"/>
    <hyperlink ref="D1" location="Uputa!A1" display="Uputa"/>
    <hyperlink ref="E1" location="Kont!A1" display="Kontrole"/>
    <hyperlink ref="F1" location="Djel!A1" display="Djel"/>
    <hyperlink ref="G1" location="Opcine!A1" display="Opcine"/>
    <hyperlink ref="H1" location="Sifre!A1" display="Sifre"/>
    <hyperlink ref="I1" location="Promjene!A1" display="Prom"/>
  </hyperlinks>
  <pageMargins left="0.41" right="0.23622047244094491" top="0.98425196850393704" bottom="0.98425196850393704" header="0.51181102362204722" footer="0.51181102362204722"/>
  <pageSetup scale="79" orientation="portrait" r:id="rId1"/>
  <headerFooter alignWithMargins="0"/>
  <ignoredErrors>
    <ignoredError sqref="J23:M23"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N48"/>
  <sheetViews>
    <sheetView workbookViewId="0">
      <selection activeCell="J35" sqref="J35"/>
    </sheetView>
  </sheetViews>
  <sheetFormatPr defaultRowHeight="12.75"/>
  <cols>
    <col min="2" max="2" width="5.7109375" customWidth="1"/>
    <col min="6" max="7" width="7.7109375" customWidth="1"/>
    <col min="8" max="8" width="5.85546875" customWidth="1"/>
    <col min="10" max="10" width="12.140625" customWidth="1"/>
    <col min="11" max="11" width="11.42578125" customWidth="1"/>
    <col min="12" max="12" width="13.85546875" customWidth="1"/>
    <col min="13" max="13" width="12.7109375" bestFit="1" customWidth="1"/>
    <col min="14" max="14" width="11.7109375" bestFit="1" customWidth="1"/>
  </cols>
  <sheetData>
    <row r="1" spans="1:13" ht="15.75">
      <c r="A1" s="524" t="s">
        <v>120</v>
      </c>
      <c r="B1" s="524"/>
      <c r="C1" s="524"/>
      <c r="D1" s="524"/>
      <c r="E1" s="524"/>
      <c r="F1" s="524"/>
      <c r="G1" s="524"/>
      <c r="H1" s="524"/>
      <c r="I1" s="524"/>
      <c r="J1" s="524"/>
      <c r="K1" s="55"/>
    </row>
    <row r="2" spans="1:13">
      <c r="A2" s="55"/>
      <c r="B2" s="57"/>
      <c r="C2" s="57"/>
      <c r="D2" s="57"/>
      <c r="E2" s="58" t="s">
        <v>121</v>
      </c>
      <c r="F2" s="55"/>
      <c r="G2" s="489">
        <v>40543</v>
      </c>
      <c r="H2" s="525"/>
      <c r="I2" s="57"/>
      <c r="J2" s="57"/>
      <c r="K2" s="55"/>
    </row>
    <row r="3" spans="1:13">
      <c r="A3" s="55"/>
      <c r="B3" s="55"/>
      <c r="C3" s="55"/>
      <c r="D3" s="55"/>
      <c r="E3" s="55"/>
      <c r="F3" s="55"/>
      <c r="G3" s="55"/>
      <c r="H3" s="55"/>
      <c r="I3" s="55"/>
      <c r="J3" s="491"/>
      <c r="K3" s="492"/>
    </row>
    <row r="4" spans="1:13">
      <c r="A4" s="496"/>
      <c r="B4" s="497"/>
      <c r="C4" s="497"/>
      <c r="D4" s="497"/>
      <c r="E4" s="497"/>
      <c r="F4" s="497"/>
      <c r="G4" s="497"/>
      <c r="H4" s="497"/>
      <c r="I4" s="497"/>
      <c r="J4" s="497"/>
      <c r="K4" s="526"/>
    </row>
    <row r="5" spans="1:13" ht="34.5" thickBot="1">
      <c r="A5" s="518" t="s">
        <v>51</v>
      </c>
      <c r="B5" s="519"/>
      <c r="C5" s="519"/>
      <c r="D5" s="519"/>
      <c r="E5" s="519"/>
      <c r="F5" s="519"/>
      <c r="G5" s="519"/>
      <c r="H5" s="520"/>
      <c r="I5" s="60" t="s">
        <v>181</v>
      </c>
      <c r="J5" s="61" t="s">
        <v>137</v>
      </c>
      <c r="K5" s="62" t="s">
        <v>138</v>
      </c>
    </row>
    <row r="6" spans="1:13">
      <c r="A6" s="484">
        <v>1</v>
      </c>
      <c r="B6" s="484"/>
      <c r="C6" s="484"/>
      <c r="D6" s="484"/>
      <c r="E6" s="484"/>
      <c r="F6" s="484"/>
      <c r="G6" s="484"/>
      <c r="H6" s="484"/>
      <c r="I6" s="64">
        <v>2</v>
      </c>
      <c r="J6" s="63">
        <v>3</v>
      </c>
      <c r="K6" s="63">
        <v>4</v>
      </c>
    </row>
    <row r="7" spans="1:13">
      <c r="A7" s="521" t="s">
        <v>14</v>
      </c>
      <c r="B7" s="522"/>
      <c r="C7" s="522"/>
      <c r="D7" s="522"/>
      <c r="E7" s="522"/>
      <c r="F7" s="522"/>
      <c r="G7" s="522"/>
      <c r="H7" s="522"/>
      <c r="I7" s="522"/>
      <c r="J7" s="522"/>
      <c r="K7" s="523"/>
    </row>
    <row r="8" spans="1:13">
      <c r="A8" s="478" t="s">
        <v>15</v>
      </c>
      <c r="B8" s="479"/>
      <c r="C8" s="479"/>
      <c r="D8" s="479"/>
      <c r="E8" s="479"/>
      <c r="F8" s="479"/>
      <c r="G8" s="479"/>
      <c r="H8" s="480"/>
      <c r="I8" s="65">
        <v>1</v>
      </c>
      <c r="J8" s="66"/>
      <c r="K8" s="67"/>
    </row>
    <row r="9" spans="1:13">
      <c r="A9" s="468" t="s">
        <v>144</v>
      </c>
      <c r="B9" s="469"/>
      <c r="C9" s="469"/>
      <c r="D9" s="469"/>
      <c r="E9" s="469"/>
      <c r="F9" s="469"/>
      <c r="G9" s="469"/>
      <c r="H9" s="470"/>
      <c r="I9" s="65">
        <v>2</v>
      </c>
      <c r="J9" s="123">
        <f>J10+J11+J12+J13+J14</f>
        <v>482748840</v>
      </c>
      <c r="K9" s="124">
        <f>K10+K11+K12+K13+K14</f>
        <v>480645075.94000006</v>
      </c>
    </row>
    <row r="10" spans="1:13">
      <c r="A10" s="481" t="s">
        <v>0</v>
      </c>
      <c r="B10" s="482"/>
      <c r="C10" s="482"/>
      <c r="D10" s="482"/>
      <c r="E10" s="482"/>
      <c r="F10" s="482"/>
      <c r="G10" s="482"/>
      <c r="H10" s="483"/>
      <c r="I10" s="65">
        <v>3</v>
      </c>
      <c r="J10" s="66">
        <v>40372544</v>
      </c>
      <c r="K10" s="67">
        <v>32169353.930000003</v>
      </c>
      <c r="L10" s="270"/>
    </row>
    <row r="11" spans="1:13">
      <c r="A11" s="481" t="s">
        <v>1</v>
      </c>
      <c r="B11" s="482"/>
      <c r="C11" s="482"/>
      <c r="D11" s="482"/>
      <c r="E11" s="482"/>
      <c r="F11" s="482"/>
      <c r="G11" s="482"/>
      <c r="H11" s="483"/>
      <c r="I11" s="65">
        <v>4</v>
      </c>
      <c r="J11" s="66">
        <v>389588080</v>
      </c>
      <c r="K11" s="202">
        <v>375046132.01000005</v>
      </c>
      <c r="L11" s="270"/>
    </row>
    <row r="12" spans="1:13">
      <c r="A12" s="481" t="s">
        <v>2</v>
      </c>
      <c r="B12" s="482"/>
      <c r="C12" s="482"/>
      <c r="D12" s="482"/>
      <c r="E12" s="482"/>
      <c r="F12" s="482"/>
      <c r="G12" s="482"/>
      <c r="H12" s="483"/>
      <c r="I12" s="65">
        <v>5</v>
      </c>
      <c r="J12" s="66">
        <v>52788216</v>
      </c>
      <c r="K12" s="202">
        <v>73429590</v>
      </c>
      <c r="L12" s="281"/>
      <c r="M12" s="200"/>
    </row>
    <row r="13" spans="1:13">
      <c r="A13" s="481" t="s">
        <v>3</v>
      </c>
      <c r="B13" s="482"/>
      <c r="C13" s="482"/>
      <c r="D13" s="482"/>
      <c r="E13" s="482"/>
      <c r="F13" s="482"/>
      <c r="G13" s="482"/>
      <c r="H13" s="483"/>
      <c r="I13" s="68">
        <v>6</v>
      </c>
      <c r="J13" s="66">
        <v>0</v>
      </c>
      <c r="K13" s="202">
        <v>0</v>
      </c>
    </row>
    <row r="14" spans="1:13">
      <c r="A14" s="481" t="s">
        <v>16</v>
      </c>
      <c r="B14" s="482"/>
      <c r="C14" s="482"/>
      <c r="D14" s="482"/>
      <c r="E14" s="482"/>
      <c r="F14" s="482"/>
      <c r="G14" s="482"/>
      <c r="H14" s="483"/>
      <c r="I14" s="65">
        <v>7</v>
      </c>
      <c r="J14" s="66">
        <v>0</v>
      </c>
      <c r="K14" s="67">
        <v>0</v>
      </c>
    </row>
    <row r="15" spans="1:13">
      <c r="A15" s="468" t="s">
        <v>145</v>
      </c>
      <c r="B15" s="469"/>
      <c r="C15" s="469"/>
      <c r="D15" s="469"/>
      <c r="E15" s="469"/>
      <c r="F15" s="469"/>
      <c r="G15" s="469"/>
      <c r="H15" s="470"/>
      <c r="I15" s="65">
        <v>8</v>
      </c>
      <c r="J15" s="123">
        <f>J16+J17+J18+J19</f>
        <v>119073760</v>
      </c>
      <c r="K15" s="124">
        <f>K16+K17+K18+K19</f>
        <v>84189874</v>
      </c>
    </row>
    <row r="16" spans="1:13">
      <c r="A16" s="481" t="s">
        <v>133</v>
      </c>
      <c r="B16" s="482"/>
      <c r="C16" s="482"/>
      <c r="D16" s="482"/>
      <c r="E16" s="482"/>
      <c r="F16" s="482"/>
      <c r="G16" s="482"/>
      <c r="H16" s="483"/>
      <c r="I16" s="65">
        <v>9</v>
      </c>
      <c r="J16" s="66">
        <v>8377473</v>
      </c>
      <c r="K16" s="67">
        <v>3679112</v>
      </c>
      <c r="L16" s="270"/>
    </row>
    <row r="17" spans="1:13">
      <c r="A17" s="481" t="s">
        <v>134</v>
      </c>
      <c r="B17" s="482"/>
      <c r="C17" s="482"/>
      <c r="D17" s="482"/>
      <c r="E17" s="482"/>
      <c r="F17" s="482"/>
      <c r="G17" s="482"/>
      <c r="H17" s="483"/>
      <c r="I17" s="65">
        <v>10</v>
      </c>
      <c r="J17" s="66">
        <v>77956372</v>
      </c>
      <c r="K17" s="67">
        <v>78803506</v>
      </c>
      <c r="L17" s="270"/>
      <c r="M17" s="200"/>
    </row>
    <row r="18" spans="1:13">
      <c r="A18" s="481" t="s">
        <v>135</v>
      </c>
      <c r="B18" s="482"/>
      <c r="C18" s="482"/>
      <c r="D18" s="482"/>
      <c r="E18" s="482"/>
      <c r="F18" s="482"/>
      <c r="G18" s="482"/>
      <c r="H18" s="483"/>
      <c r="I18" s="65">
        <v>11</v>
      </c>
      <c r="J18" s="66">
        <v>30224490</v>
      </c>
      <c r="K18" s="67">
        <v>559214</v>
      </c>
    </row>
    <row r="19" spans="1:13">
      <c r="A19" s="481" t="s">
        <v>17</v>
      </c>
      <c r="B19" s="482"/>
      <c r="C19" s="482"/>
      <c r="D19" s="482"/>
      <c r="E19" s="482"/>
      <c r="F19" s="482"/>
      <c r="G19" s="482"/>
      <c r="H19" s="483"/>
      <c r="I19" s="65">
        <v>12</v>
      </c>
      <c r="J19" s="66">
        <v>2515425</v>
      </c>
      <c r="K19" s="67">
        <v>1148042</v>
      </c>
    </row>
    <row r="20" spans="1:13">
      <c r="A20" s="468" t="s">
        <v>18</v>
      </c>
      <c r="B20" s="469"/>
      <c r="C20" s="469"/>
      <c r="D20" s="469"/>
      <c r="E20" s="469"/>
      <c r="F20" s="469"/>
      <c r="G20" s="469"/>
      <c r="H20" s="470"/>
      <c r="I20" s="65">
        <v>13</v>
      </c>
      <c r="J20" s="123">
        <v>54650330</v>
      </c>
      <c r="K20" s="210">
        <v>53008079</v>
      </c>
      <c r="M20" s="200"/>
    </row>
    <row r="21" spans="1:13">
      <c r="A21" s="468" t="s">
        <v>19</v>
      </c>
      <c r="B21" s="469"/>
      <c r="C21" s="469"/>
      <c r="D21" s="469"/>
      <c r="E21" s="469"/>
      <c r="F21" s="469"/>
      <c r="G21" s="469"/>
      <c r="H21" s="470"/>
      <c r="I21" s="65">
        <v>14</v>
      </c>
      <c r="J21" s="123"/>
      <c r="K21" s="210"/>
      <c r="L21" s="204"/>
      <c r="M21" s="200"/>
    </row>
    <row r="22" spans="1:13">
      <c r="A22" s="468" t="s">
        <v>146</v>
      </c>
      <c r="B22" s="469"/>
      <c r="C22" s="469"/>
      <c r="D22" s="469"/>
      <c r="E22" s="469"/>
      <c r="F22" s="469"/>
      <c r="G22" s="469"/>
      <c r="H22" s="470"/>
      <c r="I22" s="65">
        <v>15</v>
      </c>
      <c r="J22" s="124">
        <f>J9+J15+J20+J21</f>
        <v>656472930</v>
      </c>
      <c r="K22" s="210">
        <f>K9+K15+K20+K21</f>
        <v>617843028.94000006</v>
      </c>
      <c r="L22" s="203"/>
    </row>
    <row r="23" spans="1:13">
      <c r="A23" s="471" t="s">
        <v>20</v>
      </c>
      <c r="B23" s="472"/>
      <c r="C23" s="472"/>
      <c r="D23" s="472"/>
      <c r="E23" s="472"/>
      <c r="F23" s="472"/>
      <c r="G23" s="472"/>
      <c r="H23" s="473"/>
      <c r="I23" s="65">
        <v>16</v>
      </c>
      <c r="J23" s="67">
        <v>520319085</v>
      </c>
      <c r="K23" s="67">
        <v>581559924</v>
      </c>
    </row>
    <row r="24" spans="1:13">
      <c r="A24" s="502" t="s">
        <v>21</v>
      </c>
      <c r="B24" s="516"/>
      <c r="C24" s="516"/>
      <c r="D24" s="516"/>
      <c r="E24" s="516"/>
      <c r="F24" s="516"/>
      <c r="G24" s="516"/>
      <c r="H24" s="516"/>
      <c r="I24" s="516"/>
      <c r="J24" s="516"/>
      <c r="K24" s="517"/>
      <c r="M24" s="274"/>
    </row>
    <row r="25" spans="1:13">
      <c r="A25" s="478" t="s">
        <v>147</v>
      </c>
      <c r="B25" s="479"/>
      <c r="C25" s="479"/>
      <c r="D25" s="479"/>
      <c r="E25" s="479"/>
      <c r="F25" s="479"/>
      <c r="G25" s="479"/>
      <c r="H25" s="480"/>
      <c r="I25" s="65">
        <v>17</v>
      </c>
      <c r="J25" s="123">
        <f>J26+J27+J28+J29+J30-J31+J32-J33+J34</f>
        <v>-331041246</v>
      </c>
      <c r="K25" s="123">
        <f>K26+K27+K28+K29+K30-K31+K32-K33+K34</f>
        <v>-395331980</v>
      </c>
      <c r="M25" s="200"/>
    </row>
    <row r="26" spans="1:13">
      <c r="A26" s="481" t="s">
        <v>22</v>
      </c>
      <c r="B26" s="482"/>
      <c r="C26" s="482"/>
      <c r="D26" s="482"/>
      <c r="E26" s="482"/>
      <c r="F26" s="482"/>
      <c r="G26" s="482"/>
      <c r="H26" s="483"/>
      <c r="I26" s="68">
        <v>18</v>
      </c>
      <c r="J26" s="66">
        <v>28200700</v>
      </c>
      <c r="K26" s="67">
        <v>28200700</v>
      </c>
    </row>
    <row r="27" spans="1:13">
      <c r="A27" s="481" t="s">
        <v>23</v>
      </c>
      <c r="B27" s="482"/>
      <c r="C27" s="482"/>
      <c r="D27" s="482"/>
      <c r="E27" s="482"/>
      <c r="F27" s="482"/>
      <c r="G27" s="482"/>
      <c r="H27" s="483"/>
      <c r="I27" s="65">
        <v>19</v>
      </c>
      <c r="J27" s="66">
        <v>194354000</v>
      </c>
      <c r="K27" s="67">
        <v>194354000</v>
      </c>
    </row>
    <row r="28" spans="1:13">
      <c r="A28" s="481" t="s">
        <v>136</v>
      </c>
      <c r="B28" s="482"/>
      <c r="C28" s="482"/>
      <c r="D28" s="482"/>
      <c r="E28" s="482"/>
      <c r="F28" s="482"/>
      <c r="G28" s="482"/>
      <c r="H28" s="483"/>
      <c r="I28" s="68">
        <v>20</v>
      </c>
      <c r="J28" s="66"/>
      <c r="K28" s="67"/>
    </row>
    <row r="29" spans="1:13">
      <c r="A29" s="481" t="s">
        <v>24</v>
      </c>
      <c r="B29" s="482"/>
      <c r="C29" s="482"/>
      <c r="D29" s="482"/>
      <c r="E29" s="482"/>
      <c r="F29" s="482"/>
      <c r="G29" s="482"/>
      <c r="H29" s="483"/>
      <c r="I29" s="65">
        <v>21</v>
      </c>
      <c r="J29" s="66"/>
      <c r="K29" s="67"/>
    </row>
    <row r="30" spans="1:13">
      <c r="A30" s="481" t="s">
        <v>25</v>
      </c>
      <c r="B30" s="482"/>
      <c r="C30" s="482"/>
      <c r="D30" s="482"/>
      <c r="E30" s="482"/>
      <c r="F30" s="482"/>
      <c r="G30" s="482"/>
      <c r="H30" s="483"/>
      <c r="I30" s="68">
        <v>22</v>
      </c>
      <c r="J30" s="66"/>
      <c r="K30" s="67"/>
    </row>
    <row r="31" spans="1:13">
      <c r="A31" s="481" t="s">
        <v>26</v>
      </c>
      <c r="B31" s="482"/>
      <c r="C31" s="482"/>
      <c r="D31" s="482"/>
      <c r="E31" s="482"/>
      <c r="F31" s="482"/>
      <c r="G31" s="482"/>
      <c r="H31" s="483"/>
      <c r="I31" s="65">
        <v>23</v>
      </c>
      <c r="J31" s="66">
        <v>438836131</v>
      </c>
      <c r="K31" s="67">
        <v>553595946</v>
      </c>
    </row>
    <row r="32" spans="1:13">
      <c r="A32" s="481" t="s">
        <v>27</v>
      </c>
      <c r="B32" s="482"/>
      <c r="C32" s="482"/>
      <c r="D32" s="482"/>
      <c r="E32" s="482"/>
      <c r="F32" s="482"/>
      <c r="G32" s="482"/>
      <c r="H32" s="483"/>
      <c r="I32" s="68">
        <v>24</v>
      </c>
      <c r="J32" s="66"/>
      <c r="K32" s="67"/>
    </row>
    <row r="33" spans="1:14">
      <c r="A33" s="481" t="s">
        <v>28</v>
      </c>
      <c r="B33" s="482"/>
      <c r="C33" s="482"/>
      <c r="D33" s="482"/>
      <c r="E33" s="482"/>
      <c r="F33" s="482"/>
      <c r="G33" s="482"/>
      <c r="H33" s="483"/>
      <c r="I33" s="65">
        <v>25</v>
      </c>
      <c r="J33" s="66">
        <v>114759815</v>
      </c>
      <c r="K33" s="67">
        <v>64290734</v>
      </c>
      <c r="M33" s="200"/>
      <c r="N33" s="200"/>
    </row>
    <row r="34" spans="1:14">
      <c r="A34" s="481" t="s">
        <v>29</v>
      </c>
      <c r="B34" s="482"/>
      <c r="C34" s="482"/>
      <c r="D34" s="482"/>
      <c r="E34" s="482"/>
      <c r="F34" s="482"/>
      <c r="G34" s="482"/>
      <c r="H34" s="483"/>
      <c r="I34" s="68">
        <v>26</v>
      </c>
      <c r="J34" s="66"/>
      <c r="K34" s="67"/>
    </row>
    <row r="35" spans="1:14">
      <c r="A35" s="468" t="s">
        <v>4</v>
      </c>
      <c r="B35" s="469"/>
      <c r="C35" s="469"/>
      <c r="D35" s="469"/>
      <c r="E35" s="469"/>
      <c r="F35" s="469"/>
      <c r="G35" s="469"/>
      <c r="H35" s="470"/>
      <c r="I35" s="65">
        <v>27</v>
      </c>
      <c r="J35" s="66">
        <v>1338578</v>
      </c>
      <c r="K35" s="67">
        <v>2308645</v>
      </c>
    </row>
    <row r="36" spans="1:14">
      <c r="A36" s="468" t="s">
        <v>5</v>
      </c>
      <c r="B36" s="469"/>
      <c r="C36" s="469"/>
      <c r="D36" s="469"/>
      <c r="E36" s="469"/>
      <c r="F36" s="469"/>
      <c r="G36" s="469"/>
      <c r="H36" s="470"/>
      <c r="I36" s="68">
        <v>28</v>
      </c>
      <c r="J36" s="66">
        <v>275968029</v>
      </c>
      <c r="K36" s="67">
        <v>582154417</v>
      </c>
      <c r="L36" s="270"/>
      <c r="M36" s="200"/>
    </row>
    <row r="37" spans="1:14">
      <c r="A37" s="468" t="s">
        <v>6</v>
      </c>
      <c r="B37" s="469"/>
      <c r="C37" s="469"/>
      <c r="D37" s="469"/>
      <c r="E37" s="469"/>
      <c r="F37" s="469"/>
      <c r="G37" s="469"/>
      <c r="H37" s="470"/>
      <c r="I37" s="65">
        <v>29</v>
      </c>
      <c r="J37" s="66">
        <v>690016148</v>
      </c>
      <c r="K37" s="67">
        <v>410089025.97000003</v>
      </c>
      <c r="L37" s="280"/>
      <c r="M37" s="200"/>
    </row>
    <row r="38" spans="1:14">
      <c r="A38" s="468" t="s">
        <v>30</v>
      </c>
      <c r="B38" s="469"/>
      <c r="C38" s="469"/>
      <c r="D38" s="469"/>
      <c r="E38" s="469"/>
      <c r="F38" s="469"/>
      <c r="G38" s="469"/>
      <c r="H38" s="470"/>
      <c r="I38" s="68">
        <v>30</v>
      </c>
      <c r="J38" s="123">
        <v>20191421</v>
      </c>
      <c r="K38" s="210">
        <v>18622921</v>
      </c>
      <c r="N38" s="204"/>
    </row>
    <row r="39" spans="1:14">
      <c r="A39" s="468" t="s">
        <v>148</v>
      </c>
      <c r="B39" s="469"/>
      <c r="C39" s="469"/>
      <c r="D39" s="469"/>
      <c r="E39" s="469"/>
      <c r="F39" s="469"/>
      <c r="G39" s="469"/>
      <c r="H39" s="470"/>
      <c r="I39" s="65">
        <v>31</v>
      </c>
      <c r="J39" s="123">
        <f>J25+J35+J36+J37+J38</f>
        <v>656472930</v>
      </c>
      <c r="K39" s="210">
        <f>K25+K35+K36+K37+K38</f>
        <v>617843028.97000003</v>
      </c>
      <c r="L39" s="200"/>
      <c r="M39" s="200"/>
    </row>
    <row r="40" spans="1:14">
      <c r="A40" s="471" t="s">
        <v>20</v>
      </c>
      <c r="B40" s="472"/>
      <c r="C40" s="472"/>
      <c r="D40" s="472"/>
      <c r="E40" s="472"/>
      <c r="F40" s="472"/>
      <c r="G40" s="472"/>
      <c r="H40" s="473"/>
      <c r="I40" s="69">
        <v>32</v>
      </c>
      <c r="J40" s="66">
        <v>520319085</v>
      </c>
      <c r="K40" s="67">
        <v>581559924</v>
      </c>
      <c r="N40" s="204"/>
    </row>
    <row r="41" spans="1:14">
      <c r="A41" s="502" t="s">
        <v>182</v>
      </c>
      <c r="B41" s="503"/>
      <c r="C41" s="503"/>
      <c r="D41" s="503"/>
      <c r="E41" s="503"/>
      <c r="F41" s="503"/>
      <c r="G41" s="503"/>
      <c r="H41" s="503"/>
      <c r="I41" s="504"/>
      <c r="J41" s="504"/>
      <c r="K41" s="505"/>
      <c r="L41" s="200"/>
      <c r="M41" s="274"/>
    </row>
    <row r="42" spans="1:14">
      <c r="A42" s="506" t="s">
        <v>11</v>
      </c>
      <c r="B42" s="507"/>
      <c r="C42" s="507"/>
      <c r="D42" s="507"/>
      <c r="E42" s="507"/>
      <c r="F42" s="507"/>
      <c r="G42" s="507"/>
      <c r="H42" s="507"/>
      <c r="I42" s="508"/>
      <c r="J42" s="508"/>
      <c r="K42" s="509"/>
    </row>
    <row r="43" spans="1:14">
      <c r="A43" s="510" t="s">
        <v>12</v>
      </c>
      <c r="B43" s="511"/>
      <c r="C43" s="511"/>
      <c r="D43" s="511"/>
      <c r="E43" s="511"/>
      <c r="F43" s="511"/>
      <c r="G43" s="511"/>
      <c r="H43" s="512"/>
      <c r="I43" s="70">
        <v>33</v>
      </c>
      <c r="J43" s="71"/>
      <c r="K43" s="72"/>
    </row>
    <row r="44" spans="1:14">
      <c r="A44" s="513" t="s">
        <v>13</v>
      </c>
      <c r="B44" s="514"/>
      <c r="C44" s="514"/>
      <c r="D44" s="514"/>
      <c r="E44" s="514"/>
      <c r="F44" s="514"/>
      <c r="G44" s="514"/>
      <c r="H44" s="515"/>
      <c r="I44" s="69">
        <v>34</v>
      </c>
      <c r="J44" s="73"/>
      <c r="K44" s="74"/>
    </row>
    <row r="46" spans="1:14">
      <c r="K46" s="200"/>
    </row>
    <row r="48" spans="1:14">
      <c r="K48" s="201"/>
    </row>
  </sheetData>
  <protectedRanges>
    <protectedRange sqref="J43:K44 G2:H2 J25:K40" name="Range2"/>
    <protectedRange sqref="J8:K23" name="Range1"/>
  </protectedRanges>
  <mergeCells count="44">
    <mergeCell ref="A1:J1"/>
    <mergeCell ref="G2:H2"/>
    <mergeCell ref="J3:K3"/>
    <mergeCell ref="A4:K4"/>
    <mergeCell ref="A9:H9"/>
    <mergeCell ref="A12:H12"/>
    <mergeCell ref="A5:H5"/>
    <mergeCell ref="A6:H6"/>
    <mergeCell ref="A7:K7"/>
    <mergeCell ref="A8:H8"/>
    <mergeCell ref="A10:H10"/>
    <mergeCell ref="A11:H11"/>
    <mergeCell ref="A17:H17"/>
    <mergeCell ref="A18:H18"/>
    <mergeCell ref="A19:H19"/>
    <mergeCell ref="A20:H20"/>
    <mergeCell ref="A13:H13"/>
    <mergeCell ref="A14:H14"/>
    <mergeCell ref="A15:H15"/>
    <mergeCell ref="A16:H16"/>
    <mergeCell ref="A25:H25"/>
    <mergeCell ref="A26:H26"/>
    <mergeCell ref="A27:H27"/>
    <mergeCell ref="A28:H28"/>
    <mergeCell ref="A21:H21"/>
    <mergeCell ref="A22:H22"/>
    <mergeCell ref="A23:H23"/>
    <mergeCell ref="A24:K24"/>
    <mergeCell ref="A33:H33"/>
    <mergeCell ref="A34:H34"/>
    <mergeCell ref="A35:H35"/>
    <mergeCell ref="A36:H36"/>
    <mergeCell ref="A29:H29"/>
    <mergeCell ref="A30:H30"/>
    <mergeCell ref="A31:H31"/>
    <mergeCell ref="A32:H32"/>
    <mergeCell ref="A41:K41"/>
    <mergeCell ref="A42:K42"/>
    <mergeCell ref="A43:H43"/>
    <mergeCell ref="A44:H44"/>
    <mergeCell ref="A37:H37"/>
    <mergeCell ref="A38:H38"/>
    <mergeCell ref="A39:H39"/>
    <mergeCell ref="A40:H40"/>
  </mergeCells>
  <phoneticPr fontId="5" type="noConversion"/>
  <pageMargins left="0.41" right="0.24" top="0.98425196850393704" bottom="0.98425196850393704" header="0.51181102362204722" footer="0.51181102362204722"/>
  <pageSetup orientation="portrait" r:id="rId1"/>
  <headerFooter alignWithMargins="0"/>
  <ignoredErrors>
    <ignoredError sqref="J22 J15 J39:K39 J9:K9"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EO1449"/>
  <sheetViews>
    <sheetView topLeftCell="A43" zoomScaleNormal="100" workbookViewId="0">
      <selection activeCell="K46" sqref="K46"/>
    </sheetView>
  </sheetViews>
  <sheetFormatPr defaultRowHeight="12.75"/>
  <cols>
    <col min="1" max="4" width="9.140625" style="55"/>
    <col min="5" max="5" width="7.7109375" style="55" customWidth="1"/>
    <col min="6" max="6" width="9.140625" style="55"/>
    <col min="7" max="7" width="9.7109375" style="55" customWidth="1"/>
    <col min="8" max="8" width="5.28515625" style="55" customWidth="1"/>
    <col min="9" max="9" width="6.7109375" style="55" customWidth="1"/>
    <col min="10" max="10" width="12.7109375" style="55" customWidth="1"/>
    <col min="11" max="11" width="13.42578125" style="55" bestFit="1" customWidth="1"/>
    <col min="12" max="12" width="12.5703125" style="56" bestFit="1" customWidth="1"/>
    <col min="13" max="13" width="10.140625" style="56" bestFit="1" customWidth="1"/>
    <col min="14" max="14" width="19" style="56" customWidth="1"/>
    <col min="15" max="15" width="9.140625" style="56"/>
    <col min="16" max="16" width="15.140625" style="56" customWidth="1"/>
    <col min="17" max="145" width="9.140625" style="56"/>
    <col min="146" max="16384" width="9.140625" style="55"/>
  </cols>
  <sheetData>
    <row r="1" spans="1:145" s="237" customFormat="1">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8"/>
      <c r="DQ1" s="238"/>
      <c r="DR1" s="238"/>
      <c r="DS1" s="238"/>
      <c r="DT1" s="238"/>
      <c r="DU1" s="238"/>
      <c r="DV1" s="238"/>
      <c r="DW1" s="238"/>
      <c r="DX1" s="238"/>
      <c r="DY1" s="238"/>
      <c r="DZ1" s="238"/>
      <c r="EA1" s="238"/>
      <c r="EB1" s="238"/>
      <c r="EC1" s="238"/>
      <c r="ED1" s="238"/>
      <c r="EE1" s="238"/>
      <c r="EF1" s="238"/>
      <c r="EG1" s="238"/>
      <c r="EH1" s="238"/>
      <c r="EI1" s="238"/>
      <c r="EJ1" s="238"/>
      <c r="EK1" s="238"/>
      <c r="EL1" s="238"/>
      <c r="EM1" s="238"/>
      <c r="EN1" s="238"/>
      <c r="EO1" s="238"/>
    </row>
    <row r="2" spans="1:145" ht="15.75">
      <c r="A2" s="535" t="s">
        <v>50</v>
      </c>
      <c r="B2" s="536"/>
      <c r="C2" s="536"/>
      <c r="D2" s="536"/>
      <c r="E2" s="536"/>
      <c r="F2" s="536"/>
      <c r="G2" s="536"/>
      <c r="H2" s="536"/>
      <c r="I2" s="536"/>
      <c r="J2" s="537"/>
      <c r="K2" s="538"/>
    </row>
    <row r="3" spans="1:145" ht="15.75">
      <c r="A3" s="239"/>
      <c r="B3" s="240"/>
      <c r="C3" s="240"/>
      <c r="D3" s="240"/>
      <c r="E3" s="240"/>
      <c r="F3" s="240"/>
      <c r="G3" s="240"/>
      <c r="H3" s="240"/>
      <c r="I3" s="240"/>
      <c r="J3" s="241"/>
    </row>
    <row r="4" spans="1:145">
      <c r="A4" s="242"/>
      <c r="B4" s="236"/>
      <c r="D4" s="487" t="s">
        <v>117</v>
      </c>
      <c r="E4" s="488"/>
      <c r="F4" s="59">
        <v>40179</v>
      </c>
      <c r="G4" s="243" t="s">
        <v>96</v>
      </c>
      <c r="H4" s="489">
        <v>40543</v>
      </c>
      <c r="I4" s="539"/>
      <c r="J4" s="244"/>
    </row>
    <row r="5" spans="1:145" ht="22.5" customHeight="1">
      <c r="A5" s="540"/>
      <c r="B5" s="540"/>
      <c r="C5" s="540"/>
      <c r="D5" s="540"/>
      <c r="E5" s="540"/>
      <c r="F5" s="540"/>
      <c r="G5" s="245"/>
      <c r="H5" s="245"/>
      <c r="I5" s="245"/>
      <c r="J5" s="491"/>
      <c r="K5" s="492"/>
    </row>
    <row r="6" spans="1:145" ht="12.75" customHeight="1">
      <c r="A6" s="496"/>
      <c r="B6" s="531"/>
      <c r="C6" s="531"/>
      <c r="D6" s="531"/>
      <c r="E6" s="531"/>
      <c r="F6" s="531"/>
      <c r="G6" s="531"/>
      <c r="H6" s="531"/>
      <c r="I6" s="531"/>
      <c r="J6" s="531"/>
      <c r="K6" s="532"/>
    </row>
    <row r="7" spans="1:145" ht="24" customHeight="1" thickBot="1">
      <c r="A7" s="533" t="s">
        <v>51</v>
      </c>
      <c r="B7" s="533"/>
      <c r="C7" s="533"/>
      <c r="D7" s="533"/>
      <c r="E7" s="533"/>
      <c r="F7" s="533"/>
      <c r="G7" s="533"/>
      <c r="H7" s="533"/>
      <c r="I7" s="246" t="s">
        <v>183</v>
      </c>
      <c r="J7" s="247" t="s">
        <v>139</v>
      </c>
      <c r="K7" s="247" t="s">
        <v>140</v>
      </c>
    </row>
    <row r="8" spans="1:145">
      <c r="A8" s="534">
        <v>1</v>
      </c>
      <c r="B8" s="534"/>
      <c r="C8" s="534"/>
      <c r="D8" s="534"/>
      <c r="E8" s="534"/>
      <c r="F8" s="534"/>
      <c r="G8" s="534"/>
      <c r="H8" s="534"/>
      <c r="I8" s="248">
        <v>2</v>
      </c>
      <c r="J8" s="249" t="s">
        <v>115</v>
      </c>
      <c r="K8" s="249" t="s">
        <v>116</v>
      </c>
    </row>
    <row r="9" spans="1:145" ht="12.75" customHeight="1">
      <c r="A9" s="527" t="s">
        <v>52</v>
      </c>
      <c r="B9" s="528"/>
      <c r="C9" s="528"/>
      <c r="D9" s="528"/>
      <c r="E9" s="528"/>
      <c r="F9" s="528"/>
      <c r="G9" s="528"/>
      <c r="H9" s="528"/>
      <c r="I9" s="529"/>
      <c r="J9" s="529"/>
      <c r="K9" s="530"/>
    </row>
    <row r="10" spans="1:145" ht="12.75" customHeight="1">
      <c r="A10" s="481" t="s">
        <v>53</v>
      </c>
      <c r="B10" s="482"/>
      <c r="C10" s="482"/>
      <c r="D10" s="482"/>
      <c r="E10" s="482"/>
      <c r="F10" s="482"/>
      <c r="G10" s="482"/>
      <c r="H10" s="482"/>
      <c r="I10" s="68">
        <v>73</v>
      </c>
      <c r="J10" s="226">
        <f>RDIG!J42</f>
        <v>-114759815</v>
      </c>
      <c r="K10" s="227">
        <v>-64290734</v>
      </c>
    </row>
    <row r="11" spans="1:145" ht="12.75" customHeight="1">
      <c r="A11" s="481" t="s">
        <v>54</v>
      </c>
      <c r="B11" s="482"/>
      <c r="C11" s="482"/>
      <c r="D11" s="482"/>
      <c r="E11" s="482"/>
      <c r="F11" s="482"/>
      <c r="G11" s="482"/>
      <c r="H11" s="482"/>
      <c r="I11" s="68">
        <v>74</v>
      </c>
      <c r="J11" s="226">
        <f>RDIG!J18</f>
        <v>51806860</v>
      </c>
      <c r="K11" s="227">
        <v>50896006</v>
      </c>
    </row>
    <row r="12" spans="1:145" ht="12.75" customHeight="1">
      <c r="A12" s="481" t="s">
        <v>55</v>
      </c>
      <c r="B12" s="482"/>
      <c r="C12" s="482"/>
      <c r="D12" s="482"/>
      <c r="E12" s="482"/>
      <c r="F12" s="482"/>
      <c r="G12" s="482"/>
      <c r="H12" s="482"/>
      <c r="I12" s="68">
        <v>75</v>
      </c>
      <c r="J12" s="226">
        <v>47163895</v>
      </c>
      <c r="K12" s="227">
        <v>14474227</v>
      </c>
    </row>
    <row r="13" spans="1:145" ht="12.75" customHeight="1">
      <c r="A13" s="481" t="s">
        <v>56</v>
      </c>
      <c r="B13" s="482"/>
      <c r="C13" s="482"/>
      <c r="D13" s="482"/>
      <c r="E13" s="482"/>
      <c r="F13" s="482"/>
      <c r="G13" s="482"/>
      <c r="H13" s="482"/>
      <c r="I13" s="68">
        <v>76</v>
      </c>
      <c r="J13" s="226">
        <v>10287911</v>
      </c>
      <c r="K13" s="227"/>
    </row>
    <row r="14" spans="1:145" ht="12.75" customHeight="1">
      <c r="A14" s="481" t="s">
        <v>57</v>
      </c>
      <c r="B14" s="482"/>
      <c r="C14" s="482"/>
      <c r="D14" s="482"/>
      <c r="E14" s="482"/>
      <c r="F14" s="482"/>
      <c r="G14" s="482"/>
      <c r="H14" s="482"/>
      <c r="I14" s="68">
        <v>77</v>
      </c>
      <c r="J14" s="226">
        <v>3219620</v>
      </c>
      <c r="K14" s="227">
        <v>4698360</v>
      </c>
    </row>
    <row r="15" spans="1:145" ht="12.75" customHeight="1">
      <c r="A15" s="481" t="s">
        <v>58</v>
      </c>
      <c r="B15" s="482"/>
      <c r="C15" s="482"/>
      <c r="D15" s="482"/>
      <c r="E15" s="482"/>
      <c r="F15" s="482"/>
      <c r="G15" s="482"/>
      <c r="H15" s="482"/>
      <c r="I15" s="68">
        <v>78</v>
      </c>
      <c r="J15" s="226">
        <v>1418446</v>
      </c>
      <c r="K15" s="227">
        <f>1642251+970066</f>
        <v>2612317</v>
      </c>
    </row>
    <row r="16" spans="1:145" ht="12.75" customHeight="1">
      <c r="A16" s="468" t="s">
        <v>159</v>
      </c>
      <c r="B16" s="469"/>
      <c r="C16" s="469"/>
      <c r="D16" s="469"/>
      <c r="E16" s="469"/>
      <c r="F16" s="469"/>
      <c r="G16" s="469"/>
      <c r="H16" s="469"/>
      <c r="I16" s="68">
        <v>79</v>
      </c>
      <c r="J16" s="251">
        <f>SUM(J10:J15)</f>
        <v>-863083</v>
      </c>
      <c r="K16" s="251">
        <f>SUM(K10:K15)</f>
        <v>8390176</v>
      </c>
    </row>
    <row r="17" spans="1:11" ht="12.75" customHeight="1">
      <c r="A17" s="481" t="s">
        <v>59</v>
      </c>
      <c r="B17" s="482"/>
      <c r="C17" s="482"/>
      <c r="D17" s="482"/>
      <c r="E17" s="482"/>
      <c r="F17" s="482"/>
      <c r="G17" s="482"/>
      <c r="H17" s="482"/>
      <c r="I17" s="68">
        <v>80</v>
      </c>
      <c r="J17" s="226"/>
      <c r="K17" s="227"/>
    </row>
    <row r="18" spans="1:11" ht="12.75" customHeight="1">
      <c r="A18" s="481" t="s">
        <v>60</v>
      </c>
      <c r="B18" s="482"/>
      <c r="C18" s="482"/>
      <c r="D18" s="482"/>
      <c r="E18" s="482"/>
      <c r="F18" s="482"/>
      <c r="G18" s="482"/>
      <c r="H18" s="482"/>
      <c r="I18" s="68">
        <v>81</v>
      </c>
      <c r="J18" s="226">
        <v>1278633</v>
      </c>
      <c r="K18" s="227">
        <v>847133</v>
      </c>
    </row>
    <row r="19" spans="1:11" ht="12.75" customHeight="1">
      <c r="A19" s="481" t="s">
        <v>61</v>
      </c>
      <c r="B19" s="482"/>
      <c r="C19" s="482"/>
      <c r="D19" s="482"/>
      <c r="E19" s="482"/>
      <c r="F19" s="482"/>
      <c r="G19" s="482"/>
      <c r="H19" s="482"/>
      <c r="I19" s="68">
        <v>82</v>
      </c>
      <c r="J19" s="226"/>
      <c r="K19" s="227"/>
    </row>
    <row r="20" spans="1:11" ht="12.75" customHeight="1">
      <c r="A20" s="481" t="s">
        <v>62</v>
      </c>
      <c r="B20" s="482"/>
      <c r="C20" s="482"/>
      <c r="D20" s="482"/>
      <c r="E20" s="482"/>
      <c r="F20" s="482"/>
      <c r="G20" s="482"/>
      <c r="H20" s="482"/>
      <c r="I20" s="68">
        <v>83</v>
      </c>
      <c r="J20" s="226"/>
      <c r="K20" s="227">
        <v>1568499</v>
      </c>
    </row>
    <row r="21" spans="1:11" ht="12.75" customHeight="1">
      <c r="A21" s="468" t="s">
        <v>160</v>
      </c>
      <c r="B21" s="469"/>
      <c r="C21" s="469"/>
      <c r="D21" s="469"/>
      <c r="E21" s="469"/>
      <c r="F21" s="469"/>
      <c r="G21" s="469"/>
      <c r="H21" s="469"/>
      <c r="I21" s="68">
        <v>84</v>
      </c>
      <c r="J21" s="252">
        <f>SUM(J17:J20)</f>
        <v>1278633</v>
      </c>
      <c r="K21" s="252">
        <f>SUM(K17:K20)</f>
        <v>2415632</v>
      </c>
    </row>
    <row r="22" spans="1:11" ht="12.75" customHeight="1">
      <c r="A22" s="468" t="s">
        <v>185</v>
      </c>
      <c r="B22" s="469"/>
      <c r="C22" s="469"/>
      <c r="D22" s="469"/>
      <c r="E22" s="469"/>
      <c r="F22" s="469"/>
      <c r="G22" s="469"/>
      <c r="H22" s="469"/>
      <c r="I22" s="68">
        <v>85</v>
      </c>
      <c r="J22" s="226">
        <f>IF(J16&gt;J21,J16-J21,0)</f>
        <v>0</v>
      </c>
      <c r="K22" s="226">
        <f>IF(K16&gt;K21,K16-K21,0)</f>
        <v>5974544</v>
      </c>
    </row>
    <row r="23" spans="1:11" ht="12.75" customHeight="1">
      <c r="A23" s="468" t="s">
        <v>186</v>
      </c>
      <c r="B23" s="469"/>
      <c r="C23" s="469"/>
      <c r="D23" s="469"/>
      <c r="E23" s="469"/>
      <c r="F23" s="469"/>
      <c r="G23" s="469"/>
      <c r="H23" s="469"/>
      <c r="I23" s="68">
        <v>86</v>
      </c>
      <c r="J23" s="252">
        <f>IF(J21&gt;J16,J21-J16,0)</f>
        <v>2141716</v>
      </c>
      <c r="K23" s="252">
        <f>IF(K21&gt;K16,K21-K16,0)</f>
        <v>0</v>
      </c>
    </row>
    <row r="24" spans="1:11" ht="12.75" customHeight="1">
      <c r="A24" s="527" t="s">
        <v>63</v>
      </c>
      <c r="B24" s="528"/>
      <c r="C24" s="528"/>
      <c r="D24" s="528"/>
      <c r="E24" s="528"/>
      <c r="F24" s="528"/>
      <c r="G24" s="528"/>
      <c r="H24" s="528"/>
      <c r="I24" s="529"/>
      <c r="J24" s="529"/>
      <c r="K24" s="530"/>
    </row>
    <row r="25" spans="1:11" ht="12.75" customHeight="1">
      <c r="A25" s="481" t="s">
        <v>64</v>
      </c>
      <c r="B25" s="482"/>
      <c r="C25" s="482"/>
      <c r="D25" s="482"/>
      <c r="E25" s="482"/>
      <c r="F25" s="482"/>
      <c r="G25" s="482"/>
      <c r="H25" s="482"/>
      <c r="I25" s="68">
        <v>87</v>
      </c>
      <c r="J25" s="226"/>
      <c r="K25" s="227"/>
    </row>
    <row r="26" spans="1:11" ht="12.75" customHeight="1">
      <c r="A26" s="481" t="s">
        <v>65</v>
      </c>
      <c r="B26" s="482"/>
      <c r="C26" s="482"/>
      <c r="D26" s="482"/>
      <c r="E26" s="482"/>
      <c r="F26" s="482"/>
      <c r="G26" s="482"/>
      <c r="H26" s="482"/>
      <c r="I26" s="68">
        <v>88</v>
      </c>
      <c r="J26" s="226"/>
      <c r="K26" s="227"/>
    </row>
    <row r="27" spans="1:11" ht="12.75" customHeight="1">
      <c r="A27" s="481" t="s">
        <v>66</v>
      </c>
      <c r="B27" s="482"/>
      <c r="C27" s="482"/>
      <c r="D27" s="482"/>
      <c r="E27" s="482"/>
      <c r="F27" s="482"/>
      <c r="G27" s="482"/>
      <c r="H27" s="482"/>
      <c r="I27" s="68">
        <v>89</v>
      </c>
      <c r="J27" s="226"/>
      <c r="K27" s="227"/>
    </row>
    <row r="28" spans="1:11" ht="12.75" customHeight="1">
      <c r="A28" s="481" t="s">
        <v>67</v>
      </c>
      <c r="B28" s="482"/>
      <c r="C28" s="482"/>
      <c r="D28" s="482"/>
      <c r="E28" s="482"/>
      <c r="F28" s="482"/>
      <c r="G28" s="482"/>
      <c r="H28" s="482"/>
      <c r="I28" s="68">
        <v>90</v>
      </c>
      <c r="J28" s="226"/>
      <c r="K28" s="227"/>
    </row>
    <row r="29" spans="1:11" ht="12.75" customHeight="1">
      <c r="A29" s="481" t="s">
        <v>68</v>
      </c>
      <c r="B29" s="482"/>
      <c r="C29" s="482"/>
      <c r="D29" s="482"/>
      <c r="E29" s="482"/>
      <c r="F29" s="482"/>
      <c r="G29" s="482"/>
      <c r="H29" s="482"/>
      <c r="I29" s="68">
        <v>91</v>
      </c>
      <c r="J29" s="226"/>
      <c r="K29" s="227"/>
    </row>
    <row r="30" spans="1:11" ht="12.75" customHeight="1">
      <c r="A30" s="468" t="s">
        <v>161</v>
      </c>
      <c r="B30" s="469"/>
      <c r="C30" s="469"/>
      <c r="D30" s="469"/>
      <c r="E30" s="469"/>
      <c r="F30" s="469"/>
      <c r="G30" s="469"/>
      <c r="H30" s="469"/>
      <c r="I30" s="68">
        <v>92</v>
      </c>
      <c r="J30" s="251">
        <f>SUM(J25:J29)</f>
        <v>0</v>
      </c>
      <c r="K30" s="252">
        <f>SUM(K25:K29)</f>
        <v>0</v>
      </c>
    </row>
    <row r="31" spans="1:11" ht="12.75" customHeight="1">
      <c r="A31" s="481" t="s">
        <v>69</v>
      </c>
      <c r="B31" s="482"/>
      <c r="C31" s="482"/>
      <c r="D31" s="482"/>
      <c r="E31" s="482"/>
      <c r="F31" s="482"/>
      <c r="G31" s="482"/>
      <c r="H31" s="482"/>
      <c r="I31" s="68">
        <v>93</v>
      </c>
      <c r="J31" s="226">
        <v>59759426</v>
      </c>
      <c r="K31" s="227">
        <v>28150868</v>
      </c>
    </row>
    <row r="32" spans="1:11" ht="12.75" customHeight="1">
      <c r="A32" s="481" t="s">
        <v>70</v>
      </c>
      <c r="B32" s="482"/>
      <c r="C32" s="482"/>
      <c r="D32" s="482"/>
      <c r="E32" s="482"/>
      <c r="F32" s="482"/>
      <c r="G32" s="482"/>
      <c r="H32" s="482"/>
      <c r="I32" s="68">
        <v>94</v>
      </c>
      <c r="J32" s="226"/>
      <c r="K32" s="227"/>
    </row>
    <row r="33" spans="1:13" ht="12.75" customHeight="1">
      <c r="A33" s="481" t="s">
        <v>71</v>
      </c>
      <c r="B33" s="482"/>
      <c r="C33" s="482"/>
      <c r="D33" s="482"/>
      <c r="E33" s="482"/>
      <c r="F33" s="482"/>
      <c r="G33" s="482"/>
      <c r="H33" s="482"/>
      <c r="I33" s="68">
        <v>95</v>
      </c>
      <c r="J33" s="226"/>
      <c r="K33" s="227"/>
    </row>
    <row r="34" spans="1:13" ht="12.75" customHeight="1">
      <c r="A34" s="468" t="s">
        <v>162</v>
      </c>
      <c r="B34" s="469"/>
      <c r="C34" s="469"/>
      <c r="D34" s="469"/>
      <c r="E34" s="469"/>
      <c r="F34" s="469"/>
      <c r="G34" s="469"/>
      <c r="H34" s="469"/>
      <c r="I34" s="68">
        <v>96</v>
      </c>
      <c r="J34" s="251">
        <f>SUM(J31:J33)</f>
        <v>59759426</v>
      </c>
      <c r="K34" s="252">
        <f>SUM(K31:K33)</f>
        <v>28150868</v>
      </c>
    </row>
    <row r="35" spans="1:13" ht="12.75" customHeight="1">
      <c r="A35" s="468" t="s">
        <v>187</v>
      </c>
      <c r="B35" s="469"/>
      <c r="C35" s="469"/>
      <c r="D35" s="469"/>
      <c r="E35" s="469"/>
      <c r="F35" s="469"/>
      <c r="G35" s="469"/>
      <c r="H35" s="469"/>
      <c r="I35" s="68">
        <v>97</v>
      </c>
      <c r="J35" s="226">
        <f>IF(J30&gt;J34,J30-J34,0)</f>
        <v>0</v>
      </c>
      <c r="K35" s="226">
        <f>IF(K30&gt;K34,K30-K34,0)</f>
        <v>0</v>
      </c>
    </row>
    <row r="36" spans="1:13" ht="12.75" customHeight="1">
      <c r="A36" s="468" t="s">
        <v>188</v>
      </c>
      <c r="B36" s="469"/>
      <c r="C36" s="469"/>
      <c r="D36" s="469"/>
      <c r="E36" s="469"/>
      <c r="F36" s="469"/>
      <c r="G36" s="469"/>
      <c r="H36" s="469"/>
      <c r="I36" s="68">
        <v>98</v>
      </c>
      <c r="J36" s="251">
        <f>IF(J34&gt;J30,J34-J30,0)</f>
        <v>59759426</v>
      </c>
      <c r="K36" s="251">
        <f>IF(K34&gt;K30,K34-K30,0)</f>
        <v>28150868</v>
      </c>
    </row>
    <row r="37" spans="1:13" ht="12.75" customHeight="1">
      <c r="A37" s="527" t="s">
        <v>72</v>
      </c>
      <c r="B37" s="528"/>
      <c r="C37" s="528"/>
      <c r="D37" s="528"/>
      <c r="E37" s="528"/>
      <c r="F37" s="528"/>
      <c r="G37" s="528"/>
      <c r="H37" s="528"/>
      <c r="I37" s="529"/>
      <c r="J37" s="529"/>
      <c r="K37" s="530"/>
    </row>
    <row r="38" spans="1:13" ht="12.75" customHeight="1">
      <c r="A38" s="481" t="s">
        <v>73</v>
      </c>
      <c r="B38" s="482"/>
      <c r="C38" s="482"/>
      <c r="D38" s="482"/>
      <c r="E38" s="482"/>
      <c r="F38" s="482"/>
      <c r="G38" s="482"/>
      <c r="H38" s="482"/>
      <c r="I38" s="68">
        <v>99</v>
      </c>
      <c r="J38" s="226"/>
      <c r="K38" s="227"/>
    </row>
    <row r="39" spans="1:13" ht="12.75" customHeight="1">
      <c r="A39" s="481" t="s">
        <v>74</v>
      </c>
      <c r="B39" s="482"/>
      <c r="C39" s="482"/>
      <c r="D39" s="482"/>
      <c r="E39" s="482"/>
      <c r="F39" s="482"/>
      <c r="G39" s="482"/>
      <c r="H39" s="482"/>
      <c r="I39" s="68">
        <v>100</v>
      </c>
      <c r="J39" s="226">
        <v>58441355</v>
      </c>
      <c r="K39" s="227">
        <v>306186389</v>
      </c>
      <c r="L39" s="279"/>
      <c r="M39" s="279"/>
    </row>
    <row r="40" spans="1:13" ht="12.75" customHeight="1">
      <c r="A40" s="481" t="s">
        <v>75</v>
      </c>
      <c r="B40" s="482"/>
      <c r="C40" s="482"/>
      <c r="D40" s="482"/>
      <c r="E40" s="482"/>
      <c r="F40" s="482"/>
      <c r="G40" s="482"/>
      <c r="H40" s="482"/>
      <c r="I40" s="68">
        <v>101</v>
      </c>
      <c r="J40" s="226"/>
      <c r="K40" s="227">
        <v>29665276</v>
      </c>
    </row>
    <row r="41" spans="1:13" ht="12.75" customHeight="1">
      <c r="A41" s="468" t="s">
        <v>163</v>
      </c>
      <c r="B41" s="469"/>
      <c r="C41" s="469"/>
      <c r="D41" s="469"/>
      <c r="E41" s="469"/>
      <c r="F41" s="469"/>
      <c r="G41" s="469"/>
      <c r="H41" s="469"/>
      <c r="I41" s="68">
        <v>102</v>
      </c>
      <c r="J41" s="251">
        <f>SUM(J38:J40)</f>
        <v>58441355</v>
      </c>
      <c r="K41" s="252">
        <f>SUM(K38:K40)</f>
        <v>335851665</v>
      </c>
    </row>
    <row r="42" spans="1:13" ht="12.75" customHeight="1">
      <c r="A42" s="481" t="s">
        <v>76</v>
      </c>
      <c r="B42" s="482"/>
      <c r="C42" s="482"/>
      <c r="D42" s="482"/>
      <c r="E42" s="482"/>
      <c r="F42" s="482"/>
      <c r="G42" s="482"/>
      <c r="H42" s="482"/>
      <c r="I42" s="68">
        <v>103</v>
      </c>
      <c r="J42" s="226">
        <v>1215018</v>
      </c>
      <c r="K42" s="227">
        <v>294401350</v>
      </c>
    </row>
    <row r="43" spans="1:13" ht="12.75" customHeight="1">
      <c r="A43" s="481" t="s">
        <v>77</v>
      </c>
      <c r="B43" s="482"/>
      <c r="C43" s="482"/>
      <c r="D43" s="482"/>
      <c r="E43" s="482"/>
      <c r="F43" s="482"/>
      <c r="G43" s="482"/>
      <c r="H43" s="482"/>
      <c r="I43" s="68">
        <v>104</v>
      </c>
      <c r="J43" s="226"/>
      <c r="K43" s="227"/>
    </row>
    <row r="44" spans="1:13" ht="12.75" customHeight="1">
      <c r="A44" s="481" t="s">
        <v>78</v>
      </c>
      <c r="B44" s="482"/>
      <c r="C44" s="482"/>
      <c r="D44" s="482"/>
      <c r="E44" s="482"/>
      <c r="F44" s="482"/>
      <c r="G44" s="482"/>
      <c r="H44" s="482"/>
      <c r="I44" s="68">
        <v>105</v>
      </c>
      <c r="J44" s="226"/>
      <c r="K44" s="227"/>
    </row>
    <row r="45" spans="1:13" ht="12.75" customHeight="1">
      <c r="A45" s="481" t="s">
        <v>79</v>
      </c>
      <c r="B45" s="482"/>
      <c r="C45" s="482"/>
      <c r="D45" s="482"/>
      <c r="E45" s="482"/>
      <c r="F45" s="482"/>
      <c r="G45" s="482"/>
      <c r="H45" s="482"/>
      <c r="I45" s="68">
        <v>106</v>
      </c>
      <c r="J45" s="226"/>
      <c r="K45" s="227"/>
    </row>
    <row r="46" spans="1:13" ht="12.75" customHeight="1">
      <c r="A46" s="481" t="s">
        <v>80</v>
      </c>
      <c r="B46" s="482"/>
      <c r="C46" s="482"/>
      <c r="D46" s="482"/>
      <c r="E46" s="482"/>
      <c r="F46" s="482"/>
      <c r="G46" s="482"/>
      <c r="H46" s="482"/>
      <c r="I46" s="68">
        <v>107</v>
      </c>
      <c r="J46" s="226"/>
      <c r="K46" s="227">
        <v>20641374</v>
      </c>
    </row>
    <row r="47" spans="1:13" ht="14.25" customHeight="1">
      <c r="A47" s="468" t="s">
        <v>164</v>
      </c>
      <c r="B47" s="469"/>
      <c r="C47" s="469"/>
      <c r="D47" s="469"/>
      <c r="E47" s="469"/>
      <c r="F47" s="469"/>
      <c r="G47" s="469"/>
      <c r="H47" s="469"/>
      <c r="I47" s="68">
        <v>108</v>
      </c>
      <c r="J47" s="251">
        <f>SUM(J42:J46)</f>
        <v>1215018</v>
      </c>
      <c r="K47" s="251">
        <f>SUM(K42:K46)</f>
        <v>315042724</v>
      </c>
    </row>
    <row r="48" spans="1:13" ht="12.75" customHeight="1">
      <c r="A48" s="468" t="s">
        <v>189</v>
      </c>
      <c r="B48" s="469"/>
      <c r="C48" s="469"/>
      <c r="D48" s="469"/>
      <c r="E48" s="469"/>
      <c r="F48" s="469"/>
      <c r="G48" s="469"/>
      <c r="H48" s="469"/>
      <c r="I48" s="68">
        <v>109</v>
      </c>
      <c r="J48" s="251">
        <f>IF(J41&gt;J47,J41-J47,0)</f>
        <v>57226337</v>
      </c>
      <c r="K48" s="252">
        <f>K41-K47</f>
        <v>20808941</v>
      </c>
    </row>
    <row r="49" spans="1:11" ht="12.75" customHeight="1">
      <c r="A49" s="468" t="s">
        <v>190</v>
      </c>
      <c r="B49" s="469"/>
      <c r="C49" s="469"/>
      <c r="D49" s="469"/>
      <c r="E49" s="469"/>
      <c r="F49" s="469"/>
      <c r="G49" s="469"/>
      <c r="H49" s="469"/>
      <c r="I49" s="68">
        <v>110</v>
      </c>
      <c r="J49" s="226">
        <f>IF(J47&gt;J41,J47-J41,0)</f>
        <v>0</v>
      </c>
      <c r="K49" s="227"/>
    </row>
    <row r="50" spans="1:11" ht="12.75" customHeight="1">
      <c r="A50" s="481" t="s">
        <v>165</v>
      </c>
      <c r="B50" s="482"/>
      <c r="C50" s="482"/>
      <c r="D50" s="482"/>
      <c r="E50" s="482"/>
      <c r="F50" s="482"/>
      <c r="G50" s="482"/>
      <c r="H50" s="482"/>
      <c r="I50" s="68">
        <v>111</v>
      </c>
      <c r="J50" s="251">
        <f>IF(J22-J23+J35-J36+J48-J49&gt;0,J22-J23+J35-J36+J48-J49,0)</f>
        <v>0</v>
      </c>
      <c r="K50" s="252">
        <f>K22+K35+K48</f>
        <v>26783485</v>
      </c>
    </row>
    <row r="51" spans="1:11" ht="12.75" customHeight="1">
      <c r="A51" s="481" t="s">
        <v>166</v>
      </c>
      <c r="B51" s="482"/>
      <c r="C51" s="482"/>
      <c r="D51" s="482"/>
      <c r="E51" s="482"/>
      <c r="F51" s="482"/>
      <c r="G51" s="482"/>
      <c r="H51" s="482"/>
      <c r="I51" s="68">
        <v>112</v>
      </c>
      <c r="J51" s="251">
        <f>IF(J23-J22+J36-J35+J49-J48&gt;0,J23-J22+J36-J35+J49-J48,0)</f>
        <v>4674805</v>
      </c>
      <c r="K51" s="252">
        <f>K23+K36+K49</f>
        <v>28150868</v>
      </c>
    </row>
    <row r="52" spans="1:11" ht="12.75" customHeight="1">
      <c r="A52" s="481" t="s">
        <v>81</v>
      </c>
      <c r="B52" s="482"/>
      <c r="C52" s="482"/>
      <c r="D52" s="482"/>
      <c r="E52" s="482"/>
      <c r="F52" s="482"/>
      <c r="G52" s="482"/>
      <c r="H52" s="482"/>
      <c r="I52" s="68">
        <v>113</v>
      </c>
      <c r="J52" s="226">
        <v>7190230</v>
      </c>
      <c r="K52" s="227">
        <v>2515425</v>
      </c>
    </row>
    <row r="53" spans="1:11" ht="12.75" customHeight="1">
      <c r="A53" s="481" t="s">
        <v>82</v>
      </c>
      <c r="B53" s="482"/>
      <c r="C53" s="482"/>
      <c r="D53" s="482"/>
      <c r="E53" s="482"/>
      <c r="F53" s="482"/>
      <c r="G53" s="482"/>
      <c r="H53" s="482"/>
      <c r="I53" s="68">
        <v>114</v>
      </c>
      <c r="J53" s="226"/>
      <c r="K53" s="227">
        <f>IF(K50&gt;K51,K50-K51,0)</f>
        <v>0</v>
      </c>
    </row>
    <row r="54" spans="1:11" ht="12.75" customHeight="1">
      <c r="A54" s="481" t="s">
        <v>83</v>
      </c>
      <c r="B54" s="482"/>
      <c r="C54" s="482"/>
      <c r="D54" s="482"/>
      <c r="E54" s="482"/>
      <c r="F54" s="482"/>
      <c r="G54" s="482"/>
      <c r="H54" s="482"/>
      <c r="I54" s="68">
        <v>115</v>
      </c>
      <c r="J54" s="226">
        <f>J51</f>
        <v>4674805</v>
      </c>
      <c r="K54" s="227">
        <f>IF(K50&lt;K51,K51-K50,0)</f>
        <v>1367383</v>
      </c>
    </row>
    <row r="55" spans="1:11" ht="12.75" customHeight="1">
      <c r="A55" s="513" t="s">
        <v>84</v>
      </c>
      <c r="B55" s="514"/>
      <c r="C55" s="514"/>
      <c r="D55" s="514"/>
      <c r="E55" s="514"/>
      <c r="F55" s="514"/>
      <c r="G55" s="514"/>
      <c r="H55" s="514"/>
      <c r="I55" s="69">
        <v>116</v>
      </c>
      <c r="J55" s="250">
        <f>J52+J53-J54</f>
        <v>2515425</v>
      </c>
      <c r="K55" s="250">
        <f>K52+K53-K54</f>
        <v>1148042</v>
      </c>
    </row>
    <row r="56" spans="1:11">
      <c r="A56" s="56"/>
      <c r="B56" s="56"/>
      <c r="C56" s="56"/>
      <c r="D56" s="56"/>
      <c r="E56" s="56"/>
      <c r="F56" s="56"/>
      <c r="G56" s="56"/>
      <c r="H56" s="56"/>
      <c r="I56" s="56"/>
      <c r="J56" s="56"/>
      <c r="K56" s="279"/>
    </row>
    <row r="57" spans="1:11">
      <c r="A57" s="56"/>
      <c r="B57" s="56"/>
      <c r="C57" s="56"/>
      <c r="D57" s="56"/>
      <c r="E57" s="56"/>
      <c r="F57" s="56"/>
      <c r="G57" s="56"/>
      <c r="H57" s="56"/>
      <c r="I57" s="56"/>
      <c r="J57" s="56"/>
      <c r="K57" s="56"/>
    </row>
    <row r="58" spans="1:11">
      <c r="A58" s="56"/>
      <c r="B58" s="56"/>
      <c r="C58" s="56"/>
      <c r="D58" s="56"/>
      <c r="E58" s="56"/>
      <c r="F58" s="56"/>
      <c r="G58" s="56"/>
      <c r="H58" s="56"/>
      <c r="I58" s="56"/>
      <c r="J58" s="56"/>
      <c r="K58" s="56"/>
    </row>
    <row r="59" spans="1:11">
      <c r="A59" s="56"/>
      <c r="B59" s="56"/>
      <c r="C59" s="56"/>
      <c r="D59" s="56"/>
      <c r="E59" s="56"/>
      <c r="F59" s="56"/>
      <c r="G59" s="56"/>
      <c r="H59" s="56"/>
      <c r="I59" s="56"/>
      <c r="J59" s="56"/>
      <c r="K59" s="56"/>
    </row>
    <row r="60" spans="1:11">
      <c r="A60" s="56"/>
      <c r="B60" s="56"/>
      <c r="C60" s="56"/>
      <c r="D60" s="56"/>
      <c r="E60" s="56"/>
      <c r="F60" s="56"/>
      <c r="G60" s="56"/>
      <c r="H60" s="56"/>
      <c r="I60" s="56"/>
      <c r="J60" s="56"/>
      <c r="K60" s="56"/>
    </row>
    <row r="61" spans="1:11">
      <c r="A61" s="56"/>
      <c r="B61" s="56"/>
      <c r="C61" s="56"/>
      <c r="D61" s="56"/>
      <c r="E61" s="56"/>
      <c r="F61" s="56"/>
      <c r="G61" s="56"/>
      <c r="H61" s="56"/>
      <c r="I61" s="56"/>
      <c r="J61" s="56"/>
      <c r="K61" s="56"/>
    </row>
    <row r="62" spans="1:11">
      <c r="A62" s="56"/>
      <c r="B62" s="56"/>
      <c r="C62" s="56"/>
      <c r="D62" s="56"/>
      <c r="E62" s="56"/>
      <c r="F62" s="56"/>
      <c r="G62" s="56"/>
      <c r="H62" s="56"/>
      <c r="I62" s="56"/>
      <c r="J62" s="56"/>
      <c r="K62" s="56"/>
    </row>
    <row r="63" spans="1:11">
      <c r="A63" s="56"/>
      <c r="B63" s="56"/>
      <c r="C63" s="56"/>
      <c r="D63" s="56"/>
      <c r="E63" s="56"/>
      <c r="F63" s="56"/>
      <c r="G63" s="56"/>
      <c r="H63" s="56"/>
      <c r="I63" s="56"/>
      <c r="J63" s="56"/>
      <c r="K63" s="56"/>
    </row>
    <row r="64" spans="1:11">
      <c r="A64" s="56"/>
      <c r="B64" s="56"/>
      <c r="C64" s="56"/>
      <c r="D64" s="56"/>
      <c r="E64" s="56"/>
      <c r="F64" s="56"/>
      <c r="G64" s="56"/>
      <c r="H64" s="56"/>
      <c r="I64" s="56"/>
      <c r="J64" s="56"/>
      <c r="K64" s="56"/>
    </row>
    <row r="65" s="56" customFormat="1"/>
    <row r="66" s="56" customFormat="1"/>
    <row r="67" s="56" customFormat="1"/>
    <row r="68" s="56" customFormat="1"/>
    <row r="69" s="56" customFormat="1"/>
    <row r="70" s="56" customFormat="1"/>
    <row r="71" s="56" customFormat="1"/>
    <row r="72" s="56" customFormat="1"/>
    <row r="73" s="56" customFormat="1"/>
    <row r="74" s="56" customFormat="1"/>
    <row r="75" s="56" customFormat="1"/>
    <row r="76" s="56" customFormat="1"/>
    <row r="77" s="56" customFormat="1"/>
    <row r="78" s="56" customFormat="1"/>
    <row r="79" s="56" customFormat="1"/>
    <row r="80" s="56" customFormat="1"/>
    <row r="81" s="56" customFormat="1"/>
    <row r="82" s="56" customFormat="1"/>
    <row r="83" s="56" customFormat="1"/>
    <row r="84" s="56" customFormat="1"/>
    <row r="85" s="56" customFormat="1"/>
    <row r="86" s="56" customFormat="1"/>
    <row r="87" s="56" customFormat="1"/>
    <row r="88" s="56" customFormat="1"/>
    <row r="89" s="56" customFormat="1"/>
    <row r="90" s="56" customFormat="1"/>
    <row r="91" s="56" customFormat="1"/>
    <row r="92" s="56" customFormat="1"/>
    <row r="93" s="56" customFormat="1"/>
    <row r="94" s="56" customFormat="1"/>
    <row r="95" s="56" customFormat="1"/>
    <row r="96" s="56" customFormat="1"/>
    <row r="97" s="56" customFormat="1"/>
    <row r="98" s="56" customFormat="1"/>
    <row r="99" s="56" customFormat="1"/>
    <row r="100" s="56" customFormat="1"/>
    <row r="101" s="56" customFormat="1"/>
    <row r="102" s="56" customFormat="1"/>
    <row r="103" s="56" customFormat="1"/>
    <row r="104" s="56" customFormat="1"/>
    <row r="105" s="56" customFormat="1"/>
    <row r="106" s="56" customFormat="1"/>
    <row r="107" s="56" customFormat="1"/>
    <row r="108" s="56" customFormat="1"/>
    <row r="109" s="56" customFormat="1"/>
    <row r="110" s="56" customFormat="1"/>
    <row r="111" s="56" customFormat="1"/>
    <row r="112" s="56" customFormat="1"/>
    <row r="113" s="56" customFormat="1"/>
    <row r="114" s="56" customFormat="1"/>
    <row r="115" s="56" customFormat="1"/>
    <row r="116" s="56" customFormat="1"/>
    <row r="117" s="56" customFormat="1"/>
    <row r="118" s="56" customFormat="1"/>
    <row r="119" s="56" customFormat="1"/>
    <row r="120" s="56" customFormat="1"/>
    <row r="121" s="56" customFormat="1"/>
    <row r="122" s="56" customFormat="1"/>
    <row r="123" s="56" customFormat="1"/>
    <row r="124" s="56" customFormat="1"/>
    <row r="125" s="56" customFormat="1"/>
    <row r="126" s="56" customFormat="1"/>
    <row r="127" s="56" customFormat="1"/>
    <row r="128" s="56" customFormat="1"/>
    <row r="129" s="56" customFormat="1"/>
    <row r="130" s="56" customFormat="1"/>
    <row r="131" s="56" customFormat="1"/>
    <row r="132" s="56" customFormat="1"/>
    <row r="133" s="56" customFormat="1"/>
    <row r="134" s="56" customFormat="1"/>
    <row r="135" s="56" customFormat="1"/>
    <row r="136" s="56" customFormat="1"/>
    <row r="137" s="56" customFormat="1"/>
    <row r="138" s="56" customFormat="1"/>
    <row r="139" s="56" customFormat="1"/>
    <row r="140" s="56" customFormat="1"/>
    <row r="141" s="56" customFormat="1"/>
    <row r="142" s="56" customFormat="1"/>
    <row r="143" s="56" customFormat="1"/>
    <row r="144" s="56" customFormat="1"/>
    <row r="145" s="56" customFormat="1"/>
    <row r="146" s="56" customFormat="1"/>
    <row r="147" s="56" customFormat="1"/>
    <row r="148" s="56" customFormat="1"/>
    <row r="149" s="56" customFormat="1"/>
    <row r="150" s="56" customFormat="1"/>
    <row r="151" s="56" customFormat="1"/>
    <row r="152" s="56" customFormat="1"/>
    <row r="153" s="56" customFormat="1"/>
    <row r="154" s="56" customFormat="1"/>
    <row r="155" s="56" customFormat="1"/>
    <row r="156" s="56" customFormat="1"/>
    <row r="157" s="56" customFormat="1"/>
    <row r="158" s="56" customFormat="1"/>
    <row r="159" s="56" customFormat="1"/>
    <row r="160" s="56" customFormat="1"/>
    <row r="161" s="56" customFormat="1"/>
    <row r="162" s="56" customFormat="1"/>
    <row r="163" s="56" customFormat="1"/>
    <row r="164" s="56" customFormat="1"/>
    <row r="165" s="56" customFormat="1"/>
    <row r="166" s="56" customFormat="1"/>
    <row r="167" s="56" customFormat="1"/>
    <row r="168" s="56" customFormat="1"/>
    <row r="169" s="56" customFormat="1"/>
    <row r="170" s="56" customFormat="1"/>
    <row r="171" s="56" customFormat="1"/>
    <row r="172" s="56" customFormat="1"/>
    <row r="173" s="56" customFormat="1"/>
    <row r="174" s="56" customFormat="1"/>
    <row r="175" s="56" customFormat="1"/>
    <row r="176" s="56" customFormat="1"/>
    <row r="177" s="56" customFormat="1"/>
    <row r="178" s="56" customFormat="1"/>
    <row r="179" s="56" customFormat="1"/>
    <row r="180" s="56" customFormat="1"/>
    <row r="181" s="56" customFormat="1"/>
    <row r="182" s="56" customFormat="1"/>
    <row r="183" s="56" customFormat="1"/>
    <row r="184" s="56" customFormat="1"/>
    <row r="185" s="56" customFormat="1"/>
    <row r="186" s="56" customFormat="1"/>
    <row r="187" s="56" customFormat="1"/>
    <row r="188" s="56" customFormat="1"/>
    <row r="189" s="56" customFormat="1"/>
    <row r="190" s="56" customFormat="1"/>
    <row r="191" s="56" customFormat="1"/>
    <row r="192" s="56" customFormat="1"/>
    <row r="193" s="56" customFormat="1"/>
    <row r="194" s="56" customFormat="1"/>
    <row r="195" s="56" customFormat="1"/>
    <row r="196" s="56" customFormat="1"/>
    <row r="197" s="56" customFormat="1"/>
    <row r="198" s="56" customFormat="1"/>
    <row r="199" s="56" customFormat="1"/>
    <row r="200" s="56" customFormat="1"/>
    <row r="201" s="56" customFormat="1"/>
    <row r="202" s="56" customFormat="1"/>
    <row r="203" s="56" customFormat="1"/>
    <row r="204" s="56" customFormat="1"/>
    <row r="205" s="56" customFormat="1"/>
    <row r="206" s="56" customFormat="1"/>
    <row r="207" s="56" customFormat="1"/>
    <row r="208" s="56" customFormat="1"/>
    <row r="209" s="56" customFormat="1"/>
    <row r="210" s="56" customFormat="1"/>
    <row r="211" s="56" customFormat="1"/>
    <row r="212" s="56" customFormat="1"/>
    <row r="213" s="56" customFormat="1"/>
    <row r="214" s="56" customFormat="1"/>
    <row r="215" s="56" customFormat="1"/>
    <row r="216" s="56" customFormat="1"/>
    <row r="217" s="56" customFormat="1"/>
    <row r="218" s="56" customFormat="1"/>
    <row r="219" s="56" customFormat="1"/>
    <row r="220" s="56" customFormat="1"/>
    <row r="221" s="56" customFormat="1"/>
    <row r="222" s="56" customFormat="1"/>
    <row r="223" s="56" customFormat="1"/>
    <row r="224" s="56" customFormat="1"/>
    <row r="225" s="56" customFormat="1"/>
    <row r="226" s="56" customFormat="1"/>
    <row r="227" s="56" customFormat="1"/>
    <row r="228" s="56" customFormat="1"/>
    <row r="229" s="56" customFormat="1"/>
    <row r="230" s="56" customFormat="1"/>
    <row r="231" s="56" customFormat="1"/>
    <row r="232" s="56" customFormat="1"/>
    <row r="233" s="56" customFormat="1"/>
    <row r="234" s="56" customFormat="1"/>
    <row r="235" s="56" customFormat="1"/>
    <row r="236" s="56" customFormat="1"/>
    <row r="237" s="56" customFormat="1"/>
    <row r="238" s="56" customFormat="1"/>
    <row r="239" s="56" customFormat="1"/>
    <row r="240" s="56" customFormat="1"/>
    <row r="241" s="56" customFormat="1"/>
    <row r="242" s="56" customFormat="1"/>
    <row r="243" s="56" customFormat="1"/>
    <row r="244" s="56" customFormat="1"/>
    <row r="245" s="56" customFormat="1"/>
    <row r="246" s="56" customFormat="1"/>
    <row r="247" s="56" customFormat="1"/>
    <row r="248" s="56" customFormat="1"/>
    <row r="249" s="56" customFormat="1"/>
    <row r="250" s="56" customFormat="1"/>
    <row r="251" s="56" customFormat="1"/>
    <row r="252" s="56" customFormat="1"/>
    <row r="253" s="56" customFormat="1"/>
    <row r="254" s="56" customFormat="1"/>
    <row r="255" s="56" customFormat="1"/>
    <row r="256" s="56" customFormat="1"/>
    <row r="257" s="56" customFormat="1"/>
    <row r="258" s="56" customFormat="1"/>
    <row r="259" s="56" customFormat="1"/>
    <row r="260" s="56" customFormat="1"/>
    <row r="261" s="56" customFormat="1"/>
    <row r="262" s="56" customFormat="1"/>
    <row r="263" s="56" customFormat="1"/>
    <row r="264" s="56" customFormat="1"/>
    <row r="265" s="56" customFormat="1"/>
    <row r="266" s="56" customFormat="1"/>
    <row r="267" s="56" customFormat="1"/>
    <row r="268" s="56" customFormat="1"/>
    <row r="269" s="56" customFormat="1"/>
    <row r="270" s="56" customFormat="1"/>
    <row r="271" s="56" customFormat="1"/>
    <row r="272" s="56" customFormat="1"/>
    <row r="273" s="56" customFormat="1"/>
    <row r="274" s="56" customFormat="1"/>
    <row r="275" s="56" customFormat="1"/>
    <row r="276" s="56" customFormat="1"/>
    <row r="277" s="56" customFormat="1"/>
    <row r="278" s="56" customFormat="1"/>
    <row r="279" s="56" customFormat="1"/>
    <row r="280" s="56" customFormat="1"/>
    <row r="281" s="56" customFormat="1"/>
    <row r="282" s="56" customFormat="1"/>
    <row r="283" s="56" customFormat="1"/>
    <row r="284" s="56" customFormat="1"/>
    <row r="285" s="56" customFormat="1"/>
    <row r="286" s="56" customFormat="1"/>
    <row r="287" s="56" customFormat="1"/>
    <row r="288" s="56" customFormat="1"/>
    <row r="289" s="56" customFormat="1"/>
    <row r="290" s="56" customFormat="1"/>
    <row r="291" s="56" customFormat="1"/>
    <row r="292" s="56" customFormat="1"/>
    <row r="293" s="56" customFormat="1"/>
    <row r="294" s="56" customFormat="1"/>
    <row r="295" s="56" customFormat="1"/>
    <row r="296" s="56" customFormat="1"/>
    <row r="297" s="56" customFormat="1"/>
    <row r="298" s="56" customFormat="1"/>
    <row r="299" s="56" customFormat="1"/>
    <row r="300" s="56" customFormat="1"/>
    <row r="301" s="56" customFormat="1"/>
    <row r="302" s="56" customFormat="1"/>
    <row r="303" s="56" customFormat="1"/>
    <row r="304" s="56" customFormat="1"/>
    <row r="305" s="56" customFormat="1"/>
    <row r="306" s="56" customFormat="1"/>
    <row r="307" s="56" customFormat="1"/>
    <row r="308" s="56" customFormat="1"/>
    <row r="309" s="56" customFormat="1"/>
    <row r="310" s="56" customFormat="1"/>
    <row r="311" s="56" customFormat="1"/>
    <row r="312" s="56" customFormat="1"/>
    <row r="313" s="56" customFormat="1"/>
    <row r="314" s="56" customFormat="1"/>
    <row r="315" s="56" customFormat="1"/>
    <row r="316" s="56" customFormat="1"/>
    <row r="317" s="56" customFormat="1"/>
    <row r="318" s="56" customFormat="1"/>
    <row r="319" s="56" customFormat="1"/>
    <row r="320" s="56" customFormat="1"/>
    <row r="321" s="56" customFormat="1"/>
    <row r="322" s="56" customFormat="1"/>
    <row r="323" s="56" customFormat="1"/>
    <row r="324" s="56" customFormat="1"/>
    <row r="325" s="56" customFormat="1"/>
    <row r="326" s="56" customFormat="1"/>
    <row r="327" s="56" customFormat="1"/>
    <row r="328" s="56" customFormat="1"/>
    <row r="329" s="56" customFormat="1"/>
    <row r="330" s="56" customFormat="1"/>
    <row r="331" s="56" customFormat="1"/>
    <row r="332" s="56" customFormat="1"/>
    <row r="333" s="56" customFormat="1"/>
    <row r="334" s="56" customFormat="1"/>
    <row r="335" s="56" customFormat="1"/>
    <row r="336" s="56" customFormat="1"/>
    <row r="337" s="56" customFormat="1"/>
    <row r="338" s="56" customFormat="1"/>
    <row r="339" s="56" customFormat="1"/>
    <row r="340" s="56" customFormat="1"/>
    <row r="341" s="56" customFormat="1"/>
    <row r="342" s="56" customFormat="1"/>
    <row r="343" s="56" customFormat="1"/>
    <row r="344" s="56" customFormat="1"/>
    <row r="345" s="56" customFormat="1"/>
    <row r="346" s="56" customFormat="1"/>
    <row r="347" s="56" customFormat="1"/>
    <row r="348" s="56" customFormat="1"/>
    <row r="349" s="56" customFormat="1"/>
    <row r="350" s="56" customFormat="1"/>
    <row r="351" s="56" customFormat="1"/>
    <row r="352" s="56" customFormat="1"/>
    <row r="353" s="56" customFormat="1"/>
    <row r="354" s="56" customFormat="1"/>
    <row r="355" s="56" customFormat="1"/>
    <row r="356" s="56" customFormat="1"/>
    <row r="357" s="56" customFormat="1"/>
    <row r="358" s="56" customFormat="1"/>
    <row r="359" s="56" customFormat="1"/>
    <row r="360" s="56" customFormat="1"/>
    <row r="361" s="56" customFormat="1"/>
    <row r="362" s="56" customFormat="1"/>
    <row r="363" s="56" customFormat="1"/>
    <row r="364" s="56" customFormat="1"/>
    <row r="365" s="56" customFormat="1"/>
    <row r="366" s="56" customFormat="1"/>
    <row r="367" s="56" customFormat="1"/>
    <row r="368" s="56" customFormat="1"/>
    <row r="369" s="56" customFormat="1"/>
    <row r="370" s="56" customFormat="1"/>
    <row r="371" s="56" customFormat="1"/>
    <row r="372" s="56" customFormat="1"/>
    <row r="373" s="56" customFormat="1"/>
    <row r="374" s="56" customFormat="1"/>
    <row r="375" s="56" customFormat="1"/>
    <row r="376" s="56" customFormat="1"/>
    <row r="377" s="56" customFormat="1"/>
    <row r="378" s="56" customFormat="1"/>
    <row r="379" s="56" customFormat="1"/>
    <row r="380" s="56" customFormat="1"/>
    <row r="381" s="56" customFormat="1"/>
    <row r="382" s="56" customFormat="1"/>
    <row r="383" s="56" customFormat="1"/>
    <row r="384" s="56" customFormat="1"/>
    <row r="385" s="56" customFormat="1"/>
    <row r="386" s="56" customFormat="1"/>
    <row r="387" s="56" customFormat="1"/>
    <row r="388" s="56" customFormat="1"/>
    <row r="389" s="56" customFormat="1"/>
    <row r="390" s="56" customFormat="1"/>
    <row r="391" s="56" customFormat="1"/>
    <row r="392" s="56" customFormat="1"/>
    <row r="393" s="56" customFormat="1"/>
    <row r="394" s="56" customFormat="1"/>
    <row r="395" s="56" customFormat="1"/>
    <row r="396" s="56" customFormat="1"/>
    <row r="397" s="56" customFormat="1"/>
    <row r="398" s="56" customFormat="1"/>
    <row r="399" s="56" customFormat="1"/>
    <row r="400" s="56" customFormat="1"/>
    <row r="401" s="56" customFormat="1"/>
    <row r="402" s="56" customFormat="1"/>
    <row r="403" s="56" customFormat="1"/>
    <row r="404" s="56" customFormat="1"/>
    <row r="405" s="56" customFormat="1"/>
    <row r="406" s="56" customFormat="1"/>
    <row r="407" s="56" customFormat="1"/>
    <row r="408" s="56" customFormat="1"/>
    <row r="409" s="56" customFormat="1"/>
    <row r="410" s="56" customFormat="1"/>
    <row r="411" s="56" customFormat="1"/>
    <row r="412" s="56" customFormat="1"/>
    <row r="413" s="56" customFormat="1"/>
    <row r="414" s="56" customFormat="1"/>
    <row r="415" s="56" customFormat="1"/>
    <row r="416" s="56" customFormat="1"/>
    <row r="417" s="56" customFormat="1"/>
    <row r="418" s="56" customFormat="1"/>
    <row r="419" s="56" customFormat="1"/>
    <row r="420" s="56" customFormat="1"/>
    <row r="421" s="56" customFormat="1"/>
    <row r="422" s="56" customFormat="1"/>
    <row r="423" s="56" customFormat="1"/>
    <row r="424" s="56" customFormat="1"/>
    <row r="425" s="56" customFormat="1"/>
    <row r="426" s="56" customFormat="1"/>
    <row r="427" s="56" customFormat="1"/>
    <row r="428" s="56" customFormat="1"/>
    <row r="429" s="56" customFormat="1"/>
    <row r="430" s="56" customFormat="1"/>
    <row r="431" s="56" customFormat="1"/>
    <row r="432" s="56" customFormat="1"/>
    <row r="433" s="56" customFormat="1"/>
    <row r="434" s="56" customFormat="1"/>
    <row r="435" s="56" customFormat="1"/>
    <row r="436" s="56" customFormat="1"/>
    <row r="437" s="56" customFormat="1"/>
    <row r="438" s="56" customFormat="1"/>
    <row r="439" s="56" customFormat="1"/>
    <row r="440" s="56" customFormat="1"/>
    <row r="441" s="56" customFormat="1"/>
    <row r="442" s="56" customFormat="1"/>
    <row r="443" s="56" customFormat="1"/>
    <row r="444" s="56" customFormat="1"/>
    <row r="445" s="56" customFormat="1"/>
    <row r="446" s="56" customFormat="1"/>
    <row r="447" s="56" customFormat="1"/>
    <row r="448" s="56" customFormat="1"/>
    <row r="449" s="56" customFormat="1"/>
    <row r="450" s="56" customFormat="1"/>
    <row r="451" s="56" customFormat="1"/>
    <row r="452" s="56" customFormat="1"/>
    <row r="453" s="56" customFormat="1"/>
    <row r="454" s="56" customFormat="1"/>
    <row r="455" s="56" customFormat="1"/>
    <row r="456" s="56" customFormat="1"/>
    <row r="457" s="56" customFormat="1"/>
    <row r="458" s="56" customFormat="1"/>
    <row r="459" s="56" customFormat="1"/>
    <row r="460" s="56" customFormat="1"/>
    <row r="461" s="56" customFormat="1"/>
    <row r="462" s="56" customFormat="1"/>
    <row r="463" s="56" customFormat="1"/>
    <row r="464" s="56" customFormat="1"/>
    <row r="465" s="56" customFormat="1"/>
    <row r="466" s="56" customFormat="1"/>
    <row r="467" s="56" customFormat="1"/>
    <row r="468" s="56" customFormat="1"/>
    <row r="469" s="56" customFormat="1"/>
    <row r="470" s="56" customFormat="1"/>
    <row r="471" s="56" customFormat="1"/>
    <row r="472" s="56" customFormat="1"/>
    <row r="473" s="56" customFormat="1"/>
    <row r="474" s="56" customFormat="1"/>
    <row r="475" s="56" customFormat="1"/>
    <row r="476" s="56" customFormat="1"/>
    <row r="477" s="56" customFormat="1"/>
    <row r="478" s="56" customFormat="1"/>
    <row r="479" s="56" customFormat="1"/>
    <row r="480" s="56" customFormat="1"/>
    <row r="481" s="56" customFormat="1"/>
    <row r="482" s="56" customFormat="1"/>
    <row r="483" s="56" customFormat="1"/>
    <row r="484" s="56" customFormat="1"/>
    <row r="485" s="56" customFormat="1"/>
    <row r="486" s="56" customFormat="1"/>
    <row r="487" s="56" customFormat="1"/>
    <row r="488" s="56" customFormat="1"/>
    <row r="489" s="56" customFormat="1"/>
    <row r="490" s="56" customFormat="1"/>
    <row r="491" s="56" customFormat="1"/>
    <row r="492" s="56" customFormat="1"/>
    <row r="493" s="56" customFormat="1"/>
    <row r="494" s="56" customFormat="1"/>
    <row r="495" s="56" customFormat="1"/>
    <row r="496" s="56" customFormat="1"/>
    <row r="497" s="56" customFormat="1"/>
    <row r="498" s="56" customFormat="1"/>
    <row r="499" s="56" customFormat="1"/>
    <row r="500" s="56" customFormat="1"/>
    <row r="501" s="56" customFormat="1"/>
    <row r="502" s="56" customFormat="1"/>
    <row r="503" s="56" customFormat="1"/>
    <row r="504" s="56" customFormat="1"/>
    <row r="505" s="56" customFormat="1"/>
    <row r="506" s="56" customFormat="1"/>
    <row r="507" s="56" customFormat="1"/>
    <row r="508" s="56" customFormat="1"/>
    <row r="509" s="56" customFormat="1"/>
    <row r="510" s="56" customFormat="1"/>
    <row r="511" s="56" customFormat="1"/>
    <row r="512" s="56" customFormat="1"/>
    <row r="513" s="56" customFormat="1"/>
    <row r="514" s="56" customFormat="1"/>
    <row r="515" s="56" customFormat="1"/>
    <row r="516" s="56" customFormat="1"/>
    <row r="517" s="56" customFormat="1"/>
    <row r="518" s="56" customFormat="1"/>
    <row r="519" s="56" customFormat="1"/>
    <row r="520" s="56" customFormat="1"/>
    <row r="521" s="56" customFormat="1"/>
    <row r="522" s="56" customFormat="1"/>
    <row r="523" s="56" customFormat="1"/>
    <row r="524" s="56" customFormat="1"/>
    <row r="525" s="56" customFormat="1"/>
    <row r="526" s="56" customFormat="1"/>
    <row r="527" s="56" customFormat="1"/>
    <row r="528" s="56" customFormat="1"/>
    <row r="529" s="56" customFormat="1"/>
    <row r="530" s="56" customFormat="1"/>
    <row r="531" s="56" customFormat="1"/>
    <row r="532" s="56" customFormat="1"/>
    <row r="533" s="56" customFormat="1"/>
    <row r="534" s="56" customFormat="1"/>
    <row r="535" s="56" customFormat="1"/>
    <row r="536" s="56" customFormat="1"/>
    <row r="537" s="56" customFormat="1"/>
    <row r="538" s="56" customFormat="1"/>
    <row r="539" s="56" customFormat="1"/>
    <row r="540" s="56" customFormat="1"/>
    <row r="541" s="56" customFormat="1"/>
    <row r="542" s="56" customFormat="1"/>
    <row r="543" s="56" customFormat="1"/>
    <row r="544" s="56" customFormat="1"/>
    <row r="545" s="56" customFormat="1"/>
    <row r="546" s="56" customFormat="1"/>
    <row r="547" s="56" customFormat="1"/>
    <row r="548" s="56" customFormat="1"/>
    <row r="549" s="56" customFormat="1"/>
    <row r="550" s="56" customFormat="1"/>
    <row r="551" s="56" customFormat="1"/>
    <row r="552" s="56" customFormat="1"/>
    <row r="553" s="56" customFormat="1"/>
    <row r="554" s="56" customFormat="1"/>
    <row r="555" s="56" customFormat="1"/>
    <row r="556" s="56" customFormat="1"/>
    <row r="557" s="56" customFormat="1"/>
    <row r="558" s="56" customFormat="1"/>
    <row r="559" s="56" customFormat="1"/>
    <row r="560" s="56" customFormat="1"/>
    <row r="561" s="56" customFormat="1"/>
    <row r="562" s="56" customFormat="1"/>
    <row r="563" s="56" customFormat="1"/>
    <row r="564" s="56" customFormat="1"/>
    <row r="565" s="56" customFormat="1"/>
    <row r="566" s="56" customFormat="1"/>
    <row r="567" s="56" customFormat="1"/>
    <row r="568" s="56" customFormat="1"/>
    <row r="569" s="56" customFormat="1"/>
    <row r="570" s="56" customFormat="1"/>
    <row r="571" s="56" customFormat="1"/>
    <row r="572" s="56" customFormat="1"/>
    <row r="573" s="56" customFormat="1"/>
    <row r="574" s="56" customFormat="1"/>
    <row r="575" s="56" customFormat="1"/>
    <row r="576" s="56" customFormat="1"/>
    <row r="577" s="56" customFormat="1"/>
    <row r="578" s="56" customFormat="1"/>
    <row r="579" s="56" customFormat="1"/>
    <row r="580" s="56" customFormat="1"/>
    <row r="581" s="56" customFormat="1"/>
    <row r="582" s="56" customFormat="1"/>
    <row r="583" s="56" customFormat="1"/>
    <row r="584" s="56" customFormat="1"/>
    <row r="585" s="56" customFormat="1"/>
    <row r="586" s="56" customFormat="1"/>
    <row r="587" s="56" customFormat="1"/>
    <row r="588" s="56" customFormat="1"/>
    <row r="589" s="56" customFormat="1"/>
    <row r="590" s="56" customFormat="1"/>
    <row r="591" s="56" customFormat="1"/>
    <row r="592" s="56" customFormat="1"/>
    <row r="593" s="56" customFormat="1"/>
    <row r="594" s="56" customFormat="1"/>
    <row r="595" s="56" customFormat="1"/>
    <row r="596" s="56" customFormat="1"/>
    <row r="597" s="56" customFormat="1"/>
    <row r="598" s="56" customFormat="1"/>
    <row r="599" s="56" customFormat="1"/>
    <row r="600" s="56" customFormat="1"/>
    <row r="601" s="56" customFormat="1"/>
    <row r="602" s="56" customFormat="1"/>
    <row r="603" s="56" customFormat="1"/>
    <row r="604" s="56" customFormat="1"/>
    <row r="605" s="56" customFormat="1"/>
    <row r="606" s="56" customFormat="1"/>
    <row r="607" s="56" customFormat="1"/>
    <row r="608" s="56" customFormat="1"/>
    <row r="609" s="56" customFormat="1"/>
    <row r="610" s="56" customFormat="1"/>
    <row r="611" s="56" customFormat="1"/>
    <row r="612" s="56" customFormat="1"/>
    <row r="613" s="56" customFormat="1"/>
    <row r="614" s="56" customFormat="1"/>
    <row r="615" s="56" customFormat="1"/>
    <row r="616" s="56" customFormat="1"/>
    <row r="617" s="56" customFormat="1"/>
    <row r="618" s="56" customFormat="1"/>
    <row r="619" s="56" customFormat="1"/>
    <row r="620" s="56" customFormat="1"/>
    <row r="621" s="56" customFormat="1"/>
    <row r="622" s="56" customFormat="1"/>
    <row r="623" s="56" customFormat="1"/>
    <row r="624" s="56" customFormat="1"/>
    <row r="625" s="56" customFormat="1"/>
    <row r="626" s="56" customFormat="1"/>
    <row r="627" s="56" customFormat="1"/>
    <row r="628" s="56" customFormat="1"/>
    <row r="629" s="56" customFormat="1"/>
    <row r="630" s="56" customFormat="1"/>
    <row r="631" s="56" customFormat="1"/>
    <row r="632" s="56" customFormat="1"/>
    <row r="633" s="56" customFormat="1"/>
    <row r="634" s="56" customFormat="1"/>
    <row r="635" s="56" customFormat="1"/>
    <row r="636" s="56" customFormat="1"/>
    <row r="637" s="56" customFormat="1"/>
    <row r="638" s="56" customFormat="1"/>
    <row r="639" s="56" customFormat="1"/>
    <row r="640" s="56" customFormat="1"/>
    <row r="641" s="56" customFormat="1"/>
    <row r="642" s="56" customFormat="1"/>
    <row r="643" s="56" customFormat="1"/>
    <row r="644" s="56" customFormat="1"/>
    <row r="645" s="56" customFormat="1"/>
    <row r="646" s="56" customFormat="1"/>
    <row r="647" s="56" customFormat="1"/>
    <row r="648" s="56" customFormat="1"/>
    <row r="649" s="56" customFormat="1"/>
    <row r="650" s="56" customFormat="1"/>
    <row r="651" s="56" customFormat="1"/>
    <row r="652" s="56" customFormat="1"/>
    <row r="653" s="56" customFormat="1"/>
    <row r="654" s="56" customFormat="1"/>
    <row r="655" s="56" customFormat="1"/>
    <row r="656" s="56" customFormat="1"/>
    <row r="657" s="56" customFormat="1"/>
    <row r="658" s="56" customFormat="1"/>
    <row r="659" s="56" customFormat="1"/>
    <row r="660" s="56" customFormat="1"/>
    <row r="661" s="56" customFormat="1"/>
    <row r="662" s="56" customFormat="1"/>
    <row r="663" s="56" customFormat="1"/>
    <row r="664" s="56" customFormat="1"/>
    <row r="665" s="56" customFormat="1"/>
    <row r="666" s="56" customFormat="1"/>
    <row r="667" s="56" customFormat="1"/>
    <row r="668" s="56" customFormat="1"/>
    <row r="669" s="56" customFormat="1"/>
    <row r="670" s="56" customFormat="1"/>
    <row r="671" s="56" customFormat="1"/>
    <row r="672" s="56" customFormat="1"/>
    <row r="673" s="56" customFormat="1"/>
    <row r="674" s="56" customFormat="1"/>
    <row r="675" s="56" customFormat="1"/>
    <row r="676" s="56" customFormat="1"/>
    <row r="677" s="56" customFormat="1"/>
    <row r="678" s="56" customFormat="1"/>
    <row r="679" s="56" customFormat="1"/>
    <row r="680" s="56" customFormat="1"/>
    <row r="681" s="56" customFormat="1"/>
    <row r="682" s="56" customFormat="1"/>
    <row r="683" s="56" customFormat="1"/>
    <row r="684" s="56" customFormat="1"/>
    <row r="685" s="56" customFormat="1"/>
    <row r="686" s="56" customFormat="1"/>
    <row r="687" s="56" customFormat="1"/>
    <row r="688" s="56" customFormat="1"/>
    <row r="689" s="56" customFormat="1"/>
    <row r="690" s="56" customFormat="1"/>
    <row r="691" s="56" customFormat="1"/>
    <row r="692" s="56" customFormat="1"/>
    <row r="693" s="56" customFormat="1"/>
    <row r="694" s="56" customFormat="1"/>
    <row r="695" s="56" customFormat="1"/>
    <row r="696" s="56" customFormat="1"/>
    <row r="697" s="56" customFormat="1"/>
    <row r="698" s="56" customFormat="1"/>
    <row r="699" s="56" customFormat="1"/>
    <row r="700" s="56" customFormat="1"/>
    <row r="701" s="56" customFormat="1"/>
    <row r="702" s="56" customFormat="1"/>
    <row r="703" s="56" customFormat="1"/>
    <row r="704" s="56" customFormat="1"/>
    <row r="705" s="56" customFormat="1"/>
    <row r="706" s="56" customFormat="1"/>
    <row r="707" s="56" customFormat="1"/>
    <row r="708" s="56" customFormat="1"/>
    <row r="709" s="56" customFormat="1"/>
    <row r="710" s="56" customFormat="1"/>
    <row r="711" s="56" customFormat="1"/>
    <row r="712" s="56" customFormat="1"/>
    <row r="713" s="56" customFormat="1"/>
    <row r="714" s="56" customFormat="1"/>
    <row r="715" s="56" customFormat="1"/>
    <row r="716" s="56" customFormat="1"/>
    <row r="717" s="56" customFormat="1"/>
    <row r="718" s="56" customFormat="1"/>
    <row r="719" s="56" customFormat="1"/>
    <row r="720" s="56" customFormat="1"/>
    <row r="721" s="56" customFormat="1"/>
    <row r="722" s="56" customFormat="1"/>
    <row r="723" s="56" customFormat="1"/>
    <row r="724" s="56" customFormat="1"/>
    <row r="725" s="56" customFormat="1"/>
    <row r="726" s="56" customFormat="1"/>
    <row r="727" s="56" customFormat="1"/>
    <row r="728" s="56" customFormat="1"/>
    <row r="729" s="56" customFormat="1"/>
    <row r="730" s="56" customFormat="1"/>
    <row r="731" s="56" customFormat="1"/>
    <row r="732" s="56" customFormat="1"/>
    <row r="733" s="56" customFormat="1"/>
    <row r="734" s="56" customFormat="1"/>
    <row r="735" s="56" customFormat="1"/>
    <row r="736" s="56" customFormat="1"/>
    <row r="737" s="56" customFormat="1"/>
    <row r="738" s="56" customFormat="1"/>
    <row r="739" s="56" customFormat="1"/>
    <row r="740" s="56" customFormat="1"/>
    <row r="741" s="56" customFormat="1"/>
    <row r="742" s="56" customFormat="1"/>
    <row r="743" s="56" customFormat="1"/>
    <row r="744" s="56" customFormat="1"/>
    <row r="745" s="56" customFormat="1"/>
    <row r="746" s="56" customFormat="1"/>
    <row r="747" s="56" customFormat="1"/>
    <row r="748" s="56" customFormat="1"/>
    <row r="749" s="56" customFormat="1"/>
    <row r="750" s="56" customFormat="1"/>
    <row r="751" s="56" customFormat="1"/>
    <row r="752" s="56" customFormat="1"/>
    <row r="753" s="56" customFormat="1"/>
    <row r="754" s="56" customFormat="1"/>
    <row r="755" s="56" customFormat="1"/>
    <row r="756" s="56" customFormat="1"/>
    <row r="757" s="56" customFormat="1"/>
    <row r="758" s="56" customFormat="1"/>
    <row r="759" s="56" customFormat="1"/>
    <row r="760" s="56" customFormat="1"/>
    <row r="761" s="56" customFormat="1"/>
    <row r="762" s="56" customFormat="1"/>
    <row r="763" s="56" customFormat="1"/>
    <row r="764" s="56" customFormat="1"/>
    <row r="765" s="56" customFormat="1"/>
    <row r="766" s="56" customFormat="1"/>
    <row r="767" s="56" customFormat="1"/>
    <row r="768" s="56" customFormat="1"/>
    <row r="769" s="56" customFormat="1"/>
    <row r="770" s="56" customFormat="1"/>
    <row r="771" s="56" customFormat="1"/>
    <row r="772" s="56" customFormat="1"/>
    <row r="773" s="56" customFormat="1"/>
    <row r="774" s="56" customFormat="1"/>
    <row r="775" s="56" customFormat="1"/>
    <row r="776" s="56" customFormat="1"/>
    <row r="777" s="56" customFormat="1"/>
    <row r="778" s="56" customFormat="1"/>
    <row r="779" s="56" customFormat="1"/>
    <row r="780" s="56" customFormat="1"/>
    <row r="781" s="56" customFormat="1"/>
    <row r="782" s="56" customFormat="1"/>
    <row r="783" s="56" customFormat="1"/>
    <row r="784" s="56" customFormat="1"/>
    <row r="785" s="56" customFormat="1"/>
    <row r="786" s="56" customFormat="1"/>
    <row r="787" s="56" customFormat="1"/>
    <row r="788" s="56" customFormat="1"/>
    <row r="789" s="56" customFormat="1"/>
    <row r="790" s="56" customFormat="1"/>
    <row r="791" s="56" customFormat="1"/>
    <row r="792" s="56" customFormat="1"/>
    <row r="793" s="56" customFormat="1"/>
    <row r="794" s="56" customFormat="1"/>
    <row r="795" s="56" customFormat="1"/>
    <row r="796" s="56" customFormat="1"/>
    <row r="797" s="56" customFormat="1"/>
    <row r="798" s="56" customFormat="1"/>
    <row r="799" s="56" customFormat="1"/>
    <row r="800" s="56" customFormat="1"/>
    <row r="801" s="56" customFormat="1"/>
    <row r="802" s="56" customFormat="1"/>
    <row r="803" s="56" customFormat="1"/>
    <row r="804" s="56" customFormat="1"/>
    <row r="805" s="56" customFormat="1"/>
    <row r="806" s="56" customFormat="1"/>
    <row r="807" s="56" customFormat="1"/>
    <row r="808" s="56" customFormat="1"/>
    <row r="809" s="56" customFormat="1"/>
    <row r="810" s="56" customFormat="1"/>
    <row r="811" s="56" customFormat="1"/>
    <row r="812" s="56" customFormat="1"/>
    <row r="813" s="56" customFormat="1"/>
    <row r="814" s="56" customFormat="1"/>
    <row r="815" s="56" customFormat="1"/>
    <row r="816" s="56" customFormat="1"/>
    <row r="817" s="56" customFormat="1"/>
    <row r="818" s="56" customFormat="1"/>
    <row r="819" s="56" customFormat="1"/>
    <row r="820" s="56" customFormat="1"/>
    <row r="821" s="56" customFormat="1"/>
    <row r="822" s="56" customFormat="1"/>
    <row r="823" s="56" customFormat="1"/>
    <row r="824" s="56" customFormat="1"/>
    <row r="825" s="56" customFormat="1"/>
    <row r="826" s="56" customFormat="1"/>
    <row r="827" s="56" customFormat="1"/>
    <row r="828" s="56" customFormat="1"/>
    <row r="829" s="56" customFormat="1"/>
    <row r="830" s="56" customFormat="1"/>
    <row r="831" s="56" customFormat="1"/>
    <row r="832" s="56" customFormat="1"/>
    <row r="833" s="56" customFormat="1"/>
    <row r="834" s="56" customFormat="1"/>
    <row r="835" s="56" customFormat="1"/>
    <row r="836" s="56" customFormat="1"/>
    <row r="837" s="56" customFormat="1"/>
    <row r="838" s="56" customFormat="1"/>
    <row r="839" s="56" customFormat="1"/>
    <row r="840" s="56" customFormat="1"/>
    <row r="841" s="56" customFormat="1"/>
    <row r="842" s="56" customFormat="1"/>
    <row r="843" s="56" customFormat="1"/>
    <row r="844" s="56" customFormat="1"/>
    <row r="845" s="56" customFormat="1"/>
    <row r="846" s="56" customFormat="1"/>
    <row r="847" s="56" customFormat="1"/>
    <row r="848" s="56" customFormat="1"/>
    <row r="849" s="56" customFormat="1"/>
    <row r="850" s="56" customFormat="1"/>
    <row r="851" s="56" customFormat="1"/>
    <row r="852" s="56" customFormat="1"/>
    <row r="853" s="56" customFormat="1"/>
    <row r="854" s="56" customFormat="1"/>
    <row r="855" s="56" customFormat="1"/>
    <row r="856" s="56" customFormat="1"/>
    <row r="857" s="56" customFormat="1"/>
    <row r="858" s="56" customFormat="1"/>
    <row r="859" s="56" customFormat="1"/>
    <row r="860" s="56" customFormat="1"/>
    <row r="861" s="56" customFormat="1"/>
    <row r="862" s="56" customFormat="1"/>
    <row r="863" s="56" customFormat="1"/>
    <row r="864" s="56" customFormat="1"/>
    <row r="865" s="56" customFormat="1"/>
    <row r="866" s="56" customFormat="1"/>
    <row r="867" s="56" customFormat="1"/>
    <row r="868" s="56" customFormat="1"/>
    <row r="869" s="56" customFormat="1"/>
    <row r="870" s="56" customFormat="1"/>
    <row r="871" s="56" customFormat="1"/>
    <row r="872" s="56" customFormat="1"/>
    <row r="873" s="56" customFormat="1"/>
    <row r="874" s="56" customFormat="1"/>
    <row r="875" s="56" customFormat="1"/>
    <row r="876" s="56" customFormat="1"/>
    <row r="877" s="56" customFormat="1"/>
    <row r="878" s="56" customFormat="1"/>
    <row r="879" s="56" customFormat="1"/>
    <row r="880" s="56" customFormat="1"/>
    <row r="881" s="56" customFormat="1"/>
    <row r="882" s="56" customFormat="1"/>
    <row r="883" s="56" customFormat="1"/>
    <row r="884" s="56" customFormat="1"/>
    <row r="885" s="56" customFormat="1"/>
    <row r="886" s="56" customFormat="1"/>
    <row r="887" s="56" customFormat="1"/>
    <row r="888" s="56" customFormat="1"/>
    <row r="889" s="56" customFormat="1"/>
    <row r="890" s="56" customFormat="1"/>
    <row r="891" s="56" customFormat="1"/>
    <row r="892" s="56" customFormat="1"/>
    <row r="893" s="56" customFormat="1"/>
    <row r="894" s="56" customFormat="1"/>
    <row r="895" s="56" customFormat="1"/>
    <row r="896" s="56" customFormat="1"/>
    <row r="897" s="56" customFormat="1"/>
    <row r="898" s="56" customFormat="1"/>
    <row r="899" s="56" customFormat="1"/>
    <row r="900" s="56" customFormat="1"/>
    <row r="901" s="56" customFormat="1"/>
    <row r="902" s="56" customFormat="1"/>
    <row r="903" s="56" customFormat="1"/>
    <row r="904" s="56" customFormat="1"/>
    <row r="905" s="56" customFormat="1"/>
    <row r="906" s="56" customFormat="1"/>
    <row r="907" s="56" customFormat="1"/>
    <row r="908" s="56" customFormat="1"/>
    <row r="909" s="56" customFormat="1"/>
    <row r="910" s="56" customFormat="1"/>
    <row r="911" s="56" customFormat="1"/>
    <row r="912" s="56" customFormat="1"/>
    <row r="913" s="56" customFormat="1"/>
    <row r="914" s="56" customFormat="1"/>
    <row r="915" s="56" customFormat="1"/>
    <row r="916" s="56" customFormat="1"/>
    <row r="917" s="56" customFormat="1"/>
    <row r="918" s="56" customFormat="1"/>
    <row r="919" s="56" customFormat="1"/>
    <row r="920" s="56" customFormat="1"/>
    <row r="921" s="56" customFormat="1"/>
    <row r="922" s="56" customFormat="1"/>
    <row r="923" s="56" customFormat="1"/>
    <row r="924" s="56" customFormat="1"/>
    <row r="925" s="56" customFormat="1"/>
    <row r="926" s="56" customFormat="1"/>
    <row r="927" s="56" customFormat="1"/>
    <row r="928" s="56" customFormat="1"/>
    <row r="929" s="56" customFormat="1"/>
    <row r="930" s="56" customFormat="1"/>
    <row r="931" s="56" customFormat="1"/>
    <row r="932" s="56" customFormat="1"/>
    <row r="933" s="56" customFormat="1"/>
    <row r="934" s="56" customFormat="1"/>
    <row r="935" s="56" customFormat="1"/>
    <row r="936" s="56" customFormat="1"/>
    <row r="937" s="56" customFormat="1"/>
    <row r="938" s="56" customFormat="1"/>
    <row r="939" s="56" customFormat="1"/>
    <row r="940" s="56" customFormat="1"/>
    <row r="941" s="56" customFormat="1"/>
    <row r="942" s="56" customFormat="1"/>
    <row r="943" s="56" customFormat="1"/>
    <row r="944" s="56" customFormat="1"/>
    <row r="945" s="56" customFormat="1"/>
    <row r="946" s="56" customFormat="1"/>
    <row r="947" s="56" customFormat="1"/>
    <row r="948" s="56" customFormat="1"/>
    <row r="949" s="56" customFormat="1"/>
    <row r="950" s="56" customFormat="1"/>
    <row r="951" s="56" customFormat="1"/>
    <row r="952" s="56" customFormat="1"/>
    <row r="953" s="56" customFormat="1"/>
    <row r="954" s="56" customFormat="1"/>
    <row r="955" s="56" customFormat="1"/>
    <row r="956" s="56" customFormat="1"/>
    <row r="957" s="56" customFormat="1"/>
    <row r="958" s="56" customFormat="1"/>
    <row r="959" s="56" customFormat="1"/>
    <row r="960" s="56" customFormat="1"/>
    <row r="961" s="56" customFormat="1"/>
    <row r="962" s="56" customFormat="1"/>
    <row r="963" s="56" customFormat="1"/>
    <row r="964" s="56" customFormat="1"/>
    <row r="965" s="56" customFormat="1"/>
    <row r="966" s="56" customFormat="1"/>
    <row r="967" s="56" customFormat="1"/>
    <row r="968" s="56" customFormat="1"/>
    <row r="969" s="56" customFormat="1"/>
    <row r="970" s="56" customFormat="1"/>
    <row r="971" s="56" customFormat="1"/>
    <row r="972" s="56" customFormat="1"/>
    <row r="973" s="56" customFormat="1"/>
    <row r="974" s="56" customFormat="1"/>
    <row r="975" s="56" customFormat="1"/>
    <row r="976" s="56" customFormat="1"/>
    <row r="977" s="56" customFormat="1"/>
    <row r="978" s="56" customFormat="1"/>
    <row r="979" s="56" customFormat="1"/>
    <row r="980" s="56" customFormat="1"/>
    <row r="981" s="56" customFormat="1"/>
    <row r="982" s="56" customFormat="1"/>
    <row r="983" s="56" customFormat="1"/>
    <row r="984" s="56" customFormat="1"/>
    <row r="985" s="56" customFormat="1"/>
    <row r="986" s="56" customFormat="1"/>
    <row r="987" s="56" customFormat="1"/>
    <row r="988" s="56" customFormat="1"/>
    <row r="989" s="56" customFormat="1"/>
    <row r="990" s="56" customFormat="1"/>
    <row r="991" s="56" customFormat="1"/>
    <row r="992" s="56" customFormat="1"/>
    <row r="993" s="56" customFormat="1"/>
    <row r="994" s="56" customFormat="1"/>
    <row r="995" s="56" customFormat="1"/>
    <row r="996" s="56" customFormat="1"/>
    <row r="997" s="56" customFormat="1"/>
    <row r="998" s="56" customFormat="1"/>
    <row r="999" s="56" customFormat="1"/>
    <row r="1000" s="56" customFormat="1"/>
    <row r="1001" s="56" customFormat="1"/>
    <row r="1002" s="56" customFormat="1"/>
    <row r="1003" s="56" customFormat="1"/>
    <row r="1004" s="56" customFormat="1"/>
    <row r="1005" s="56" customFormat="1"/>
    <row r="1006" s="56" customFormat="1"/>
    <row r="1007" s="56" customFormat="1"/>
    <row r="1008" s="56" customFormat="1"/>
    <row r="1009" s="56" customFormat="1"/>
    <row r="1010" s="56" customFormat="1"/>
    <row r="1011" s="56" customFormat="1"/>
    <row r="1012" s="56" customFormat="1"/>
    <row r="1013" s="56" customFormat="1"/>
    <row r="1014" s="56" customFormat="1"/>
    <row r="1015" s="56" customFormat="1"/>
    <row r="1016" s="56" customFormat="1"/>
    <row r="1017" s="56" customFormat="1"/>
    <row r="1018" s="56" customFormat="1"/>
    <row r="1019" s="56" customFormat="1"/>
    <row r="1020" s="56" customFormat="1"/>
    <row r="1021" s="56" customFormat="1"/>
    <row r="1022" s="56" customFormat="1"/>
    <row r="1023" s="56" customFormat="1"/>
    <row r="1024" s="56" customFormat="1"/>
    <row r="1025" s="56" customFormat="1"/>
    <row r="1026" s="56" customFormat="1"/>
    <row r="1027" s="56" customFormat="1"/>
    <row r="1028" s="56" customFormat="1"/>
    <row r="1029" s="56" customFormat="1"/>
    <row r="1030" s="56" customFormat="1"/>
    <row r="1031" s="56" customFormat="1"/>
    <row r="1032" s="56" customFormat="1"/>
    <row r="1033" s="56" customFormat="1"/>
    <row r="1034" s="56" customFormat="1"/>
    <row r="1035" s="56" customFormat="1"/>
    <row r="1036" s="56" customFormat="1"/>
    <row r="1037" s="56" customFormat="1"/>
    <row r="1038" s="56" customFormat="1"/>
    <row r="1039" s="56" customFormat="1"/>
    <row r="1040" s="56" customFormat="1"/>
    <row r="1041" s="56" customFormat="1"/>
    <row r="1042" s="56" customFormat="1"/>
    <row r="1043" s="56" customFormat="1"/>
    <row r="1044" s="56" customFormat="1"/>
    <row r="1045" s="56" customFormat="1"/>
    <row r="1046" s="56" customFormat="1"/>
    <row r="1047" s="56" customFormat="1"/>
    <row r="1048" s="56" customFormat="1"/>
    <row r="1049" s="56" customFormat="1"/>
    <row r="1050" s="56" customFormat="1"/>
    <row r="1051" s="56" customFormat="1"/>
    <row r="1052" s="56" customFormat="1"/>
    <row r="1053" s="56" customFormat="1"/>
    <row r="1054" s="56" customFormat="1"/>
    <row r="1055" s="56" customFormat="1"/>
    <row r="1056" s="56" customFormat="1"/>
    <row r="1057" s="56" customFormat="1"/>
    <row r="1058" s="56" customFormat="1"/>
    <row r="1059" s="56" customFormat="1"/>
    <row r="1060" s="56" customFormat="1"/>
    <row r="1061" s="56" customFormat="1"/>
    <row r="1062" s="56" customFormat="1"/>
    <row r="1063" s="56" customFormat="1"/>
    <row r="1064" s="56" customFormat="1"/>
    <row r="1065" s="56" customFormat="1"/>
    <row r="1066" s="56" customFormat="1"/>
    <row r="1067" s="56" customFormat="1"/>
    <row r="1068" s="56" customFormat="1"/>
    <row r="1069" s="56" customFormat="1"/>
    <row r="1070" s="56" customFormat="1"/>
    <row r="1071" s="56" customFormat="1"/>
    <row r="1072" s="56" customFormat="1"/>
    <row r="1073" s="56" customFormat="1"/>
    <row r="1074" s="56" customFormat="1"/>
    <row r="1075" s="56" customFormat="1"/>
    <row r="1076" s="56" customFormat="1"/>
    <row r="1077" s="56" customFormat="1"/>
    <row r="1078" s="56" customFormat="1"/>
    <row r="1079" s="56" customFormat="1"/>
    <row r="1080" s="56" customFormat="1"/>
    <row r="1081" s="56" customFormat="1"/>
    <row r="1082" s="56" customFormat="1"/>
    <row r="1083" s="56" customFormat="1"/>
    <row r="1084" s="56" customFormat="1"/>
    <row r="1085" s="56" customFormat="1"/>
    <row r="1086" s="56" customFormat="1"/>
    <row r="1087" s="56" customFormat="1"/>
    <row r="1088" s="56" customFormat="1"/>
    <row r="1089" s="56" customFormat="1"/>
    <row r="1090" s="56" customFormat="1"/>
    <row r="1091" s="56" customFormat="1"/>
    <row r="1092" s="56" customFormat="1"/>
    <row r="1093" s="56" customFormat="1"/>
    <row r="1094" s="56" customFormat="1"/>
    <row r="1095" s="56" customFormat="1"/>
    <row r="1096" s="56" customFormat="1"/>
    <row r="1097" s="56" customFormat="1"/>
    <row r="1098" s="56" customFormat="1"/>
    <row r="1099" s="56" customFormat="1"/>
    <row r="1100" s="56" customFormat="1"/>
    <row r="1101" s="56" customFormat="1"/>
    <row r="1102" s="56" customFormat="1"/>
    <row r="1103" s="56" customFormat="1"/>
    <row r="1104" s="56" customFormat="1"/>
    <row r="1105" s="56" customFormat="1"/>
    <row r="1106" s="56" customFormat="1"/>
    <row r="1107" s="56" customFormat="1"/>
    <row r="1108" s="56" customFormat="1"/>
    <row r="1109" s="56" customFormat="1"/>
    <row r="1110" s="56" customFormat="1"/>
    <row r="1111" s="56" customFormat="1"/>
    <row r="1112" s="56" customFormat="1"/>
    <row r="1113" s="56" customFormat="1"/>
    <row r="1114" s="56" customFormat="1"/>
    <row r="1115" s="56" customFormat="1"/>
    <row r="1116" s="56" customFormat="1"/>
    <row r="1117" s="56" customFormat="1"/>
    <row r="1118" s="56" customFormat="1"/>
    <row r="1119" s="56" customFormat="1"/>
    <row r="1120" s="56" customFormat="1"/>
    <row r="1121" s="56" customFormat="1"/>
    <row r="1122" s="56" customFormat="1"/>
    <row r="1123" s="56" customFormat="1"/>
    <row r="1124" s="56" customFormat="1"/>
    <row r="1125" s="56" customFormat="1"/>
    <row r="1126" s="56" customFormat="1"/>
    <row r="1127" s="56" customFormat="1"/>
    <row r="1128" s="56" customFormat="1"/>
    <row r="1129" s="56" customFormat="1"/>
    <row r="1130" s="56" customFormat="1"/>
    <row r="1131" s="56" customFormat="1"/>
    <row r="1132" s="56" customFormat="1"/>
    <row r="1133" s="56" customFormat="1"/>
    <row r="1134" s="56" customFormat="1"/>
    <row r="1135" s="56" customFormat="1"/>
    <row r="1136" s="56" customFormat="1"/>
    <row r="1137" s="56" customFormat="1"/>
    <row r="1138" s="56" customFormat="1"/>
    <row r="1139" s="56" customFormat="1"/>
    <row r="1140" s="56" customFormat="1"/>
    <row r="1141" s="56" customFormat="1"/>
    <row r="1142" s="56" customFormat="1"/>
    <row r="1143" s="56" customFormat="1"/>
    <row r="1144" s="56" customFormat="1"/>
    <row r="1145" s="56" customFormat="1"/>
    <row r="1146" s="56" customFormat="1"/>
    <row r="1147" s="56" customFormat="1"/>
    <row r="1148" s="56" customFormat="1"/>
    <row r="1149" s="56" customFormat="1"/>
    <row r="1150" s="56" customFormat="1"/>
    <row r="1151" s="56" customFormat="1"/>
    <row r="1152" s="56" customFormat="1"/>
    <row r="1153" s="56" customFormat="1"/>
    <row r="1154" s="56" customFormat="1"/>
    <row r="1155" s="56" customFormat="1"/>
    <row r="1156" s="56" customFormat="1"/>
    <row r="1157" s="56" customFormat="1"/>
    <row r="1158" s="56" customFormat="1"/>
    <row r="1159" s="56" customFormat="1"/>
    <row r="1160" s="56" customFormat="1"/>
    <row r="1161" s="56" customFormat="1"/>
    <row r="1162" s="56" customFormat="1"/>
    <row r="1163" s="56" customFormat="1"/>
    <row r="1164" s="56" customFormat="1"/>
    <row r="1165" s="56" customFormat="1"/>
    <row r="1166" s="56" customFormat="1"/>
    <row r="1167" s="56" customFormat="1"/>
    <row r="1168" s="56" customFormat="1"/>
    <row r="1169" s="56" customFormat="1"/>
    <row r="1170" s="56" customFormat="1"/>
    <row r="1171" s="56" customFormat="1"/>
    <row r="1172" s="56" customFormat="1"/>
    <row r="1173" s="56" customFormat="1"/>
    <row r="1174" s="56" customFormat="1"/>
    <row r="1175" s="56" customFormat="1"/>
    <row r="1176" s="56" customFormat="1"/>
    <row r="1177" s="56" customFormat="1"/>
    <row r="1178" s="56" customFormat="1"/>
    <row r="1179" s="56" customFormat="1"/>
    <row r="1180" s="56" customFormat="1"/>
    <row r="1181" s="56" customFormat="1"/>
    <row r="1182" s="56" customFormat="1"/>
    <row r="1183" s="56" customFormat="1"/>
    <row r="1184" s="56" customFormat="1"/>
    <row r="1185" s="56" customFormat="1"/>
    <row r="1186" s="56" customFormat="1"/>
    <row r="1187" s="56" customFormat="1"/>
    <row r="1188" s="56" customFormat="1"/>
    <row r="1189" s="56" customFormat="1"/>
    <row r="1190" s="56" customFormat="1"/>
    <row r="1191" s="56" customFormat="1"/>
    <row r="1192" s="56" customFormat="1"/>
    <row r="1193" s="56" customFormat="1"/>
    <row r="1194" s="56" customFormat="1"/>
    <row r="1195" s="56" customFormat="1"/>
    <row r="1196" s="56" customFormat="1"/>
    <row r="1197" s="56" customFormat="1"/>
    <row r="1198" s="56" customFormat="1"/>
    <row r="1199" s="56" customFormat="1"/>
    <row r="1200" s="56" customFormat="1"/>
    <row r="1201" s="56" customFormat="1"/>
    <row r="1202" s="56" customFormat="1"/>
    <row r="1203" s="56" customFormat="1"/>
    <row r="1204" s="56" customFormat="1"/>
    <row r="1205" s="56" customFormat="1"/>
    <row r="1206" s="56" customFormat="1"/>
    <row r="1207" s="56" customFormat="1"/>
    <row r="1208" s="56" customFormat="1"/>
    <row r="1209" s="56" customFormat="1"/>
    <row r="1210" s="56" customFormat="1"/>
    <row r="1211" s="56" customFormat="1"/>
    <row r="1212" s="56" customFormat="1"/>
    <row r="1213" s="56" customFormat="1"/>
    <row r="1214" s="56" customFormat="1"/>
    <row r="1215" s="56" customFormat="1"/>
    <row r="1216" s="56" customFormat="1"/>
    <row r="1217" s="56" customFormat="1"/>
    <row r="1218" s="56" customFormat="1"/>
    <row r="1219" s="56" customFormat="1"/>
    <row r="1220" s="56" customFormat="1"/>
    <row r="1221" s="56" customFormat="1"/>
    <row r="1222" s="56" customFormat="1"/>
    <row r="1223" s="56" customFormat="1"/>
    <row r="1224" s="56" customFormat="1"/>
    <row r="1225" s="56" customFormat="1"/>
    <row r="1226" s="56" customFormat="1"/>
    <row r="1227" s="56" customFormat="1"/>
    <row r="1228" s="56" customFormat="1"/>
    <row r="1229" s="56" customFormat="1"/>
    <row r="1230" s="56" customFormat="1"/>
    <row r="1231" s="56" customFormat="1"/>
    <row r="1232" s="56" customFormat="1"/>
    <row r="1233" s="56" customFormat="1"/>
    <row r="1234" s="56" customFormat="1"/>
    <row r="1235" s="56" customFormat="1"/>
    <row r="1236" s="56" customFormat="1"/>
    <row r="1237" s="56" customFormat="1"/>
    <row r="1238" s="56" customFormat="1"/>
    <row r="1239" s="56" customFormat="1"/>
    <row r="1240" s="56" customFormat="1"/>
    <row r="1241" s="56" customFormat="1"/>
    <row r="1242" s="56" customFormat="1"/>
    <row r="1243" s="56" customFormat="1"/>
    <row r="1244" s="56" customFormat="1"/>
    <row r="1245" s="56" customFormat="1"/>
    <row r="1246" s="56" customFormat="1"/>
    <row r="1247" s="56" customFormat="1"/>
    <row r="1248" s="56" customFormat="1"/>
    <row r="1249" s="56" customFormat="1"/>
    <row r="1250" s="56" customFormat="1"/>
    <row r="1251" s="56" customFormat="1"/>
    <row r="1252" s="56" customFormat="1"/>
    <row r="1253" s="56" customFormat="1"/>
    <row r="1254" s="56" customFormat="1"/>
    <row r="1255" s="56" customFormat="1"/>
    <row r="1256" s="56" customFormat="1"/>
    <row r="1257" s="56" customFormat="1"/>
    <row r="1258" s="56" customFormat="1"/>
    <row r="1259" s="56" customFormat="1"/>
    <row r="1260" s="56" customFormat="1"/>
    <row r="1261" s="56" customFormat="1"/>
    <row r="1262" s="56" customFormat="1"/>
    <row r="1263" s="56" customFormat="1"/>
    <row r="1264" s="56" customFormat="1"/>
    <row r="1265" s="56" customFormat="1"/>
    <row r="1266" s="56" customFormat="1"/>
    <row r="1267" s="56" customFormat="1"/>
    <row r="1268" s="56" customFormat="1"/>
    <row r="1269" s="56" customFormat="1"/>
    <row r="1270" s="56" customFormat="1"/>
    <row r="1271" s="56" customFormat="1"/>
    <row r="1272" s="56" customFormat="1"/>
    <row r="1273" s="56" customFormat="1"/>
    <row r="1274" s="56" customFormat="1"/>
    <row r="1275" s="56" customFormat="1"/>
    <row r="1276" s="56" customFormat="1"/>
    <row r="1277" s="56" customFormat="1"/>
    <row r="1278" s="56" customFormat="1"/>
    <row r="1279" s="56" customFormat="1"/>
    <row r="1280" s="56" customFormat="1"/>
    <row r="1281" s="56" customFormat="1"/>
    <row r="1282" s="56" customFormat="1"/>
    <row r="1283" s="56" customFormat="1"/>
    <row r="1284" s="56" customFormat="1"/>
    <row r="1285" s="56" customFormat="1"/>
    <row r="1286" s="56" customFormat="1"/>
    <row r="1287" s="56" customFormat="1"/>
    <row r="1288" s="56" customFormat="1"/>
    <row r="1289" s="56" customFormat="1"/>
    <row r="1290" s="56" customFormat="1"/>
    <row r="1291" s="56" customFormat="1"/>
    <row r="1292" s="56" customFormat="1"/>
    <row r="1293" s="56" customFormat="1"/>
    <row r="1294" s="56" customFormat="1"/>
    <row r="1295" s="56" customFormat="1"/>
    <row r="1296" s="56" customFormat="1"/>
    <row r="1297" s="56" customFormat="1"/>
    <row r="1298" s="56" customFormat="1"/>
    <row r="1299" s="56" customFormat="1"/>
    <row r="1300" s="56" customFormat="1"/>
    <row r="1301" s="56" customFormat="1"/>
    <row r="1302" s="56" customFormat="1"/>
    <row r="1303" s="56" customFormat="1"/>
    <row r="1304" s="56" customFormat="1"/>
    <row r="1305" s="56" customFormat="1"/>
    <row r="1306" s="56" customFormat="1"/>
    <row r="1307" s="56" customFormat="1"/>
    <row r="1308" s="56" customFormat="1"/>
    <row r="1309" s="56" customFormat="1"/>
    <row r="1310" s="56" customFormat="1"/>
    <row r="1311" s="56" customFormat="1"/>
    <row r="1312" s="56" customFormat="1"/>
    <row r="1313" s="56" customFormat="1"/>
    <row r="1314" s="56" customFormat="1"/>
    <row r="1315" s="56" customFormat="1"/>
    <row r="1316" s="56" customFormat="1"/>
    <row r="1317" s="56" customFormat="1"/>
    <row r="1318" s="56" customFormat="1"/>
    <row r="1319" s="56" customFormat="1"/>
    <row r="1320" s="56" customFormat="1"/>
    <row r="1321" s="56" customFormat="1"/>
    <row r="1322" s="56" customFormat="1"/>
    <row r="1323" s="56" customFormat="1"/>
    <row r="1324" s="56" customFormat="1"/>
    <row r="1325" s="56" customFormat="1"/>
    <row r="1326" s="56" customFormat="1"/>
    <row r="1327" s="56" customFormat="1"/>
    <row r="1328" s="56" customFormat="1"/>
    <row r="1329" s="56" customFormat="1"/>
    <row r="1330" s="56" customFormat="1"/>
    <row r="1331" s="56" customFormat="1"/>
    <row r="1332" s="56" customFormat="1"/>
    <row r="1333" s="56" customFormat="1"/>
    <row r="1334" s="56" customFormat="1"/>
    <row r="1335" s="56" customFormat="1"/>
    <row r="1336" s="56" customFormat="1"/>
    <row r="1337" s="56" customFormat="1"/>
    <row r="1338" s="56" customFormat="1"/>
    <row r="1339" s="56" customFormat="1"/>
    <row r="1340" s="56" customFormat="1"/>
    <row r="1341" s="56" customFormat="1"/>
    <row r="1342" s="56" customFormat="1"/>
    <row r="1343" s="56" customFormat="1"/>
    <row r="1344" s="56" customFormat="1"/>
    <row r="1345" s="56" customFormat="1"/>
    <row r="1346" s="56" customFormat="1"/>
    <row r="1347" s="56" customFormat="1"/>
    <row r="1348" s="56" customFormat="1"/>
    <row r="1349" s="56" customFormat="1"/>
    <row r="1350" s="56" customFormat="1"/>
    <row r="1351" s="56" customFormat="1"/>
    <row r="1352" s="56" customFormat="1"/>
    <row r="1353" s="56" customFormat="1"/>
    <row r="1354" s="56" customFormat="1"/>
    <row r="1355" s="56" customFormat="1"/>
    <row r="1356" s="56" customFormat="1"/>
    <row r="1357" s="56" customFormat="1"/>
    <row r="1358" s="56" customFormat="1"/>
    <row r="1359" s="56" customFormat="1"/>
    <row r="1360" s="56" customFormat="1"/>
    <row r="1361" s="56" customFormat="1"/>
    <row r="1362" s="56" customFormat="1"/>
    <row r="1363" s="56" customFormat="1"/>
    <row r="1364" s="56" customFormat="1"/>
    <row r="1365" s="56" customFormat="1"/>
    <row r="1366" s="56" customFormat="1"/>
    <row r="1367" s="56" customFormat="1"/>
    <row r="1368" s="56" customFormat="1"/>
    <row r="1369" s="56" customFormat="1"/>
    <row r="1370" s="56" customFormat="1"/>
    <row r="1371" s="56" customFormat="1"/>
    <row r="1372" s="56" customFormat="1"/>
    <row r="1373" s="56" customFormat="1"/>
    <row r="1374" s="56" customFormat="1"/>
    <row r="1375" s="56" customFormat="1"/>
    <row r="1376" s="56" customFormat="1"/>
    <row r="1377" s="56" customFormat="1"/>
    <row r="1378" s="56" customFormat="1"/>
    <row r="1379" s="56" customFormat="1"/>
    <row r="1380" s="56" customFormat="1"/>
    <row r="1381" s="56" customFormat="1"/>
    <row r="1382" s="56" customFormat="1"/>
    <row r="1383" s="56" customFormat="1"/>
    <row r="1384" s="56" customFormat="1"/>
    <row r="1385" s="56" customFormat="1"/>
    <row r="1386" s="56" customFormat="1"/>
    <row r="1387" s="56" customFormat="1"/>
    <row r="1388" s="56" customFormat="1"/>
    <row r="1389" s="56" customFormat="1"/>
    <row r="1390" s="56" customFormat="1"/>
    <row r="1391" s="56" customFormat="1"/>
    <row r="1392" s="56" customFormat="1"/>
    <row r="1393" s="56" customFormat="1"/>
    <row r="1394" s="56" customFormat="1"/>
    <row r="1395" s="56" customFormat="1"/>
    <row r="1396" s="56" customFormat="1"/>
    <row r="1397" s="56" customFormat="1"/>
    <row r="1398" s="56" customFormat="1"/>
    <row r="1399" s="56" customFormat="1"/>
    <row r="1400" s="56" customFormat="1"/>
    <row r="1401" s="56" customFormat="1"/>
    <row r="1402" s="56" customFormat="1"/>
    <row r="1403" s="56" customFormat="1"/>
    <row r="1404" s="56" customFormat="1"/>
    <row r="1405" s="56" customFormat="1"/>
    <row r="1406" s="56" customFormat="1"/>
    <row r="1407" s="56" customFormat="1"/>
    <row r="1408" s="56" customFormat="1"/>
    <row r="1409" s="56" customFormat="1"/>
    <row r="1410" s="56" customFormat="1"/>
    <row r="1411" s="56" customFormat="1"/>
    <row r="1412" s="56" customFormat="1"/>
    <row r="1413" s="56" customFormat="1"/>
    <row r="1414" s="56" customFormat="1"/>
    <row r="1415" s="56" customFormat="1"/>
    <row r="1416" s="56" customFormat="1"/>
    <row r="1417" s="56" customFormat="1"/>
    <row r="1418" s="56" customFormat="1"/>
    <row r="1419" s="56" customFormat="1"/>
    <row r="1420" s="56" customFormat="1"/>
    <row r="1421" s="56" customFormat="1"/>
    <row r="1422" s="56" customFormat="1"/>
    <row r="1423" s="56" customFormat="1"/>
    <row r="1424" s="56" customFormat="1"/>
    <row r="1425" s="56" customFormat="1"/>
    <row r="1426" s="56" customFormat="1"/>
    <row r="1427" s="56" customFormat="1"/>
    <row r="1428" s="56" customFormat="1"/>
    <row r="1429" s="56" customFormat="1"/>
    <row r="1430" s="56" customFormat="1"/>
    <row r="1431" s="56" customFormat="1"/>
    <row r="1432" s="56" customFormat="1"/>
    <row r="1433" s="56" customFormat="1"/>
    <row r="1434" s="56" customFormat="1"/>
    <row r="1435" s="56" customFormat="1"/>
    <row r="1436" s="56" customFormat="1"/>
    <row r="1437" s="56" customFormat="1"/>
    <row r="1438" s="56" customFormat="1"/>
    <row r="1439" s="56" customFormat="1"/>
    <row r="1440" s="56" customFormat="1"/>
    <row r="1441" s="56" customFormat="1"/>
    <row r="1442" s="56" customFormat="1"/>
    <row r="1443" s="56" customFormat="1"/>
    <row r="1444" s="56" customFormat="1"/>
    <row r="1445" s="56" customFormat="1"/>
    <row r="1446" s="56" customFormat="1"/>
    <row r="1447" s="56" customFormat="1"/>
    <row r="1448" s="56" customFormat="1"/>
    <row r="1449" s="56" customFormat="1"/>
  </sheetData>
  <protectedRanges>
    <protectedRange sqref="F4 H4:I4 J10:K21 J25:K36 J38:K52 J55:K55 J53:J54 J23:K23" name="Range1_4"/>
  </protectedRanges>
  <mergeCells count="55">
    <mergeCell ref="A6:K6"/>
    <mergeCell ref="A7:H7"/>
    <mergeCell ref="A8:H8"/>
    <mergeCell ref="A9:K9"/>
    <mergeCell ref="A2:K2"/>
    <mergeCell ref="D4:E4"/>
    <mergeCell ref="H4:I4"/>
    <mergeCell ref="A5:F5"/>
    <mergeCell ref="J5:K5"/>
    <mergeCell ref="A14:H14"/>
    <mergeCell ref="A15:H15"/>
    <mergeCell ref="A16:H16"/>
    <mergeCell ref="A17:H17"/>
    <mergeCell ref="A10:H10"/>
    <mergeCell ref="A11:H11"/>
    <mergeCell ref="A12:H12"/>
    <mergeCell ref="A13:H13"/>
    <mergeCell ref="A22:H22"/>
    <mergeCell ref="A23:H23"/>
    <mergeCell ref="A24:K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K37"/>
    <mergeCell ref="A46:H46"/>
    <mergeCell ref="A47:H47"/>
    <mergeCell ref="A48:H48"/>
    <mergeCell ref="A49:H49"/>
    <mergeCell ref="A42:H42"/>
    <mergeCell ref="A43:H43"/>
    <mergeCell ref="A44:H44"/>
    <mergeCell ref="A45:H45"/>
    <mergeCell ref="A54:H54"/>
    <mergeCell ref="A55:H55"/>
    <mergeCell ref="A50:H50"/>
    <mergeCell ref="A51:H51"/>
    <mergeCell ref="A52:H52"/>
    <mergeCell ref="A53:H53"/>
  </mergeCells>
  <phoneticPr fontId="5" type="noConversion"/>
  <conditionalFormatting sqref="H4">
    <cfRule type="cellIs" dxfId="2" priority="2" stopIfTrue="1" operator="lessThan">
      <formula>#REF!</formula>
    </cfRule>
  </conditionalFormatting>
  <conditionalFormatting sqref="H4">
    <cfRule type="cellIs" dxfId="1" priority="1" stopIfTrue="1" operator="lessThan">
      <formula>#REF!</formula>
    </cfRule>
  </conditionalFormatting>
  <dataValidations count="2">
    <dataValidation operator="greaterThan" allowBlank="1" showInputMessage="1" showErrorMessage="1" sqref="A10:K5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4">
      <formula1>39448</formula1>
    </dataValidation>
  </dataValidations>
  <printOptions horizontalCentered="1"/>
  <pageMargins left="0.41" right="0.38" top="0.59" bottom="0.7" header="0.51181102362204722" footer="0.51181102362204722"/>
  <pageSetup scale="99"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FT2321"/>
  <sheetViews>
    <sheetView workbookViewId="0">
      <selection activeCell="O16" sqref="O16"/>
    </sheetView>
  </sheetViews>
  <sheetFormatPr defaultRowHeight="12.75"/>
  <cols>
    <col min="1" max="3" width="9.140625" style="94"/>
    <col min="4" max="4" width="8.28515625" style="94" customWidth="1"/>
    <col min="5" max="5" width="11.28515625" style="94" customWidth="1"/>
    <col min="6" max="6" width="8.140625" style="94" customWidth="1"/>
    <col min="7" max="7" width="10.140625" style="94" bestFit="1" customWidth="1"/>
    <col min="8" max="8" width="4.5703125" style="94" hidden="1" customWidth="1"/>
    <col min="9" max="9" width="7.140625" style="94" customWidth="1"/>
    <col min="10" max="10" width="11.7109375" style="94" customWidth="1"/>
    <col min="11" max="11" width="10.140625" style="94" customWidth="1"/>
    <col min="12" max="12" width="10" style="94" customWidth="1"/>
    <col min="13" max="13" width="11.7109375" style="94" customWidth="1"/>
    <col min="14" max="176" width="9.140625" style="101"/>
    <col min="177" max="16384" width="9.140625" style="94"/>
  </cols>
  <sheetData>
    <row r="1" spans="1:176" s="86" customFormat="1">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row>
    <row r="2" spans="1:176" s="89" customFormat="1" ht="18" customHeight="1">
      <c r="A2" s="560" t="s">
        <v>85</v>
      </c>
      <c r="B2" s="561"/>
      <c r="C2" s="561"/>
      <c r="D2" s="561"/>
      <c r="E2" s="561"/>
      <c r="F2" s="561"/>
      <c r="G2" s="561"/>
      <c r="H2" s="561"/>
      <c r="I2" s="561"/>
      <c r="J2" s="561"/>
      <c r="K2" s="561"/>
      <c r="L2" s="561"/>
      <c r="M2" s="562"/>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row>
    <row r="3" spans="1:176" s="89" customFormat="1" ht="8.25" customHeight="1">
      <c r="A3" s="90"/>
      <c r="B3" s="91"/>
      <c r="C3" s="91"/>
      <c r="D3" s="91"/>
      <c r="E3" s="91"/>
      <c r="F3" s="91"/>
      <c r="G3" s="91"/>
      <c r="H3" s="91"/>
      <c r="I3" s="91"/>
      <c r="J3" s="91"/>
      <c r="K3" s="91"/>
      <c r="L3" s="91"/>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row>
    <row r="4" spans="1:176" s="99" customFormat="1" ht="15.75" customHeight="1">
      <c r="A4" s="92"/>
      <c r="B4" s="93"/>
      <c r="C4" s="112"/>
      <c r="D4" s="113" t="s">
        <v>114</v>
      </c>
      <c r="E4" s="95">
        <v>40179</v>
      </c>
      <c r="F4" s="96" t="s">
        <v>96</v>
      </c>
      <c r="G4" s="95">
        <v>40543</v>
      </c>
      <c r="H4" s="114"/>
      <c r="I4" s="97"/>
      <c r="J4" s="97"/>
      <c r="K4" s="97"/>
      <c r="L4" s="98"/>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row>
    <row r="5" spans="1:176">
      <c r="A5" s="563"/>
      <c r="B5" s="563"/>
      <c r="C5" s="563"/>
      <c r="D5" s="563"/>
      <c r="E5" s="563"/>
      <c r="F5" s="564"/>
      <c r="G5" s="564"/>
      <c r="H5" s="115"/>
      <c r="I5" s="115"/>
      <c r="J5" s="115"/>
      <c r="K5" s="115"/>
      <c r="L5" s="565"/>
      <c r="M5" s="566"/>
    </row>
    <row r="6" spans="1:176" ht="13.5" customHeight="1">
      <c r="A6" s="555"/>
      <c r="B6" s="556"/>
      <c r="C6" s="556"/>
      <c r="D6" s="556"/>
      <c r="E6" s="556"/>
      <c r="F6" s="556"/>
      <c r="G6" s="556"/>
      <c r="H6" s="556"/>
      <c r="I6" s="556"/>
      <c r="J6" s="556"/>
      <c r="K6" s="556"/>
      <c r="L6" s="556"/>
      <c r="M6" s="557"/>
    </row>
    <row r="7" spans="1:176" s="99" customFormat="1" ht="24" thickBot="1">
      <c r="A7" s="558" t="s">
        <v>51</v>
      </c>
      <c r="B7" s="558"/>
      <c r="C7" s="558"/>
      <c r="D7" s="558"/>
      <c r="E7" s="558"/>
      <c r="F7" s="558"/>
      <c r="G7" s="558"/>
      <c r="H7" s="558"/>
      <c r="I7" s="102" t="s">
        <v>184</v>
      </c>
      <c r="J7" s="103" t="s">
        <v>139</v>
      </c>
      <c r="K7" s="103" t="s">
        <v>141</v>
      </c>
      <c r="L7" s="103" t="s">
        <v>142</v>
      </c>
      <c r="M7" s="103" t="s">
        <v>140</v>
      </c>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row>
    <row r="8" spans="1:176" s="99" customFormat="1" ht="33.75">
      <c r="A8" s="559">
        <v>1</v>
      </c>
      <c r="B8" s="559"/>
      <c r="C8" s="559"/>
      <c r="D8" s="559"/>
      <c r="E8" s="559"/>
      <c r="F8" s="559"/>
      <c r="G8" s="559"/>
      <c r="H8" s="559"/>
      <c r="I8" s="116">
        <v>2</v>
      </c>
      <c r="J8" s="104" t="s">
        <v>143</v>
      </c>
      <c r="K8" s="116"/>
      <c r="L8" s="104" t="s">
        <v>115</v>
      </c>
      <c r="M8" s="104" t="s">
        <v>116</v>
      </c>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row>
    <row r="9" spans="1:176" s="4" customFormat="1">
      <c r="A9" s="547" t="s">
        <v>86</v>
      </c>
      <c r="B9" s="548"/>
      <c r="C9" s="548"/>
      <c r="D9" s="548"/>
      <c r="E9" s="548"/>
      <c r="F9" s="548"/>
      <c r="G9" s="548"/>
      <c r="H9" s="548"/>
      <c r="I9" s="107">
        <v>117</v>
      </c>
      <c r="J9" s="117">
        <v>28200700</v>
      </c>
      <c r="K9" s="117"/>
      <c r="L9" s="117"/>
      <c r="M9" s="117">
        <f>J9+K9-L9</f>
        <v>28200700</v>
      </c>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row>
    <row r="10" spans="1:176" s="4" customFormat="1">
      <c r="A10" s="547" t="s">
        <v>87</v>
      </c>
      <c r="B10" s="548"/>
      <c r="C10" s="548"/>
      <c r="D10" s="548"/>
      <c r="E10" s="548"/>
      <c r="F10" s="548"/>
      <c r="G10" s="548"/>
      <c r="H10" s="548"/>
      <c r="I10" s="107">
        <v>118</v>
      </c>
      <c r="J10" s="108">
        <v>194354000</v>
      </c>
      <c r="K10" s="108"/>
      <c r="L10" s="108"/>
      <c r="M10" s="117">
        <f t="shared" ref="M10:M23" si="0">J10+K10-L10</f>
        <v>194354000</v>
      </c>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row>
    <row r="11" spans="1:176" s="4" customFormat="1">
      <c r="A11" s="547" t="s">
        <v>88</v>
      </c>
      <c r="B11" s="548"/>
      <c r="C11" s="548"/>
      <c r="D11" s="548"/>
      <c r="E11" s="548"/>
      <c r="F11" s="548"/>
      <c r="G11" s="548"/>
      <c r="H11" s="548"/>
      <c r="I11" s="107">
        <v>119</v>
      </c>
      <c r="J11" s="108"/>
      <c r="K11" s="108"/>
      <c r="L11" s="108"/>
      <c r="M11" s="117">
        <f t="shared" si="0"/>
        <v>0</v>
      </c>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row>
    <row r="12" spans="1:176" s="4" customFormat="1">
      <c r="A12" s="547" t="s">
        <v>89</v>
      </c>
      <c r="B12" s="548"/>
      <c r="C12" s="548"/>
      <c r="D12" s="548"/>
      <c r="E12" s="548"/>
      <c r="F12" s="548"/>
      <c r="G12" s="548"/>
      <c r="H12" s="548"/>
      <c r="I12" s="107">
        <v>120</v>
      </c>
      <c r="J12" s="108">
        <v>-438836131</v>
      </c>
      <c r="K12" s="108">
        <v>-114759815</v>
      </c>
      <c r="L12" s="108"/>
      <c r="M12" s="117">
        <f>J12+K12-L12</f>
        <v>-553595946</v>
      </c>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row>
    <row r="13" spans="1:176" s="4" customFormat="1">
      <c r="A13" s="547" t="s">
        <v>90</v>
      </c>
      <c r="B13" s="548"/>
      <c r="C13" s="548"/>
      <c r="D13" s="548"/>
      <c r="E13" s="548"/>
      <c r="F13" s="548"/>
      <c r="G13" s="548"/>
      <c r="H13" s="548"/>
      <c r="I13" s="107">
        <v>121</v>
      </c>
      <c r="J13" s="108">
        <v>-114759815</v>
      </c>
      <c r="K13" s="108">
        <v>-64290734</v>
      </c>
      <c r="L13" s="108">
        <v>114759815</v>
      </c>
      <c r="M13" s="117">
        <f>J13+K13+L13</f>
        <v>-64290734</v>
      </c>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row>
    <row r="14" spans="1:176" s="4" customFormat="1">
      <c r="A14" s="547" t="s">
        <v>91</v>
      </c>
      <c r="B14" s="548"/>
      <c r="C14" s="548"/>
      <c r="D14" s="548"/>
      <c r="E14" s="548"/>
      <c r="F14" s="548"/>
      <c r="G14" s="548"/>
      <c r="H14" s="548"/>
      <c r="I14" s="107">
        <v>122</v>
      </c>
      <c r="J14" s="108"/>
      <c r="K14" s="108"/>
      <c r="L14" s="108"/>
      <c r="M14" s="117">
        <f>J14+K14-L14</f>
        <v>0</v>
      </c>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row>
    <row r="15" spans="1:176" s="4" customFormat="1">
      <c r="A15" s="547" t="s">
        <v>92</v>
      </c>
      <c r="B15" s="548"/>
      <c r="C15" s="548"/>
      <c r="D15" s="548"/>
      <c r="E15" s="548"/>
      <c r="F15" s="548"/>
      <c r="G15" s="548"/>
      <c r="H15" s="548"/>
      <c r="I15" s="107">
        <v>123</v>
      </c>
      <c r="J15" s="108"/>
      <c r="K15" s="108"/>
      <c r="L15" s="108"/>
      <c r="M15" s="117">
        <f t="shared" si="0"/>
        <v>0</v>
      </c>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row>
    <row r="16" spans="1:176" s="4" customFormat="1">
      <c r="A16" s="547" t="s">
        <v>93</v>
      </c>
      <c r="B16" s="548"/>
      <c r="C16" s="548"/>
      <c r="D16" s="548"/>
      <c r="E16" s="548"/>
      <c r="F16" s="548"/>
      <c r="G16" s="548"/>
      <c r="H16" s="548"/>
      <c r="I16" s="107">
        <v>124</v>
      </c>
      <c r="J16" s="108"/>
      <c r="K16" s="108"/>
      <c r="L16" s="108"/>
      <c r="M16" s="117">
        <f t="shared" si="0"/>
        <v>0</v>
      </c>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row>
    <row r="17" spans="1:176" s="4" customFormat="1">
      <c r="A17" s="547" t="s">
        <v>94</v>
      </c>
      <c r="B17" s="548"/>
      <c r="C17" s="548"/>
      <c r="D17" s="548"/>
      <c r="E17" s="548"/>
      <c r="F17" s="548"/>
      <c r="G17" s="548"/>
      <c r="H17" s="548"/>
      <c r="I17" s="107">
        <v>125</v>
      </c>
      <c r="J17" s="108"/>
      <c r="K17" s="108"/>
      <c r="L17" s="108"/>
      <c r="M17" s="117">
        <f t="shared" si="0"/>
        <v>0</v>
      </c>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row>
    <row r="18" spans="1:176" s="4" customFormat="1">
      <c r="A18" s="547" t="s">
        <v>172</v>
      </c>
      <c r="B18" s="548"/>
      <c r="C18" s="548"/>
      <c r="D18" s="548"/>
      <c r="E18" s="548"/>
      <c r="F18" s="548"/>
      <c r="G18" s="548"/>
      <c r="H18" s="548"/>
      <c r="I18" s="107">
        <v>126</v>
      </c>
      <c r="J18" s="108"/>
      <c r="K18" s="108"/>
      <c r="L18" s="108"/>
      <c r="M18" s="117">
        <f t="shared" si="0"/>
        <v>0</v>
      </c>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row>
    <row r="19" spans="1:176" s="4" customFormat="1">
      <c r="A19" s="547" t="s">
        <v>173</v>
      </c>
      <c r="B19" s="548"/>
      <c r="C19" s="548"/>
      <c r="D19" s="548"/>
      <c r="E19" s="548"/>
      <c r="F19" s="548"/>
      <c r="G19" s="548"/>
      <c r="H19" s="548"/>
      <c r="I19" s="107">
        <v>127</v>
      </c>
      <c r="J19" s="108"/>
      <c r="K19" s="108"/>
      <c r="L19" s="108"/>
      <c r="M19" s="117">
        <f t="shared" si="0"/>
        <v>0</v>
      </c>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row>
    <row r="20" spans="1:176" s="4" customFormat="1">
      <c r="A20" s="547" t="s">
        <v>174</v>
      </c>
      <c r="B20" s="548"/>
      <c r="C20" s="548"/>
      <c r="D20" s="548"/>
      <c r="E20" s="548"/>
      <c r="F20" s="548"/>
      <c r="G20" s="548"/>
      <c r="H20" s="548"/>
      <c r="I20" s="107">
        <v>128</v>
      </c>
      <c r="J20" s="108"/>
      <c r="K20" s="108"/>
      <c r="L20" s="108"/>
      <c r="M20" s="117">
        <f t="shared" si="0"/>
        <v>0</v>
      </c>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row>
    <row r="21" spans="1:176" s="4" customFormat="1">
      <c r="A21" s="547" t="s">
        <v>175</v>
      </c>
      <c r="B21" s="548"/>
      <c r="C21" s="548"/>
      <c r="D21" s="548"/>
      <c r="E21" s="548"/>
      <c r="F21" s="548"/>
      <c r="G21" s="548"/>
      <c r="H21" s="548"/>
      <c r="I21" s="107">
        <v>129</v>
      </c>
      <c r="J21" s="108"/>
      <c r="K21" s="108"/>
      <c r="L21" s="108"/>
      <c r="M21" s="117">
        <f t="shared" si="0"/>
        <v>0</v>
      </c>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row>
    <row r="22" spans="1:176" s="4" customFormat="1">
      <c r="A22" s="547" t="s">
        <v>176</v>
      </c>
      <c r="B22" s="548"/>
      <c r="C22" s="548"/>
      <c r="D22" s="548"/>
      <c r="E22" s="548"/>
      <c r="F22" s="548"/>
      <c r="G22" s="548"/>
      <c r="H22" s="548"/>
      <c r="I22" s="107">
        <v>130</v>
      </c>
      <c r="J22" s="108"/>
      <c r="K22" s="108"/>
      <c r="L22" s="108"/>
      <c r="M22" s="117">
        <f t="shared" si="0"/>
        <v>0</v>
      </c>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c r="FF22" s="109"/>
      <c r="FG22" s="109"/>
      <c r="FH22" s="109"/>
      <c r="FI22" s="109"/>
      <c r="FJ22" s="109"/>
      <c r="FK22" s="109"/>
      <c r="FL22" s="109"/>
      <c r="FM22" s="109"/>
      <c r="FN22" s="109"/>
      <c r="FO22" s="109"/>
      <c r="FP22" s="109"/>
      <c r="FQ22" s="109"/>
      <c r="FR22" s="109"/>
      <c r="FS22" s="109"/>
      <c r="FT22" s="109"/>
    </row>
    <row r="23" spans="1:176" s="4" customFormat="1">
      <c r="A23" s="547" t="s">
        <v>177</v>
      </c>
      <c r="B23" s="548"/>
      <c r="C23" s="548"/>
      <c r="D23" s="548"/>
      <c r="E23" s="548"/>
      <c r="F23" s="548"/>
      <c r="G23" s="548"/>
      <c r="H23" s="548"/>
      <c r="I23" s="107">
        <v>131</v>
      </c>
      <c r="J23" s="108"/>
      <c r="K23" s="108"/>
      <c r="L23" s="108"/>
      <c r="M23" s="117">
        <f t="shared" si="0"/>
        <v>0</v>
      </c>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09"/>
      <c r="FE23" s="109"/>
      <c r="FF23" s="109"/>
      <c r="FG23" s="109"/>
      <c r="FH23" s="109"/>
      <c r="FI23" s="109"/>
      <c r="FJ23" s="109"/>
      <c r="FK23" s="109"/>
      <c r="FL23" s="109"/>
      <c r="FM23" s="109"/>
      <c r="FN23" s="109"/>
      <c r="FO23" s="109"/>
      <c r="FP23" s="109"/>
      <c r="FQ23" s="109"/>
      <c r="FR23" s="109"/>
      <c r="FS23" s="109"/>
      <c r="FT23" s="109"/>
    </row>
    <row r="24" spans="1:176" s="4" customFormat="1">
      <c r="A24" s="549" t="s">
        <v>178</v>
      </c>
      <c r="B24" s="550"/>
      <c r="C24" s="550"/>
      <c r="D24" s="550"/>
      <c r="E24" s="550"/>
      <c r="F24" s="550"/>
      <c r="G24" s="550"/>
      <c r="H24" s="550"/>
      <c r="I24" s="107">
        <v>132</v>
      </c>
      <c r="J24" s="127">
        <f>J9+J10+J11+J12+J13+J14+J15+J16+J17+J18+J19+J20+J21+J22+J23</f>
        <v>-331041246</v>
      </c>
      <c r="K24" s="212">
        <f>K9+K10+K11+K12+K13+K14+K15+K16+K17+K18+K19+K20+K21+K22+K23</f>
        <v>-179050549</v>
      </c>
      <c r="L24" s="212">
        <f>L9+L10+L11+L12+L13+L14+L15+L16+L17+L18+L19+L20+L21+L22+L23</f>
        <v>114759815</v>
      </c>
      <c r="M24" s="213">
        <f>SUM(M9:M23)</f>
        <v>-395331980</v>
      </c>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c r="FD24" s="109"/>
      <c r="FE24" s="109"/>
      <c r="FF24" s="109"/>
      <c r="FG24" s="109"/>
      <c r="FH24" s="109"/>
      <c r="FI24" s="109"/>
      <c r="FJ24" s="109"/>
      <c r="FK24" s="109"/>
      <c r="FL24" s="109"/>
      <c r="FM24" s="109"/>
      <c r="FN24" s="109"/>
      <c r="FO24" s="109"/>
      <c r="FP24" s="109"/>
      <c r="FQ24" s="109"/>
      <c r="FR24" s="109"/>
      <c r="FS24" s="109"/>
      <c r="FT24" s="109"/>
    </row>
    <row r="25" spans="1:176" s="106" customFormat="1">
      <c r="A25" s="551"/>
      <c r="B25" s="552"/>
      <c r="C25" s="552"/>
      <c r="D25" s="552"/>
      <c r="E25" s="552"/>
      <c r="F25" s="552"/>
      <c r="G25" s="552"/>
      <c r="H25" s="552"/>
      <c r="I25" s="553"/>
      <c r="J25" s="553"/>
      <c r="K25" s="553"/>
      <c r="L25" s="553"/>
      <c r="M25" s="554"/>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row>
    <row r="26" spans="1:176" s="4" customFormat="1">
      <c r="A26" s="541" t="s">
        <v>179</v>
      </c>
      <c r="B26" s="542"/>
      <c r="C26" s="542"/>
      <c r="D26" s="542"/>
      <c r="E26" s="542"/>
      <c r="F26" s="542"/>
      <c r="G26" s="542"/>
      <c r="H26" s="542"/>
      <c r="I26" s="118">
        <v>133</v>
      </c>
      <c r="J26" s="118"/>
      <c r="K26" s="118"/>
      <c r="L26" s="119"/>
      <c r="M26" s="11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row>
    <row r="27" spans="1:176" s="4" customFormat="1">
      <c r="A27" s="543" t="s">
        <v>180</v>
      </c>
      <c r="B27" s="544"/>
      <c r="C27" s="544"/>
      <c r="D27" s="544"/>
      <c r="E27" s="544"/>
      <c r="F27" s="544"/>
      <c r="G27" s="544"/>
      <c r="H27" s="544"/>
      <c r="I27" s="110">
        <v>134</v>
      </c>
      <c r="J27" s="110"/>
      <c r="K27" s="110"/>
      <c r="L27" s="111"/>
      <c r="M27" s="111"/>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09"/>
      <c r="FE27" s="109"/>
      <c r="FF27" s="109"/>
      <c r="FG27" s="109"/>
      <c r="FH27" s="109"/>
      <c r="FI27" s="109"/>
      <c r="FJ27" s="109"/>
      <c r="FK27" s="109"/>
      <c r="FL27" s="109"/>
      <c r="FM27" s="109"/>
      <c r="FN27" s="109"/>
      <c r="FO27" s="109"/>
      <c r="FP27" s="109"/>
      <c r="FQ27" s="109"/>
      <c r="FR27" s="109"/>
      <c r="FS27" s="109"/>
      <c r="FT27" s="109"/>
    </row>
    <row r="28" spans="1:176" s="4" customFormat="1" ht="20.25" customHeight="1">
      <c r="A28" s="545"/>
      <c r="B28" s="546"/>
      <c r="C28" s="546"/>
      <c r="D28" s="546"/>
      <c r="E28" s="546"/>
      <c r="F28" s="546"/>
      <c r="G28" s="546"/>
      <c r="H28" s="546"/>
      <c r="I28" s="546"/>
      <c r="J28" s="546"/>
      <c r="K28" s="546"/>
      <c r="L28" s="546"/>
      <c r="M28" s="546"/>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c r="EO28" s="109"/>
      <c r="EP28" s="109"/>
      <c r="EQ28" s="109"/>
      <c r="ER28" s="109"/>
      <c r="ES28" s="109"/>
      <c r="ET28" s="109"/>
      <c r="EU28" s="109"/>
      <c r="EV28" s="109"/>
      <c r="EW28" s="109"/>
      <c r="EX28" s="109"/>
      <c r="EY28" s="109"/>
      <c r="EZ28" s="109"/>
      <c r="FA28" s="109"/>
      <c r="FB28" s="109"/>
      <c r="FC28" s="109"/>
      <c r="FD28" s="109"/>
      <c r="FE28" s="109"/>
      <c r="FF28" s="109"/>
      <c r="FG28" s="109"/>
      <c r="FH28" s="109"/>
      <c r="FI28" s="109"/>
      <c r="FJ28" s="109"/>
      <c r="FK28" s="109"/>
      <c r="FL28" s="109"/>
      <c r="FM28" s="109"/>
      <c r="FN28" s="109"/>
      <c r="FO28" s="109"/>
      <c r="FP28" s="109"/>
      <c r="FQ28" s="109"/>
      <c r="FR28" s="109"/>
      <c r="FS28" s="109"/>
      <c r="FT28" s="109"/>
    </row>
    <row r="29" spans="1:176" s="4" customFormat="1">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09"/>
      <c r="FG29" s="109"/>
      <c r="FH29" s="109"/>
      <c r="FI29" s="109"/>
      <c r="FJ29" s="109"/>
      <c r="FK29" s="109"/>
      <c r="FL29" s="109"/>
      <c r="FM29" s="109"/>
      <c r="FN29" s="109"/>
      <c r="FO29" s="109"/>
      <c r="FP29" s="109"/>
      <c r="FQ29" s="109"/>
      <c r="FR29" s="109"/>
      <c r="FS29" s="109"/>
      <c r="FT29" s="109"/>
    </row>
    <row r="30" spans="1:176" s="4" customFormat="1">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row>
    <row r="31" spans="1:176">
      <c r="A31" s="109"/>
      <c r="B31" s="109"/>
      <c r="C31" s="109"/>
      <c r="D31" s="109"/>
      <c r="E31" s="109"/>
      <c r="F31" s="109"/>
      <c r="G31" s="109"/>
      <c r="H31" s="109"/>
      <c r="I31" s="109"/>
      <c r="J31" s="109"/>
      <c r="K31" s="109"/>
      <c r="L31" s="109"/>
      <c r="M31" s="109"/>
      <c r="N31" s="120"/>
    </row>
    <row r="32" spans="1:176">
      <c r="A32" s="101"/>
      <c r="B32" s="101"/>
      <c r="C32" s="101"/>
      <c r="D32" s="101"/>
      <c r="E32" s="101"/>
      <c r="F32" s="101"/>
      <c r="G32" s="101"/>
      <c r="H32" s="101"/>
      <c r="I32" s="101"/>
      <c r="J32" s="101"/>
      <c r="K32" s="101"/>
      <c r="L32" s="101"/>
      <c r="M32" s="101"/>
    </row>
    <row r="33" s="101" customFormat="1"/>
    <row r="34" s="101" customFormat="1"/>
    <row r="35" s="101" customFormat="1"/>
    <row r="36" s="101" customFormat="1"/>
    <row r="37" s="101" customFormat="1"/>
    <row r="38" s="101" customFormat="1"/>
    <row r="39" s="101" customFormat="1"/>
    <row r="40" s="101" customFormat="1"/>
    <row r="41" s="101" customFormat="1"/>
    <row r="42" s="101" customFormat="1"/>
    <row r="43" s="101" customFormat="1"/>
    <row r="44" s="101" customFormat="1"/>
    <row r="45" s="101" customFormat="1"/>
    <row r="46" s="101" customFormat="1"/>
    <row r="47" s="101" customFormat="1"/>
    <row r="48" s="101" customFormat="1"/>
    <row r="49" s="101" customFormat="1"/>
    <row r="50" s="101" customFormat="1"/>
    <row r="51" s="101" customFormat="1"/>
    <row r="52" s="101" customFormat="1"/>
    <row r="53" s="101" customFormat="1"/>
    <row r="54" s="101" customFormat="1"/>
    <row r="55" s="101" customFormat="1"/>
    <row r="56" s="101" customFormat="1"/>
    <row r="57" s="101" customFormat="1"/>
    <row r="58" s="101" customFormat="1"/>
    <row r="59" s="101" customFormat="1"/>
    <row r="60" s="101" customFormat="1"/>
    <row r="61" s="101" customFormat="1"/>
    <row r="62" s="101" customFormat="1"/>
    <row r="63" s="101" customFormat="1"/>
    <row r="64" s="101" customFormat="1"/>
    <row r="65" s="101" customFormat="1"/>
    <row r="66" s="101" customFormat="1"/>
    <row r="67" s="101" customFormat="1"/>
    <row r="68" s="101" customFormat="1"/>
    <row r="69" s="101" customFormat="1"/>
    <row r="70" s="101" customFormat="1"/>
    <row r="71" s="101" customFormat="1"/>
    <row r="72" s="101" customFormat="1"/>
    <row r="73" s="101" customFormat="1"/>
    <row r="74" s="101" customFormat="1"/>
    <row r="75" s="101" customFormat="1"/>
    <row r="76" s="101" customFormat="1"/>
    <row r="77" s="101" customFormat="1"/>
    <row r="78" s="101" customFormat="1"/>
    <row r="79" s="101" customFormat="1"/>
    <row r="80" s="101" customFormat="1"/>
    <row r="81" s="101" customFormat="1"/>
    <row r="82" s="101" customFormat="1"/>
    <row r="83" s="101" customFormat="1"/>
    <row r="84" s="101" customFormat="1"/>
    <row r="85" s="101" customFormat="1"/>
    <row r="86" s="101" customFormat="1"/>
    <row r="87" s="101" customFormat="1"/>
    <row r="88" s="101" customFormat="1"/>
    <row r="89" s="101" customFormat="1"/>
    <row r="90" s="101" customFormat="1"/>
    <row r="91" s="101" customFormat="1"/>
    <row r="92" s="101" customFormat="1"/>
    <row r="93" s="101" customFormat="1"/>
    <row r="94" s="101" customFormat="1"/>
    <row r="95" s="101" customFormat="1"/>
    <row r="96" s="101" customFormat="1"/>
    <row r="97" s="101" customFormat="1"/>
    <row r="98" s="101" customFormat="1"/>
    <row r="99" s="101" customFormat="1"/>
    <row r="100" s="101" customFormat="1"/>
    <row r="101" s="101" customFormat="1"/>
    <row r="102" s="101" customFormat="1"/>
    <row r="103" s="101" customFormat="1"/>
    <row r="104" s="101" customFormat="1"/>
    <row r="105" s="101" customFormat="1"/>
    <row r="106" s="101" customFormat="1"/>
    <row r="107" s="101" customFormat="1"/>
    <row r="108" s="101" customFormat="1"/>
    <row r="109" s="101" customFormat="1"/>
    <row r="110" s="101" customFormat="1"/>
    <row r="111" s="101" customFormat="1"/>
    <row r="112" s="101" customFormat="1"/>
    <row r="113" s="101" customFormat="1"/>
    <row r="114" s="101" customFormat="1"/>
    <row r="115" s="101" customFormat="1"/>
    <row r="116" s="101" customFormat="1"/>
    <row r="117" s="101" customFormat="1"/>
    <row r="118" s="101" customFormat="1"/>
    <row r="119" s="101" customFormat="1"/>
    <row r="120" s="101" customFormat="1"/>
    <row r="121" s="101" customFormat="1"/>
    <row r="122" s="101" customFormat="1"/>
    <row r="123" s="101" customFormat="1"/>
    <row r="124" s="101" customFormat="1"/>
    <row r="125" s="101" customFormat="1"/>
    <row r="126" s="101" customFormat="1"/>
    <row r="127" s="101" customFormat="1"/>
    <row r="128" s="101" customFormat="1"/>
    <row r="129" s="101" customFormat="1"/>
    <row r="130" s="101" customFormat="1"/>
    <row r="131" s="101" customFormat="1"/>
    <row r="132" s="101" customFormat="1"/>
    <row r="133" s="101" customFormat="1"/>
    <row r="134" s="101" customFormat="1"/>
    <row r="135" s="101" customFormat="1"/>
    <row r="136" s="101" customFormat="1"/>
    <row r="137" s="101" customFormat="1"/>
    <row r="138" s="101" customFormat="1"/>
    <row r="139" s="101" customFormat="1"/>
    <row r="140" s="101" customFormat="1"/>
    <row r="141" s="101" customFormat="1"/>
    <row r="142" s="101" customFormat="1"/>
    <row r="143" s="101" customFormat="1"/>
    <row r="144" s="101" customFormat="1"/>
    <row r="145" s="101" customFormat="1"/>
    <row r="146" s="101" customFormat="1"/>
    <row r="147" s="101" customFormat="1"/>
    <row r="148" s="101" customFormat="1"/>
    <row r="149" s="101" customFormat="1"/>
    <row r="150" s="101" customFormat="1"/>
    <row r="151" s="101" customFormat="1"/>
    <row r="152" s="101" customFormat="1"/>
    <row r="153" s="101" customFormat="1"/>
    <row r="154" s="101" customFormat="1"/>
    <row r="155" s="101" customFormat="1"/>
    <row r="156" s="101" customFormat="1"/>
    <row r="157" s="101" customFormat="1"/>
    <row r="158" s="101" customFormat="1"/>
    <row r="159" s="101" customFormat="1"/>
    <row r="160" s="101" customFormat="1"/>
    <row r="161" s="101" customFormat="1"/>
    <row r="162" s="101" customFormat="1"/>
    <row r="163" s="101" customFormat="1"/>
    <row r="164" s="101" customFormat="1"/>
    <row r="165" s="101" customFormat="1"/>
    <row r="166" s="101" customFormat="1"/>
    <row r="167" s="101" customFormat="1"/>
    <row r="168" s="101" customFormat="1"/>
    <row r="169" s="101" customFormat="1"/>
    <row r="170" s="101" customFormat="1"/>
    <row r="171" s="101" customFormat="1"/>
    <row r="172" s="101" customFormat="1"/>
    <row r="173" s="101" customFormat="1"/>
    <row r="174" s="101" customFormat="1"/>
    <row r="175" s="101" customFormat="1"/>
    <row r="176" s="101" customFormat="1"/>
    <row r="177" s="101" customFormat="1"/>
    <row r="178" s="101" customFormat="1"/>
    <row r="179" s="101" customFormat="1"/>
    <row r="180" s="101" customFormat="1"/>
    <row r="181" s="101" customFormat="1"/>
    <row r="182" s="101" customFormat="1"/>
    <row r="183" s="101" customFormat="1"/>
    <row r="184" s="101" customFormat="1"/>
    <row r="185" s="101" customFormat="1"/>
    <row r="186" s="101" customFormat="1"/>
    <row r="187" s="101" customFormat="1"/>
    <row r="188" s="101" customFormat="1"/>
    <row r="189" s="101" customFormat="1"/>
    <row r="190" s="101" customFormat="1"/>
    <row r="191" s="101" customFormat="1"/>
    <row r="192" s="101" customFormat="1"/>
    <row r="193" s="101" customFormat="1"/>
    <row r="194" s="101" customFormat="1"/>
    <row r="195" s="101" customFormat="1"/>
    <row r="196" s="101" customFormat="1"/>
    <row r="197" s="101" customFormat="1"/>
    <row r="198" s="101" customFormat="1"/>
    <row r="199" s="101" customFormat="1"/>
    <row r="200" s="101" customFormat="1"/>
    <row r="201" s="101" customFormat="1"/>
    <row r="202" s="101" customFormat="1"/>
    <row r="203" s="101" customFormat="1"/>
    <row r="204" s="101" customFormat="1"/>
    <row r="205" s="101" customFormat="1"/>
    <row r="206" s="101" customFormat="1"/>
    <row r="207" s="101" customFormat="1"/>
    <row r="208" s="101" customFormat="1"/>
    <row r="209" s="101" customFormat="1"/>
    <row r="210" s="101" customFormat="1"/>
    <row r="211" s="101" customFormat="1"/>
    <row r="212" s="101" customFormat="1"/>
    <row r="213" s="101" customFormat="1"/>
    <row r="214" s="101" customFormat="1"/>
    <row r="215" s="101" customFormat="1"/>
    <row r="216" s="101" customFormat="1"/>
    <row r="217" s="101" customFormat="1"/>
    <row r="218" s="101" customFormat="1"/>
    <row r="219" s="101" customFormat="1"/>
    <row r="220" s="101" customFormat="1"/>
    <row r="221" s="101" customFormat="1"/>
    <row r="222" s="101" customFormat="1"/>
    <row r="223" s="101" customFormat="1"/>
    <row r="224" s="101" customFormat="1"/>
    <row r="225" s="101" customFormat="1"/>
    <row r="226" s="101" customFormat="1"/>
    <row r="227" s="101" customFormat="1"/>
    <row r="228" s="101" customFormat="1"/>
    <row r="229" s="101" customFormat="1"/>
    <row r="230" s="101" customFormat="1"/>
    <row r="231" s="101" customFormat="1"/>
    <row r="232" s="101" customFormat="1"/>
    <row r="233" s="101" customFormat="1"/>
    <row r="234" s="101" customFormat="1"/>
    <row r="235" s="101" customFormat="1"/>
    <row r="236" s="101" customFormat="1"/>
    <row r="237" s="101" customFormat="1"/>
    <row r="238" s="101" customFormat="1"/>
    <row r="239" s="101" customFormat="1"/>
    <row r="240" s="101" customFormat="1"/>
    <row r="241" s="101" customFormat="1"/>
    <row r="242" s="101" customFormat="1"/>
    <row r="243" s="101" customFormat="1"/>
    <row r="244" s="101" customFormat="1"/>
    <row r="245" s="101" customFormat="1"/>
    <row r="246" s="101" customFormat="1"/>
    <row r="247" s="101" customFormat="1"/>
    <row r="248" s="101" customFormat="1"/>
    <row r="249" s="101" customFormat="1"/>
    <row r="250" s="101" customFormat="1"/>
    <row r="251" s="101" customFormat="1"/>
    <row r="252" s="101" customFormat="1"/>
    <row r="253" s="101" customFormat="1"/>
    <row r="254" s="101" customFormat="1"/>
    <row r="255" s="101" customFormat="1"/>
    <row r="256" s="101" customFormat="1"/>
    <row r="257" s="101" customFormat="1"/>
    <row r="258" s="101" customFormat="1"/>
    <row r="259" s="101" customFormat="1"/>
    <row r="260" s="101" customFormat="1"/>
    <row r="261" s="101" customFormat="1"/>
    <row r="262" s="101" customFormat="1"/>
    <row r="263" s="101" customFormat="1"/>
    <row r="264" s="101" customFormat="1"/>
    <row r="265" s="101" customFormat="1"/>
    <row r="266" s="101" customFormat="1"/>
    <row r="267" s="101" customFormat="1"/>
    <row r="268" s="101" customFormat="1"/>
    <row r="269" s="101" customFormat="1"/>
    <row r="270" s="101" customFormat="1"/>
    <row r="271" s="101" customFormat="1"/>
    <row r="272" s="101" customFormat="1"/>
    <row r="273" s="101" customFormat="1"/>
    <row r="274" s="101" customFormat="1"/>
    <row r="275" s="101" customFormat="1"/>
    <row r="276" s="101" customFormat="1"/>
    <row r="277" s="101" customFormat="1"/>
    <row r="278" s="101" customFormat="1"/>
    <row r="279" s="101" customFormat="1"/>
    <row r="280" s="101" customFormat="1"/>
    <row r="281" s="101" customFormat="1"/>
    <row r="282" s="101" customFormat="1"/>
    <row r="283" s="101" customFormat="1"/>
    <row r="284" s="101" customFormat="1"/>
    <row r="285" s="101" customFormat="1"/>
    <row r="286" s="101" customFormat="1"/>
    <row r="287" s="101" customFormat="1"/>
    <row r="288" s="101" customFormat="1"/>
    <row r="289" s="101" customFormat="1"/>
    <row r="290" s="101" customFormat="1"/>
    <row r="291" s="101" customFormat="1"/>
    <row r="292" s="101" customFormat="1"/>
    <row r="293" s="101" customFormat="1"/>
    <row r="294" s="101" customFormat="1"/>
    <row r="295" s="101" customFormat="1"/>
    <row r="296" s="101" customFormat="1"/>
    <row r="297" s="101" customFormat="1"/>
    <row r="298" s="101" customFormat="1"/>
    <row r="299" s="101" customFormat="1"/>
    <row r="300" s="101" customFormat="1"/>
    <row r="301" s="101" customFormat="1"/>
    <row r="302" s="101" customFormat="1"/>
    <row r="303" s="101" customFormat="1"/>
    <row r="304" s="101" customFormat="1"/>
    <row r="305" s="101" customFormat="1"/>
    <row r="306" s="101" customFormat="1"/>
    <row r="307" s="101" customFormat="1"/>
    <row r="308" s="101" customFormat="1"/>
    <row r="309" s="101" customFormat="1"/>
    <row r="310" s="101" customFormat="1"/>
    <row r="311" s="101" customFormat="1"/>
    <row r="312" s="101" customFormat="1"/>
    <row r="313" s="101" customFormat="1"/>
    <row r="314" s="101" customFormat="1"/>
    <row r="315" s="101" customFormat="1"/>
    <row r="316" s="101" customFormat="1"/>
    <row r="317" s="101" customFormat="1"/>
    <row r="318" s="101" customFormat="1"/>
    <row r="319" s="101" customFormat="1"/>
    <row r="320" s="101" customFormat="1"/>
    <row r="321" s="101" customFormat="1"/>
    <row r="322" s="101" customFormat="1"/>
    <row r="323" s="101" customFormat="1"/>
    <row r="324" s="101" customFormat="1"/>
    <row r="325" s="101" customFormat="1"/>
    <row r="326" s="101" customFormat="1"/>
    <row r="327" s="101" customFormat="1"/>
    <row r="328" s="101" customFormat="1"/>
    <row r="329" s="101" customFormat="1"/>
    <row r="330" s="101" customFormat="1"/>
    <row r="331" s="101" customFormat="1"/>
    <row r="332" s="101" customFormat="1"/>
    <row r="333" s="101" customFormat="1"/>
    <row r="334" s="101" customFormat="1"/>
    <row r="335" s="101" customFormat="1"/>
    <row r="336" s="101" customFormat="1"/>
    <row r="337" s="101" customFormat="1"/>
    <row r="338" s="101" customFormat="1"/>
    <row r="339" s="101" customFormat="1"/>
    <row r="340" s="101" customFormat="1"/>
    <row r="341" s="101" customFormat="1"/>
    <row r="342" s="101" customFormat="1"/>
    <row r="343" s="101" customFormat="1"/>
    <row r="344" s="101" customFormat="1"/>
    <row r="345" s="101" customFormat="1"/>
    <row r="346" s="101" customFormat="1"/>
    <row r="347" s="101" customFormat="1"/>
    <row r="348" s="101" customFormat="1"/>
    <row r="349" s="101" customFormat="1"/>
    <row r="350" s="101" customFormat="1"/>
    <row r="351" s="101" customFormat="1"/>
    <row r="352" s="101" customFormat="1"/>
    <row r="353" s="101" customFormat="1"/>
    <row r="354" s="101" customFormat="1"/>
    <row r="355" s="101" customFormat="1"/>
    <row r="356" s="101" customFormat="1"/>
    <row r="357" s="101" customFormat="1"/>
    <row r="358" s="101" customFormat="1"/>
    <row r="359" s="101" customFormat="1"/>
    <row r="360" s="101" customFormat="1"/>
    <row r="361" s="101" customFormat="1"/>
    <row r="362" s="101" customFormat="1"/>
    <row r="363" s="101" customFormat="1"/>
    <row r="364" s="101" customFormat="1"/>
    <row r="365" s="101" customFormat="1"/>
    <row r="366" s="101" customFormat="1"/>
    <row r="367" s="101" customFormat="1"/>
    <row r="368" s="101" customFormat="1"/>
    <row r="369" s="101" customFormat="1"/>
    <row r="370" s="101" customFormat="1"/>
    <row r="371" s="101" customFormat="1"/>
    <row r="372" s="101" customFormat="1"/>
    <row r="373" s="101" customFormat="1"/>
    <row r="374" s="101" customFormat="1"/>
    <row r="375" s="101" customFormat="1"/>
    <row r="376" s="101" customFormat="1"/>
    <row r="377" s="101" customFormat="1"/>
    <row r="378" s="101" customFormat="1"/>
    <row r="379" s="101" customFormat="1"/>
    <row r="380" s="101" customFormat="1"/>
    <row r="381" s="101" customFormat="1"/>
    <row r="382" s="101" customFormat="1"/>
    <row r="383" s="101" customFormat="1"/>
    <row r="384" s="101" customFormat="1"/>
    <row r="385" s="101" customFormat="1"/>
    <row r="386" s="101" customFormat="1"/>
    <row r="387" s="101" customFormat="1"/>
    <row r="388" s="101" customFormat="1"/>
    <row r="389" s="101" customFormat="1"/>
    <row r="390" s="101" customFormat="1"/>
    <row r="391" s="101" customFormat="1"/>
    <row r="392" s="101" customFormat="1"/>
    <row r="393" s="101" customFormat="1"/>
    <row r="394" s="101" customFormat="1"/>
    <row r="395" s="101" customFormat="1"/>
    <row r="396" s="101" customFormat="1"/>
    <row r="397" s="101" customFormat="1"/>
    <row r="398" s="101" customFormat="1"/>
    <row r="399" s="101" customFormat="1"/>
    <row r="400" s="101" customFormat="1"/>
    <row r="401" s="101" customFormat="1"/>
    <row r="402" s="101" customFormat="1"/>
    <row r="403" s="101" customFormat="1"/>
    <row r="404" s="101" customFormat="1"/>
    <row r="405" s="101" customFormat="1"/>
    <row r="406" s="101" customFormat="1"/>
    <row r="407" s="101" customFormat="1"/>
    <row r="408" s="101" customFormat="1"/>
    <row r="409" s="101" customFormat="1"/>
    <row r="410" s="101" customFormat="1"/>
    <row r="411" s="101" customFormat="1"/>
    <row r="412" s="101" customFormat="1"/>
    <row r="413" s="101" customFormat="1"/>
    <row r="414" s="101" customFormat="1"/>
    <row r="415" s="101" customFormat="1"/>
    <row r="416" s="101" customFormat="1"/>
    <row r="417" s="101" customFormat="1"/>
    <row r="418" s="101" customFormat="1"/>
    <row r="419" s="101" customFormat="1"/>
    <row r="420" s="101" customFormat="1"/>
    <row r="421" s="101" customFormat="1"/>
    <row r="422" s="101" customFormat="1"/>
    <row r="423" s="101" customFormat="1"/>
    <row r="424" s="101" customFormat="1"/>
    <row r="425" s="101" customFormat="1"/>
    <row r="426" s="101" customFormat="1"/>
    <row r="427" s="101" customFormat="1"/>
    <row r="428" s="101" customFormat="1"/>
    <row r="429" s="101" customFormat="1"/>
    <row r="430" s="101" customFormat="1"/>
    <row r="431" s="101" customFormat="1"/>
    <row r="432" s="101" customFormat="1"/>
    <row r="433" s="101" customFormat="1"/>
    <row r="434" s="101" customFormat="1"/>
    <row r="435" s="101" customFormat="1"/>
    <row r="436" s="101" customFormat="1"/>
    <row r="437" s="101" customFormat="1"/>
    <row r="438" s="101" customFormat="1"/>
    <row r="439" s="101" customFormat="1"/>
    <row r="440" s="101" customFormat="1"/>
    <row r="441" s="101" customFormat="1"/>
    <row r="442" s="101" customFormat="1"/>
    <row r="443" s="101" customFormat="1"/>
    <row r="444" s="101" customFormat="1"/>
    <row r="445" s="101" customFormat="1"/>
    <row r="446" s="101" customFormat="1"/>
    <row r="447" s="101" customFormat="1"/>
    <row r="448" s="101" customFormat="1"/>
    <row r="449" s="101" customFormat="1"/>
    <row r="450" s="101" customFormat="1"/>
    <row r="451" s="101" customFormat="1"/>
    <row r="452" s="101" customFormat="1"/>
    <row r="453" s="101" customFormat="1"/>
    <row r="454" s="101" customFormat="1"/>
    <row r="455" s="101" customFormat="1"/>
    <row r="456" s="101" customFormat="1"/>
    <row r="457" s="101" customFormat="1"/>
    <row r="458" s="101" customFormat="1"/>
    <row r="459" s="101" customFormat="1"/>
    <row r="460" s="101" customFormat="1"/>
    <row r="461" s="101" customFormat="1"/>
    <row r="462" s="101" customFormat="1"/>
    <row r="463" s="101" customFormat="1"/>
    <row r="464" s="101" customFormat="1"/>
    <row r="465" s="101" customFormat="1"/>
    <row r="466" s="101" customFormat="1"/>
    <row r="467" s="101" customFormat="1"/>
    <row r="468" s="101" customFormat="1"/>
    <row r="469" s="101" customFormat="1"/>
    <row r="470" s="101" customFormat="1"/>
    <row r="471" s="101" customFormat="1"/>
    <row r="472" s="101" customFormat="1"/>
    <row r="473" s="101" customFormat="1"/>
    <row r="474" s="101" customFormat="1"/>
    <row r="475" s="101" customFormat="1"/>
    <row r="476" s="101" customFormat="1"/>
    <row r="477" s="101" customFormat="1"/>
    <row r="478" s="101" customFormat="1"/>
    <row r="479" s="101" customFormat="1"/>
    <row r="480" s="101" customFormat="1"/>
    <row r="481" s="101" customFormat="1"/>
    <row r="482" s="101" customFormat="1"/>
    <row r="483" s="101" customFormat="1"/>
    <row r="484" s="101" customFormat="1"/>
    <row r="485" s="101" customFormat="1"/>
    <row r="486" s="101" customFormat="1"/>
    <row r="487" s="101" customFormat="1"/>
    <row r="488" s="101" customFormat="1"/>
    <row r="489" s="101" customFormat="1"/>
    <row r="490" s="101" customFormat="1"/>
    <row r="491" s="101" customFormat="1"/>
    <row r="492" s="101" customFormat="1"/>
    <row r="493" s="101" customFormat="1"/>
    <row r="494" s="101" customFormat="1"/>
    <row r="495" s="101" customFormat="1"/>
    <row r="496" s="101" customFormat="1"/>
    <row r="497" s="101" customFormat="1"/>
    <row r="498" s="101" customFormat="1"/>
    <row r="499" s="101" customFormat="1"/>
    <row r="500" s="101" customFormat="1"/>
    <row r="501" s="101" customFormat="1"/>
    <row r="502" s="101" customFormat="1"/>
    <row r="503" s="101" customFormat="1"/>
    <row r="504" s="101" customFormat="1"/>
    <row r="505" s="101" customFormat="1"/>
    <row r="506" s="101" customFormat="1"/>
    <row r="507" s="101" customFormat="1"/>
    <row r="508" s="101" customFormat="1"/>
    <row r="509" s="101" customFormat="1"/>
    <row r="510" s="101" customFormat="1"/>
    <row r="511" s="101" customFormat="1"/>
    <row r="512" s="101" customFormat="1"/>
    <row r="513" s="101" customFormat="1"/>
    <row r="514" s="101" customFormat="1"/>
    <row r="515" s="101" customFormat="1"/>
    <row r="516" s="101" customFormat="1"/>
    <row r="517" s="101" customFormat="1"/>
    <row r="518" s="101" customFormat="1"/>
    <row r="519" s="101" customFormat="1"/>
    <row r="520" s="101" customFormat="1"/>
    <row r="521" s="101" customFormat="1"/>
    <row r="522" s="101" customFormat="1"/>
    <row r="523" s="101" customFormat="1"/>
    <row r="524" s="101" customFormat="1"/>
    <row r="525" s="101" customFormat="1"/>
    <row r="526" s="101" customFormat="1"/>
    <row r="527" s="101" customFormat="1"/>
    <row r="528" s="101" customFormat="1"/>
    <row r="529" s="101" customFormat="1"/>
    <row r="530" s="101" customFormat="1"/>
    <row r="531" s="101" customFormat="1"/>
    <row r="532" s="101" customFormat="1"/>
    <row r="533" s="101" customFormat="1"/>
    <row r="534" s="101" customFormat="1"/>
    <row r="535" s="101" customFormat="1"/>
    <row r="536" s="101" customFormat="1"/>
    <row r="537" s="101" customFormat="1"/>
    <row r="538" s="101" customFormat="1"/>
    <row r="539" s="101" customFormat="1"/>
    <row r="540" s="101" customFormat="1"/>
    <row r="541" s="101" customFormat="1"/>
    <row r="542" s="101" customFormat="1"/>
    <row r="543" s="101" customFormat="1"/>
    <row r="544" s="101" customFormat="1"/>
    <row r="545" s="101" customFormat="1"/>
    <row r="546" s="101" customFormat="1"/>
    <row r="547" s="101" customFormat="1"/>
    <row r="548" s="101" customFormat="1"/>
    <row r="549" s="101" customFormat="1"/>
    <row r="550" s="101" customFormat="1"/>
    <row r="551" s="101" customFormat="1"/>
    <row r="552" s="101" customFormat="1"/>
    <row r="553" s="101" customFormat="1"/>
    <row r="554" s="101" customFormat="1"/>
    <row r="555" s="101" customFormat="1"/>
    <row r="556" s="101" customFormat="1"/>
    <row r="557" s="101" customFormat="1"/>
    <row r="558" s="101" customFormat="1"/>
    <row r="559" s="101" customFormat="1"/>
    <row r="560" s="101" customFormat="1"/>
    <row r="561" s="101" customFormat="1"/>
    <row r="562" s="101" customFormat="1"/>
    <row r="563" s="101" customFormat="1"/>
    <row r="564" s="101" customFormat="1"/>
    <row r="565" s="101" customFormat="1"/>
    <row r="566" s="101" customFormat="1"/>
    <row r="567" s="101" customFormat="1"/>
    <row r="568" s="101" customFormat="1"/>
    <row r="569" s="101" customFormat="1"/>
    <row r="570" s="101" customFormat="1"/>
    <row r="571" s="101" customFormat="1"/>
    <row r="572" s="101" customFormat="1"/>
    <row r="573" s="101" customFormat="1"/>
    <row r="574" s="101" customFormat="1"/>
    <row r="575" s="101" customFormat="1"/>
    <row r="576" s="101" customFormat="1"/>
    <row r="577" s="101" customFormat="1"/>
    <row r="578" s="101" customFormat="1"/>
    <row r="579" s="101" customFormat="1"/>
    <row r="580" s="101" customFormat="1"/>
    <row r="581" s="101" customFormat="1"/>
    <row r="582" s="101" customFormat="1"/>
    <row r="583" s="101" customFormat="1"/>
    <row r="584" s="101" customFormat="1"/>
    <row r="585" s="101" customFormat="1"/>
    <row r="586" s="101" customFormat="1"/>
    <row r="587" s="101" customFormat="1"/>
    <row r="588" s="101" customFormat="1"/>
    <row r="589" s="101" customFormat="1"/>
    <row r="590" s="101" customFormat="1"/>
    <row r="591" s="101" customFormat="1"/>
    <row r="592" s="101" customFormat="1"/>
    <row r="593" s="101" customFormat="1"/>
    <row r="594" s="101" customFormat="1"/>
    <row r="595" s="101" customFormat="1"/>
    <row r="596" s="101" customFormat="1"/>
    <row r="597" s="101" customFormat="1"/>
    <row r="598" s="101" customFormat="1"/>
    <row r="599" s="101" customFormat="1"/>
    <row r="600" s="101" customFormat="1"/>
    <row r="601" s="101" customFormat="1"/>
    <row r="602" s="101" customFormat="1"/>
    <row r="603" s="101" customFormat="1"/>
    <row r="604" s="101" customFormat="1"/>
    <row r="605" s="101" customFormat="1"/>
    <row r="606" s="101" customFormat="1"/>
    <row r="607" s="101" customFormat="1"/>
    <row r="608" s="101" customFormat="1"/>
    <row r="609" s="101" customFormat="1"/>
    <row r="610" s="101" customFormat="1"/>
    <row r="611" s="101" customFormat="1"/>
    <row r="612" s="101" customFormat="1"/>
    <row r="613" s="101" customFormat="1"/>
    <row r="614" s="101" customFormat="1"/>
    <row r="615" s="101" customFormat="1"/>
    <row r="616" s="101" customFormat="1"/>
    <row r="617" s="101" customFormat="1"/>
    <row r="618" s="101" customFormat="1"/>
    <row r="619" s="101" customFormat="1"/>
    <row r="620" s="101" customFormat="1"/>
    <row r="621" s="101" customFormat="1"/>
    <row r="622" s="101" customFormat="1"/>
    <row r="623" s="101" customFormat="1"/>
    <row r="624" s="101" customFormat="1"/>
    <row r="625" s="101" customFormat="1"/>
    <row r="626" s="101" customFormat="1"/>
    <row r="627" s="101" customFormat="1"/>
    <row r="628" s="101" customFormat="1"/>
    <row r="629" s="101" customFormat="1"/>
    <row r="630" s="101" customFormat="1"/>
    <row r="631" s="101" customFormat="1"/>
    <row r="632" s="101" customFormat="1"/>
    <row r="633" s="101" customFormat="1"/>
    <row r="634" s="101" customFormat="1"/>
    <row r="635" s="101" customFormat="1"/>
    <row r="636" s="101" customFormat="1"/>
    <row r="637" s="101" customFormat="1"/>
    <row r="638" s="101" customFormat="1"/>
    <row r="639" s="101" customFormat="1"/>
    <row r="640" s="101" customFormat="1"/>
    <row r="641" s="101" customFormat="1"/>
    <row r="642" s="101" customFormat="1"/>
    <row r="643" s="101" customFormat="1"/>
    <row r="644" s="101" customFormat="1"/>
    <row r="645" s="101" customFormat="1"/>
    <row r="646" s="101" customFormat="1"/>
    <row r="647" s="101" customFormat="1"/>
    <row r="648" s="101" customFormat="1"/>
    <row r="649" s="101" customFormat="1"/>
    <row r="650" s="101" customFormat="1"/>
    <row r="651" s="101" customFormat="1"/>
    <row r="652" s="101" customFormat="1"/>
    <row r="653" s="101" customFormat="1"/>
    <row r="654" s="101" customFormat="1"/>
    <row r="655" s="101" customFormat="1"/>
    <row r="656" s="101" customFormat="1"/>
    <row r="657" s="101" customFormat="1"/>
    <row r="658" s="101" customFormat="1"/>
    <row r="659" s="101" customFormat="1"/>
    <row r="660" s="101" customFormat="1"/>
    <row r="661" s="101" customFormat="1"/>
    <row r="662" s="101" customFormat="1"/>
    <row r="663" s="101" customFormat="1"/>
    <row r="664" s="101" customFormat="1"/>
    <row r="665" s="101" customFormat="1"/>
    <row r="666" s="101" customFormat="1"/>
    <row r="667" s="101" customFormat="1"/>
    <row r="668" s="101" customFormat="1"/>
    <row r="669" s="101" customFormat="1"/>
    <row r="670" s="101" customFormat="1"/>
    <row r="671" s="101" customFormat="1"/>
    <row r="672" s="101" customFormat="1"/>
    <row r="673" s="101" customFormat="1"/>
    <row r="674" s="101" customFormat="1"/>
    <row r="675" s="101" customFormat="1"/>
    <row r="676" s="101" customFormat="1"/>
    <row r="677" s="101" customFormat="1"/>
    <row r="678" s="101" customFormat="1"/>
    <row r="679" s="101" customFormat="1"/>
    <row r="680" s="101" customFormat="1"/>
    <row r="681" s="101" customFormat="1"/>
    <row r="682" s="101" customFormat="1"/>
    <row r="683" s="101" customFormat="1"/>
    <row r="684" s="101" customFormat="1"/>
    <row r="685" s="101" customFormat="1"/>
    <row r="686" s="101" customFormat="1"/>
    <row r="687" s="101" customFormat="1"/>
    <row r="688" s="101" customFormat="1"/>
    <row r="689" s="101" customFormat="1"/>
    <row r="690" s="101" customFormat="1"/>
    <row r="691" s="101" customFormat="1"/>
    <row r="692" s="101" customFormat="1"/>
    <row r="693" s="101" customFormat="1"/>
    <row r="694" s="101" customFormat="1"/>
    <row r="695" s="101" customFormat="1"/>
    <row r="696" s="101" customFormat="1"/>
    <row r="697" s="101" customFormat="1"/>
    <row r="698" s="101" customFormat="1"/>
    <row r="699" s="101" customFormat="1"/>
    <row r="700" s="101" customFormat="1"/>
    <row r="701" s="101" customFormat="1"/>
    <row r="702" s="101" customFormat="1"/>
    <row r="703" s="101" customFormat="1"/>
    <row r="704" s="101" customFormat="1"/>
    <row r="705" s="101" customFormat="1"/>
    <row r="706" s="101" customFormat="1"/>
    <row r="707" s="101" customFormat="1"/>
    <row r="708" s="101" customFormat="1"/>
    <row r="709" s="101" customFormat="1"/>
    <row r="710" s="101" customFormat="1"/>
    <row r="711" s="101" customFormat="1"/>
    <row r="712" s="101" customFormat="1"/>
    <row r="713" s="101" customFormat="1"/>
    <row r="714" s="101" customFormat="1"/>
    <row r="715" s="101" customFormat="1"/>
    <row r="716" s="101" customFormat="1"/>
    <row r="717" s="101" customFormat="1"/>
    <row r="718" s="101" customFormat="1"/>
    <row r="719" s="101" customFormat="1"/>
    <row r="720" s="101" customFormat="1"/>
    <row r="721" s="101" customFormat="1"/>
    <row r="722" s="101" customFormat="1"/>
    <row r="723" s="101" customFormat="1"/>
    <row r="724" s="101" customFormat="1"/>
    <row r="725" s="101" customFormat="1"/>
    <row r="726" s="101" customFormat="1"/>
    <row r="727" s="101" customFormat="1"/>
    <row r="728" s="101" customFormat="1"/>
    <row r="729" s="101" customFormat="1"/>
    <row r="730" s="101" customFormat="1"/>
    <row r="731" s="101" customFormat="1"/>
    <row r="732" s="101" customFormat="1"/>
    <row r="733" s="101" customFormat="1"/>
    <row r="734" s="101" customFormat="1"/>
    <row r="735" s="101" customFormat="1"/>
    <row r="736" s="101" customFormat="1"/>
    <row r="737" s="101" customFormat="1"/>
    <row r="738" s="101" customFormat="1"/>
    <row r="739" s="101" customFormat="1"/>
    <row r="740" s="101" customFormat="1"/>
    <row r="741" s="101" customFormat="1"/>
    <row r="742" s="101" customFormat="1"/>
    <row r="743" s="101" customFormat="1"/>
    <row r="744" s="101" customFormat="1"/>
    <row r="745" s="101" customFormat="1"/>
    <row r="746" s="101" customFormat="1"/>
    <row r="747" s="101" customFormat="1"/>
    <row r="748" s="101" customFormat="1"/>
    <row r="749" s="101" customFormat="1"/>
    <row r="750" s="101" customFormat="1"/>
    <row r="751" s="101" customFormat="1"/>
    <row r="752" s="101" customFormat="1"/>
    <row r="753" s="101" customFormat="1"/>
    <row r="754" s="101" customFormat="1"/>
    <row r="755" s="101" customFormat="1"/>
    <row r="756" s="101" customFormat="1"/>
    <row r="757" s="101" customFormat="1"/>
    <row r="758" s="101" customFormat="1"/>
    <row r="759" s="101" customFormat="1"/>
    <row r="760" s="101" customFormat="1"/>
    <row r="761" s="101" customFormat="1"/>
    <row r="762" s="101" customFormat="1"/>
    <row r="763" s="101" customFormat="1"/>
    <row r="764" s="101" customFormat="1"/>
    <row r="765" s="101" customFormat="1"/>
    <row r="766" s="101" customFormat="1"/>
    <row r="767" s="101" customFormat="1"/>
    <row r="768" s="101" customFormat="1"/>
    <row r="769" s="101" customFormat="1"/>
    <row r="770" s="101" customFormat="1"/>
    <row r="771" s="101" customFormat="1"/>
    <row r="772" s="101" customFormat="1"/>
    <row r="773" s="101" customFormat="1"/>
    <row r="774" s="101" customFormat="1"/>
    <row r="775" s="101" customFormat="1"/>
    <row r="776" s="101" customFormat="1"/>
    <row r="777" s="101" customFormat="1"/>
    <row r="778" s="101" customFormat="1"/>
    <row r="779" s="101" customFormat="1"/>
    <row r="780" s="101" customFormat="1"/>
    <row r="781" s="101" customFormat="1"/>
    <row r="782" s="101" customFormat="1"/>
    <row r="783" s="101" customFormat="1"/>
    <row r="784" s="101" customFormat="1"/>
    <row r="785" s="101" customFormat="1"/>
    <row r="786" s="101" customFormat="1"/>
    <row r="787" s="101" customFormat="1"/>
    <row r="788" s="101" customFormat="1"/>
    <row r="789" s="101" customFormat="1"/>
    <row r="790" s="101" customFormat="1"/>
    <row r="791" s="101" customFormat="1"/>
    <row r="792" s="101" customFormat="1"/>
    <row r="793" s="101" customFormat="1"/>
    <row r="794" s="101" customFormat="1"/>
    <row r="795" s="101" customFormat="1"/>
    <row r="796" s="101" customFormat="1"/>
    <row r="797" s="101" customFormat="1"/>
    <row r="798" s="101" customFormat="1"/>
    <row r="799" s="101" customFormat="1"/>
    <row r="800" s="101" customFormat="1"/>
    <row r="801" s="101" customFormat="1"/>
    <row r="802" s="101" customFormat="1"/>
    <row r="803" s="101" customFormat="1"/>
    <row r="804" s="101" customFormat="1"/>
    <row r="805" s="101" customFormat="1"/>
    <row r="806" s="101" customFormat="1"/>
    <row r="807" s="101" customFormat="1"/>
    <row r="808" s="101" customFormat="1"/>
    <row r="809" s="101" customFormat="1"/>
    <row r="810" s="101" customFormat="1"/>
    <row r="811" s="101" customFormat="1"/>
    <row r="812" s="101" customFormat="1"/>
    <row r="813" s="101" customFormat="1"/>
    <row r="814" s="101" customFormat="1"/>
    <row r="815" s="101" customFormat="1"/>
    <row r="816" s="101" customFormat="1"/>
    <row r="817" s="101" customFormat="1"/>
    <row r="818" s="101" customFormat="1"/>
    <row r="819" s="101" customFormat="1"/>
    <row r="820" s="101" customFormat="1"/>
    <row r="821" s="101" customFormat="1"/>
    <row r="822" s="101" customFormat="1"/>
    <row r="823" s="101" customFormat="1"/>
    <row r="824" s="101" customFormat="1"/>
    <row r="825" s="101" customFormat="1"/>
    <row r="826" s="101" customFormat="1"/>
    <row r="827" s="101" customFormat="1"/>
    <row r="828" s="101" customFormat="1"/>
    <row r="829" s="101" customFormat="1"/>
    <row r="830" s="101" customFormat="1"/>
    <row r="831" s="101" customFormat="1"/>
    <row r="832" s="101" customFormat="1"/>
    <row r="833" s="101" customFormat="1"/>
    <row r="834" s="101" customFormat="1"/>
    <row r="835" s="101" customFormat="1"/>
    <row r="836" s="101" customFormat="1"/>
    <row r="837" s="101" customFormat="1"/>
    <row r="838" s="101" customFormat="1"/>
    <row r="839" s="101" customFormat="1"/>
    <row r="840" s="101" customFormat="1"/>
    <row r="841" s="101" customFormat="1"/>
    <row r="842" s="101" customFormat="1"/>
    <row r="843" s="101" customFormat="1"/>
    <row r="844" s="101" customFormat="1"/>
    <row r="845" s="101" customFormat="1"/>
    <row r="846" s="101" customFormat="1"/>
    <row r="847" s="101" customFormat="1"/>
    <row r="848" s="101" customFormat="1"/>
    <row r="849" s="101" customFormat="1"/>
    <row r="850" s="101" customFormat="1"/>
    <row r="851" s="101" customFormat="1"/>
    <row r="852" s="101" customFormat="1"/>
    <row r="853" s="101" customFormat="1"/>
    <row r="854" s="101" customFormat="1"/>
    <row r="855" s="101" customFormat="1"/>
    <row r="856" s="101" customFormat="1"/>
    <row r="857" s="101" customFormat="1"/>
    <row r="858" s="101" customFormat="1"/>
    <row r="859" s="101" customFormat="1"/>
    <row r="860" s="101" customFormat="1"/>
    <row r="861" s="101" customFormat="1"/>
    <row r="862" s="101" customFormat="1"/>
    <row r="863" s="101" customFormat="1"/>
    <row r="864" s="101" customFormat="1"/>
    <row r="865" s="101" customFormat="1"/>
    <row r="866" s="101" customFormat="1"/>
    <row r="867" s="101" customFormat="1"/>
    <row r="868" s="101" customFormat="1"/>
    <row r="869" s="101" customFormat="1"/>
    <row r="870" s="101" customFormat="1"/>
    <row r="871" s="101" customFormat="1"/>
    <row r="872" s="101" customFormat="1"/>
    <row r="873" s="101" customFormat="1"/>
    <row r="874" s="101" customFormat="1"/>
    <row r="875" s="101" customFormat="1"/>
    <row r="876" s="101" customFormat="1"/>
    <row r="877" s="101" customFormat="1"/>
    <row r="878" s="101" customFormat="1"/>
    <row r="879" s="101" customFormat="1"/>
    <row r="880" s="101" customFormat="1"/>
    <row r="881" s="101" customFormat="1"/>
    <row r="882" s="101" customFormat="1"/>
    <row r="883" s="101" customFormat="1"/>
    <row r="884" s="101" customFormat="1"/>
    <row r="885" s="101" customFormat="1"/>
    <row r="886" s="101" customFormat="1"/>
    <row r="887" s="101" customFormat="1"/>
    <row r="888" s="101" customFormat="1"/>
    <row r="889" s="101" customFormat="1"/>
    <row r="890" s="101" customFormat="1"/>
    <row r="891" s="101" customFormat="1"/>
    <row r="892" s="101" customFormat="1"/>
    <row r="893" s="101" customFormat="1"/>
    <row r="894" s="101" customFormat="1"/>
    <row r="895" s="101" customFormat="1"/>
    <row r="896" s="101" customFormat="1"/>
    <row r="897" s="101" customFormat="1"/>
    <row r="898" s="101" customFormat="1"/>
    <row r="899" s="101" customFormat="1"/>
    <row r="900" s="101" customFormat="1"/>
    <row r="901" s="101" customFormat="1"/>
    <row r="902" s="101" customFormat="1"/>
    <row r="903" s="101" customFormat="1"/>
    <row r="904" s="101" customFormat="1"/>
    <row r="905" s="101" customFormat="1"/>
    <row r="906" s="101" customFormat="1"/>
    <row r="907" s="101" customFormat="1"/>
    <row r="908" s="101" customFormat="1"/>
    <row r="909" s="101" customFormat="1"/>
    <row r="910" s="101" customFormat="1"/>
    <row r="911" s="101" customFormat="1"/>
    <row r="912" s="101" customFormat="1"/>
    <row r="913" s="101" customFormat="1"/>
    <row r="914" s="101" customFormat="1"/>
    <row r="915" s="101" customFormat="1"/>
    <row r="916" s="101" customFormat="1"/>
    <row r="917" s="101" customFormat="1"/>
    <row r="918" s="101" customFormat="1"/>
    <row r="919" s="101" customFormat="1"/>
    <row r="920" s="101" customFormat="1"/>
    <row r="921" s="101" customFormat="1"/>
    <row r="922" s="101" customFormat="1"/>
    <row r="923" s="101" customFormat="1"/>
    <row r="924" s="101" customFormat="1"/>
    <row r="925" s="101" customFormat="1"/>
    <row r="926" s="101" customFormat="1"/>
    <row r="927" s="101" customFormat="1"/>
    <row r="928" s="101" customFormat="1"/>
    <row r="929" s="101" customFormat="1"/>
    <row r="930" s="101" customFormat="1"/>
    <row r="931" s="101" customFormat="1"/>
    <row r="932" s="101" customFormat="1"/>
    <row r="933" s="101" customFormat="1"/>
    <row r="934" s="101" customFormat="1"/>
    <row r="935" s="101" customFormat="1"/>
    <row r="936" s="101" customFormat="1"/>
    <row r="937" s="101" customFormat="1"/>
    <row r="938" s="101" customFormat="1"/>
    <row r="939" s="101" customFormat="1"/>
    <row r="940" s="101" customFormat="1"/>
    <row r="941" s="101" customFormat="1"/>
    <row r="942" s="101" customFormat="1"/>
    <row r="943" s="101" customFormat="1"/>
    <row r="944" s="101" customFormat="1"/>
    <row r="945" s="101" customFormat="1"/>
    <row r="946" s="101" customFormat="1"/>
    <row r="947" s="101" customFormat="1"/>
    <row r="948" s="101" customFormat="1"/>
    <row r="949" s="101" customFormat="1"/>
    <row r="950" s="101" customFormat="1"/>
    <row r="951" s="101" customFormat="1"/>
    <row r="952" s="101" customFormat="1"/>
    <row r="953" s="101" customFormat="1"/>
    <row r="954" s="101" customFormat="1"/>
    <row r="955" s="101" customFormat="1"/>
    <row r="956" s="101" customFormat="1"/>
    <row r="957" s="101" customFormat="1"/>
    <row r="958" s="101" customFormat="1"/>
    <row r="959" s="101" customFormat="1"/>
    <row r="960" s="101" customFormat="1"/>
    <row r="961" s="101" customFormat="1"/>
    <row r="962" s="101" customFormat="1"/>
    <row r="963" s="101" customFormat="1"/>
    <row r="964" s="101" customFormat="1"/>
    <row r="965" s="101" customFormat="1"/>
    <row r="966" s="101" customFormat="1"/>
    <row r="967" s="101" customFormat="1"/>
    <row r="968" s="101" customFormat="1"/>
    <row r="969" s="101" customFormat="1"/>
    <row r="970" s="101" customFormat="1"/>
    <row r="971" s="101" customFormat="1"/>
    <row r="972" s="101" customFormat="1"/>
    <row r="973" s="101" customFormat="1"/>
    <row r="974" s="101" customFormat="1"/>
    <row r="975" s="101" customFormat="1"/>
    <row r="976" s="101" customFormat="1"/>
    <row r="977" s="101" customFormat="1"/>
    <row r="978" s="101" customFormat="1"/>
    <row r="979" s="101" customFormat="1"/>
    <row r="980" s="101" customFormat="1"/>
    <row r="981" s="101" customFormat="1"/>
    <row r="982" s="101" customFormat="1"/>
    <row r="983" s="101" customFormat="1"/>
    <row r="984" s="101" customFormat="1"/>
    <row r="985" s="101" customFormat="1"/>
    <row r="986" s="101" customFormat="1"/>
    <row r="987" s="101" customFormat="1"/>
    <row r="988" s="101" customFormat="1"/>
    <row r="989" s="101" customFormat="1"/>
    <row r="990" s="101" customFormat="1"/>
    <row r="991" s="101" customFormat="1"/>
    <row r="992" s="101" customFormat="1"/>
    <row r="993" s="101" customFormat="1"/>
    <row r="994" s="101" customFormat="1"/>
    <row r="995" s="101" customFormat="1"/>
    <row r="996" s="101" customFormat="1"/>
    <row r="997" s="101" customFormat="1"/>
    <row r="998" s="101" customFormat="1"/>
    <row r="999" s="101" customFormat="1"/>
    <row r="1000" s="101" customFormat="1"/>
    <row r="1001" s="101" customFormat="1"/>
    <row r="1002" s="101" customFormat="1"/>
    <row r="1003" s="101" customFormat="1"/>
    <row r="1004" s="101" customFormat="1"/>
    <row r="1005" s="101" customFormat="1"/>
    <row r="1006" s="101" customFormat="1"/>
    <row r="1007" s="101" customFormat="1"/>
    <row r="1008" s="101" customFormat="1"/>
    <row r="1009" s="101" customFormat="1"/>
    <row r="1010" s="101" customFormat="1"/>
    <row r="1011" s="101" customFormat="1"/>
    <row r="1012" s="101" customFormat="1"/>
    <row r="1013" s="101" customFormat="1"/>
    <row r="1014" s="101" customFormat="1"/>
    <row r="1015" s="101" customFormat="1"/>
    <row r="1016" s="101" customFormat="1"/>
    <row r="1017" s="101" customFormat="1"/>
    <row r="1018" s="101" customFormat="1"/>
    <row r="1019" s="101" customFormat="1"/>
    <row r="1020" s="101" customFormat="1"/>
    <row r="1021" s="101" customFormat="1"/>
    <row r="1022" s="101" customFormat="1"/>
    <row r="1023" s="101" customFormat="1"/>
    <row r="1024" s="101" customFormat="1"/>
    <row r="1025" s="101" customFormat="1"/>
    <row r="1026" s="101" customFormat="1"/>
    <row r="1027" s="101" customFormat="1"/>
    <row r="1028" s="101" customFormat="1"/>
    <row r="1029" s="101" customFormat="1"/>
    <row r="1030" s="101" customFormat="1"/>
    <row r="1031" s="101" customFormat="1"/>
    <row r="1032" s="101" customFormat="1"/>
    <row r="1033" s="101" customFormat="1"/>
    <row r="1034" s="101" customFormat="1"/>
    <row r="1035" s="101" customFormat="1"/>
    <row r="1036" s="101" customFormat="1"/>
    <row r="1037" s="101" customFormat="1"/>
    <row r="1038" s="101" customFormat="1"/>
    <row r="1039" s="101" customFormat="1"/>
    <row r="1040" s="101" customFormat="1"/>
    <row r="1041" s="101" customFormat="1"/>
    <row r="1042" s="101" customFormat="1"/>
    <row r="1043" s="101" customFormat="1"/>
    <row r="1044" s="101" customFormat="1"/>
    <row r="1045" s="101" customFormat="1"/>
    <row r="1046" s="101" customFormat="1"/>
    <row r="1047" s="101" customFormat="1"/>
    <row r="1048" s="101" customFormat="1"/>
    <row r="1049" s="101" customFormat="1"/>
    <row r="1050" s="101" customFormat="1"/>
    <row r="1051" s="101" customFormat="1"/>
    <row r="1052" s="101" customFormat="1"/>
    <row r="1053" s="101" customFormat="1"/>
    <row r="1054" s="101" customFormat="1"/>
    <row r="1055" s="101" customFormat="1"/>
    <row r="1056" s="101" customFormat="1"/>
    <row r="1057" s="101" customFormat="1"/>
    <row r="1058" s="101" customFormat="1"/>
    <row r="1059" s="101" customFormat="1"/>
    <row r="1060" s="101" customFormat="1"/>
    <row r="1061" s="101" customFormat="1"/>
    <row r="1062" s="101" customFormat="1"/>
    <row r="1063" s="101" customFormat="1"/>
    <row r="1064" s="101" customFormat="1"/>
    <row r="1065" s="101" customFormat="1"/>
    <row r="1066" s="101" customFormat="1"/>
    <row r="1067" s="101" customFormat="1"/>
    <row r="1068" s="101" customFormat="1"/>
    <row r="1069" s="101" customFormat="1"/>
    <row r="1070" s="101" customFormat="1"/>
    <row r="1071" s="101" customFormat="1"/>
    <row r="1072" s="101" customFormat="1"/>
    <row r="1073" s="101" customFormat="1"/>
    <row r="1074" s="101" customFormat="1"/>
    <row r="1075" s="101" customFormat="1"/>
    <row r="1076" s="101" customFormat="1"/>
    <row r="1077" s="101" customFormat="1"/>
    <row r="1078" s="101" customFormat="1"/>
    <row r="1079" s="101" customFormat="1"/>
    <row r="1080" s="101" customFormat="1"/>
    <row r="1081" s="101" customFormat="1"/>
    <row r="1082" s="101" customFormat="1"/>
    <row r="1083" s="101" customFormat="1"/>
    <row r="1084" s="101" customFormat="1"/>
    <row r="1085" s="101" customFormat="1"/>
    <row r="1086" s="101" customFormat="1"/>
    <row r="1087" s="101" customFormat="1"/>
    <row r="1088" s="101" customFormat="1"/>
    <row r="1089" s="101" customFormat="1"/>
    <row r="1090" s="101" customFormat="1"/>
    <row r="1091" s="101" customFormat="1"/>
    <row r="1092" s="101" customFormat="1"/>
    <row r="1093" s="101" customFormat="1"/>
    <row r="1094" s="101" customFormat="1"/>
    <row r="1095" s="101" customFormat="1"/>
    <row r="1096" s="101" customFormat="1"/>
    <row r="1097" s="101" customFormat="1"/>
    <row r="1098" s="101" customFormat="1"/>
    <row r="1099" s="101" customFormat="1"/>
    <row r="1100" s="101" customFormat="1"/>
    <row r="1101" s="101" customFormat="1"/>
    <row r="1102" s="101" customFormat="1"/>
    <row r="1103" s="101" customFormat="1"/>
    <row r="1104" s="101" customFormat="1"/>
    <row r="1105" s="101" customFormat="1"/>
    <row r="1106" s="101" customFormat="1"/>
    <row r="1107" s="101" customFormat="1"/>
    <row r="1108" s="101" customFormat="1"/>
    <row r="1109" s="101" customFormat="1"/>
    <row r="1110" s="101" customFormat="1"/>
    <row r="1111" s="101" customFormat="1"/>
    <row r="1112" s="101" customFormat="1"/>
    <row r="1113" s="101" customFormat="1"/>
    <row r="1114" s="101" customFormat="1"/>
    <row r="1115" s="101" customFormat="1"/>
    <row r="1116" s="101" customFormat="1"/>
    <row r="1117" s="101" customFormat="1"/>
    <row r="1118" s="101" customFormat="1"/>
    <row r="1119" s="101" customFormat="1"/>
    <row r="1120" s="101" customFormat="1"/>
    <row r="1121" s="101" customFormat="1"/>
    <row r="1122" s="101" customFormat="1"/>
    <row r="1123" s="101" customFormat="1"/>
    <row r="1124" s="101" customFormat="1"/>
    <row r="1125" s="101" customFormat="1"/>
    <row r="1126" s="101" customFormat="1"/>
    <row r="1127" s="101" customFormat="1"/>
    <row r="1128" s="101" customFormat="1"/>
    <row r="1129" s="101" customFormat="1"/>
    <row r="1130" s="101" customFormat="1"/>
    <row r="1131" s="101" customFormat="1"/>
    <row r="1132" s="101" customFormat="1"/>
    <row r="1133" s="101" customFormat="1"/>
    <row r="1134" s="101" customFormat="1"/>
    <row r="1135" s="101" customFormat="1"/>
    <row r="1136" s="101" customFormat="1"/>
    <row r="1137" s="101" customFormat="1"/>
    <row r="1138" s="101" customFormat="1"/>
    <row r="1139" s="101" customFormat="1"/>
    <row r="1140" s="101" customFormat="1"/>
    <row r="1141" s="101" customFormat="1"/>
    <row r="1142" s="101" customFormat="1"/>
    <row r="1143" s="101" customFormat="1"/>
    <row r="1144" s="101" customFormat="1"/>
    <row r="1145" s="101" customFormat="1"/>
    <row r="1146" s="101" customFormat="1"/>
    <row r="1147" s="101" customFormat="1"/>
    <row r="1148" s="101" customFormat="1"/>
    <row r="1149" s="101" customFormat="1"/>
    <row r="1150" s="101" customFormat="1"/>
    <row r="1151" s="101" customFormat="1"/>
    <row r="1152" s="101" customFormat="1"/>
    <row r="1153" s="101" customFormat="1"/>
    <row r="1154" s="101" customFormat="1"/>
    <row r="1155" s="101" customFormat="1"/>
    <row r="1156" s="101" customFormat="1"/>
    <row r="1157" s="101" customFormat="1"/>
    <row r="1158" s="101" customFormat="1"/>
    <row r="1159" s="101" customFormat="1"/>
    <row r="1160" s="101" customFormat="1"/>
    <row r="1161" s="101" customFormat="1"/>
    <row r="1162" s="101" customFormat="1"/>
    <row r="1163" s="101" customFormat="1"/>
    <row r="1164" s="101" customFormat="1"/>
    <row r="1165" s="101" customFormat="1"/>
    <row r="1166" s="101" customFormat="1"/>
    <row r="1167" s="101" customFormat="1"/>
    <row r="1168" s="101" customFormat="1"/>
    <row r="1169" s="101" customFormat="1"/>
    <row r="1170" s="101" customFormat="1"/>
    <row r="1171" s="101" customFormat="1"/>
    <row r="1172" s="101" customFormat="1"/>
    <row r="1173" s="101" customFormat="1"/>
    <row r="1174" s="101" customFormat="1"/>
    <row r="1175" s="101" customFormat="1"/>
    <row r="1176" s="101" customFormat="1"/>
    <row r="1177" s="101" customFormat="1"/>
    <row r="1178" s="101" customFormat="1"/>
    <row r="1179" s="101" customFormat="1"/>
    <row r="1180" s="101" customFormat="1"/>
    <row r="1181" s="101" customFormat="1"/>
    <row r="1182" s="101" customFormat="1"/>
    <row r="1183" s="101" customFormat="1"/>
    <row r="1184" s="101" customFormat="1"/>
    <row r="1185" s="101" customFormat="1"/>
    <row r="1186" s="101" customFormat="1"/>
    <row r="1187" s="101" customFormat="1"/>
    <row r="1188" s="101" customFormat="1"/>
    <row r="1189" s="101" customFormat="1"/>
    <row r="1190" s="101" customFormat="1"/>
    <row r="1191" s="101" customFormat="1"/>
    <row r="1192" s="101" customFormat="1"/>
    <row r="1193" s="101" customFormat="1"/>
    <row r="1194" s="101" customFormat="1"/>
    <row r="1195" s="101" customFormat="1"/>
    <row r="1196" s="101" customFormat="1"/>
    <row r="1197" s="101" customFormat="1"/>
    <row r="1198" s="101" customFormat="1"/>
    <row r="1199" s="101" customFormat="1"/>
    <row r="1200" s="101" customFormat="1"/>
    <row r="1201" s="101" customFormat="1"/>
    <row r="1202" s="101" customFormat="1"/>
    <row r="1203" s="101" customFormat="1"/>
    <row r="1204" s="101" customFormat="1"/>
    <row r="1205" s="101" customFormat="1"/>
    <row r="1206" s="101" customFormat="1"/>
    <row r="1207" s="101" customFormat="1"/>
    <row r="1208" s="101" customFormat="1"/>
    <row r="1209" s="101" customFormat="1"/>
    <row r="1210" s="101" customFormat="1"/>
    <row r="1211" s="101" customFormat="1"/>
    <row r="1212" s="101" customFormat="1"/>
    <row r="1213" s="101" customFormat="1"/>
    <row r="1214" s="101" customFormat="1"/>
    <row r="1215" s="101" customFormat="1"/>
    <row r="1216" s="101" customFormat="1"/>
    <row r="1217" s="101" customFormat="1"/>
    <row r="1218" s="101" customFormat="1"/>
    <row r="1219" s="101" customFormat="1"/>
    <row r="1220" s="101" customFormat="1"/>
    <row r="1221" s="101" customFormat="1"/>
    <row r="1222" s="101" customFormat="1"/>
    <row r="1223" s="101" customFormat="1"/>
    <row r="1224" s="101" customFormat="1"/>
    <row r="1225" s="101" customFormat="1"/>
    <row r="1226" s="101" customFormat="1"/>
    <row r="1227" s="101" customFormat="1"/>
    <row r="1228" s="101" customFormat="1"/>
    <row r="1229" s="101" customFormat="1"/>
    <row r="1230" s="101" customFormat="1"/>
    <row r="1231" s="101" customFormat="1"/>
    <row r="1232" s="101" customFormat="1"/>
    <row r="1233" s="101" customFormat="1"/>
    <row r="1234" s="101" customFormat="1"/>
    <row r="1235" s="101" customFormat="1"/>
    <row r="1236" s="101" customFormat="1"/>
    <row r="1237" s="101" customFormat="1"/>
    <row r="1238" s="101" customFormat="1"/>
    <row r="1239" s="101" customFormat="1"/>
    <row r="1240" s="101" customFormat="1"/>
    <row r="1241" s="101" customFormat="1"/>
    <row r="1242" s="101" customFormat="1"/>
    <row r="1243" s="101" customFormat="1"/>
    <row r="1244" s="101" customFormat="1"/>
    <row r="1245" s="101" customFormat="1"/>
    <row r="1246" s="101" customFormat="1"/>
    <row r="1247" s="101" customFormat="1"/>
    <row r="1248" s="101" customFormat="1"/>
    <row r="1249" s="101" customFormat="1"/>
    <row r="1250" s="101" customFormat="1"/>
    <row r="1251" s="101" customFormat="1"/>
    <row r="1252" s="101" customFormat="1"/>
    <row r="1253" s="101" customFormat="1"/>
    <row r="1254" s="101" customFormat="1"/>
    <row r="1255" s="101" customFormat="1"/>
    <row r="1256" s="101" customFormat="1"/>
    <row r="1257" s="101" customFormat="1"/>
    <row r="1258" s="101" customFormat="1"/>
    <row r="1259" s="101" customFormat="1"/>
    <row r="1260" s="101" customFormat="1"/>
    <row r="1261" s="101" customFormat="1"/>
    <row r="1262" s="101" customFormat="1"/>
    <row r="1263" s="101" customFormat="1"/>
    <row r="1264" s="101" customFormat="1"/>
    <row r="1265" s="101" customFormat="1"/>
    <row r="1266" s="101" customFormat="1"/>
    <row r="1267" s="101" customFormat="1"/>
    <row r="1268" s="101" customFormat="1"/>
    <row r="1269" s="101" customFormat="1"/>
    <row r="1270" s="101" customFormat="1"/>
    <row r="1271" s="101" customFormat="1"/>
    <row r="1272" s="101" customFormat="1"/>
    <row r="1273" s="101" customFormat="1"/>
    <row r="1274" s="101" customFormat="1"/>
    <row r="1275" s="101" customFormat="1"/>
    <row r="1276" s="101" customFormat="1"/>
    <row r="1277" s="101" customFormat="1"/>
    <row r="1278" s="101" customFormat="1"/>
    <row r="1279" s="101" customFormat="1"/>
    <row r="1280" s="101" customFormat="1"/>
    <row r="1281" s="101" customFormat="1"/>
    <row r="1282" s="101" customFormat="1"/>
    <row r="1283" s="101" customFormat="1"/>
    <row r="1284" s="101" customFormat="1"/>
    <row r="1285" s="101" customFormat="1"/>
    <row r="1286" s="101" customFormat="1"/>
    <row r="1287" s="101" customFormat="1"/>
    <row r="1288" s="101" customFormat="1"/>
    <row r="1289" s="101" customFormat="1"/>
    <row r="1290" s="101" customFormat="1"/>
    <row r="1291" s="101" customFormat="1"/>
    <row r="1292" s="101" customFormat="1"/>
    <row r="1293" s="101" customFormat="1"/>
    <row r="1294" s="101" customFormat="1"/>
    <row r="1295" s="101" customFormat="1"/>
    <row r="1296" s="101" customFormat="1"/>
    <row r="1297" s="101" customFormat="1"/>
    <row r="1298" s="101" customFormat="1"/>
    <row r="1299" s="101" customFormat="1"/>
    <row r="1300" s="101" customFormat="1"/>
    <row r="1301" s="101" customFormat="1"/>
    <row r="1302" s="101" customFormat="1"/>
    <row r="1303" s="101" customFormat="1"/>
    <row r="1304" s="101" customFormat="1"/>
    <row r="1305" s="101" customFormat="1"/>
    <row r="1306" s="101" customFormat="1"/>
    <row r="1307" s="101" customFormat="1"/>
    <row r="1308" s="101" customFormat="1"/>
    <row r="1309" s="101" customFormat="1"/>
    <row r="1310" s="101" customFormat="1"/>
    <row r="1311" s="101" customFormat="1"/>
    <row r="1312" s="101" customFormat="1"/>
    <row r="1313" s="101" customFormat="1"/>
    <row r="1314" s="101" customFormat="1"/>
    <row r="1315" s="101" customFormat="1"/>
    <row r="1316" s="101" customFormat="1"/>
    <row r="1317" s="101" customFormat="1"/>
    <row r="1318" s="101" customFormat="1"/>
    <row r="1319" s="101" customFormat="1"/>
    <row r="1320" s="101" customFormat="1"/>
    <row r="1321" s="101" customFormat="1"/>
    <row r="1322" s="101" customFormat="1"/>
    <row r="1323" s="101" customFormat="1"/>
    <row r="1324" s="101" customFormat="1"/>
    <row r="1325" s="101" customFormat="1"/>
    <row r="1326" s="101" customFormat="1"/>
    <row r="1327" s="101" customFormat="1"/>
    <row r="1328" s="101" customFormat="1"/>
    <row r="1329" s="101" customFormat="1"/>
    <row r="1330" s="101" customFormat="1"/>
    <row r="1331" s="101" customFormat="1"/>
    <row r="1332" s="101" customFormat="1"/>
    <row r="1333" s="101" customFormat="1"/>
    <row r="1334" s="101" customFormat="1"/>
    <row r="1335" s="101" customFormat="1"/>
    <row r="1336" s="101" customFormat="1"/>
    <row r="1337" s="101" customFormat="1"/>
    <row r="1338" s="101" customFormat="1"/>
    <row r="1339" s="101" customFormat="1"/>
    <row r="1340" s="101" customFormat="1"/>
    <row r="1341" s="101" customFormat="1"/>
    <row r="1342" s="101" customFormat="1"/>
    <row r="1343" s="101" customFormat="1"/>
    <row r="1344" s="101" customFormat="1"/>
    <row r="1345" s="101" customFormat="1"/>
    <row r="1346" s="101" customFormat="1"/>
    <row r="1347" s="101" customFormat="1"/>
    <row r="1348" s="101" customFormat="1"/>
    <row r="1349" s="101" customFormat="1"/>
    <row r="1350" s="101" customFormat="1"/>
    <row r="1351" s="101" customFormat="1"/>
    <row r="1352" s="101" customFormat="1"/>
    <row r="1353" s="101" customFormat="1"/>
    <row r="1354" s="101" customFormat="1"/>
    <row r="1355" s="101" customFormat="1"/>
    <row r="1356" s="101" customFormat="1"/>
    <row r="1357" s="101" customFormat="1"/>
    <row r="1358" s="101" customFormat="1"/>
    <row r="1359" s="101" customFormat="1"/>
    <row r="1360" s="101" customFormat="1"/>
    <row r="1361" s="101" customFormat="1"/>
    <row r="1362" s="101" customFormat="1"/>
    <row r="1363" s="101" customFormat="1"/>
    <row r="1364" s="101" customFormat="1"/>
    <row r="1365" s="101" customFormat="1"/>
    <row r="1366" s="101" customFormat="1"/>
    <row r="1367" s="101" customFormat="1"/>
    <row r="1368" s="101" customFormat="1"/>
    <row r="1369" s="101" customFormat="1"/>
    <row r="1370" s="101" customFormat="1"/>
    <row r="1371" s="101" customFormat="1"/>
    <row r="1372" s="101" customFormat="1"/>
    <row r="1373" s="101" customFormat="1"/>
    <row r="1374" s="101" customFormat="1"/>
    <row r="1375" s="101" customFormat="1"/>
    <row r="1376" s="101" customFormat="1"/>
    <row r="1377" s="101" customFormat="1"/>
    <row r="1378" s="101" customFormat="1"/>
    <row r="1379" s="101" customFormat="1"/>
    <row r="1380" s="101" customFormat="1"/>
    <row r="1381" s="101" customFormat="1"/>
    <row r="1382" s="101" customFormat="1"/>
    <row r="1383" s="101" customFormat="1"/>
    <row r="1384" s="101" customFormat="1"/>
    <row r="1385" s="101" customFormat="1"/>
    <row r="1386" s="101" customFormat="1"/>
    <row r="1387" s="101" customFormat="1"/>
    <row r="1388" s="101" customFormat="1"/>
    <row r="1389" s="101" customFormat="1"/>
    <row r="1390" s="101" customFormat="1"/>
    <row r="1391" s="101" customFormat="1"/>
    <row r="1392" s="101" customFormat="1"/>
    <row r="1393" s="101" customFormat="1"/>
    <row r="1394" s="101" customFormat="1"/>
    <row r="1395" s="101" customFormat="1"/>
    <row r="1396" s="101" customFormat="1"/>
    <row r="1397" s="101" customFormat="1"/>
    <row r="1398" s="101" customFormat="1"/>
    <row r="1399" s="101" customFormat="1"/>
    <row r="1400" s="101" customFormat="1"/>
    <row r="1401" s="101" customFormat="1"/>
    <row r="1402" s="101" customFormat="1"/>
    <row r="1403" s="101" customFormat="1"/>
    <row r="1404" s="101" customFormat="1"/>
    <row r="1405" s="101" customFormat="1"/>
    <row r="1406" s="101" customFormat="1"/>
    <row r="1407" s="101" customFormat="1"/>
    <row r="1408" s="101" customFormat="1"/>
    <row r="1409" s="101" customFormat="1"/>
    <row r="1410" s="101" customFormat="1"/>
    <row r="1411" s="101" customFormat="1"/>
    <row r="1412" s="101" customFormat="1"/>
    <row r="1413" s="101" customFormat="1"/>
    <row r="1414" s="101" customFormat="1"/>
    <row r="1415" s="101" customFormat="1"/>
    <row r="1416" s="101" customFormat="1"/>
    <row r="1417" s="101" customFormat="1"/>
    <row r="1418" s="101" customFormat="1"/>
    <row r="1419" s="101" customFormat="1"/>
    <row r="1420" s="101" customFormat="1"/>
    <row r="1421" s="101" customFormat="1"/>
    <row r="1422" s="101" customFormat="1"/>
    <row r="1423" s="101" customFormat="1"/>
    <row r="1424" s="101" customFormat="1"/>
    <row r="1425" s="101" customFormat="1"/>
    <row r="1426" s="101" customFormat="1"/>
    <row r="1427" s="101" customFormat="1"/>
    <row r="1428" s="101" customFormat="1"/>
    <row r="1429" s="101" customFormat="1"/>
    <row r="1430" s="101" customFormat="1"/>
    <row r="1431" s="101" customFormat="1"/>
    <row r="1432" s="101" customFormat="1"/>
    <row r="1433" s="101" customFormat="1"/>
    <row r="1434" s="101" customFormat="1"/>
    <row r="1435" s="101" customFormat="1"/>
    <row r="1436" s="101" customFormat="1"/>
    <row r="1437" s="101" customFormat="1"/>
    <row r="1438" s="101" customFormat="1"/>
    <row r="1439" s="101" customFormat="1"/>
    <row r="1440" s="101" customFormat="1"/>
    <row r="1441" s="101" customFormat="1"/>
    <row r="1442" s="101" customFormat="1"/>
    <row r="1443" s="101" customFormat="1"/>
    <row r="1444" s="101" customFormat="1"/>
    <row r="1445" s="101" customFormat="1"/>
    <row r="1446" s="101" customFormat="1"/>
    <row r="1447" s="101" customFormat="1"/>
    <row r="1448" s="101" customFormat="1"/>
    <row r="1449" s="101" customFormat="1"/>
    <row r="1450" s="101" customFormat="1"/>
    <row r="1451" s="101" customFormat="1"/>
    <row r="1452" s="101" customFormat="1"/>
    <row r="1453" s="101" customFormat="1"/>
    <row r="1454" s="101" customFormat="1"/>
    <row r="1455" s="101" customFormat="1"/>
    <row r="1456" s="101" customFormat="1"/>
    <row r="1457" s="101" customFormat="1"/>
    <row r="1458" s="101" customFormat="1"/>
    <row r="1459" s="101" customFormat="1"/>
    <row r="1460" s="101" customFormat="1"/>
    <row r="1461" s="101" customFormat="1"/>
    <row r="1462" s="101" customFormat="1"/>
    <row r="1463" s="101" customFormat="1"/>
    <row r="1464" s="101" customFormat="1"/>
    <row r="1465" s="101" customFormat="1"/>
    <row r="1466" s="101" customFormat="1"/>
    <row r="1467" s="101" customFormat="1"/>
    <row r="1468" s="101" customFormat="1"/>
    <row r="1469" s="101" customFormat="1"/>
    <row r="1470" s="101" customFormat="1"/>
    <row r="1471" s="101" customFormat="1"/>
    <row r="1472" s="101" customFormat="1"/>
    <row r="1473" s="101" customFormat="1"/>
    <row r="1474" s="101" customFormat="1"/>
    <row r="1475" s="101" customFormat="1"/>
    <row r="1476" s="101" customFormat="1"/>
    <row r="1477" s="101" customFormat="1"/>
    <row r="1478" s="101" customFormat="1"/>
    <row r="1479" s="101" customFormat="1"/>
    <row r="1480" s="101" customFormat="1"/>
    <row r="1481" s="101" customFormat="1"/>
    <row r="1482" s="101" customFormat="1"/>
    <row r="1483" s="101" customFormat="1"/>
    <row r="1484" s="101" customFormat="1"/>
    <row r="1485" s="101" customFormat="1"/>
    <row r="1486" s="101" customFormat="1"/>
    <row r="1487" s="101" customFormat="1"/>
    <row r="1488" s="101" customFormat="1"/>
    <row r="1489" s="101" customFormat="1"/>
    <row r="1490" s="101" customFormat="1"/>
    <row r="1491" s="101" customFormat="1"/>
    <row r="1492" s="101" customFormat="1"/>
    <row r="1493" s="101" customFormat="1"/>
    <row r="1494" s="101" customFormat="1"/>
    <row r="1495" s="101" customFormat="1"/>
    <row r="1496" s="101" customFormat="1"/>
    <row r="1497" s="101" customFormat="1"/>
    <row r="1498" s="101" customFormat="1"/>
    <row r="1499" s="101" customFormat="1"/>
    <row r="1500" s="101" customFormat="1"/>
    <row r="1501" s="101" customFormat="1"/>
    <row r="1502" s="101" customFormat="1"/>
    <row r="1503" s="101" customFormat="1"/>
    <row r="1504" s="101" customFormat="1"/>
    <row r="1505" s="101" customFormat="1"/>
    <row r="1506" s="101" customFormat="1"/>
    <row r="1507" s="101" customFormat="1"/>
    <row r="1508" s="101" customFormat="1"/>
    <row r="1509" s="101" customFormat="1"/>
    <row r="1510" s="101" customFormat="1"/>
    <row r="1511" s="101" customFormat="1"/>
    <row r="1512" s="101" customFormat="1"/>
    <row r="1513" s="101" customFormat="1"/>
    <row r="1514" s="101" customFormat="1"/>
    <row r="1515" s="101" customFormat="1"/>
    <row r="1516" s="101" customFormat="1"/>
    <row r="1517" s="101" customFormat="1"/>
    <row r="1518" s="101" customFormat="1"/>
    <row r="1519" s="101" customFormat="1"/>
    <row r="1520" s="101" customFormat="1"/>
    <row r="1521" s="101" customFormat="1"/>
    <row r="1522" s="101" customFormat="1"/>
    <row r="1523" s="101" customFormat="1"/>
    <row r="1524" s="101" customFormat="1"/>
    <row r="1525" s="101" customFormat="1"/>
    <row r="1526" s="101" customFormat="1"/>
    <row r="1527" s="101" customFormat="1"/>
    <row r="1528" s="101" customFormat="1"/>
    <row r="1529" s="101" customFormat="1"/>
    <row r="1530" s="101" customFormat="1"/>
    <row r="1531" s="101" customFormat="1"/>
    <row r="1532" s="101" customFormat="1"/>
    <row r="1533" s="101" customFormat="1"/>
    <row r="1534" s="101" customFormat="1"/>
    <row r="1535" s="101" customFormat="1"/>
    <row r="1536" s="101" customFormat="1"/>
    <row r="1537" s="101" customFormat="1"/>
    <row r="1538" s="101" customFormat="1"/>
    <row r="1539" s="101" customFormat="1"/>
    <row r="1540" s="101" customFormat="1"/>
    <row r="1541" s="101" customFormat="1"/>
    <row r="1542" s="101" customFormat="1"/>
    <row r="1543" s="101" customFormat="1"/>
    <row r="1544" s="101" customFormat="1"/>
    <row r="1545" s="101" customFormat="1"/>
    <row r="1546" s="101" customFormat="1"/>
    <row r="1547" s="101" customFormat="1"/>
    <row r="1548" s="101" customFormat="1"/>
    <row r="1549" s="101" customFormat="1"/>
    <row r="1550" s="101" customFormat="1"/>
    <row r="1551" s="101" customFormat="1"/>
    <row r="1552" s="101" customFormat="1"/>
    <row r="1553" s="101" customFormat="1"/>
    <row r="1554" s="101" customFormat="1"/>
    <row r="1555" s="101" customFormat="1"/>
    <row r="1556" s="101" customFormat="1"/>
    <row r="1557" s="101" customFormat="1"/>
    <row r="1558" s="101" customFormat="1"/>
    <row r="1559" s="101" customFormat="1"/>
    <row r="1560" s="101" customFormat="1"/>
    <row r="1561" s="101" customFormat="1"/>
    <row r="1562" s="101" customFormat="1"/>
    <row r="1563" s="101" customFormat="1"/>
    <row r="1564" s="101" customFormat="1"/>
    <row r="1565" s="101" customFormat="1"/>
    <row r="1566" s="101" customFormat="1"/>
    <row r="1567" s="101" customFormat="1"/>
    <row r="1568" s="101" customFormat="1"/>
    <row r="1569" s="101" customFormat="1"/>
    <row r="1570" s="101" customFormat="1"/>
    <row r="1571" s="101" customFormat="1"/>
    <row r="1572" s="101" customFormat="1"/>
    <row r="1573" s="101" customFormat="1"/>
    <row r="1574" s="101" customFormat="1"/>
    <row r="1575" s="101" customFormat="1"/>
    <row r="1576" s="101" customFormat="1"/>
    <row r="1577" s="101" customFormat="1"/>
    <row r="1578" s="101" customFormat="1"/>
    <row r="1579" s="101" customFormat="1"/>
    <row r="1580" s="101" customFormat="1"/>
    <row r="1581" s="101" customFormat="1"/>
    <row r="1582" s="101" customFormat="1"/>
    <row r="1583" s="101" customFormat="1"/>
    <row r="1584" s="101" customFormat="1"/>
    <row r="1585" s="101" customFormat="1"/>
    <row r="1586" s="101" customFormat="1"/>
    <row r="1587" s="101" customFormat="1"/>
    <row r="1588" s="101" customFormat="1"/>
    <row r="1589" s="101" customFormat="1"/>
    <row r="1590" s="101" customFormat="1"/>
    <row r="1591" s="101" customFormat="1"/>
    <row r="1592" s="101" customFormat="1"/>
    <row r="1593" s="101" customFormat="1"/>
    <row r="1594" s="101" customFormat="1"/>
    <row r="1595" s="101" customFormat="1"/>
    <row r="1596" s="101" customFormat="1"/>
    <row r="1597" s="101" customFormat="1"/>
    <row r="1598" s="101" customFormat="1"/>
    <row r="1599" s="101" customFormat="1"/>
    <row r="1600" s="101" customFormat="1"/>
    <row r="1601" s="101" customFormat="1"/>
    <row r="1602" s="101" customFormat="1"/>
    <row r="1603" s="101" customFormat="1"/>
    <row r="1604" s="101" customFormat="1"/>
    <row r="1605" s="101" customFormat="1"/>
    <row r="1606" s="101" customFormat="1"/>
    <row r="1607" s="101" customFormat="1"/>
    <row r="1608" s="101" customFormat="1"/>
    <row r="1609" s="101" customFormat="1"/>
    <row r="1610" s="101" customFormat="1"/>
    <row r="1611" s="101" customFormat="1"/>
    <row r="1612" s="101" customFormat="1"/>
    <row r="1613" s="101" customFormat="1"/>
    <row r="1614" s="101" customFormat="1"/>
    <row r="1615" s="101" customFormat="1"/>
    <row r="1616" s="101" customFormat="1"/>
    <row r="1617" s="101" customFormat="1"/>
    <row r="1618" s="101" customFormat="1"/>
    <row r="1619" s="101" customFormat="1"/>
    <row r="1620" s="101" customFormat="1"/>
    <row r="1621" s="101" customFormat="1"/>
    <row r="1622" s="101" customFormat="1"/>
    <row r="1623" s="101" customFormat="1"/>
    <row r="1624" s="101" customFormat="1"/>
    <row r="1625" s="101" customFormat="1"/>
    <row r="1626" s="101" customFormat="1"/>
    <row r="1627" s="101" customFormat="1"/>
    <row r="1628" s="101" customFormat="1"/>
    <row r="1629" s="101" customFormat="1"/>
    <row r="1630" s="101" customFormat="1"/>
    <row r="1631" s="101" customFormat="1"/>
    <row r="1632" s="101" customFormat="1"/>
    <row r="1633" s="101" customFormat="1"/>
    <row r="1634" s="101" customFormat="1"/>
    <row r="1635" s="101" customFormat="1"/>
    <row r="1636" s="101" customFormat="1"/>
    <row r="1637" s="101" customFormat="1"/>
    <row r="1638" s="101" customFormat="1"/>
    <row r="1639" s="101" customFormat="1"/>
    <row r="1640" s="101" customFormat="1"/>
    <row r="1641" s="101" customFormat="1"/>
    <row r="1642" s="101" customFormat="1"/>
    <row r="1643" s="101" customFormat="1"/>
    <row r="1644" s="101" customFormat="1"/>
    <row r="1645" s="101" customFormat="1"/>
    <row r="1646" s="101" customFormat="1"/>
    <row r="1647" s="101" customFormat="1"/>
    <row r="1648" s="101" customFormat="1"/>
    <row r="1649" s="101" customFormat="1"/>
    <row r="1650" s="101" customFormat="1"/>
    <row r="1651" s="101" customFormat="1"/>
    <row r="1652" s="101" customFormat="1"/>
    <row r="1653" s="101" customFormat="1"/>
    <row r="1654" s="101" customFormat="1"/>
    <row r="1655" s="101" customFormat="1"/>
    <row r="1656" s="101" customFormat="1"/>
    <row r="1657" s="101" customFormat="1"/>
    <row r="1658" s="101" customFormat="1"/>
    <row r="1659" s="101" customFormat="1"/>
    <row r="1660" s="101" customFormat="1"/>
    <row r="1661" s="101" customFormat="1"/>
    <row r="1662" s="101" customFormat="1"/>
    <row r="1663" s="101" customFormat="1"/>
    <row r="1664" s="101" customFormat="1"/>
    <row r="1665" s="101" customFormat="1"/>
    <row r="1666" s="101" customFormat="1"/>
    <row r="1667" s="101" customFormat="1"/>
    <row r="1668" s="101" customFormat="1"/>
    <row r="1669" s="101" customFormat="1"/>
    <row r="1670" s="101" customFormat="1"/>
    <row r="1671" s="101" customFormat="1"/>
    <row r="1672" s="101" customFormat="1"/>
    <row r="1673" s="101" customFormat="1"/>
    <row r="1674" s="101" customFormat="1"/>
    <row r="1675" s="101" customFormat="1"/>
    <row r="1676" s="101" customFormat="1"/>
    <row r="1677" s="101" customFormat="1"/>
    <row r="1678" s="101" customFormat="1"/>
    <row r="1679" s="101" customFormat="1"/>
    <row r="1680" s="101" customFormat="1"/>
    <row r="1681" s="101" customFormat="1"/>
    <row r="1682" s="101" customFormat="1"/>
    <row r="1683" s="101" customFormat="1"/>
    <row r="1684" s="101" customFormat="1"/>
    <row r="1685" s="101" customFormat="1"/>
    <row r="1686" s="101" customFormat="1"/>
    <row r="1687" s="101" customFormat="1"/>
    <row r="1688" s="101" customFormat="1"/>
    <row r="1689" s="101" customFormat="1"/>
    <row r="1690" s="101" customFormat="1"/>
    <row r="1691" s="101" customFormat="1"/>
    <row r="1692" s="101" customFormat="1"/>
    <row r="1693" s="101" customFormat="1"/>
    <row r="1694" s="101" customFormat="1"/>
    <row r="1695" s="101" customFormat="1"/>
    <row r="1696" s="101" customFormat="1"/>
    <row r="1697" s="101" customFormat="1"/>
    <row r="1698" s="101" customFormat="1"/>
    <row r="1699" s="101" customFormat="1"/>
    <row r="1700" s="101" customFormat="1"/>
    <row r="1701" s="101" customFormat="1"/>
    <row r="1702" s="101" customFormat="1"/>
    <row r="1703" s="101" customFormat="1"/>
    <row r="1704" s="101" customFormat="1"/>
    <row r="1705" s="101" customFormat="1"/>
    <row r="1706" s="101" customFormat="1"/>
    <row r="1707" s="101" customFormat="1"/>
    <row r="1708" s="101" customFormat="1"/>
    <row r="1709" s="101" customFormat="1"/>
    <row r="1710" s="101" customFormat="1"/>
    <row r="1711" s="101" customFormat="1"/>
    <row r="1712" s="101" customFormat="1"/>
    <row r="1713" s="101" customFormat="1"/>
    <row r="1714" s="101" customFormat="1"/>
    <row r="1715" s="101" customFormat="1"/>
    <row r="1716" s="101" customFormat="1"/>
    <row r="1717" s="101" customFormat="1"/>
    <row r="1718" s="101" customFormat="1"/>
    <row r="1719" s="101" customFormat="1"/>
    <row r="1720" s="101" customFormat="1"/>
    <row r="1721" s="101" customFormat="1"/>
    <row r="1722" s="101" customFormat="1"/>
    <row r="1723" s="101" customFormat="1"/>
    <row r="1724" s="101" customFormat="1"/>
    <row r="1725" s="101" customFormat="1"/>
    <row r="1726" s="101" customFormat="1"/>
    <row r="1727" s="101" customFormat="1"/>
    <row r="1728" s="101" customFormat="1"/>
    <row r="1729" s="101" customFormat="1"/>
    <row r="1730" s="101" customFormat="1"/>
    <row r="1731" s="101" customFormat="1"/>
    <row r="1732" s="101" customFormat="1"/>
    <row r="1733" s="101" customFormat="1"/>
    <row r="1734" s="101" customFormat="1"/>
    <row r="1735" s="101" customFormat="1"/>
    <row r="1736" s="101" customFormat="1"/>
    <row r="1737" s="101" customFormat="1"/>
    <row r="1738" s="101" customFormat="1"/>
    <row r="1739" s="101" customFormat="1"/>
    <row r="1740" s="101" customFormat="1"/>
    <row r="1741" s="101" customFormat="1"/>
    <row r="1742" s="101" customFormat="1"/>
    <row r="1743" s="101" customFormat="1"/>
    <row r="1744" s="101" customFormat="1"/>
    <row r="1745" s="101" customFormat="1"/>
    <row r="1746" s="101" customFormat="1"/>
    <row r="1747" s="101" customFormat="1"/>
    <row r="1748" s="101" customFormat="1"/>
    <row r="1749" s="101" customFormat="1"/>
    <row r="1750" s="101" customFormat="1"/>
    <row r="1751" s="101" customFormat="1"/>
    <row r="1752" s="101" customFormat="1"/>
    <row r="1753" s="101" customFormat="1"/>
    <row r="1754" s="101" customFormat="1"/>
    <row r="1755" s="101" customFormat="1"/>
    <row r="1756" s="101" customFormat="1"/>
    <row r="1757" s="101" customFormat="1"/>
    <row r="1758" s="101" customFormat="1"/>
    <row r="1759" s="101" customFormat="1"/>
    <row r="1760" s="101" customFormat="1"/>
    <row r="1761" s="101" customFormat="1"/>
    <row r="1762" s="101" customFormat="1"/>
    <row r="1763" s="101" customFormat="1"/>
    <row r="1764" s="101" customFormat="1"/>
    <row r="1765" s="101" customFormat="1"/>
    <row r="1766" s="101" customFormat="1"/>
    <row r="1767" s="101" customFormat="1"/>
    <row r="1768" s="101" customFormat="1"/>
    <row r="1769" s="101" customFormat="1"/>
    <row r="1770" s="101" customFormat="1"/>
    <row r="1771" s="101" customFormat="1"/>
    <row r="1772" s="101" customFormat="1"/>
    <row r="1773" s="101" customFormat="1"/>
    <row r="1774" s="101" customFormat="1"/>
    <row r="1775" s="101" customFormat="1"/>
    <row r="1776" s="101" customFormat="1"/>
    <row r="1777" s="101" customFormat="1"/>
    <row r="1778" s="101" customFormat="1"/>
    <row r="1779" s="101" customFormat="1"/>
    <row r="1780" s="101" customFormat="1"/>
    <row r="1781" s="101" customFormat="1"/>
    <row r="1782" s="101" customFormat="1"/>
    <row r="1783" s="101" customFormat="1"/>
    <row r="1784" s="101" customFormat="1"/>
    <row r="1785" s="101" customFormat="1"/>
    <row r="1786" s="101" customFormat="1"/>
    <row r="1787" s="101" customFormat="1"/>
    <row r="1788" s="101" customFormat="1"/>
    <row r="1789" s="101" customFormat="1"/>
    <row r="1790" s="101" customFormat="1"/>
    <row r="1791" s="101" customFormat="1"/>
    <row r="1792" s="101" customFormat="1"/>
    <row r="1793" s="101" customFormat="1"/>
    <row r="1794" s="101" customFormat="1"/>
    <row r="1795" s="101" customFormat="1"/>
    <row r="1796" s="101" customFormat="1"/>
    <row r="1797" s="101" customFormat="1"/>
    <row r="1798" s="101" customFormat="1"/>
    <row r="1799" s="101" customFormat="1"/>
    <row r="1800" s="101" customFormat="1"/>
    <row r="1801" s="101" customFormat="1"/>
    <row r="1802" s="101" customFormat="1"/>
    <row r="1803" s="101" customFormat="1"/>
    <row r="1804" s="101" customFormat="1"/>
    <row r="1805" s="101" customFormat="1"/>
    <row r="1806" s="101" customFormat="1"/>
    <row r="1807" s="101" customFormat="1"/>
    <row r="1808" s="101" customFormat="1"/>
    <row r="1809" s="101" customFormat="1"/>
    <row r="1810" s="101" customFormat="1"/>
    <row r="1811" s="101" customFormat="1"/>
    <row r="1812" s="101" customFormat="1"/>
    <row r="1813" s="101" customFormat="1"/>
    <row r="1814" s="101" customFormat="1"/>
    <row r="1815" s="101" customFormat="1"/>
    <row r="1816" s="101" customFormat="1"/>
    <row r="1817" s="101" customFormat="1"/>
    <row r="1818" s="101" customFormat="1"/>
    <row r="1819" s="101" customFormat="1"/>
    <row r="1820" s="101" customFormat="1"/>
    <row r="1821" s="101" customFormat="1"/>
    <row r="1822" s="101" customFormat="1"/>
    <row r="1823" s="101" customFormat="1"/>
    <row r="1824" s="101" customFormat="1"/>
    <row r="1825" s="101" customFormat="1"/>
    <row r="1826" s="101" customFormat="1"/>
    <row r="1827" s="101" customFormat="1"/>
    <row r="1828" s="101" customFormat="1"/>
    <row r="1829" s="101" customFormat="1"/>
    <row r="1830" s="101" customFormat="1"/>
    <row r="1831" s="101" customFormat="1"/>
    <row r="1832" s="101" customFormat="1"/>
    <row r="1833" s="101" customFormat="1"/>
    <row r="1834" s="101" customFormat="1"/>
    <row r="1835" s="101" customFormat="1"/>
    <row r="1836" s="101" customFormat="1"/>
    <row r="1837" s="101" customFormat="1"/>
    <row r="1838" s="101" customFormat="1"/>
    <row r="1839" s="101" customFormat="1"/>
    <row r="1840" s="101" customFormat="1"/>
    <row r="1841" s="101" customFormat="1"/>
    <row r="1842" s="101" customFormat="1"/>
    <row r="1843" s="101" customFormat="1"/>
    <row r="1844" s="101" customFormat="1"/>
    <row r="1845" s="101" customFormat="1"/>
    <row r="1846" s="101" customFormat="1"/>
    <row r="1847" s="101" customFormat="1"/>
    <row r="1848" s="101" customFormat="1"/>
    <row r="1849" s="101" customFormat="1"/>
    <row r="1850" s="101" customFormat="1"/>
    <row r="1851" s="101" customFormat="1"/>
    <row r="1852" s="101" customFormat="1"/>
    <row r="1853" s="101" customFormat="1"/>
    <row r="1854" s="101" customFormat="1"/>
    <row r="1855" s="101" customFormat="1"/>
    <row r="1856" s="101" customFormat="1"/>
    <row r="1857" s="101" customFormat="1"/>
    <row r="1858" s="101" customFormat="1"/>
    <row r="1859" s="101" customFormat="1"/>
    <row r="1860" s="101" customFormat="1"/>
    <row r="1861" s="101" customFormat="1"/>
    <row r="1862" s="101" customFormat="1"/>
    <row r="1863" s="101" customFormat="1"/>
    <row r="1864" s="101" customFormat="1"/>
    <row r="1865" s="101" customFormat="1"/>
    <row r="1866" s="101" customFormat="1"/>
    <row r="1867" s="101" customFormat="1"/>
    <row r="1868" s="101" customFormat="1"/>
    <row r="1869" s="101" customFormat="1"/>
    <row r="1870" s="101" customFormat="1"/>
    <row r="1871" s="101" customFormat="1"/>
    <row r="1872" s="101" customFormat="1"/>
    <row r="1873" s="101" customFormat="1"/>
    <row r="1874" s="101" customFormat="1"/>
    <row r="1875" s="101" customFormat="1"/>
    <row r="1876" s="101" customFormat="1"/>
    <row r="1877" s="101" customFormat="1"/>
    <row r="1878" s="101" customFormat="1"/>
    <row r="1879" s="101" customFormat="1"/>
    <row r="1880" s="101" customFormat="1"/>
    <row r="1881" s="101" customFormat="1"/>
    <row r="1882" s="101" customFormat="1"/>
    <row r="1883" s="101" customFormat="1"/>
    <row r="1884" s="101" customFormat="1"/>
    <row r="1885" s="101" customFormat="1"/>
    <row r="1886" s="101" customFormat="1"/>
    <row r="1887" s="101" customFormat="1"/>
    <row r="1888" s="101" customFormat="1"/>
    <row r="1889" s="101" customFormat="1"/>
    <row r="1890" s="101" customFormat="1"/>
    <row r="1891" s="101" customFormat="1"/>
    <row r="1892" s="101" customFormat="1"/>
    <row r="1893" s="101" customFormat="1"/>
    <row r="1894" s="101" customFormat="1"/>
    <row r="1895" s="101" customFormat="1"/>
    <row r="1896" s="101" customFormat="1"/>
    <row r="1897" s="101" customFormat="1"/>
    <row r="1898" s="101" customFormat="1"/>
    <row r="1899" s="101" customFormat="1"/>
    <row r="1900" s="101" customFormat="1"/>
    <row r="1901" s="101" customFormat="1"/>
    <row r="1902" s="101" customFormat="1"/>
    <row r="1903" s="101" customFormat="1"/>
    <row r="1904" s="101" customFormat="1"/>
    <row r="1905" s="101" customFormat="1"/>
    <row r="1906" s="101" customFormat="1"/>
    <row r="1907" s="101" customFormat="1"/>
    <row r="1908" s="101" customFormat="1"/>
    <row r="1909" s="101" customFormat="1"/>
    <row r="1910" s="101" customFormat="1"/>
    <row r="1911" s="101" customFormat="1"/>
    <row r="1912" s="101" customFormat="1"/>
    <row r="1913" s="101" customFormat="1"/>
    <row r="1914" s="101" customFormat="1"/>
    <row r="1915" s="101" customFormat="1"/>
    <row r="1916" s="101" customFormat="1"/>
    <row r="1917" s="101" customFormat="1"/>
    <row r="1918" s="101" customFormat="1"/>
    <row r="1919" s="101" customFormat="1"/>
    <row r="1920" s="101" customFormat="1"/>
    <row r="1921" s="101" customFormat="1"/>
    <row r="1922" s="101" customFormat="1"/>
    <row r="1923" s="101" customFormat="1"/>
    <row r="1924" s="101" customFormat="1"/>
    <row r="1925" s="101" customFormat="1"/>
    <row r="1926" s="101" customFormat="1"/>
    <row r="1927" s="101" customFormat="1"/>
    <row r="1928" s="101" customFormat="1"/>
    <row r="1929" s="101" customFormat="1"/>
    <row r="1930" s="101" customFormat="1"/>
    <row r="1931" s="101" customFormat="1"/>
    <row r="1932" s="101" customFormat="1"/>
    <row r="1933" s="101" customFormat="1"/>
    <row r="1934" s="101" customFormat="1"/>
    <row r="1935" s="101" customFormat="1"/>
    <row r="1936" s="101" customFormat="1"/>
    <row r="1937" s="101" customFormat="1"/>
    <row r="1938" s="101" customFormat="1"/>
    <row r="1939" s="101" customFormat="1"/>
    <row r="1940" s="101" customFormat="1"/>
    <row r="1941" s="101" customFormat="1"/>
    <row r="1942" s="101" customFormat="1"/>
    <row r="1943" s="101" customFormat="1"/>
    <row r="1944" s="101" customFormat="1"/>
    <row r="1945" s="101" customFormat="1"/>
    <row r="1946" s="101" customFormat="1"/>
    <row r="1947" s="101" customFormat="1"/>
    <row r="1948" s="101" customFormat="1"/>
    <row r="1949" s="101" customFormat="1"/>
    <row r="1950" s="101" customFormat="1"/>
    <row r="1951" s="101" customFormat="1"/>
    <row r="1952" s="101" customFormat="1"/>
    <row r="1953" s="101" customFormat="1"/>
    <row r="1954" s="101" customFormat="1"/>
    <row r="1955" s="101" customFormat="1"/>
    <row r="1956" s="101" customFormat="1"/>
    <row r="1957" s="101" customFormat="1"/>
    <row r="1958" s="101" customFormat="1"/>
    <row r="1959" s="101" customFormat="1"/>
    <row r="1960" s="101" customFormat="1"/>
    <row r="1961" s="101" customFormat="1"/>
    <row r="1962" s="101" customFormat="1"/>
    <row r="1963" s="101" customFormat="1"/>
    <row r="1964" s="101" customFormat="1"/>
    <row r="1965" s="101" customFormat="1"/>
    <row r="1966" s="101" customFormat="1"/>
    <row r="1967" s="101" customFormat="1"/>
    <row r="1968" s="101" customFormat="1"/>
    <row r="1969" s="101" customFormat="1"/>
    <row r="1970" s="101" customFormat="1"/>
    <row r="1971" s="101" customFormat="1"/>
    <row r="1972" s="101" customFormat="1"/>
    <row r="1973" s="101" customFormat="1"/>
    <row r="1974" s="101" customFormat="1"/>
    <row r="1975" s="101" customFormat="1"/>
    <row r="1976" s="101" customFormat="1"/>
    <row r="1977" s="101" customFormat="1"/>
    <row r="1978" s="101" customFormat="1"/>
    <row r="1979" s="101" customFormat="1"/>
    <row r="1980" s="101" customFormat="1"/>
    <row r="1981" s="101" customFormat="1"/>
    <row r="1982" s="101" customFormat="1"/>
    <row r="1983" s="101" customFormat="1"/>
    <row r="1984" s="101" customFormat="1"/>
    <row r="1985" s="101" customFormat="1"/>
    <row r="1986" s="101" customFormat="1"/>
    <row r="1987" s="101" customFormat="1"/>
    <row r="1988" s="101" customFormat="1"/>
    <row r="1989" s="101" customFormat="1"/>
    <row r="1990" s="101" customFormat="1"/>
    <row r="1991" s="101" customFormat="1"/>
    <row r="1992" s="101" customFormat="1"/>
    <row r="1993" s="101" customFormat="1"/>
    <row r="1994" s="101" customFormat="1"/>
    <row r="1995" s="101" customFormat="1"/>
    <row r="1996" s="101" customFormat="1"/>
    <row r="1997" s="101" customFormat="1"/>
    <row r="1998" s="101" customFormat="1"/>
    <row r="1999" s="101" customFormat="1"/>
    <row r="2000" s="101" customFormat="1"/>
    <row r="2001" s="101" customFormat="1"/>
    <row r="2002" s="101" customFormat="1"/>
    <row r="2003" s="101" customFormat="1"/>
    <row r="2004" s="101" customFormat="1"/>
    <row r="2005" s="101" customFormat="1"/>
    <row r="2006" s="101" customFormat="1"/>
    <row r="2007" s="101" customFormat="1"/>
    <row r="2008" s="101" customFormat="1"/>
    <row r="2009" s="101" customFormat="1"/>
    <row r="2010" s="101" customFormat="1"/>
    <row r="2011" s="101" customFormat="1"/>
    <row r="2012" s="101" customFormat="1"/>
    <row r="2013" s="101" customFormat="1"/>
    <row r="2014" s="101" customFormat="1"/>
    <row r="2015" s="101" customFormat="1"/>
    <row r="2016" s="101" customFormat="1"/>
    <row r="2017" s="101" customFormat="1"/>
    <row r="2018" s="101" customFormat="1"/>
    <row r="2019" s="101" customFormat="1"/>
    <row r="2020" s="101" customFormat="1"/>
    <row r="2021" s="101" customFormat="1"/>
    <row r="2022" s="101" customFormat="1"/>
    <row r="2023" s="101" customFormat="1"/>
    <row r="2024" s="101" customFormat="1"/>
    <row r="2025" s="101" customFormat="1"/>
    <row r="2026" s="101" customFormat="1"/>
    <row r="2027" s="101" customFormat="1"/>
    <row r="2028" s="101" customFormat="1"/>
    <row r="2029" s="101" customFormat="1"/>
    <row r="2030" s="101" customFormat="1"/>
    <row r="2031" s="101" customFormat="1"/>
    <row r="2032" s="101" customFormat="1"/>
    <row r="2033" s="101" customFormat="1"/>
    <row r="2034" s="101" customFormat="1"/>
    <row r="2035" s="101" customFormat="1"/>
    <row r="2036" s="101" customFormat="1"/>
    <row r="2037" s="101" customFormat="1"/>
    <row r="2038" s="101" customFormat="1"/>
    <row r="2039" s="101" customFormat="1"/>
    <row r="2040" s="101" customFormat="1"/>
    <row r="2041" s="101" customFormat="1"/>
    <row r="2042" s="101" customFormat="1"/>
    <row r="2043" s="101" customFormat="1"/>
    <row r="2044" s="101" customFormat="1"/>
    <row r="2045" s="101" customFormat="1"/>
    <row r="2046" s="101" customFormat="1"/>
    <row r="2047" s="101" customFormat="1"/>
    <row r="2048" s="101" customFormat="1"/>
    <row r="2049" s="101" customFormat="1"/>
    <row r="2050" s="101" customFormat="1"/>
    <row r="2051" s="101" customFormat="1"/>
    <row r="2052" s="101" customFormat="1"/>
    <row r="2053" s="101" customFormat="1"/>
    <row r="2054" s="101" customFormat="1"/>
    <row r="2055" s="101" customFormat="1"/>
    <row r="2056" s="101" customFormat="1"/>
    <row r="2057" s="101" customFormat="1"/>
    <row r="2058" s="101" customFormat="1"/>
    <row r="2059" s="101" customFormat="1"/>
    <row r="2060" s="101" customFormat="1"/>
    <row r="2061" s="101" customFormat="1"/>
    <row r="2062" s="101" customFormat="1"/>
    <row r="2063" s="101" customFormat="1"/>
    <row r="2064" s="101" customFormat="1"/>
    <row r="2065" s="101" customFormat="1"/>
    <row r="2066" s="101" customFormat="1"/>
    <row r="2067" s="101" customFormat="1"/>
    <row r="2068" s="101" customFormat="1"/>
    <row r="2069" s="101" customFormat="1"/>
    <row r="2070" s="101" customFormat="1"/>
    <row r="2071" s="101" customFormat="1"/>
    <row r="2072" s="101" customFormat="1"/>
    <row r="2073" s="101" customFormat="1"/>
    <row r="2074" s="101" customFormat="1"/>
    <row r="2075" s="101" customFormat="1"/>
    <row r="2076" s="101" customFormat="1"/>
    <row r="2077" s="101" customFormat="1"/>
    <row r="2078" s="101" customFormat="1"/>
    <row r="2079" s="101" customFormat="1"/>
    <row r="2080" s="101" customFormat="1"/>
    <row r="2081" s="101" customFormat="1"/>
    <row r="2082" s="101" customFormat="1"/>
    <row r="2083" s="101" customFormat="1"/>
    <row r="2084" s="101" customFormat="1"/>
    <row r="2085" s="101" customFormat="1"/>
    <row r="2086" s="101" customFormat="1"/>
    <row r="2087" s="101" customFormat="1"/>
    <row r="2088" s="101" customFormat="1"/>
    <row r="2089" s="101" customFormat="1"/>
    <row r="2090" s="101" customFormat="1"/>
    <row r="2091" s="101" customFormat="1"/>
    <row r="2092" s="101" customFormat="1"/>
    <row r="2093" s="101" customFormat="1"/>
    <row r="2094" s="101" customFormat="1"/>
    <row r="2095" s="101" customFormat="1"/>
    <row r="2096" s="101" customFormat="1"/>
    <row r="2097" s="101" customFormat="1"/>
    <row r="2098" s="101" customFormat="1"/>
    <row r="2099" s="101" customFormat="1"/>
    <row r="2100" s="101" customFormat="1"/>
    <row r="2101" s="101" customFormat="1"/>
    <row r="2102" s="101" customFormat="1"/>
    <row r="2103" s="101" customFormat="1"/>
    <row r="2104" s="101" customFormat="1"/>
    <row r="2105" s="101" customFormat="1"/>
    <row r="2106" s="101" customFormat="1"/>
    <row r="2107" s="101" customFormat="1"/>
    <row r="2108" s="101" customFormat="1"/>
    <row r="2109" s="101" customFormat="1"/>
    <row r="2110" s="101" customFormat="1"/>
    <row r="2111" s="101" customFormat="1"/>
    <row r="2112" s="101" customFormat="1"/>
    <row r="2113" s="101" customFormat="1"/>
    <row r="2114" s="101" customFormat="1"/>
    <row r="2115" s="101" customFormat="1"/>
    <row r="2116" s="101" customFormat="1"/>
    <row r="2117" s="101" customFormat="1"/>
    <row r="2118" s="101" customFormat="1"/>
    <row r="2119" s="101" customFormat="1"/>
    <row r="2120" s="101" customFormat="1"/>
    <row r="2121" s="101" customFormat="1"/>
    <row r="2122" s="101" customFormat="1"/>
    <row r="2123" s="101" customFormat="1"/>
    <row r="2124" s="101" customFormat="1"/>
    <row r="2125" s="101" customFormat="1"/>
    <row r="2126" s="101" customFormat="1"/>
    <row r="2127" s="101" customFormat="1"/>
    <row r="2128" s="101" customFormat="1"/>
    <row r="2129" s="101" customFormat="1"/>
    <row r="2130" s="101" customFormat="1"/>
    <row r="2131" s="101" customFormat="1"/>
    <row r="2132" s="101" customFormat="1"/>
    <row r="2133" s="101" customFormat="1"/>
    <row r="2134" s="101" customFormat="1"/>
    <row r="2135" s="101" customFormat="1"/>
    <row r="2136" s="101" customFormat="1"/>
    <row r="2137" s="101" customFormat="1"/>
    <row r="2138" s="101" customFormat="1"/>
    <row r="2139" s="101" customFormat="1"/>
    <row r="2140" s="101" customFormat="1"/>
    <row r="2141" s="101" customFormat="1"/>
    <row r="2142" s="101" customFormat="1"/>
    <row r="2143" s="101" customFormat="1"/>
    <row r="2144" s="101" customFormat="1"/>
    <row r="2145" s="101" customFormat="1"/>
    <row r="2146" s="101" customFormat="1"/>
    <row r="2147" s="101" customFormat="1"/>
    <row r="2148" s="101" customFormat="1"/>
    <row r="2149" s="101" customFormat="1"/>
    <row r="2150" s="101" customFormat="1"/>
    <row r="2151" s="101" customFormat="1"/>
    <row r="2152" s="101" customFormat="1"/>
    <row r="2153" s="101" customFormat="1"/>
    <row r="2154" s="101" customFormat="1"/>
    <row r="2155" s="101" customFormat="1"/>
    <row r="2156" s="101" customFormat="1"/>
    <row r="2157" s="101" customFormat="1"/>
    <row r="2158" s="101" customFormat="1"/>
    <row r="2159" s="101" customFormat="1"/>
    <row r="2160" s="101" customFormat="1"/>
    <row r="2161" s="101" customFormat="1"/>
    <row r="2162" s="101" customFormat="1"/>
    <row r="2163" s="101" customFormat="1"/>
    <row r="2164" s="101" customFormat="1"/>
    <row r="2165" s="101" customFormat="1"/>
    <row r="2166" s="101" customFormat="1"/>
    <row r="2167" s="101" customFormat="1"/>
    <row r="2168" s="101" customFormat="1"/>
    <row r="2169" s="101" customFormat="1"/>
    <row r="2170" s="101" customFormat="1"/>
    <row r="2171" s="101" customFormat="1"/>
    <row r="2172" s="101" customFormat="1"/>
    <row r="2173" s="101" customFormat="1"/>
    <row r="2174" s="101" customFormat="1"/>
    <row r="2175" s="101" customFormat="1"/>
    <row r="2176" s="101" customFormat="1"/>
    <row r="2177" s="101" customFormat="1"/>
    <row r="2178" s="101" customFormat="1"/>
    <row r="2179" s="101" customFormat="1"/>
    <row r="2180" s="101" customFormat="1"/>
    <row r="2181" s="101" customFormat="1"/>
    <row r="2182" s="101" customFormat="1"/>
    <row r="2183" s="101" customFormat="1"/>
    <row r="2184" s="101" customFormat="1"/>
    <row r="2185" s="101" customFormat="1"/>
    <row r="2186" s="101" customFormat="1"/>
    <row r="2187" s="101" customFormat="1"/>
    <row r="2188" s="101" customFormat="1"/>
    <row r="2189" s="101" customFormat="1"/>
    <row r="2190" s="101" customFormat="1"/>
    <row r="2191" s="101" customFormat="1"/>
    <row r="2192" s="101" customFormat="1"/>
    <row r="2193" s="101" customFormat="1"/>
    <row r="2194" s="101" customFormat="1"/>
    <row r="2195" s="101" customFormat="1"/>
    <row r="2196" s="101" customFormat="1"/>
    <row r="2197" s="101" customFormat="1"/>
    <row r="2198" s="101" customFormat="1"/>
    <row r="2199" s="101" customFormat="1"/>
    <row r="2200" s="101" customFormat="1"/>
    <row r="2201" s="101" customFormat="1"/>
    <row r="2202" s="101" customFormat="1"/>
    <row r="2203" s="101" customFormat="1"/>
    <row r="2204" s="101" customFormat="1"/>
    <row r="2205" s="101" customFormat="1"/>
    <row r="2206" s="101" customFormat="1"/>
    <row r="2207" s="101" customFormat="1"/>
    <row r="2208" s="101" customFormat="1"/>
    <row r="2209" s="101" customFormat="1"/>
    <row r="2210" s="101" customFormat="1"/>
    <row r="2211" s="101" customFormat="1"/>
    <row r="2212" s="101" customFormat="1"/>
    <row r="2213" s="101" customFormat="1"/>
    <row r="2214" s="101" customFormat="1"/>
    <row r="2215" s="101" customFormat="1"/>
    <row r="2216" s="101" customFormat="1"/>
    <row r="2217" s="101" customFormat="1"/>
    <row r="2218" s="101" customFormat="1"/>
    <row r="2219" s="101" customFormat="1"/>
    <row r="2220" s="101" customFormat="1"/>
    <row r="2221" s="101" customFormat="1"/>
    <row r="2222" s="101" customFormat="1"/>
    <row r="2223" s="101" customFormat="1"/>
    <row r="2224" s="101" customFormat="1"/>
    <row r="2225" s="101" customFormat="1"/>
    <row r="2226" s="101" customFormat="1"/>
    <row r="2227" s="101" customFormat="1"/>
    <row r="2228" s="101" customFormat="1"/>
    <row r="2229" s="101" customFormat="1"/>
    <row r="2230" s="101" customFormat="1"/>
    <row r="2231" s="101" customFormat="1"/>
    <row r="2232" s="101" customFormat="1"/>
    <row r="2233" s="101" customFormat="1"/>
    <row r="2234" s="101" customFormat="1"/>
    <row r="2235" s="101" customFormat="1"/>
    <row r="2236" s="101" customFormat="1"/>
    <row r="2237" s="101" customFormat="1"/>
    <row r="2238" s="101" customFormat="1"/>
    <row r="2239" s="101" customFormat="1"/>
    <row r="2240" s="101" customFormat="1"/>
    <row r="2241" s="101" customFormat="1"/>
    <row r="2242" s="101" customFormat="1"/>
    <row r="2243" s="101" customFormat="1"/>
    <row r="2244" s="101" customFormat="1"/>
    <row r="2245" s="101" customFormat="1"/>
    <row r="2246" s="101" customFormat="1"/>
    <row r="2247" s="101" customFormat="1"/>
    <row r="2248" s="101" customFormat="1"/>
    <row r="2249" s="101" customFormat="1"/>
    <row r="2250" s="101" customFormat="1"/>
    <row r="2251" s="101" customFormat="1"/>
    <row r="2252" s="101" customFormat="1"/>
    <row r="2253" s="101" customFormat="1"/>
    <row r="2254" s="101" customFormat="1"/>
    <row r="2255" s="101" customFormat="1"/>
    <row r="2256" s="101" customFormat="1"/>
    <row r="2257" s="101" customFormat="1"/>
    <row r="2258" s="101" customFormat="1"/>
    <row r="2259" s="101" customFormat="1"/>
    <row r="2260" s="101" customFormat="1"/>
    <row r="2261" s="101" customFormat="1"/>
    <row r="2262" s="101" customFormat="1"/>
    <row r="2263" s="101" customFormat="1"/>
    <row r="2264" s="101" customFormat="1"/>
    <row r="2265" s="101" customFormat="1"/>
    <row r="2266" s="101" customFormat="1"/>
    <row r="2267" s="101" customFormat="1"/>
    <row r="2268" s="101" customFormat="1"/>
    <row r="2269" s="101" customFormat="1"/>
    <row r="2270" s="101" customFormat="1"/>
    <row r="2271" s="101" customFormat="1"/>
    <row r="2272" s="101" customFormat="1"/>
    <row r="2273" s="101" customFormat="1"/>
    <row r="2274" s="101" customFormat="1"/>
    <row r="2275" s="101" customFormat="1"/>
    <row r="2276" s="101" customFormat="1"/>
    <row r="2277" s="101" customFormat="1"/>
    <row r="2278" s="101" customFormat="1"/>
    <row r="2279" s="101" customFormat="1"/>
    <row r="2280" s="101" customFormat="1"/>
    <row r="2281" s="101" customFormat="1"/>
    <row r="2282" s="101" customFormat="1"/>
    <row r="2283" s="101" customFormat="1"/>
    <row r="2284" s="101" customFormat="1"/>
    <row r="2285" s="101" customFormat="1"/>
    <row r="2286" s="101" customFormat="1"/>
    <row r="2287" s="101" customFormat="1"/>
    <row r="2288" s="101" customFormat="1"/>
    <row r="2289" s="101" customFormat="1"/>
    <row r="2290" s="101" customFormat="1"/>
    <row r="2291" s="101" customFormat="1"/>
    <row r="2292" s="101" customFormat="1"/>
    <row r="2293" s="101" customFormat="1"/>
    <row r="2294" s="101" customFormat="1"/>
    <row r="2295" s="101" customFormat="1"/>
    <row r="2296" s="101" customFormat="1"/>
    <row r="2297" s="101" customFormat="1"/>
    <row r="2298" s="101" customFormat="1"/>
    <row r="2299" s="101" customFormat="1"/>
    <row r="2300" s="101" customFormat="1"/>
    <row r="2301" s="101" customFormat="1"/>
    <row r="2302" s="101" customFormat="1"/>
    <row r="2303" s="101" customFormat="1"/>
    <row r="2304" s="101" customFormat="1"/>
    <row r="2305" s="101" customFormat="1"/>
    <row r="2306" s="101" customFormat="1"/>
    <row r="2307" s="101" customFormat="1"/>
    <row r="2308" s="101" customFormat="1"/>
    <row r="2309" s="101" customFormat="1"/>
    <row r="2310" s="101" customFormat="1"/>
    <row r="2311" s="101" customFormat="1"/>
    <row r="2312" s="101" customFormat="1"/>
    <row r="2313" s="101" customFormat="1"/>
    <row r="2314" s="101" customFormat="1"/>
    <row r="2315" s="101" customFormat="1"/>
    <row r="2316" s="101" customFormat="1"/>
    <row r="2317" s="101" customFormat="1"/>
    <row r="2318" s="101" customFormat="1"/>
    <row r="2319" s="101" customFormat="1"/>
    <row r="2320" s="101" customFormat="1"/>
    <row r="2321" s="101" customFormat="1"/>
  </sheetData>
  <protectedRanges>
    <protectedRange sqref="J26:M27 E4 G4 J9:J24" name="Range1"/>
    <protectedRange sqref="K9:M24" name="Range1_1"/>
  </protectedRanges>
  <mergeCells count="27">
    <mergeCell ref="A2:M2"/>
    <mergeCell ref="A5:E5"/>
    <mergeCell ref="F5:G5"/>
    <mergeCell ref="L5:M5"/>
    <mergeCell ref="A10:H10"/>
    <mergeCell ref="A13:H13"/>
    <mergeCell ref="A6:M6"/>
    <mergeCell ref="A7:H7"/>
    <mergeCell ref="A8:H8"/>
    <mergeCell ref="A9:H9"/>
    <mergeCell ref="A11:H11"/>
    <mergeCell ref="A12:H12"/>
    <mergeCell ref="A18:H18"/>
    <mergeCell ref="A19:H19"/>
    <mergeCell ref="A20:H20"/>
    <mergeCell ref="A21:H21"/>
    <mergeCell ref="A14:H14"/>
    <mergeCell ref="A15:H15"/>
    <mergeCell ref="A16:H16"/>
    <mergeCell ref="A17:H17"/>
    <mergeCell ref="A26:H26"/>
    <mergeCell ref="A27:H27"/>
    <mergeCell ref="A28:M28"/>
    <mergeCell ref="A22:H22"/>
    <mergeCell ref="A23:H23"/>
    <mergeCell ref="A24:H24"/>
    <mergeCell ref="A25:M25"/>
  </mergeCells>
  <phoneticPr fontId="5" type="noConversion"/>
  <conditionalFormatting sqref="G4">
    <cfRule type="cellIs" dxfId="0" priority="1" stopIfTrue="1" operator="lessThan">
      <formula>#REF!</formula>
    </cfRule>
  </conditionalFormatting>
  <dataValidations count="1">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4 G4:H4">
      <formula1>39448</formula1>
    </dataValidation>
  </dataValidations>
  <printOptions horizontalCentered="1"/>
  <pageMargins left="0.41" right="0.41" top="0.98425196850393704" bottom="0.98425196850393704" header="0.51181102362204722" footer="0.51181102362204722"/>
  <pageSetup scale="86" orientation="portrait" r:id="rId1"/>
  <headerFooter alignWithMargins="0"/>
</worksheet>
</file>

<file path=xl/worksheets/sheet6.xml><?xml version="1.0" encoding="utf-8"?>
<worksheet xmlns="http://schemas.openxmlformats.org/spreadsheetml/2006/main" xmlns:r="http://schemas.openxmlformats.org/officeDocument/2006/relationships">
  <dimension ref="A1:XFD553"/>
  <sheetViews>
    <sheetView showWhiteSpace="0" topLeftCell="A528" zoomScaleNormal="100" zoomScaleSheetLayoutView="80" zoomScalePageLayoutView="55" workbookViewId="0">
      <selection activeCell="B541" sqref="B541:D542"/>
    </sheetView>
  </sheetViews>
  <sheetFormatPr defaultRowHeight="17.25"/>
  <cols>
    <col min="1" max="1" width="49.7109375" style="134" customWidth="1"/>
    <col min="2" max="2" width="26.7109375" style="134" customWidth="1"/>
    <col min="3" max="3" width="27.28515625" style="134" customWidth="1"/>
    <col min="4" max="4" width="26.140625" style="134" customWidth="1"/>
    <col min="5" max="5" width="25.140625" style="134" customWidth="1"/>
    <col min="6" max="6" width="18.140625" style="134" customWidth="1"/>
    <col min="7" max="7" width="16.5703125" style="134" bestFit="1" customWidth="1"/>
    <col min="8" max="8" width="17.28515625" style="134" bestFit="1" customWidth="1"/>
    <col min="9" max="9" width="17.42578125" style="134" customWidth="1"/>
    <col min="10" max="10" width="9.140625" style="134"/>
    <col min="11" max="11" width="9.5703125" style="134" customWidth="1"/>
    <col min="12" max="12" width="9.140625" style="130"/>
    <col min="13" max="13" width="9.5703125" style="130" bestFit="1" customWidth="1"/>
    <col min="14" max="16384" width="9.140625" style="130"/>
  </cols>
  <sheetData>
    <row r="1" spans="1:11">
      <c r="A1" s="133"/>
    </row>
    <row r="2" spans="1:11" ht="23.25">
      <c r="A2" s="584" t="s">
        <v>170</v>
      </c>
      <c r="B2" s="584"/>
      <c r="C2" s="584"/>
      <c r="D2" s="584"/>
      <c r="E2" s="584"/>
      <c r="F2" s="584"/>
      <c r="G2" s="584"/>
      <c r="H2" s="584"/>
      <c r="I2" s="584"/>
    </row>
    <row r="3" spans="1:11">
      <c r="A3" s="135"/>
    </row>
    <row r="4" spans="1:11">
      <c r="A4" s="133"/>
    </row>
    <row r="5" spans="1:11" ht="18">
      <c r="A5" s="585" t="s">
        <v>209</v>
      </c>
      <c r="B5" s="585"/>
      <c r="C5" s="585"/>
      <c r="D5" s="585"/>
      <c r="E5" s="585"/>
      <c r="F5" s="585"/>
      <c r="G5" s="585"/>
      <c r="H5" s="585"/>
      <c r="I5" s="585"/>
      <c r="J5" s="585"/>
    </row>
    <row r="6" spans="1:11">
      <c r="A6" s="136"/>
      <c r="B6" s="136"/>
      <c r="C6" s="136"/>
      <c r="D6" s="136"/>
      <c r="E6" s="136"/>
      <c r="F6" s="136"/>
      <c r="G6" s="136"/>
      <c r="H6" s="136"/>
      <c r="I6" s="136"/>
      <c r="J6" s="136"/>
    </row>
    <row r="7" spans="1:11">
      <c r="A7" s="575" t="s">
        <v>210</v>
      </c>
      <c r="B7" s="575"/>
      <c r="C7" s="575"/>
      <c r="D7" s="575"/>
      <c r="E7" s="575"/>
      <c r="F7" s="575"/>
      <c r="G7" s="575"/>
      <c r="H7" s="575"/>
      <c r="I7" s="575"/>
      <c r="J7" s="575"/>
    </row>
    <row r="8" spans="1:11" ht="36" customHeight="1">
      <c r="A8" s="571" t="s">
        <v>211</v>
      </c>
      <c r="B8" s="571"/>
      <c r="C8" s="571"/>
      <c r="D8" s="571"/>
      <c r="E8" s="571"/>
      <c r="F8" s="571"/>
      <c r="G8" s="571"/>
      <c r="H8" s="571"/>
      <c r="I8" s="571"/>
      <c r="J8" s="571"/>
      <c r="K8" s="138"/>
    </row>
    <row r="9" spans="1:11" ht="39.75" customHeight="1">
      <c r="A9" s="571" t="s">
        <v>212</v>
      </c>
      <c r="B9" s="571"/>
      <c r="C9" s="571"/>
      <c r="D9" s="571"/>
      <c r="E9" s="571"/>
      <c r="F9" s="571"/>
      <c r="G9" s="571"/>
      <c r="H9" s="571"/>
      <c r="I9" s="571"/>
      <c r="J9" s="571"/>
    </row>
    <row r="10" spans="1:11">
      <c r="A10" s="139"/>
      <c r="B10" s="140"/>
      <c r="C10" s="140"/>
      <c r="D10" s="140"/>
      <c r="E10" s="140"/>
      <c r="F10" s="140"/>
      <c r="G10" s="140"/>
      <c r="H10" s="140"/>
      <c r="I10" s="140"/>
      <c r="J10" s="140"/>
    </row>
    <row r="11" spans="1:11">
      <c r="A11" s="575" t="s">
        <v>213</v>
      </c>
      <c r="B11" s="575"/>
      <c r="C11" s="575"/>
      <c r="D11" s="575"/>
      <c r="E11" s="575"/>
      <c r="F11" s="575"/>
      <c r="G11" s="575"/>
      <c r="H11" s="575"/>
      <c r="I11" s="575"/>
      <c r="J11" s="575"/>
    </row>
    <row r="12" spans="1:11">
      <c r="A12" s="141"/>
    </row>
    <row r="13" spans="1:11" ht="36.75" customHeight="1">
      <c r="A13" s="571" t="s">
        <v>214</v>
      </c>
      <c r="B13" s="571"/>
      <c r="C13" s="571"/>
      <c r="D13" s="571"/>
      <c r="E13" s="571"/>
      <c r="F13" s="571"/>
      <c r="G13" s="571"/>
      <c r="H13" s="571"/>
      <c r="I13" s="571"/>
      <c r="J13" s="571"/>
    </row>
    <row r="14" spans="1:11">
      <c r="A14" s="141" t="s">
        <v>215</v>
      </c>
    </row>
    <row r="15" spans="1:11">
      <c r="A15" s="571" t="s">
        <v>216</v>
      </c>
      <c r="B15" s="571"/>
      <c r="C15" s="571"/>
      <c r="D15" s="571"/>
      <c r="E15" s="571"/>
      <c r="F15" s="571"/>
      <c r="G15" s="571"/>
      <c r="H15" s="571"/>
      <c r="I15" s="571"/>
      <c r="J15" s="571"/>
      <c r="K15" s="137"/>
    </row>
    <row r="16" spans="1:11">
      <c r="A16" s="141"/>
    </row>
    <row r="17" spans="1:10" ht="71.25" customHeight="1">
      <c r="A17" s="571" t="s">
        <v>217</v>
      </c>
      <c r="B17" s="571"/>
      <c r="C17" s="571"/>
      <c r="D17" s="571"/>
      <c r="E17" s="571"/>
      <c r="F17" s="571"/>
      <c r="G17" s="571"/>
      <c r="H17" s="571"/>
      <c r="I17" s="571"/>
      <c r="J17" s="571"/>
    </row>
    <row r="18" spans="1:10">
      <c r="A18" s="139"/>
      <c r="B18" s="140"/>
      <c r="C18" s="140"/>
      <c r="D18" s="140"/>
      <c r="E18" s="140"/>
      <c r="F18" s="140"/>
      <c r="G18" s="140"/>
      <c r="H18" s="140"/>
      <c r="I18" s="140"/>
      <c r="J18" s="140"/>
    </row>
    <row r="19" spans="1:10">
      <c r="A19" s="575" t="s">
        <v>218</v>
      </c>
      <c r="B19" s="575"/>
      <c r="C19" s="575"/>
      <c r="D19" s="575"/>
      <c r="E19" s="575"/>
      <c r="F19" s="575"/>
      <c r="G19" s="575"/>
      <c r="H19" s="575"/>
      <c r="I19" s="575"/>
      <c r="J19" s="575"/>
    </row>
    <row r="20" spans="1:10">
      <c r="A20" s="139"/>
      <c r="B20" s="140"/>
      <c r="C20" s="140"/>
      <c r="D20" s="140"/>
      <c r="E20" s="140"/>
      <c r="F20" s="140"/>
      <c r="G20" s="140"/>
      <c r="H20" s="140"/>
      <c r="I20" s="140"/>
      <c r="J20" s="140"/>
    </row>
    <row r="21" spans="1:10">
      <c r="A21" s="571" t="s">
        <v>434</v>
      </c>
      <c r="B21" s="571"/>
      <c r="C21" s="571"/>
      <c r="D21" s="571"/>
      <c r="E21" s="571"/>
      <c r="F21" s="571"/>
      <c r="G21" s="571"/>
      <c r="H21" s="571"/>
      <c r="I21" s="571"/>
      <c r="J21" s="571"/>
    </row>
    <row r="22" spans="1:10">
      <c r="A22" s="142"/>
      <c r="B22" s="140"/>
      <c r="C22" s="140"/>
      <c r="D22" s="140"/>
      <c r="E22" s="140"/>
      <c r="F22" s="140"/>
      <c r="G22" s="140"/>
      <c r="H22" s="140"/>
      <c r="I22" s="140"/>
      <c r="J22" s="140"/>
    </row>
    <row r="23" spans="1:10">
      <c r="A23" s="583" t="s">
        <v>219</v>
      </c>
      <c r="B23" s="583"/>
      <c r="C23" s="583"/>
      <c r="D23" s="583"/>
      <c r="E23" s="583"/>
      <c r="F23" s="583"/>
      <c r="G23" s="583"/>
      <c r="H23" s="583"/>
      <c r="I23" s="583"/>
      <c r="J23" s="583"/>
    </row>
    <row r="24" spans="1:10">
      <c r="A24" s="141"/>
      <c r="B24" s="144"/>
      <c r="C24" s="144"/>
      <c r="D24" s="144"/>
      <c r="E24" s="144"/>
      <c r="F24" s="144"/>
      <c r="G24" s="144"/>
      <c r="H24" s="144"/>
      <c r="I24" s="144"/>
      <c r="J24" s="144"/>
    </row>
    <row r="25" spans="1:10">
      <c r="A25" s="583" t="s">
        <v>220</v>
      </c>
      <c r="B25" s="583"/>
      <c r="C25" s="583"/>
      <c r="D25" s="583"/>
      <c r="E25" s="583"/>
      <c r="F25" s="583"/>
      <c r="G25" s="583"/>
      <c r="H25" s="583"/>
      <c r="I25" s="583"/>
      <c r="J25" s="583"/>
    </row>
    <row r="26" spans="1:10">
      <c r="A26" s="134" t="s">
        <v>224</v>
      </c>
      <c r="B26" s="134" t="s">
        <v>419</v>
      </c>
      <c r="C26" s="144"/>
      <c r="D26" s="144"/>
      <c r="E26" s="144"/>
      <c r="F26" s="144"/>
      <c r="G26" s="144"/>
      <c r="H26" s="144"/>
      <c r="I26" s="144"/>
      <c r="J26" s="144"/>
    </row>
    <row r="27" spans="1:10">
      <c r="A27" s="134" t="s">
        <v>221</v>
      </c>
      <c r="B27" s="134" t="s">
        <v>420</v>
      </c>
      <c r="C27" s="144"/>
      <c r="D27" s="144"/>
      <c r="E27" s="144"/>
      <c r="F27" s="144"/>
      <c r="G27" s="144"/>
      <c r="H27" s="144"/>
      <c r="I27" s="144"/>
      <c r="J27" s="144"/>
    </row>
    <row r="28" spans="1:10">
      <c r="A28" s="134" t="s">
        <v>222</v>
      </c>
      <c r="B28" s="134" t="s">
        <v>223</v>
      </c>
      <c r="C28" s="144"/>
      <c r="D28" s="144"/>
      <c r="E28" s="144"/>
      <c r="F28" s="144"/>
      <c r="G28" s="144"/>
      <c r="H28" s="144"/>
      <c r="I28" s="144"/>
      <c r="J28" s="144"/>
    </row>
    <row r="29" spans="1:10">
      <c r="A29" s="145"/>
      <c r="B29" s="145"/>
      <c r="C29" s="140"/>
      <c r="D29" s="140"/>
      <c r="E29" s="140"/>
      <c r="F29" s="215"/>
      <c r="G29" s="140"/>
      <c r="H29" s="140"/>
      <c r="I29" s="140"/>
      <c r="J29" s="140"/>
    </row>
    <row r="30" spans="1:10">
      <c r="A30" s="583" t="s">
        <v>402</v>
      </c>
      <c r="B30" s="583"/>
      <c r="C30" s="583"/>
      <c r="D30" s="583"/>
      <c r="E30" s="583"/>
      <c r="F30" s="583"/>
      <c r="G30" s="583"/>
      <c r="H30" s="583"/>
      <c r="I30" s="583"/>
      <c r="J30" s="583"/>
    </row>
    <row r="31" spans="1:10">
      <c r="A31" s="141" t="s">
        <v>225</v>
      </c>
      <c r="B31" s="134" t="s">
        <v>421</v>
      </c>
      <c r="C31" s="214"/>
    </row>
    <row r="32" spans="1:10">
      <c r="A32" s="138" t="s">
        <v>422</v>
      </c>
      <c r="B32" s="582" t="s">
        <v>424</v>
      </c>
      <c r="C32" s="582"/>
      <c r="D32" s="582"/>
      <c r="E32" s="582"/>
    </row>
    <row r="33" spans="1:11">
      <c r="A33" s="141" t="s">
        <v>423</v>
      </c>
      <c r="B33" s="134" t="s">
        <v>425</v>
      </c>
      <c r="C33" s="140"/>
      <c r="D33" s="140"/>
      <c r="E33" s="140"/>
      <c r="F33" s="140"/>
      <c r="G33" s="140"/>
      <c r="H33" s="140"/>
      <c r="I33" s="140"/>
      <c r="J33" s="140"/>
    </row>
    <row r="34" spans="1:11">
      <c r="A34" s="141"/>
    </row>
    <row r="35" spans="1:11">
      <c r="A35" s="583" t="s">
        <v>226</v>
      </c>
      <c r="B35" s="583"/>
      <c r="C35" s="583"/>
      <c r="D35" s="146"/>
      <c r="E35" s="146"/>
      <c r="F35" s="146"/>
      <c r="G35" s="146"/>
      <c r="H35" s="146"/>
      <c r="I35" s="146"/>
    </row>
    <row r="36" spans="1:11">
      <c r="A36" s="147"/>
      <c r="B36" s="147"/>
      <c r="C36" s="147"/>
      <c r="D36" s="147"/>
      <c r="E36" s="147"/>
      <c r="F36" s="147"/>
      <c r="G36" s="147"/>
      <c r="H36" s="147"/>
      <c r="I36" s="147"/>
    </row>
    <row r="37" spans="1:11">
      <c r="A37" s="583" t="s">
        <v>227</v>
      </c>
      <c r="B37" s="583"/>
      <c r="C37" s="583"/>
      <c r="D37" s="583"/>
      <c r="E37" s="583"/>
      <c r="F37" s="583"/>
      <c r="G37" s="583"/>
      <c r="H37" s="583"/>
      <c r="I37" s="583"/>
    </row>
    <row r="38" spans="1:11">
      <c r="A38" s="139"/>
      <c r="B38" s="145"/>
      <c r="C38" s="145"/>
      <c r="D38" s="145"/>
      <c r="E38" s="145"/>
      <c r="F38" s="145"/>
      <c r="G38" s="145"/>
      <c r="H38" s="145"/>
      <c r="I38" s="145"/>
    </row>
    <row r="39" spans="1:11" ht="37.5" customHeight="1">
      <c r="A39" s="571" t="s">
        <v>228</v>
      </c>
      <c r="B39" s="571"/>
      <c r="C39" s="571"/>
      <c r="D39" s="571"/>
      <c r="E39" s="571"/>
      <c r="F39" s="571"/>
      <c r="G39" s="571"/>
      <c r="H39" s="571"/>
      <c r="I39" s="571"/>
      <c r="J39" s="571"/>
      <c r="K39" s="138"/>
    </row>
    <row r="40" spans="1:11" ht="39" customHeight="1">
      <c r="A40" s="571" t="s">
        <v>435</v>
      </c>
      <c r="B40" s="571"/>
      <c r="C40" s="571"/>
      <c r="D40" s="571"/>
      <c r="E40" s="571"/>
      <c r="F40" s="571"/>
      <c r="G40" s="571"/>
      <c r="H40" s="571"/>
      <c r="I40" s="571"/>
      <c r="J40" s="571"/>
      <c r="K40" s="138"/>
    </row>
    <row r="41" spans="1:11">
      <c r="A41" s="571" t="s">
        <v>436</v>
      </c>
      <c r="B41" s="571"/>
      <c r="C41" s="571"/>
      <c r="D41" s="571"/>
      <c r="E41" s="571"/>
      <c r="F41" s="571"/>
      <c r="G41" s="571"/>
      <c r="H41" s="571"/>
      <c r="I41" s="571"/>
      <c r="J41" s="571"/>
      <c r="K41" s="138"/>
    </row>
    <row r="42" spans="1:11">
      <c r="A42" s="311"/>
      <c r="B42" s="311"/>
      <c r="C42" s="311"/>
      <c r="D42" s="311"/>
      <c r="E42" s="311"/>
      <c r="F42" s="311"/>
      <c r="G42" s="311"/>
      <c r="H42" s="311"/>
      <c r="I42" s="311"/>
      <c r="J42" s="311"/>
      <c r="K42" s="138"/>
    </row>
    <row r="43" spans="1:11">
      <c r="A43" s="148"/>
      <c r="B43" s="148"/>
      <c r="C43" s="148"/>
      <c r="D43" s="148"/>
      <c r="E43" s="148"/>
      <c r="F43" s="148"/>
      <c r="G43" s="148"/>
      <c r="H43" s="148"/>
      <c r="I43" s="148"/>
    </row>
    <row r="44" spans="1:11">
      <c r="A44" s="146" t="s">
        <v>229</v>
      </c>
      <c r="B44" s="146"/>
      <c r="C44" s="146"/>
      <c r="D44" s="146"/>
      <c r="E44" s="146"/>
      <c r="F44" s="146"/>
      <c r="G44" s="146"/>
      <c r="H44" s="146"/>
      <c r="I44" s="146"/>
    </row>
    <row r="45" spans="1:11">
      <c r="A45" s="571" t="s">
        <v>437</v>
      </c>
      <c r="B45" s="571"/>
      <c r="C45" s="571"/>
      <c r="D45" s="571"/>
      <c r="E45" s="571"/>
      <c r="F45" s="571"/>
      <c r="G45" s="571"/>
      <c r="H45" s="571"/>
      <c r="I45" s="571"/>
      <c r="J45" s="571"/>
    </row>
    <row r="46" spans="1:11">
      <c r="A46" s="137"/>
      <c r="B46" s="137"/>
      <c r="C46" s="137"/>
      <c r="D46" s="137"/>
      <c r="E46" s="137"/>
      <c r="F46" s="137"/>
      <c r="G46" s="137"/>
      <c r="H46" s="137"/>
      <c r="I46" s="137"/>
    </row>
    <row r="47" spans="1:11">
      <c r="A47" s="137"/>
      <c r="B47" s="137"/>
      <c r="C47" s="137"/>
      <c r="D47" s="137"/>
      <c r="E47" s="137"/>
      <c r="F47" s="137"/>
      <c r="G47" s="137"/>
      <c r="H47" s="137"/>
      <c r="I47" s="137"/>
    </row>
    <row r="48" spans="1:11">
      <c r="A48" s="146" t="s">
        <v>230</v>
      </c>
      <c r="B48" s="137"/>
      <c r="C48" s="137"/>
      <c r="D48" s="137"/>
      <c r="E48" s="137"/>
      <c r="F48" s="137"/>
      <c r="G48" s="137"/>
      <c r="H48" s="137"/>
      <c r="I48" s="137"/>
    </row>
    <row r="49" spans="1:11">
      <c r="A49" s="146"/>
      <c r="B49" s="137"/>
      <c r="C49" s="137"/>
      <c r="D49" s="137"/>
      <c r="E49" s="137"/>
      <c r="F49" s="137"/>
      <c r="G49" s="137"/>
      <c r="H49" s="137"/>
      <c r="I49" s="137"/>
    </row>
    <row r="50" spans="1:11">
      <c r="B50" s="149" t="s">
        <v>454</v>
      </c>
      <c r="C50" s="149" t="s">
        <v>453</v>
      </c>
      <c r="K50" s="130"/>
    </row>
    <row r="51" spans="1:11">
      <c r="A51" s="151" t="s">
        <v>231</v>
      </c>
      <c r="B51" s="131">
        <v>275484994.68000007</v>
      </c>
      <c r="C51" s="131">
        <v>269160554.30000001</v>
      </c>
      <c r="D51" s="146"/>
      <c r="K51" s="130"/>
    </row>
    <row r="52" spans="1:11">
      <c r="A52" s="151" t="s">
        <v>232</v>
      </c>
      <c r="B52" s="131">
        <v>77818159.540000007</v>
      </c>
      <c r="C52" s="131">
        <v>108947580.16</v>
      </c>
      <c r="D52" s="146"/>
      <c r="E52" s="155"/>
      <c r="K52" s="130"/>
    </row>
    <row r="53" spans="1:11">
      <c r="A53" s="150" t="s">
        <v>233</v>
      </c>
      <c r="B53" s="131">
        <v>57601117.770000003</v>
      </c>
      <c r="C53" s="131">
        <v>41556555.850000001</v>
      </c>
      <c r="D53" s="146"/>
      <c r="K53" s="130"/>
    </row>
    <row r="54" spans="1:11">
      <c r="A54" s="150" t="s">
        <v>234</v>
      </c>
      <c r="B54" s="131">
        <v>20399911.080000002</v>
      </c>
      <c r="C54" s="131">
        <v>17423920.899999999</v>
      </c>
      <c r="D54" s="146"/>
      <c r="K54" s="130"/>
    </row>
    <row r="55" spans="1:11">
      <c r="A55" s="150" t="s">
        <v>235</v>
      </c>
      <c r="B55" s="131">
        <v>3963852.86</v>
      </c>
      <c r="C55" s="131">
        <v>93120.47</v>
      </c>
      <c r="D55" s="146"/>
      <c r="E55" s="267"/>
      <c r="K55" s="130"/>
    </row>
    <row r="56" spans="1:11">
      <c r="A56" s="150" t="s">
        <v>236</v>
      </c>
      <c r="B56" s="131">
        <v>1746514.62</v>
      </c>
      <c r="C56" s="131">
        <v>1876645.22</v>
      </c>
      <c r="D56" s="146"/>
      <c r="K56" s="130"/>
    </row>
    <row r="57" spans="1:11" ht="18" thickBot="1">
      <c r="A57" s="150" t="s">
        <v>237</v>
      </c>
      <c r="B57" s="152">
        <v>3651543.68</v>
      </c>
      <c r="C57" s="152">
        <v>3473814.3899999997</v>
      </c>
      <c r="D57" s="146"/>
      <c r="K57" s="130"/>
    </row>
    <row r="58" spans="1:11" ht="18" thickBot="1">
      <c r="A58" s="153"/>
      <c r="B58" s="154">
        <f>SUM(B51:B57)</f>
        <v>440666094.23000008</v>
      </c>
      <c r="C58" s="154">
        <f>SUM(C51:C57)</f>
        <v>442532191.29000008</v>
      </c>
      <c r="D58" s="273"/>
      <c r="E58" s="155"/>
      <c r="K58" s="130"/>
    </row>
    <row r="61" spans="1:11">
      <c r="A61" s="143" t="s">
        <v>238</v>
      </c>
    </row>
    <row r="62" spans="1:11">
      <c r="A62" s="143"/>
    </row>
    <row r="63" spans="1:11">
      <c r="A63" s="153"/>
      <c r="B63" s="149" t="s">
        <v>454</v>
      </c>
      <c r="C63" s="149" t="s">
        <v>453</v>
      </c>
      <c r="K63" s="130"/>
    </row>
    <row r="64" spans="1:11">
      <c r="A64" s="134" t="s">
        <v>408</v>
      </c>
      <c r="B64" s="131">
        <f>1531669.87+1418446.46</f>
        <v>2950116.33</v>
      </c>
      <c r="C64" s="131">
        <v>2314531.48</v>
      </c>
      <c r="E64" s="155"/>
      <c r="K64" s="130"/>
    </row>
    <row r="65" spans="1:11">
      <c r="A65" s="157" t="s">
        <v>406</v>
      </c>
      <c r="B65" s="131">
        <v>1761077.07</v>
      </c>
      <c r="C65" s="131">
        <v>1322234.24</v>
      </c>
      <c r="J65" s="155"/>
      <c r="K65" s="130"/>
    </row>
    <row r="66" spans="1:11">
      <c r="A66" s="157" t="s">
        <v>239</v>
      </c>
      <c r="B66" s="131">
        <v>76629.929999999993</v>
      </c>
      <c r="C66" s="131">
        <v>446180.11</v>
      </c>
      <c r="D66" s="156"/>
      <c r="K66" s="130"/>
    </row>
    <row r="67" spans="1:11">
      <c r="A67" s="157" t="s">
        <v>240</v>
      </c>
      <c r="B67" s="131">
        <v>393532.49</v>
      </c>
      <c r="C67" s="131">
        <v>428829.59</v>
      </c>
      <c r="D67" s="156"/>
      <c r="J67" s="155"/>
      <c r="K67" s="130"/>
    </row>
    <row r="68" spans="1:11">
      <c r="A68" s="272" t="s">
        <v>447</v>
      </c>
      <c r="B68" s="131">
        <v>630952.6</v>
      </c>
      <c r="C68" s="131">
        <v>185651.72</v>
      </c>
      <c r="D68" s="156"/>
      <c r="E68" s="271"/>
      <c r="F68" s="271"/>
      <c r="G68" s="271"/>
      <c r="H68" s="271"/>
      <c r="I68" s="271"/>
      <c r="J68" s="155"/>
      <c r="K68" s="130"/>
    </row>
    <row r="69" spans="1:11" ht="18" thickBot="1">
      <c r="A69" s="157" t="s">
        <v>241</v>
      </c>
      <c r="B69" s="152">
        <f>2366448.54-1418446.46</f>
        <v>948002.08000000007</v>
      </c>
      <c r="C69" s="159">
        <v>1368312.78</v>
      </c>
      <c r="D69" s="156"/>
      <c r="E69" s="155"/>
      <c r="K69" s="130"/>
    </row>
    <row r="70" spans="1:11" ht="18" thickBot="1">
      <c r="A70" s="153"/>
      <c r="B70" s="154">
        <f>SUM(B64:B69)</f>
        <v>6760310.5</v>
      </c>
      <c r="C70" s="154">
        <f>SUM(C64:C69)</f>
        <v>6065739.9199999999</v>
      </c>
      <c r="D70" s="156"/>
      <c r="K70" s="130"/>
    </row>
    <row r="71" spans="1:11">
      <c r="A71" s="130"/>
      <c r="B71" s="130"/>
      <c r="C71" s="130"/>
      <c r="D71" s="156"/>
      <c r="E71" s="156"/>
      <c r="F71" s="216"/>
    </row>
    <row r="72" spans="1:11">
      <c r="A72" s="153"/>
      <c r="B72" s="153"/>
      <c r="C72" s="153"/>
      <c r="D72" s="157"/>
      <c r="E72" s="157"/>
    </row>
    <row r="73" spans="1:11">
      <c r="A73" s="587" t="s">
        <v>242</v>
      </c>
      <c r="B73" s="587"/>
      <c r="C73" s="587"/>
      <c r="D73" s="157"/>
      <c r="E73" s="157"/>
    </row>
    <row r="74" spans="1:11">
      <c r="A74" s="586"/>
      <c r="B74" s="586"/>
      <c r="C74" s="586"/>
      <c r="D74" s="157"/>
      <c r="E74" s="157"/>
    </row>
    <row r="75" spans="1:11">
      <c r="B75" s="149" t="s">
        <v>454</v>
      </c>
      <c r="C75" s="149" t="s">
        <v>453</v>
      </c>
      <c r="D75" s="158"/>
      <c r="K75" s="130"/>
    </row>
    <row r="76" spans="1:11">
      <c r="A76" s="150" t="s">
        <v>243</v>
      </c>
      <c r="B76" s="158">
        <v>4982374.6899999995</v>
      </c>
      <c r="C76" s="158">
        <v>4593105.03</v>
      </c>
      <c r="D76" s="158"/>
      <c r="K76" s="130"/>
    </row>
    <row r="77" spans="1:11">
      <c r="A77" s="134" t="s">
        <v>244</v>
      </c>
      <c r="B77" s="158">
        <v>5754621.7300000004</v>
      </c>
      <c r="C77" s="158">
        <v>6808525.7400000002</v>
      </c>
      <c r="D77" s="158"/>
      <c r="K77" s="130"/>
    </row>
    <row r="78" spans="1:11">
      <c r="A78" s="157" t="s">
        <v>249</v>
      </c>
      <c r="B78" s="158">
        <v>4182062.5699999994</v>
      </c>
      <c r="C78" s="158">
        <v>2172366.39</v>
      </c>
      <c r="D78" s="158"/>
      <c r="E78" s="155"/>
      <c r="K78" s="130"/>
    </row>
    <row r="79" spans="1:11">
      <c r="A79" s="157" t="s">
        <v>250</v>
      </c>
      <c r="B79" s="158">
        <v>147124614.35999995</v>
      </c>
      <c r="C79" s="158">
        <v>192673649.87</v>
      </c>
      <c r="D79" s="158"/>
      <c r="K79" s="130"/>
    </row>
    <row r="80" spans="1:11">
      <c r="A80" s="352" t="s">
        <v>462</v>
      </c>
      <c r="B80" s="158">
        <v>21162063.02</v>
      </c>
      <c r="C80" s="158">
        <v>17341774.810000002</v>
      </c>
      <c r="D80" s="158"/>
      <c r="K80" s="130"/>
    </row>
    <row r="81" spans="1:11">
      <c r="A81" s="349" t="s">
        <v>457</v>
      </c>
      <c r="B81" s="158">
        <v>62332083.890000001</v>
      </c>
      <c r="C81" s="158">
        <v>52950555.369999997</v>
      </c>
      <c r="D81" s="158"/>
      <c r="E81" s="155"/>
      <c r="K81" s="130"/>
    </row>
    <row r="82" spans="1:11">
      <c r="A82" s="157" t="s">
        <v>247</v>
      </c>
      <c r="B82" s="158">
        <v>8315840.5200000005</v>
      </c>
      <c r="C82" s="158">
        <v>10675355.130000001</v>
      </c>
      <c r="D82" s="158"/>
      <c r="K82" s="130"/>
    </row>
    <row r="83" spans="1:11">
      <c r="A83" s="157" t="s">
        <v>245</v>
      </c>
      <c r="B83" s="158">
        <v>15778038.530000001</v>
      </c>
      <c r="C83" s="158">
        <v>15536496.949999999</v>
      </c>
      <c r="D83" s="158"/>
      <c r="K83" s="130"/>
    </row>
    <row r="84" spans="1:11">
      <c r="A84" s="353" t="s">
        <v>463</v>
      </c>
      <c r="B84" s="158">
        <v>43057582.030000009</v>
      </c>
      <c r="C84" s="158">
        <v>49688684.979999997</v>
      </c>
      <c r="D84" s="158"/>
      <c r="K84" s="130"/>
    </row>
    <row r="85" spans="1:11">
      <c r="A85" s="275" t="s">
        <v>246</v>
      </c>
      <c r="B85" s="158">
        <v>2859724.62</v>
      </c>
      <c r="C85" s="158">
        <v>4820742.7</v>
      </c>
      <c r="D85" s="158"/>
      <c r="K85" s="130"/>
    </row>
    <row r="86" spans="1:11">
      <c r="A86" s="157" t="s">
        <v>248</v>
      </c>
      <c r="B86" s="158">
        <v>1508201.99</v>
      </c>
      <c r="C86" s="158">
        <v>1843709.27</v>
      </c>
      <c r="D86" s="158"/>
      <c r="K86" s="130"/>
    </row>
    <row r="87" spans="1:11">
      <c r="A87" s="275" t="s">
        <v>449</v>
      </c>
      <c r="B87" s="158">
        <v>451684.58999999997</v>
      </c>
      <c r="C87" s="158">
        <v>820623.39</v>
      </c>
      <c r="D87" s="158"/>
      <c r="E87" s="278"/>
      <c r="F87" s="278"/>
      <c r="G87" s="278"/>
      <c r="H87" s="278"/>
      <c r="I87" s="278"/>
      <c r="J87" s="278"/>
      <c r="K87" s="130"/>
    </row>
    <row r="88" spans="1:11">
      <c r="A88" s="157" t="s">
        <v>251</v>
      </c>
      <c r="B88" s="158">
        <v>14751720</v>
      </c>
      <c r="C88" s="158">
        <v>14885700</v>
      </c>
      <c r="D88" s="158"/>
      <c r="K88" s="130"/>
    </row>
    <row r="89" spans="1:11">
      <c r="A89" s="367" t="s">
        <v>465</v>
      </c>
      <c r="B89" s="158">
        <v>2448513.91</v>
      </c>
      <c r="C89" s="158">
        <v>1906547.01</v>
      </c>
      <c r="D89" s="158"/>
      <c r="E89" s="368"/>
      <c r="F89" s="368"/>
      <c r="G89" s="368"/>
      <c r="H89" s="368"/>
      <c r="I89" s="368"/>
      <c r="J89" s="368"/>
      <c r="K89" s="130"/>
    </row>
    <row r="90" spans="1:11" ht="18" thickBot="1">
      <c r="A90" s="134" t="s">
        <v>252</v>
      </c>
      <c r="B90" s="159">
        <v>1499076.76</v>
      </c>
      <c r="C90" s="159">
        <f>3514856.13-C89</f>
        <v>1608309.1199999999</v>
      </c>
      <c r="D90" s="230"/>
      <c r="K90" s="130"/>
    </row>
    <row r="91" spans="1:11" ht="18" thickBot="1">
      <c r="B91" s="160">
        <f>SUM(B76:B90)</f>
        <v>336208203.21000004</v>
      </c>
      <c r="C91" s="160">
        <f>SUM(C76:C90)</f>
        <v>378326145.75999993</v>
      </c>
      <c r="D91" s="230"/>
      <c r="K91" s="130"/>
    </row>
    <row r="92" spans="1:11">
      <c r="A92" s="586"/>
      <c r="B92" s="586"/>
      <c r="C92" s="586"/>
      <c r="D92" s="157"/>
      <c r="E92" s="157"/>
    </row>
    <row r="93" spans="1:11">
      <c r="A93" s="586"/>
      <c r="B93" s="586"/>
      <c r="C93" s="586"/>
      <c r="D93" s="157"/>
      <c r="E93" s="157"/>
    </row>
    <row r="94" spans="1:11">
      <c r="A94" s="591" t="s">
        <v>253</v>
      </c>
      <c r="B94" s="591"/>
      <c r="C94" s="591"/>
      <c r="D94" s="591"/>
      <c r="E94" s="591"/>
      <c r="F94" s="591"/>
    </row>
    <row r="95" spans="1:11">
      <c r="A95" s="161"/>
      <c r="B95" s="161"/>
      <c r="C95" s="161"/>
      <c r="D95" s="161"/>
      <c r="E95" s="161"/>
      <c r="F95" s="161"/>
    </row>
    <row r="96" spans="1:11">
      <c r="A96" s="150"/>
      <c r="B96" s="149" t="s">
        <v>454</v>
      </c>
      <c r="C96" s="149" t="s">
        <v>453</v>
      </c>
      <c r="K96" s="130"/>
    </row>
    <row r="97" spans="1:11">
      <c r="A97" s="150" t="s">
        <v>254</v>
      </c>
      <c r="B97" s="131">
        <v>19109262.199999999</v>
      </c>
      <c r="C97" s="131">
        <v>19029386.300000001</v>
      </c>
      <c r="K97" s="130"/>
    </row>
    <row r="98" spans="1:11">
      <c r="A98" s="150" t="s">
        <v>255</v>
      </c>
      <c r="B98" s="131">
        <v>11383485.130000001</v>
      </c>
      <c r="C98" s="131">
        <v>11686700.82</v>
      </c>
      <c r="K98" s="130"/>
    </row>
    <row r="99" spans="1:11" ht="18" thickBot="1">
      <c r="A99" s="150" t="s">
        <v>256</v>
      </c>
      <c r="B99" s="131">
        <v>5197993.1000000006</v>
      </c>
      <c r="C99" s="131">
        <v>5278777.1399999997</v>
      </c>
      <c r="D99" s="155"/>
      <c r="E99" s="155"/>
      <c r="F99" s="161"/>
      <c r="G99" s="161"/>
      <c r="K99" s="130"/>
    </row>
    <row r="100" spans="1:11" ht="18" thickBot="1">
      <c r="A100" s="350"/>
      <c r="B100" s="182">
        <f>SUM(B97:B99)</f>
        <v>35690740.43</v>
      </c>
      <c r="C100" s="182">
        <f>SUM(C97:C99)</f>
        <v>35994864.259999998</v>
      </c>
      <c r="D100" s="351"/>
      <c r="E100" s="351"/>
      <c r="F100" s="351"/>
      <c r="G100" s="351"/>
      <c r="H100" s="351"/>
      <c r="I100" s="351"/>
      <c r="J100" s="351"/>
      <c r="K100" s="130"/>
    </row>
    <row r="101" spans="1:11">
      <c r="A101" s="568"/>
      <c r="B101" s="568"/>
      <c r="C101" s="568"/>
      <c r="D101" s="568"/>
      <c r="E101" s="568"/>
      <c r="F101" s="568"/>
    </row>
    <row r="102" spans="1:11" ht="33.75" customHeight="1">
      <c r="A102" s="232" t="s">
        <v>438</v>
      </c>
      <c r="B102" s="268">
        <v>186</v>
      </c>
      <c r="C102" s="268">
        <v>177</v>
      </c>
    </row>
    <row r="103" spans="1:11">
      <c r="A103" s="588"/>
      <c r="B103" s="588"/>
      <c r="C103" s="588"/>
      <c r="D103" s="588"/>
      <c r="E103" s="588"/>
      <c r="F103" s="588"/>
    </row>
    <row r="104" spans="1:11">
      <c r="A104" s="588"/>
      <c r="B104" s="588"/>
      <c r="C104" s="588"/>
      <c r="D104" s="588"/>
      <c r="E104" s="588"/>
      <c r="F104" s="588"/>
    </row>
    <row r="105" spans="1:11">
      <c r="A105" s="137"/>
      <c r="B105" s="137"/>
      <c r="C105" s="137"/>
      <c r="D105" s="137"/>
      <c r="E105" s="137"/>
      <c r="F105" s="137"/>
      <c r="G105" s="137"/>
      <c r="H105" s="137"/>
      <c r="I105" s="137"/>
      <c r="J105" s="137"/>
    </row>
    <row r="106" spans="1:11">
      <c r="A106" s="588"/>
      <c r="B106" s="588"/>
      <c r="C106" s="588"/>
      <c r="D106" s="588"/>
      <c r="E106" s="588"/>
      <c r="F106" s="588"/>
    </row>
    <row r="107" spans="1:11">
      <c r="A107" s="163"/>
      <c r="B107" s="589"/>
      <c r="C107" s="589"/>
      <c r="D107" s="589"/>
      <c r="E107" s="164"/>
      <c r="F107" s="164"/>
      <c r="G107" s="140"/>
      <c r="H107" s="140"/>
      <c r="I107" s="140"/>
      <c r="J107" s="140"/>
    </row>
    <row r="108" spans="1:11">
      <c r="A108" s="567" t="s">
        <v>258</v>
      </c>
      <c r="B108" s="567"/>
      <c r="C108" s="567"/>
      <c r="D108" s="567"/>
      <c r="E108" s="567"/>
      <c r="F108" s="567"/>
    </row>
    <row r="109" spans="1:11">
      <c r="A109" s="146"/>
      <c r="B109" s="146"/>
      <c r="C109" s="146"/>
      <c r="D109" s="146"/>
      <c r="E109" s="146"/>
      <c r="F109" s="146"/>
    </row>
    <row r="110" spans="1:11">
      <c r="A110" s="133" t="s">
        <v>215</v>
      </c>
      <c r="B110" s="149" t="s">
        <v>454</v>
      </c>
      <c r="C110" s="149" t="s">
        <v>453</v>
      </c>
      <c r="K110" s="130"/>
    </row>
    <row r="111" spans="1:11" ht="34.5" customHeight="1">
      <c r="A111" s="266" t="s">
        <v>260</v>
      </c>
      <c r="B111" s="196">
        <v>10390684.85</v>
      </c>
      <c r="C111" s="196">
        <v>10247065.83</v>
      </c>
      <c r="K111" s="130"/>
    </row>
    <row r="112" spans="1:11" ht="35.25" thickBot="1">
      <c r="A112" s="266" t="s">
        <v>259</v>
      </c>
      <c r="B112" s="197">
        <v>40505321.25</v>
      </c>
      <c r="C112" s="197">
        <v>41559793.810000002</v>
      </c>
      <c r="K112" s="130"/>
    </row>
    <row r="113" spans="1:11" ht="18" thickBot="1">
      <c r="A113" s="153"/>
      <c r="B113" s="154">
        <f>SUM(B111:B112)</f>
        <v>50896006.100000001</v>
      </c>
      <c r="C113" s="154">
        <f>SUM(C111:C112)</f>
        <v>51806859.640000001</v>
      </c>
      <c r="K113" s="130"/>
    </row>
    <row r="114" spans="1:11" ht="20.25" customHeight="1">
      <c r="A114" s="568"/>
      <c r="B114" s="568"/>
      <c r="C114" s="568"/>
      <c r="D114" s="568"/>
      <c r="E114" s="568"/>
      <c r="F114" s="568"/>
    </row>
    <row r="115" spans="1:11" ht="20.25" customHeight="1">
      <c r="A115" s="133"/>
      <c r="B115" s="133"/>
      <c r="C115" s="133"/>
      <c r="D115" s="133"/>
      <c r="E115" s="133"/>
      <c r="F115" s="133"/>
    </row>
    <row r="116" spans="1:11">
      <c r="A116" s="133"/>
    </row>
    <row r="117" spans="1:11">
      <c r="A117" s="146" t="s">
        <v>261</v>
      </c>
    </row>
    <row r="118" spans="1:11">
      <c r="A118" s="146"/>
    </row>
    <row r="119" spans="1:11">
      <c r="A119" s="146"/>
      <c r="B119" s="149" t="s">
        <v>454</v>
      </c>
      <c r="C119" s="149" t="s">
        <v>453</v>
      </c>
      <c r="K119" s="130"/>
    </row>
    <row r="120" spans="1:11">
      <c r="A120" s="150" t="s">
        <v>257</v>
      </c>
      <c r="B120" s="314">
        <v>1095847.73</v>
      </c>
      <c r="C120" s="314">
        <v>1096787.42</v>
      </c>
      <c r="D120" s="131"/>
      <c r="E120" s="155"/>
      <c r="K120" s="130"/>
    </row>
    <row r="121" spans="1:11">
      <c r="A121" s="134" t="s">
        <v>262</v>
      </c>
      <c r="B121" s="158">
        <v>814863.81</v>
      </c>
      <c r="C121" s="158">
        <v>918031.29</v>
      </c>
      <c r="K121" s="130"/>
    </row>
    <row r="122" spans="1:11">
      <c r="A122" s="134" t="s">
        <v>263</v>
      </c>
      <c r="B122" s="158">
        <v>1737178.2400000002</v>
      </c>
      <c r="C122" s="158">
        <v>1919606.92</v>
      </c>
      <c r="K122" s="130"/>
    </row>
    <row r="123" spans="1:11">
      <c r="A123" s="134" t="s">
        <v>264</v>
      </c>
      <c r="B123" s="158">
        <v>3566596.71</v>
      </c>
      <c r="C123" s="158">
        <v>2496706.4</v>
      </c>
      <c r="K123" s="130"/>
    </row>
    <row r="124" spans="1:11">
      <c r="A124" s="134" t="s">
        <v>265</v>
      </c>
      <c r="B124" s="158">
        <v>1343836.3499999999</v>
      </c>
      <c r="C124" s="158">
        <v>1177707.26</v>
      </c>
      <c r="K124" s="130"/>
    </row>
    <row r="125" spans="1:11">
      <c r="A125" s="278" t="s">
        <v>266</v>
      </c>
      <c r="B125" s="158">
        <v>688590.73</v>
      </c>
      <c r="C125" s="158">
        <v>163585.29</v>
      </c>
      <c r="D125" s="278"/>
      <c r="E125" s="278"/>
      <c r="F125" s="278"/>
      <c r="G125" s="278"/>
      <c r="H125" s="278"/>
      <c r="I125" s="278"/>
      <c r="J125" s="278"/>
      <c r="K125" s="130"/>
    </row>
    <row r="126" spans="1:11">
      <c r="A126" s="134" t="s">
        <v>267</v>
      </c>
      <c r="B126" s="158">
        <v>65582.77</v>
      </c>
      <c r="C126" s="158">
        <v>375310.82</v>
      </c>
      <c r="D126" s="140"/>
      <c r="K126" s="130"/>
    </row>
    <row r="127" spans="1:11" ht="18" thickBot="1">
      <c r="A127" s="134" t="s">
        <v>268</v>
      </c>
      <c r="B127" s="159">
        <v>727433.7300000001</v>
      </c>
      <c r="C127" s="159">
        <v>1756309.77</v>
      </c>
      <c r="K127" s="130"/>
    </row>
    <row r="128" spans="1:11" ht="18" customHeight="1" thickBot="1">
      <c r="B128" s="160">
        <f>SUM(B120:B127)</f>
        <v>10039930.07</v>
      </c>
      <c r="C128" s="160">
        <f>SUM(C120:C127)</f>
        <v>9904045.1699999999</v>
      </c>
      <c r="K128" s="130"/>
    </row>
    <row r="129" spans="1:11" ht="18" customHeight="1">
      <c r="A129" s="137"/>
      <c r="B129" s="137"/>
      <c r="C129" s="137"/>
      <c r="D129" s="137"/>
      <c r="E129" s="137"/>
      <c r="F129" s="137"/>
      <c r="G129" s="137"/>
      <c r="H129" s="137"/>
      <c r="I129" s="137"/>
      <c r="J129" s="137"/>
    </row>
    <row r="130" spans="1:11" ht="37.5" customHeight="1">
      <c r="A130" s="571" t="s">
        <v>407</v>
      </c>
      <c r="B130" s="571"/>
      <c r="C130" s="571"/>
      <c r="D130" s="571"/>
      <c r="E130" s="571"/>
      <c r="F130" s="571"/>
      <c r="G130" s="571"/>
      <c r="H130" s="571"/>
      <c r="I130" s="571"/>
      <c r="J130" s="571"/>
    </row>
    <row r="131" spans="1:11" ht="18" customHeight="1">
      <c r="A131" s="137"/>
      <c r="B131" s="137"/>
      <c r="C131" s="137"/>
      <c r="D131" s="137"/>
      <c r="E131" s="137"/>
      <c r="F131" s="137"/>
      <c r="G131" s="137"/>
      <c r="H131" s="137"/>
      <c r="I131" s="137"/>
      <c r="J131" s="137"/>
    </row>
    <row r="132" spans="1:11" ht="18" customHeight="1">
      <c r="A132" s="137"/>
      <c r="B132" s="137"/>
      <c r="C132" s="137"/>
      <c r="D132" s="137"/>
      <c r="E132" s="137"/>
      <c r="F132" s="137"/>
      <c r="G132" s="137"/>
      <c r="H132" s="137"/>
      <c r="I132" s="137"/>
      <c r="J132" s="137"/>
    </row>
    <row r="133" spans="1:11">
      <c r="A133" s="146" t="s">
        <v>269</v>
      </c>
    </row>
    <row r="134" spans="1:11">
      <c r="A134" s="146"/>
    </row>
    <row r="135" spans="1:11">
      <c r="A135" s="157"/>
      <c r="B135" s="149" t="s">
        <v>454</v>
      </c>
      <c r="C135" s="149" t="s">
        <v>453</v>
      </c>
      <c r="K135" s="130"/>
    </row>
    <row r="136" spans="1:11" ht="34.5">
      <c r="A136" s="266" t="s">
        <v>428</v>
      </c>
      <c r="B136" s="131">
        <v>1656150.41</v>
      </c>
      <c r="C136" s="131">
        <v>2119431</v>
      </c>
      <c r="K136" s="130"/>
    </row>
    <row r="137" spans="1:11">
      <c r="A137" s="157" t="s">
        <v>270</v>
      </c>
      <c r="B137" s="131">
        <v>5477426.0099999998</v>
      </c>
      <c r="C137" s="131">
        <v>4857728</v>
      </c>
      <c r="F137" s="155"/>
      <c r="K137" s="130"/>
    </row>
    <row r="138" spans="1:11" ht="18" thickBot="1">
      <c r="A138" s="150" t="s">
        <v>271</v>
      </c>
      <c r="B138" s="152">
        <v>658331.54</v>
      </c>
      <c r="C138" s="152">
        <v>2802738.27</v>
      </c>
      <c r="K138" s="130"/>
    </row>
    <row r="139" spans="1:11" ht="18" thickBot="1">
      <c r="A139" s="153"/>
      <c r="B139" s="154">
        <f>B136+B137+B138</f>
        <v>7791907.96</v>
      </c>
      <c r="C139" s="154">
        <f>C136+C137+C138</f>
        <v>9779897.2699999996</v>
      </c>
      <c r="K139" s="130"/>
    </row>
    <row r="140" spans="1:11">
      <c r="A140" s="146"/>
    </row>
    <row r="141" spans="1:11">
      <c r="A141" s="146"/>
    </row>
    <row r="142" spans="1:11">
      <c r="A142" s="146"/>
    </row>
    <row r="143" spans="1:11">
      <c r="A143" s="371" t="s">
        <v>499</v>
      </c>
    </row>
    <row r="145" spans="1:11">
      <c r="A145" s="157"/>
      <c r="B145" s="149" t="s">
        <v>454</v>
      </c>
      <c r="C145" s="149" t="s">
        <v>453</v>
      </c>
      <c r="K145" s="130"/>
    </row>
    <row r="146" spans="1:11">
      <c r="A146" s="157" t="s">
        <v>272</v>
      </c>
      <c r="B146" s="131">
        <v>65438444.909999996</v>
      </c>
      <c r="C146" s="131">
        <v>85901424.510000005</v>
      </c>
      <c r="K146" s="130"/>
    </row>
    <row r="147" spans="1:11">
      <c r="A147" s="157" t="s">
        <v>273</v>
      </c>
      <c r="B147" s="131">
        <v>709157.48</v>
      </c>
      <c r="C147" s="131">
        <v>1207483.8899999999</v>
      </c>
      <c r="K147" s="130"/>
    </row>
    <row r="148" spans="1:11" ht="18" thickBot="1">
      <c r="A148" s="150" t="s">
        <v>274</v>
      </c>
      <c r="B148" s="152">
        <v>3528521.2800000003</v>
      </c>
      <c r="C148" s="152">
        <v>1078381.6500000001</v>
      </c>
      <c r="K148" s="130"/>
    </row>
    <row r="149" spans="1:11" ht="18" thickBot="1">
      <c r="A149" s="153"/>
      <c r="B149" s="154">
        <f>SUM(B146:B148)</f>
        <v>69676123.669999987</v>
      </c>
      <c r="C149" s="154">
        <f>SUM(C146:C148)</f>
        <v>88187290.050000012</v>
      </c>
      <c r="K149" s="130"/>
    </row>
    <row r="150" spans="1:11">
      <c r="A150" s="133"/>
      <c r="B150" s="162"/>
      <c r="C150" s="162"/>
      <c r="D150" s="162"/>
    </row>
    <row r="152" spans="1:11">
      <c r="A152" s="571" t="s">
        <v>275</v>
      </c>
      <c r="B152" s="571"/>
      <c r="C152" s="571"/>
      <c r="D152" s="571"/>
      <c r="E152" s="571"/>
      <c r="F152" s="571"/>
      <c r="G152" s="571"/>
      <c r="H152" s="571"/>
      <c r="I152" s="571"/>
      <c r="J152" s="571"/>
    </row>
    <row r="153" spans="1:11" ht="17.25" customHeight="1">
      <c r="A153" s="571" t="s">
        <v>503</v>
      </c>
      <c r="B153" s="571"/>
      <c r="C153" s="571"/>
      <c r="D153" s="571"/>
      <c r="E153" s="571"/>
      <c r="F153" s="571"/>
      <c r="G153" s="571"/>
      <c r="H153" s="571"/>
      <c r="I153" s="571"/>
      <c r="J153" s="571"/>
    </row>
    <row r="154" spans="1:11">
      <c r="A154" s="137"/>
      <c r="B154" s="137"/>
      <c r="C154" s="137"/>
      <c r="D154" s="137"/>
      <c r="E154" s="137"/>
      <c r="F154" s="137"/>
      <c r="G154" s="137"/>
      <c r="H154" s="137"/>
      <c r="I154" s="137"/>
      <c r="J154" s="137"/>
    </row>
    <row r="155" spans="1:11">
      <c r="A155" s="146"/>
    </row>
    <row r="156" spans="1:11">
      <c r="A156" s="130"/>
      <c r="B156" s="140"/>
      <c r="C156" s="140"/>
      <c r="D156" s="140"/>
      <c r="E156" s="140"/>
      <c r="F156" s="140"/>
      <c r="G156" s="140"/>
      <c r="H156" s="140"/>
      <c r="I156" s="140"/>
      <c r="J156" s="140"/>
      <c r="K156" s="308"/>
    </row>
    <row r="157" spans="1:11">
      <c r="A157" s="130"/>
      <c r="B157" s="140"/>
      <c r="C157" s="140"/>
      <c r="D157" s="140"/>
      <c r="E157" s="140"/>
      <c r="F157" s="140"/>
      <c r="G157" s="140"/>
      <c r="H157" s="140"/>
      <c r="I157" s="140"/>
      <c r="J157" s="140"/>
      <c r="K157" s="308"/>
    </row>
    <row r="158" spans="1:11">
      <c r="A158" s="302" t="s">
        <v>276</v>
      </c>
      <c r="B158" s="144"/>
      <c r="C158" s="144"/>
      <c r="D158" s="144"/>
      <c r="E158" s="144"/>
      <c r="F158" s="144"/>
      <c r="G158" s="140"/>
      <c r="H158" s="140"/>
      <c r="I158" s="140"/>
      <c r="J158" s="140"/>
      <c r="K158" s="308"/>
    </row>
    <row r="159" spans="1:11">
      <c r="A159" s="305"/>
      <c r="B159" s="144"/>
      <c r="C159" s="144"/>
      <c r="D159" s="144"/>
      <c r="E159" s="144"/>
      <c r="F159" s="144"/>
      <c r="G159" s="140"/>
      <c r="H159" s="140"/>
      <c r="I159" s="140"/>
      <c r="J159" s="140"/>
      <c r="K159" s="308"/>
    </row>
    <row r="160" spans="1:11" ht="34.5">
      <c r="A160" s="306"/>
      <c r="B160" s="307" t="s">
        <v>277</v>
      </c>
      <c r="C160" s="307" t="s">
        <v>278</v>
      </c>
      <c r="D160" s="205" t="s">
        <v>279</v>
      </c>
      <c r="E160" s="205" t="s">
        <v>280</v>
      </c>
      <c r="F160" s="307" t="s">
        <v>281</v>
      </c>
      <c r="G160" s="140"/>
      <c r="H160" s="140"/>
      <c r="I160" s="140"/>
      <c r="J160" s="140"/>
      <c r="K160" s="308"/>
    </row>
    <row r="161" spans="1:11" ht="18" thickBot="1">
      <c r="A161" s="583" t="s">
        <v>282</v>
      </c>
      <c r="B161" s="583"/>
      <c r="C161" s="583"/>
      <c r="D161" s="583"/>
      <c r="E161" s="583"/>
      <c r="F161" s="583"/>
      <c r="G161" s="140"/>
      <c r="H161" s="140"/>
      <c r="I161" s="140"/>
      <c r="J161" s="140"/>
      <c r="K161" s="308"/>
    </row>
    <row r="162" spans="1:11" ht="18" thickBot="1">
      <c r="A162" s="302" t="s">
        <v>283</v>
      </c>
      <c r="B162" s="206">
        <v>8187690</v>
      </c>
      <c r="C162" s="206">
        <v>74832491.329999998</v>
      </c>
      <c r="D162" s="206">
        <v>3767834.25</v>
      </c>
      <c r="E162" s="327"/>
      <c r="F162" s="206">
        <f>B162+C162+D162</f>
        <v>86788015.579999998</v>
      </c>
      <c r="G162" s="140"/>
      <c r="H162" s="140"/>
      <c r="I162" s="140"/>
      <c r="J162" s="140"/>
      <c r="K162" s="308"/>
    </row>
    <row r="163" spans="1:11">
      <c r="A163" s="308" t="s">
        <v>141</v>
      </c>
      <c r="B163" s="308"/>
      <c r="C163" s="158">
        <v>924069</v>
      </c>
      <c r="D163" s="308"/>
      <c r="E163" s="308"/>
      <c r="F163" s="158">
        <f>SUM(B163:E163)</f>
        <v>924069</v>
      </c>
      <c r="G163" s="140"/>
      <c r="H163" s="140"/>
      <c r="I163" s="140"/>
      <c r="J163" s="140"/>
      <c r="K163" s="308"/>
    </row>
    <row r="164" spans="1:11">
      <c r="A164" s="308" t="s">
        <v>284</v>
      </c>
      <c r="B164" s="308"/>
      <c r="C164" s="308"/>
      <c r="D164" s="308"/>
      <c r="E164" s="308"/>
      <c r="F164" s="308">
        <f t="shared" ref="F164:F165" si="0">SUM(B164:E164)</f>
        <v>0</v>
      </c>
      <c r="G164" s="140"/>
      <c r="H164" s="140"/>
      <c r="I164" s="140"/>
      <c r="J164" s="140"/>
      <c r="K164" s="308"/>
    </row>
    <row r="165" spans="1:11" ht="18" thickBot="1">
      <c r="A165" s="308" t="s">
        <v>285</v>
      </c>
      <c r="B165" s="308"/>
      <c r="C165" s="308"/>
      <c r="D165" s="308"/>
      <c r="E165" s="308"/>
      <c r="F165" s="308">
        <f t="shared" si="0"/>
        <v>0</v>
      </c>
      <c r="G165" s="140"/>
      <c r="H165" s="140"/>
      <c r="I165" s="140"/>
      <c r="J165" s="140"/>
      <c r="K165" s="308"/>
    </row>
    <row r="166" spans="1:11" ht="18" thickBot="1">
      <c r="A166" s="302" t="s">
        <v>439</v>
      </c>
      <c r="B166" s="206">
        <f>SUM(B162:B165)</f>
        <v>8187690</v>
      </c>
      <c r="C166" s="206">
        <f t="shared" ref="C166:F166" si="1">SUM(C162:C165)</f>
        <v>75756560.329999998</v>
      </c>
      <c r="D166" s="206">
        <f t="shared" si="1"/>
        <v>3767834.25</v>
      </c>
      <c r="E166" s="328">
        <f t="shared" si="1"/>
        <v>0</v>
      </c>
      <c r="F166" s="206">
        <f t="shared" si="1"/>
        <v>87712084.579999998</v>
      </c>
      <c r="G166" s="140"/>
      <c r="H166" s="140"/>
      <c r="I166" s="140"/>
      <c r="J166" s="140"/>
      <c r="K166" s="308"/>
    </row>
    <row r="167" spans="1:11">
      <c r="A167" s="304"/>
      <c r="B167" s="165"/>
      <c r="C167" s="165"/>
      <c r="D167" s="165"/>
      <c r="E167" s="165"/>
      <c r="F167" s="304"/>
      <c r="G167" s="140"/>
      <c r="H167" s="140"/>
      <c r="I167" s="140"/>
      <c r="J167" s="140"/>
      <c r="K167" s="308"/>
    </row>
    <row r="168" spans="1:11" ht="18" thickBot="1">
      <c r="A168" s="583" t="s">
        <v>286</v>
      </c>
      <c r="B168" s="583"/>
      <c r="C168" s="583"/>
      <c r="D168" s="583"/>
      <c r="E168" s="583"/>
      <c r="F168" s="583"/>
      <c r="G168" s="140"/>
      <c r="H168" s="140"/>
      <c r="I168" s="140"/>
      <c r="J168" s="140"/>
      <c r="K168" s="308"/>
    </row>
    <row r="169" spans="1:11" ht="18" thickBot="1">
      <c r="A169" s="302" t="s">
        <v>283</v>
      </c>
      <c r="B169" s="206">
        <v>1112523</v>
      </c>
      <c r="C169" s="206">
        <v>41535113</v>
      </c>
      <c r="D169" s="206">
        <v>2504408.2000000002</v>
      </c>
      <c r="E169" s="327"/>
      <c r="F169" s="206">
        <f>B169+C169+D169</f>
        <v>45152044.200000003</v>
      </c>
      <c r="G169" s="140"/>
      <c r="H169" s="140"/>
      <c r="I169" s="140"/>
      <c r="J169" s="140"/>
      <c r="K169" s="308"/>
    </row>
    <row r="170" spans="1:11">
      <c r="A170" s="308" t="s">
        <v>287</v>
      </c>
      <c r="B170" s="158">
        <v>272651</v>
      </c>
      <c r="C170" s="158">
        <v>9412513</v>
      </c>
      <c r="D170" s="158">
        <v>705522</v>
      </c>
      <c r="E170" s="308"/>
      <c r="F170" s="158">
        <f t="shared" ref="F170:F171" si="2">SUM(B170:E170)</f>
        <v>10390686</v>
      </c>
      <c r="G170" s="140"/>
      <c r="H170" s="140"/>
      <c r="I170" s="140"/>
      <c r="J170" s="140"/>
      <c r="K170" s="308"/>
    </row>
    <row r="171" spans="1:11" ht="18" thickBot="1">
      <c r="A171" s="308" t="s">
        <v>285</v>
      </c>
      <c r="B171" s="207"/>
      <c r="C171" s="207"/>
      <c r="D171" s="207"/>
      <c r="E171" s="207"/>
      <c r="F171" s="207">
        <f t="shared" si="2"/>
        <v>0</v>
      </c>
      <c r="G171" s="140"/>
      <c r="H171" s="140"/>
      <c r="I171" s="140"/>
      <c r="J171" s="140"/>
      <c r="K171" s="308"/>
    </row>
    <row r="172" spans="1:11" ht="18" thickBot="1">
      <c r="A172" s="302" t="s">
        <v>440</v>
      </c>
      <c r="B172" s="206">
        <f>SUM(B169:B171)</f>
        <v>1385174</v>
      </c>
      <c r="C172" s="206">
        <f t="shared" ref="C172:F172" si="3">SUM(C169:C171)</f>
        <v>50947626</v>
      </c>
      <c r="D172" s="206">
        <f t="shared" si="3"/>
        <v>3209930.2</v>
      </c>
      <c r="E172" s="206">
        <f t="shared" si="3"/>
        <v>0</v>
      </c>
      <c r="F172" s="206">
        <f t="shared" si="3"/>
        <v>55542730.200000003</v>
      </c>
      <c r="G172" s="140"/>
      <c r="H172" s="140"/>
      <c r="I172" s="140"/>
      <c r="J172" s="140"/>
      <c r="K172" s="308"/>
    </row>
    <row r="173" spans="1:11">
      <c r="A173" s="304"/>
      <c r="B173" s="304"/>
      <c r="C173" s="304"/>
      <c r="D173" s="304"/>
      <c r="E173" s="304"/>
      <c r="F173" s="304"/>
      <c r="G173" s="140"/>
      <c r="H173" s="140"/>
      <c r="I173" s="140"/>
      <c r="J173" s="140"/>
      <c r="K173" s="308"/>
    </row>
    <row r="174" spans="1:11" ht="35.25" thickBot="1">
      <c r="A174" s="329" t="s">
        <v>288</v>
      </c>
      <c r="B174" s="308"/>
      <c r="C174" s="308"/>
      <c r="D174" s="308"/>
      <c r="E174" s="308"/>
      <c r="F174" s="308"/>
      <c r="G174" s="140"/>
      <c r="H174" s="140"/>
      <c r="I174" s="140"/>
      <c r="J174" s="140"/>
      <c r="K174" s="308"/>
    </row>
    <row r="175" spans="1:11" ht="18" thickBot="1">
      <c r="A175" s="302" t="s">
        <v>441</v>
      </c>
      <c r="B175" s="206">
        <f>B166-B172</f>
        <v>6802516</v>
      </c>
      <c r="C175" s="206">
        <f t="shared" ref="C175:F175" si="4">C166-C172</f>
        <v>24808934.329999998</v>
      </c>
      <c r="D175" s="206">
        <f t="shared" si="4"/>
        <v>557904.04999999981</v>
      </c>
      <c r="E175" s="206">
        <f t="shared" si="4"/>
        <v>0</v>
      </c>
      <c r="F175" s="206">
        <f t="shared" si="4"/>
        <v>32169354.379999995</v>
      </c>
      <c r="G175" s="140"/>
      <c r="H175" s="140"/>
      <c r="I175" s="140"/>
      <c r="J175" s="140"/>
      <c r="K175" s="308"/>
    </row>
    <row r="176" spans="1:11">
      <c r="A176" s="302"/>
      <c r="B176" s="176"/>
      <c r="C176" s="176"/>
      <c r="D176" s="176"/>
      <c r="E176" s="176"/>
      <c r="F176" s="176"/>
      <c r="G176" s="140"/>
      <c r="H176" s="140"/>
      <c r="I176" s="140"/>
      <c r="J176" s="140"/>
      <c r="K176" s="308"/>
    </row>
    <row r="177" spans="1:11">
      <c r="A177" s="302"/>
      <c r="B177" s="176"/>
      <c r="C177" s="176"/>
      <c r="D177" s="176"/>
      <c r="E177" s="176"/>
      <c r="F177" s="176"/>
      <c r="G177" s="140"/>
      <c r="H177" s="140"/>
      <c r="I177" s="140"/>
      <c r="J177" s="140"/>
      <c r="K177" s="308"/>
    </row>
    <row r="178" spans="1:11">
      <c r="A178" s="146"/>
      <c r="B178" s="176"/>
      <c r="C178" s="176"/>
      <c r="D178" s="176"/>
      <c r="E178" s="176"/>
      <c r="F178" s="176"/>
      <c r="G178" s="140"/>
      <c r="H178" s="140"/>
      <c r="I178" s="140"/>
      <c r="J178" s="140"/>
    </row>
    <row r="179" spans="1:11">
      <c r="A179" s="133"/>
      <c r="B179" s="144"/>
      <c r="C179" s="144"/>
      <c r="D179" s="144"/>
      <c r="E179" s="144"/>
      <c r="F179" s="144"/>
      <c r="G179" s="140"/>
      <c r="H179" s="140"/>
      <c r="I179" s="140"/>
      <c r="J179" s="140"/>
    </row>
    <row r="180" spans="1:11">
      <c r="A180" s="165"/>
      <c r="B180" s="140"/>
      <c r="C180" s="140"/>
      <c r="D180" s="140"/>
      <c r="E180" s="140"/>
      <c r="F180" s="140"/>
      <c r="G180" s="140"/>
      <c r="H180" s="140"/>
      <c r="I180" s="140"/>
      <c r="J180" s="140"/>
    </row>
    <row r="181" spans="1:11">
      <c r="A181" s="146" t="s">
        <v>289</v>
      </c>
      <c r="B181" s="140"/>
      <c r="C181" s="140"/>
      <c r="D181" s="140"/>
      <c r="E181" s="140"/>
      <c r="F181" s="140"/>
      <c r="G181" s="140"/>
      <c r="H181" s="140"/>
      <c r="I181" s="140"/>
      <c r="J181" s="140"/>
    </row>
    <row r="182" spans="1:11">
      <c r="A182" s="146"/>
      <c r="B182" s="140"/>
      <c r="C182" s="140"/>
      <c r="D182" s="140"/>
      <c r="E182" s="140"/>
      <c r="F182" s="140"/>
      <c r="G182" s="140"/>
      <c r="H182" s="140"/>
      <c r="I182" s="140"/>
      <c r="J182" s="140"/>
    </row>
    <row r="183" spans="1:11">
      <c r="A183" s="302"/>
      <c r="B183" s="166"/>
      <c r="C183" s="166"/>
      <c r="D183" s="166"/>
      <c r="E183" s="166"/>
      <c r="F183" s="166"/>
      <c r="G183" s="166"/>
      <c r="H183" s="166"/>
      <c r="I183" s="166"/>
      <c r="J183" s="166"/>
      <c r="K183" s="167"/>
    </row>
    <row r="184" spans="1:11" ht="34.5">
      <c r="A184" s="330"/>
      <c r="B184" s="205" t="s">
        <v>290</v>
      </c>
      <c r="C184" s="205" t="s">
        <v>291</v>
      </c>
      <c r="D184" s="205" t="s">
        <v>292</v>
      </c>
      <c r="E184" s="205" t="s">
        <v>293</v>
      </c>
      <c r="F184" s="205" t="s">
        <v>294</v>
      </c>
      <c r="G184" s="205" t="s">
        <v>280</v>
      </c>
      <c r="H184" s="205" t="s">
        <v>281</v>
      </c>
      <c r="I184" s="166"/>
      <c r="J184" s="166"/>
      <c r="K184" s="167"/>
    </row>
    <row r="185" spans="1:11">
      <c r="A185" s="331" t="s">
        <v>282</v>
      </c>
      <c r="B185" s="332"/>
      <c r="C185" s="332"/>
      <c r="D185" s="332"/>
      <c r="E185" s="332"/>
      <c r="F185" s="332"/>
      <c r="G185" s="332"/>
      <c r="H185" s="332"/>
      <c r="I185" s="166"/>
      <c r="J185" s="166"/>
      <c r="K185" s="167"/>
    </row>
    <row r="186" spans="1:11" ht="18" thickBot="1">
      <c r="A186" s="333" t="s">
        <v>283</v>
      </c>
      <c r="B186" s="334">
        <v>23269</v>
      </c>
      <c r="C186" s="334">
        <v>16514322</v>
      </c>
      <c r="D186" s="334">
        <v>434020009</v>
      </c>
      <c r="E186" s="334">
        <v>89867.21</v>
      </c>
      <c r="F186" s="334">
        <v>46822.23</v>
      </c>
      <c r="G186" s="334">
        <v>55032453</v>
      </c>
      <c r="H186" s="334">
        <f>B186+C186+D186+E186+F186+G186</f>
        <v>505726742.44</v>
      </c>
      <c r="I186" s="166"/>
      <c r="J186" s="167"/>
      <c r="K186" s="130"/>
    </row>
    <row r="187" spans="1:11">
      <c r="A187" s="335" t="s">
        <v>141</v>
      </c>
      <c r="B187" s="336"/>
      <c r="C187" s="336"/>
      <c r="D187" s="336">
        <f>5228120-34426</f>
        <v>5193694</v>
      </c>
      <c r="E187" s="336">
        <v>252772</v>
      </c>
      <c r="F187" s="336"/>
      <c r="G187" s="336">
        <v>22468933</v>
      </c>
      <c r="H187" s="336">
        <f>SUM(B187:G187)</f>
        <v>27915399</v>
      </c>
      <c r="I187" s="337"/>
      <c r="J187" s="167"/>
      <c r="K187" s="130"/>
    </row>
    <row r="188" spans="1:11">
      <c r="A188" s="338" t="s">
        <v>284</v>
      </c>
      <c r="B188" s="336"/>
      <c r="C188" s="336"/>
      <c r="D188" s="336">
        <v>35597319</v>
      </c>
      <c r="E188" s="336"/>
      <c r="F188" s="336"/>
      <c r="G188" s="336">
        <v>-35597319</v>
      </c>
      <c r="H188" s="339">
        <f t="shared" ref="H188:H189" si="5">SUM(B188:G188)</f>
        <v>0</v>
      </c>
      <c r="I188" s="166"/>
      <c r="J188" s="167"/>
      <c r="K188" s="130"/>
    </row>
    <row r="189" spans="1:11" ht="18" thickBot="1">
      <c r="A189" s="338" t="s">
        <v>295</v>
      </c>
      <c r="B189" s="340"/>
      <c r="C189" s="340"/>
      <c r="D189" s="340">
        <v>-534910</v>
      </c>
      <c r="E189" s="340">
        <v>-216584</v>
      </c>
      <c r="F189" s="340"/>
      <c r="G189" s="340"/>
      <c r="H189" s="341">
        <f t="shared" si="5"/>
        <v>-751494</v>
      </c>
      <c r="I189" s="166"/>
      <c r="J189" s="167"/>
      <c r="K189" s="130"/>
    </row>
    <row r="190" spans="1:11" ht="18" thickBot="1">
      <c r="A190" s="333" t="s">
        <v>442</v>
      </c>
      <c r="B190" s="342">
        <f>SUM(B186:B189)</f>
        <v>23269</v>
      </c>
      <c r="C190" s="342">
        <f t="shared" ref="C190:H190" si="6">SUM(C186:C189)</f>
        <v>16514322</v>
      </c>
      <c r="D190" s="342">
        <f t="shared" si="6"/>
        <v>474276112</v>
      </c>
      <c r="E190" s="342">
        <f t="shared" si="6"/>
        <v>126055.21000000002</v>
      </c>
      <c r="F190" s="342">
        <f t="shared" si="6"/>
        <v>46822.23</v>
      </c>
      <c r="G190" s="342">
        <f t="shared" si="6"/>
        <v>41904067</v>
      </c>
      <c r="H190" s="342">
        <f t="shared" si="6"/>
        <v>532890647.44</v>
      </c>
      <c r="I190" s="166"/>
      <c r="J190" s="167"/>
      <c r="K190" s="130"/>
    </row>
    <row r="191" spans="1:11">
      <c r="A191" s="333"/>
      <c r="B191" s="343"/>
      <c r="C191" s="343"/>
      <c r="D191" s="343"/>
      <c r="E191" s="343"/>
      <c r="F191" s="343"/>
      <c r="G191" s="343"/>
      <c r="H191" s="343"/>
      <c r="I191" s="166"/>
      <c r="J191" s="167"/>
      <c r="K191" s="130"/>
    </row>
    <row r="192" spans="1:11">
      <c r="A192" s="344" t="s">
        <v>286</v>
      </c>
      <c r="B192" s="345"/>
      <c r="C192" s="345"/>
      <c r="D192" s="345"/>
      <c r="E192" s="345"/>
      <c r="F192" s="345"/>
      <c r="G192" s="345"/>
      <c r="H192" s="345"/>
      <c r="I192" s="166"/>
      <c r="J192" s="166"/>
      <c r="K192" s="167"/>
    </row>
    <row r="193" spans="1:11" ht="18" thickBot="1">
      <c r="A193" s="333" t="s">
        <v>283</v>
      </c>
      <c r="B193" s="334">
        <v>0</v>
      </c>
      <c r="C193" s="334">
        <v>1803251.57</v>
      </c>
      <c r="D193" s="334">
        <v>115543813</v>
      </c>
      <c r="E193" s="334">
        <v>55023</v>
      </c>
      <c r="F193" s="334">
        <v>0</v>
      </c>
      <c r="G193" s="334">
        <v>0</v>
      </c>
      <c r="H193" s="334">
        <v>117402087</v>
      </c>
      <c r="I193" s="166"/>
      <c r="J193" s="166"/>
      <c r="K193" s="167"/>
    </row>
    <row r="194" spans="1:11">
      <c r="A194" s="346" t="s">
        <v>287</v>
      </c>
      <c r="B194" s="341"/>
      <c r="C194" s="341">
        <v>412858</v>
      </c>
      <c r="D194" s="341">
        <v>40088511</v>
      </c>
      <c r="E194" s="341">
        <v>17974</v>
      </c>
      <c r="F194" s="341"/>
      <c r="G194" s="341"/>
      <c r="H194" s="341">
        <f>SUM(B194:G194)</f>
        <v>40519343</v>
      </c>
      <c r="I194" s="337"/>
      <c r="J194" s="166"/>
      <c r="K194" s="167"/>
    </row>
    <row r="195" spans="1:11">
      <c r="A195" s="346" t="s">
        <v>295</v>
      </c>
      <c r="B195" s="341"/>
      <c r="C195" s="341"/>
      <c r="D195" s="341">
        <v>-76915</v>
      </c>
      <c r="E195" s="341"/>
      <c r="F195" s="341"/>
      <c r="G195" s="341"/>
      <c r="H195" s="341">
        <f>SUM(B195:G195)</f>
        <v>-76915</v>
      </c>
      <c r="I195" s="337"/>
      <c r="J195" s="166"/>
      <c r="K195" s="167"/>
    </row>
    <row r="196" spans="1:11" ht="18" thickBot="1">
      <c r="A196" s="344" t="s">
        <v>440</v>
      </c>
      <c r="B196" s="347">
        <f>SUM(B193:B195)</f>
        <v>0</v>
      </c>
      <c r="C196" s="347">
        <f t="shared" ref="C196:H196" si="7">SUM(C193:C195)</f>
        <v>2216109.5700000003</v>
      </c>
      <c r="D196" s="347">
        <f t="shared" si="7"/>
        <v>155555409</v>
      </c>
      <c r="E196" s="347">
        <f t="shared" si="7"/>
        <v>72997</v>
      </c>
      <c r="F196" s="347">
        <f t="shared" si="7"/>
        <v>0</v>
      </c>
      <c r="G196" s="347">
        <f t="shared" si="7"/>
        <v>0</v>
      </c>
      <c r="H196" s="347">
        <f t="shared" si="7"/>
        <v>157844515</v>
      </c>
      <c r="I196" s="337"/>
      <c r="J196" s="166"/>
      <c r="K196" s="167"/>
    </row>
    <row r="197" spans="1:11">
      <c r="A197" s="335"/>
      <c r="B197" s="345"/>
      <c r="C197" s="345"/>
      <c r="D197" s="345"/>
      <c r="E197" s="345"/>
      <c r="F197" s="345"/>
      <c r="G197" s="345"/>
      <c r="H197" s="345"/>
      <c r="I197" s="166"/>
      <c r="J197" s="166"/>
      <c r="K197" s="167"/>
    </row>
    <row r="198" spans="1:11" ht="34.5">
      <c r="A198" s="333" t="s">
        <v>296</v>
      </c>
      <c r="B198" s="345"/>
      <c r="C198" s="345"/>
      <c r="D198" s="345"/>
      <c r="E198" s="345"/>
      <c r="F198" s="345"/>
      <c r="G198" s="345"/>
      <c r="H198" s="345"/>
      <c r="I198" s="166"/>
      <c r="J198" s="166"/>
      <c r="K198" s="348"/>
    </row>
    <row r="199" spans="1:11" ht="18" thickBot="1">
      <c r="A199" s="333" t="s">
        <v>443</v>
      </c>
      <c r="B199" s="334">
        <f>B190-B196</f>
        <v>23269</v>
      </c>
      <c r="C199" s="334">
        <f t="shared" ref="C199:H199" si="8">C190-C196</f>
        <v>14298212.43</v>
      </c>
      <c r="D199" s="334">
        <f t="shared" si="8"/>
        <v>318720703</v>
      </c>
      <c r="E199" s="334">
        <f t="shared" si="8"/>
        <v>53058.210000000021</v>
      </c>
      <c r="F199" s="334">
        <f t="shared" si="8"/>
        <v>46822.23</v>
      </c>
      <c r="G199" s="334">
        <f t="shared" si="8"/>
        <v>41904067</v>
      </c>
      <c r="H199" s="334">
        <f t="shared" si="8"/>
        <v>375046132.44</v>
      </c>
      <c r="I199" s="166"/>
      <c r="J199" s="166"/>
      <c r="K199" s="167"/>
    </row>
    <row r="200" spans="1:11">
      <c r="A200" s="168"/>
      <c r="B200" s="169"/>
      <c r="C200" s="170"/>
      <c r="D200" s="170"/>
      <c r="E200" s="170"/>
      <c r="F200" s="170"/>
      <c r="G200" s="170"/>
      <c r="H200" s="171"/>
      <c r="I200" s="166"/>
      <c r="J200" s="166"/>
      <c r="K200" s="167"/>
    </row>
    <row r="201" spans="1:11">
      <c r="A201" s="168"/>
      <c r="B201" s="169"/>
      <c r="C201" s="170"/>
      <c r="D201" s="170"/>
      <c r="E201" s="170"/>
      <c r="F201" s="170"/>
      <c r="G201" s="170"/>
      <c r="H201" s="171"/>
      <c r="I201" s="166"/>
      <c r="J201" s="166"/>
      <c r="K201" s="167"/>
    </row>
    <row r="202" spans="1:11">
      <c r="A202" s="145"/>
      <c r="B202" s="145"/>
      <c r="C202" s="145"/>
      <c r="D202" s="145"/>
      <c r="E202" s="145"/>
      <c r="F202" s="145"/>
      <c r="G202" s="145"/>
      <c r="H202" s="145"/>
      <c r="I202" s="145"/>
      <c r="J202" s="145"/>
    </row>
    <row r="203" spans="1:11">
      <c r="A203" s="146" t="s">
        <v>430</v>
      </c>
    </row>
    <row r="204" spans="1:11">
      <c r="A204" s="146"/>
    </row>
    <row r="205" spans="1:11">
      <c r="A205" s="157"/>
      <c r="B205" s="269">
        <v>40543</v>
      </c>
      <c r="C205" s="269">
        <v>40178</v>
      </c>
    </row>
    <row r="206" spans="1:11">
      <c r="A206" s="172" t="s">
        <v>297</v>
      </c>
      <c r="B206" s="218">
        <v>4500452.4000000004</v>
      </c>
      <c r="C206" s="218">
        <v>4155545.14</v>
      </c>
    </row>
    <row r="207" spans="1:11">
      <c r="A207" s="172" t="s">
        <v>298</v>
      </c>
      <c r="B207" s="158">
        <v>29662401.100000001</v>
      </c>
      <c r="C207" s="218">
        <v>3955883.75</v>
      </c>
      <c r="D207" s="155"/>
      <c r="E207" s="155"/>
    </row>
    <row r="208" spans="1:11" ht="18" thickBot="1">
      <c r="A208" s="172" t="s">
        <v>299</v>
      </c>
      <c r="B208" s="159">
        <v>3419538.06</v>
      </c>
      <c r="C208" s="219">
        <v>3391262.1900000004</v>
      </c>
    </row>
    <row r="209" spans="1:16384">
      <c r="A209" s="173"/>
      <c r="B209" s="174">
        <f>B206+B207+B208</f>
        <v>37582391.560000002</v>
      </c>
      <c r="C209" s="174">
        <f>C206+C207+C208</f>
        <v>11502691.080000002</v>
      </c>
    </row>
    <row r="210" spans="1:16384" ht="18" thickBot="1">
      <c r="A210" s="172" t="s">
        <v>300</v>
      </c>
      <c r="B210" s="217">
        <v>-1542641.63</v>
      </c>
      <c r="C210" s="217">
        <v>-1527115.69</v>
      </c>
    </row>
    <row r="211" spans="1:16384">
      <c r="A211" s="173"/>
      <c r="B211" s="174">
        <f>B209+B210</f>
        <v>36039749.93</v>
      </c>
      <c r="C211" s="174">
        <f>C209+C210</f>
        <v>9975575.3900000025</v>
      </c>
    </row>
    <row r="212" spans="1:16384" ht="18" thickBot="1">
      <c r="A212" s="173" t="s">
        <v>301</v>
      </c>
      <c r="B212" s="160">
        <v>18108846.449999999</v>
      </c>
      <c r="C212" s="220">
        <v>23532495.299999997</v>
      </c>
    </row>
    <row r="213" spans="1:16384">
      <c r="A213" s="173" t="s">
        <v>302</v>
      </c>
      <c r="B213" s="174">
        <f>B211+B212</f>
        <v>54148596.379999995</v>
      </c>
      <c r="C213" s="174">
        <f>C211+C212</f>
        <v>33508070.689999998</v>
      </c>
    </row>
    <row r="214" spans="1:16384" ht="18" thickBot="1">
      <c r="A214" s="173" t="s">
        <v>303</v>
      </c>
      <c r="B214" s="160">
        <v>19280993.620000001</v>
      </c>
      <c r="C214" s="220">
        <v>19280145.080000002</v>
      </c>
    </row>
    <row r="215" spans="1:16384" ht="18" thickBot="1">
      <c r="A215" s="175"/>
      <c r="B215" s="160">
        <f>B213+B214</f>
        <v>73429590</v>
      </c>
      <c r="C215" s="160">
        <f>C213+C214</f>
        <v>52788215.769999996</v>
      </c>
    </row>
    <row r="216" spans="1:16384">
      <c r="A216" s="175"/>
      <c r="B216" s="176"/>
      <c r="C216" s="176"/>
    </row>
    <row r="217" spans="1:16384">
      <c r="A217" s="571"/>
      <c r="B217" s="571"/>
      <c r="C217" s="571"/>
      <c r="D217" s="571"/>
      <c r="E217" s="571"/>
      <c r="F217" s="571"/>
      <c r="G217" s="571"/>
      <c r="H217" s="571"/>
      <c r="I217" s="571"/>
      <c r="J217" s="571"/>
    </row>
    <row r="218" spans="1:16384" ht="38.25" customHeight="1">
      <c r="A218" s="571" t="s">
        <v>507</v>
      </c>
      <c r="B218" s="571"/>
      <c r="C218" s="571"/>
      <c r="D218" s="571"/>
      <c r="E218" s="571"/>
      <c r="F218" s="571"/>
      <c r="G218" s="571"/>
      <c r="H218" s="571"/>
      <c r="I218" s="571"/>
      <c r="J218" s="571"/>
      <c r="K218" s="372"/>
    </row>
    <row r="219" spans="1:16384" ht="38.25" customHeight="1">
      <c r="A219" s="571" t="s">
        <v>500</v>
      </c>
      <c r="B219" s="571"/>
      <c r="C219" s="571"/>
      <c r="D219" s="571"/>
      <c r="E219" s="571"/>
      <c r="F219" s="571"/>
      <c r="G219" s="571"/>
      <c r="H219" s="571"/>
      <c r="I219" s="571"/>
      <c r="J219" s="571"/>
    </row>
    <row r="220" spans="1:16384" ht="20.25" customHeight="1">
      <c r="A220" s="139"/>
      <c r="B220" s="145"/>
      <c r="C220" s="145"/>
      <c r="D220" s="145"/>
      <c r="E220" s="145"/>
      <c r="F220" s="145"/>
      <c r="G220" s="145"/>
      <c r="H220" s="177"/>
      <c r="I220" s="145"/>
      <c r="J220" s="145"/>
    </row>
    <row r="221" spans="1:16384">
      <c r="A221" s="146" t="s">
        <v>304</v>
      </c>
      <c r="B221" s="165"/>
      <c r="C221" s="165"/>
      <c r="D221" s="165"/>
      <c r="E221" s="165"/>
      <c r="F221" s="165"/>
      <c r="G221" s="165"/>
      <c r="H221" s="165"/>
      <c r="I221" s="165"/>
      <c r="J221" s="145"/>
    </row>
    <row r="222" spans="1:16384">
      <c r="A222" s="139"/>
      <c r="B222" s="145"/>
      <c r="C222" s="145"/>
      <c r="D222" s="145"/>
      <c r="E222" s="145"/>
      <c r="F222" s="145"/>
      <c r="G222" s="145"/>
      <c r="H222" s="145"/>
      <c r="I222" s="145"/>
      <c r="J222" s="145"/>
    </row>
    <row r="223" spans="1:16384" ht="50.25" customHeight="1">
      <c r="A223" s="571" t="s">
        <v>501</v>
      </c>
      <c r="B223" s="571"/>
      <c r="C223" s="571"/>
      <c r="D223" s="571"/>
      <c r="E223" s="571"/>
      <c r="F223" s="571"/>
      <c r="G223" s="571"/>
      <c r="H223" s="571"/>
      <c r="I223" s="571"/>
      <c r="J223" s="571"/>
      <c r="K223" s="372"/>
    </row>
    <row r="224" spans="1:16384" ht="33.75" customHeight="1">
      <c r="A224" s="571" t="s">
        <v>504</v>
      </c>
      <c r="B224" s="571"/>
      <c r="C224" s="571"/>
      <c r="D224" s="571"/>
      <c r="E224" s="571"/>
      <c r="F224" s="571"/>
      <c r="G224" s="571"/>
      <c r="H224" s="571"/>
      <c r="I224" s="571"/>
      <c r="J224" s="571"/>
      <c r="K224" s="571"/>
      <c r="L224" s="571"/>
      <c r="M224" s="571"/>
      <c r="N224" s="571"/>
      <c r="O224" s="571"/>
      <c r="P224" s="571"/>
      <c r="Q224" s="571"/>
      <c r="R224" s="571"/>
      <c r="S224" s="571"/>
      <c r="T224" s="571"/>
      <c r="U224" s="571"/>
      <c r="V224" s="571"/>
      <c r="W224" s="571"/>
      <c r="X224" s="571"/>
      <c r="Y224" s="571"/>
      <c r="Z224" s="571"/>
      <c r="AA224" s="571"/>
      <c r="AB224" s="571"/>
      <c r="AC224" s="571"/>
      <c r="AD224" s="571"/>
      <c r="AE224" s="571"/>
      <c r="AF224" s="571"/>
      <c r="AG224" s="571"/>
      <c r="AH224" s="571"/>
      <c r="AI224" s="571"/>
      <c r="AJ224" s="571"/>
      <c r="AK224" s="571"/>
      <c r="AL224" s="571"/>
      <c r="AM224" s="571"/>
      <c r="AN224" s="571"/>
      <c r="AO224" s="571"/>
      <c r="AP224" s="571"/>
      <c r="AQ224" s="571"/>
      <c r="AR224" s="571"/>
      <c r="AS224" s="571"/>
      <c r="AT224" s="571"/>
      <c r="AU224" s="571"/>
      <c r="AV224" s="571"/>
      <c r="AW224" s="571"/>
      <c r="AX224" s="571"/>
      <c r="AY224" s="571"/>
      <c r="AZ224" s="571"/>
      <c r="BA224" s="571"/>
      <c r="BB224" s="571"/>
      <c r="BC224" s="571"/>
      <c r="BD224" s="571"/>
      <c r="BE224" s="571"/>
      <c r="BF224" s="571"/>
      <c r="BG224" s="571"/>
      <c r="BH224" s="571"/>
      <c r="BI224" s="571"/>
      <c r="BJ224" s="571"/>
      <c r="BK224" s="571"/>
      <c r="BL224" s="571"/>
      <c r="BM224" s="571"/>
      <c r="BN224" s="571"/>
      <c r="BO224" s="571"/>
      <c r="BP224" s="571"/>
      <c r="BQ224" s="571"/>
      <c r="BR224" s="571"/>
      <c r="BS224" s="571"/>
      <c r="BT224" s="571"/>
      <c r="BU224" s="571"/>
      <c r="BV224" s="571"/>
      <c r="BW224" s="571"/>
      <c r="BX224" s="571"/>
      <c r="BY224" s="571"/>
      <c r="BZ224" s="571"/>
      <c r="CA224" s="571"/>
      <c r="CB224" s="571"/>
      <c r="CC224" s="571"/>
      <c r="CD224" s="571"/>
      <c r="CE224" s="571"/>
      <c r="CF224" s="571"/>
      <c r="CG224" s="571"/>
      <c r="CH224" s="571"/>
      <c r="CI224" s="571"/>
      <c r="CJ224" s="571"/>
      <c r="CK224" s="571"/>
      <c r="CL224" s="571"/>
      <c r="CM224" s="571"/>
      <c r="CN224" s="571"/>
      <c r="CO224" s="571"/>
      <c r="CP224" s="571"/>
      <c r="CQ224" s="571"/>
      <c r="CR224" s="571"/>
      <c r="CS224" s="571"/>
      <c r="CT224" s="571"/>
      <c r="CU224" s="571"/>
      <c r="CV224" s="571"/>
      <c r="CW224" s="571"/>
      <c r="CX224" s="571"/>
      <c r="CY224" s="571"/>
      <c r="CZ224" s="571"/>
      <c r="DA224" s="571"/>
      <c r="DB224" s="571"/>
      <c r="DC224" s="571"/>
      <c r="DD224" s="571"/>
      <c r="DE224" s="571"/>
      <c r="DF224" s="571"/>
      <c r="DG224" s="571"/>
      <c r="DH224" s="571"/>
      <c r="DI224" s="571"/>
      <c r="DJ224" s="571"/>
      <c r="DK224" s="571"/>
      <c r="DL224" s="571"/>
      <c r="DM224" s="571"/>
      <c r="DN224" s="571"/>
      <c r="DO224" s="571"/>
      <c r="DP224" s="571"/>
      <c r="DQ224" s="571"/>
      <c r="DR224" s="571"/>
      <c r="DS224" s="571"/>
      <c r="DT224" s="571"/>
      <c r="DU224" s="571"/>
      <c r="DV224" s="571"/>
      <c r="DW224" s="571"/>
      <c r="DX224" s="571"/>
      <c r="DY224" s="571"/>
      <c r="DZ224" s="571"/>
      <c r="EA224" s="571"/>
      <c r="EB224" s="571"/>
      <c r="EC224" s="571"/>
      <c r="ED224" s="571"/>
      <c r="EE224" s="571"/>
      <c r="EF224" s="571"/>
      <c r="EG224" s="571"/>
      <c r="EH224" s="571"/>
      <c r="EI224" s="571"/>
      <c r="EJ224" s="571"/>
      <c r="EK224" s="571"/>
      <c r="EL224" s="571"/>
      <c r="EM224" s="571"/>
      <c r="EN224" s="571"/>
      <c r="EO224" s="571"/>
      <c r="EP224" s="571"/>
      <c r="EQ224" s="571"/>
      <c r="ER224" s="571"/>
      <c r="ES224" s="571"/>
      <c r="ET224" s="571"/>
      <c r="EU224" s="571"/>
      <c r="EV224" s="571"/>
      <c r="EW224" s="571"/>
      <c r="EX224" s="571"/>
      <c r="EY224" s="571"/>
      <c r="EZ224" s="571"/>
      <c r="FA224" s="571"/>
      <c r="FB224" s="571"/>
      <c r="FC224" s="571"/>
      <c r="FD224" s="571"/>
      <c r="FE224" s="571"/>
      <c r="FF224" s="571"/>
      <c r="FG224" s="571"/>
      <c r="FH224" s="571"/>
      <c r="FI224" s="571"/>
      <c r="FJ224" s="571"/>
      <c r="FK224" s="571"/>
      <c r="FL224" s="571"/>
      <c r="FM224" s="571"/>
      <c r="FN224" s="571"/>
      <c r="FO224" s="571"/>
      <c r="FP224" s="571"/>
      <c r="FQ224" s="571"/>
      <c r="FR224" s="571"/>
      <c r="FS224" s="571"/>
      <c r="FT224" s="571"/>
      <c r="FU224" s="571"/>
      <c r="FV224" s="571"/>
      <c r="FW224" s="571"/>
      <c r="FX224" s="571"/>
      <c r="FY224" s="571"/>
      <c r="FZ224" s="571"/>
      <c r="GA224" s="571"/>
      <c r="GB224" s="571"/>
      <c r="GC224" s="571"/>
      <c r="GD224" s="571"/>
      <c r="GE224" s="571"/>
      <c r="GF224" s="571"/>
      <c r="GG224" s="571"/>
      <c r="GH224" s="571"/>
      <c r="GI224" s="571"/>
      <c r="GJ224" s="571"/>
      <c r="GK224" s="571"/>
      <c r="GL224" s="571"/>
      <c r="GM224" s="571"/>
      <c r="GN224" s="571"/>
      <c r="GO224" s="571"/>
      <c r="GP224" s="571"/>
      <c r="GQ224" s="571"/>
      <c r="GR224" s="571"/>
      <c r="GS224" s="571"/>
      <c r="GT224" s="571"/>
      <c r="GU224" s="571"/>
      <c r="GV224" s="571"/>
      <c r="GW224" s="571"/>
      <c r="GX224" s="571"/>
      <c r="GY224" s="571"/>
      <c r="GZ224" s="571"/>
      <c r="HA224" s="571"/>
      <c r="HB224" s="571"/>
      <c r="HC224" s="571"/>
      <c r="HD224" s="571"/>
      <c r="HE224" s="571"/>
      <c r="HF224" s="571"/>
      <c r="HG224" s="571"/>
      <c r="HH224" s="571"/>
      <c r="HI224" s="571"/>
      <c r="HJ224" s="571"/>
      <c r="HK224" s="571"/>
      <c r="HL224" s="571"/>
      <c r="HM224" s="571"/>
      <c r="HN224" s="571"/>
      <c r="HO224" s="571"/>
      <c r="HP224" s="571"/>
      <c r="HQ224" s="571"/>
      <c r="HR224" s="571"/>
      <c r="HS224" s="571"/>
      <c r="HT224" s="571"/>
      <c r="HU224" s="571"/>
      <c r="HV224" s="571"/>
      <c r="HW224" s="571"/>
      <c r="HX224" s="571"/>
      <c r="HY224" s="571"/>
      <c r="HZ224" s="571"/>
      <c r="IA224" s="571"/>
      <c r="IB224" s="571"/>
      <c r="IC224" s="571"/>
      <c r="ID224" s="571"/>
      <c r="IE224" s="571"/>
      <c r="IF224" s="571"/>
      <c r="IG224" s="571"/>
      <c r="IH224" s="571"/>
      <c r="II224" s="571"/>
      <c r="IJ224" s="571"/>
      <c r="IK224" s="571"/>
      <c r="IL224" s="571"/>
      <c r="IM224" s="571"/>
      <c r="IN224" s="571"/>
      <c r="IO224" s="571"/>
      <c r="IP224" s="571"/>
      <c r="IQ224" s="571"/>
      <c r="IR224" s="571"/>
      <c r="IS224" s="571"/>
      <c r="IT224" s="571"/>
      <c r="IU224" s="571"/>
      <c r="IV224" s="571"/>
      <c r="IW224" s="571"/>
      <c r="IX224" s="571"/>
      <c r="IY224" s="571"/>
      <c r="IZ224" s="571"/>
      <c r="JA224" s="571"/>
      <c r="JB224" s="571"/>
      <c r="JC224" s="571"/>
      <c r="JD224" s="571"/>
      <c r="JE224" s="571"/>
      <c r="JF224" s="571"/>
      <c r="JG224" s="571"/>
      <c r="JH224" s="571"/>
      <c r="JI224" s="571"/>
      <c r="JJ224" s="571"/>
      <c r="JK224" s="571"/>
      <c r="JL224" s="571"/>
      <c r="JM224" s="571"/>
      <c r="JN224" s="571"/>
      <c r="JO224" s="571"/>
      <c r="JP224" s="571"/>
      <c r="JQ224" s="571"/>
      <c r="JR224" s="571"/>
      <c r="JS224" s="571"/>
      <c r="JT224" s="571"/>
      <c r="JU224" s="571"/>
      <c r="JV224" s="571"/>
      <c r="JW224" s="571"/>
      <c r="JX224" s="571"/>
      <c r="JY224" s="571"/>
      <c r="JZ224" s="571"/>
      <c r="KA224" s="571"/>
      <c r="KB224" s="571"/>
      <c r="KC224" s="571"/>
      <c r="KD224" s="571"/>
      <c r="KE224" s="571"/>
      <c r="KF224" s="571"/>
      <c r="KG224" s="571"/>
      <c r="KH224" s="571"/>
      <c r="KI224" s="571"/>
      <c r="KJ224" s="571"/>
      <c r="KK224" s="571"/>
      <c r="KL224" s="571"/>
      <c r="KM224" s="571"/>
      <c r="KN224" s="571"/>
      <c r="KO224" s="571"/>
      <c r="KP224" s="571"/>
      <c r="KQ224" s="571"/>
      <c r="KR224" s="571"/>
      <c r="KS224" s="571"/>
      <c r="KT224" s="571"/>
      <c r="KU224" s="571"/>
      <c r="KV224" s="571"/>
      <c r="KW224" s="571"/>
      <c r="KX224" s="571"/>
      <c r="KY224" s="571"/>
      <c r="KZ224" s="571"/>
      <c r="LA224" s="571"/>
      <c r="LB224" s="571"/>
      <c r="LC224" s="571"/>
      <c r="LD224" s="571"/>
      <c r="LE224" s="571"/>
      <c r="LF224" s="571"/>
      <c r="LG224" s="571"/>
      <c r="LH224" s="571"/>
      <c r="LI224" s="571"/>
      <c r="LJ224" s="571"/>
      <c r="LK224" s="571"/>
      <c r="LL224" s="571"/>
      <c r="LM224" s="571"/>
      <c r="LN224" s="571"/>
      <c r="LO224" s="571"/>
      <c r="LP224" s="571"/>
      <c r="LQ224" s="571"/>
      <c r="LR224" s="571"/>
      <c r="LS224" s="571"/>
      <c r="LT224" s="571"/>
      <c r="LU224" s="571"/>
      <c r="LV224" s="571"/>
      <c r="LW224" s="571"/>
      <c r="LX224" s="571"/>
      <c r="LY224" s="571"/>
      <c r="LZ224" s="571"/>
      <c r="MA224" s="571"/>
      <c r="MB224" s="571"/>
      <c r="MC224" s="571"/>
      <c r="MD224" s="571"/>
      <c r="ME224" s="571"/>
      <c r="MF224" s="571"/>
      <c r="MG224" s="571"/>
      <c r="MH224" s="571"/>
      <c r="MI224" s="571"/>
      <c r="MJ224" s="571"/>
      <c r="MK224" s="571"/>
      <c r="ML224" s="571"/>
      <c r="MM224" s="571"/>
      <c r="MN224" s="571"/>
      <c r="MO224" s="571"/>
      <c r="MP224" s="571"/>
      <c r="MQ224" s="571"/>
      <c r="MR224" s="571"/>
      <c r="MS224" s="571"/>
      <c r="MT224" s="571"/>
      <c r="MU224" s="571"/>
      <c r="MV224" s="571"/>
      <c r="MW224" s="571"/>
      <c r="MX224" s="571"/>
      <c r="MY224" s="571"/>
      <c r="MZ224" s="571"/>
      <c r="NA224" s="571"/>
      <c r="NB224" s="571"/>
      <c r="NC224" s="571"/>
      <c r="ND224" s="571"/>
      <c r="NE224" s="571"/>
      <c r="NF224" s="571"/>
      <c r="NG224" s="571"/>
      <c r="NH224" s="571"/>
      <c r="NI224" s="571"/>
      <c r="NJ224" s="571"/>
      <c r="NK224" s="571"/>
      <c r="NL224" s="571"/>
      <c r="NM224" s="571"/>
      <c r="NN224" s="571"/>
      <c r="NO224" s="571"/>
      <c r="NP224" s="571"/>
      <c r="NQ224" s="571"/>
      <c r="NR224" s="571"/>
      <c r="NS224" s="571"/>
      <c r="NT224" s="571"/>
      <c r="NU224" s="571"/>
      <c r="NV224" s="571"/>
      <c r="NW224" s="571"/>
      <c r="NX224" s="571"/>
      <c r="NY224" s="571"/>
      <c r="NZ224" s="571"/>
      <c r="OA224" s="571"/>
      <c r="OB224" s="571"/>
      <c r="OC224" s="571"/>
      <c r="OD224" s="571"/>
      <c r="OE224" s="571"/>
      <c r="OF224" s="571"/>
      <c r="OG224" s="571"/>
      <c r="OH224" s="571"/>
      <c r="OI224" s="571"/>
      <c r="OJ224" s="571"/>
      <c r="OK224" s="571"/>
      <c r="OL224" s="571"/>
      <c r="OM224" s="571"/>
      <c r="ON224" s="571"/>
      <c r="OO224" s="571"/>
      <c r="OP224" s="571"/>
      <c r="OQ224" s="571"/>
      <c r="OR224" s="571"/>
      <c r="OS224" s="571"/>
      <c r="OT224" s="571"/>
      <c r="OU224" s="571"/>
      <c r="OV224" s="571"/>
      <c r="OW224" s="571"/>
      <c r="OX224" s="571"/>
      <c r="OY224" s="571"/>
      <c r="OZ224" s="571"/>
      <c r="PA224" s="571"/>
      <c r="PB224" s="571"/>
      <c r="PC224" s="571"/>
      <c r="PD224" s="571"/>
      <c r="PE224" s="571"/>
      <c r="PF224" s="571"/>
      <c r="PG224" s="571"/>
      <c r="PH224" s="571"/>
      <c r="PI224" s="571"/>
      <c r="PJ224" s="571"/>
      <c r="PK224" s="571"/>
      <c r="PL224" s="571"/>
      <c r="PM224" s="571"/>
      <c r="PN224" s="571"/>
      <c r="PO224" s="571"/>
      <c r="PP224" s="571"/>
      <c r="PQ224" s="571"/>
      <c r="PR224" s="571"/>
      <c r="PS224" s="571"/>
      <c r="PT224" s="571"/>
      <c r="PU224" s="571"/>
      <c r="PV224" s="571"/>
      <c r="PW224" s="571"/>
      <c r="PX224" s="571"/>
      <c r="PY224" s="571"/>
      <c r="PZ224" s="571"/>
      <c r="QA224" s="571"/>
      <c r="QB224" s="571"/>
      <c r="QC224" s="571"/>
      <c r="QD224" s="571"/>
      <c r="QE224" s="571"/>
      <c r="QF224" s="571"/>
      <c r="QG224" s="571"/>
      <c r="QH224" s="571"/>
      <c r="QI224" s="571"/>
      <c r="QJ224" s="571"/>
      <c r="QK224" s="571"/>
      <c r="QL224" s="571"/>
      <c r="QM224" s="571"/>
      <c r="QN224" s="571"/>
      <c r="QO224" s="571"/>
      <c r="QP224" s="571"/>
      <c r="QQ224" s="571"/>
      <c r="QR224" s="571"/>
      <c r="QS224" s="571"/>
      <c r="QT224" s="571"/>
      <c r="QU224" s="571"/>
      <c r="QV224" s="571"/>
      <c r="QW224" s="571"/>
      <c r="QX224" s="571"/>
      <c r="QY224" s="571"/>
      <c r="QZ224" s="571"/>
      <c r="RA224" s="571"/>
      <c r="RB224" s="571"/>
      <c r="RC224" s="571"/>
      <c r="RD224" s="571"/>
      <c r="RE224" s="571"/>
      <c r="RF224" s="571"/>
      <c r="RG224" s="571"/>
      <c r="RH224" s="571"/>
      <c r="RI224" s="571"/>
      <c r="RJ224" s="571"/>
      <c r="RK224" s="571"/>
      <c r="RL224" s="571"/>
      <c r="RM224" s="571"/>
      <c r="RN224" s="571"/>
      <c r="RO224" s="571"/>
      <c r="RP224" s="571"/>
      <c r="RQ224" s="571"/>
      <c r="RR224" s="571"/>
      <c r="RS224" s="571"/>
      <c r="RT224" s="571"/>
      <c r="RU224" s="571"/>
      <c r="RV224" s="571"/>
      <c r="RW224" s="571"/>
      <c r="RX224" s="571"/>
      <c r="RY224" s="571"/>
      <c r="RZ224" s="571"/>
      <c r="SA224" s="571"/>
      <c r="SB224" s="571"/>
      <c r="SC224" s="571"/>
      <c r="SD224" s="571"/>
      <c r="SE224" s="571"/>
      <c r="SF224" s="571"/>
      <c r="SG224" s="571"/>
      <c r="SH224" s="571"/>
      <c r="SI224" s="571"/>
      <c r="SJ224" s="571"/>
      <c r="SK224" s="571"/>
      <c r="SL224" s="571"/>
      <c r="SM224" s="571"/>
      <c r="SN224" s="571"/>
      <c r="SO224" s="571"/>
      <c r="SP224" s="571"/>
      <c r="SQ224" s="571"/>
      <c r="SR224" s="571"/>
      <c r="SS224" s="571"/>
      <c r="ST224" s="571"/>
      <c r="SU224" s="571"/>
      <c r="SV224" s="571"/>
      <c r="SW224" s="571"/>
      <c r="SX224" s="571"/>
      <c r="SY224" s="571"/>
      <c r="SZ224" s="571"/>
      <c r="TA224" s="571"/>
      <c r="TB224" s="571"/>
      <c r="TC224" s="571"/>
      <c r="TD224" s="571"/>
      <c r="TE224" s="571"/>
      <c r="TF224" s="571"/>
      <c r="TG224" s="571"/>
      <c r="TH224" s="571"/>
      <c r="TI224" s="571"/>
      <c r="TJ224" s="571"/>
      <c r="TK224" s="571"/>
      <c r="TL224" s="571"/>
      <c r="TM224" s="571"/>
      <c r="TN224" s="571"/>
      <c r="TO224" s="571"/>
      <c r="TP224" s="571"/>
      <c r="TQ224" s="571"/>
      <c r="TR224" s="571"/>
      <c r="TS224" s="571"/>
      <c r="TT224" s="571"/>
      <c r="TU224" s="571"/>
      <c r="TV224" s="571"/>
      <c r="TW224" s="571"/>
      <c r="TX224" s="571"/>
      <c r="TY224" s="571"/>
      <c r="TZ224" s="571"/>
      <c r="UA224" s="571"/>
      <c r="UB224" s="571"/>
      <c r="UC224" s="571"/>
      <c r="UD224" s="571"/>
      <c r="UE224" s="571"/>
      <c r="UF224" s="571"/>
      <c r="UG224" s="571"/>
      <c r="UH224" s="571"/>
      <c r="UI224" s="571"/>
      <c r="UJ224" s="571"/>
      <c r="UK224" s="571"/>
      <c r="UL224" s="571"/>
      <c r="UM224" s="571"/>
      <c r="UN224" s="571"/>
      <c r="UO224" s="571"/>
      <c r="UP224" s="571"/>
      <c r="UQ224" s="571"/>
      <c r="UR224" s="571"/>
      <c r="US224" s="571"/>
      <c r="UT224" s="571"/>
      <c r="UU224" s="571"/>
      <c r="UV224" s="571"/>
      <c r="UW224" s="571"/>
      <c r="UX224" s="571"/>
      <c r="UY224" s="571"/>
      <c r="UZ224" s="571"/>
      <c r="VA224" s="571"/>
      <c r="VB224" s="571"/>
      <c r="VC224" s="571"/>
      <c r="VD224" s="571"/>
      <c r="VE224" s="571"/>
      <c r="VF224" s="571"/>
      <c r="VG224" s="571"/>
      <c r="VH224" s="571"/>
      <c r="VI224" s="571"/>
      <c r="VJ224" s="571"/>
      <c r="VK224" s="571"/>
      <c r="VL224" s="571"/>
      <c r="VM224" s="571"/>
      <c r="VN224" s="571"/>
      <c r="VO224" s="571"/>
      <c r="VP224" s="571"/>
      <c r="VQ224" s="571"/>
      <c r="VR224" s="571"/>
      <c r="VS224" s="571"/>
      <c r="VT224" s="571"/>
      <c r="VU224" s="571"/>
      <c r="VV224" s="571"/>
      <c r="VW224" s="571"/>
      <c r="VX224" s="571"/>
      <c r="VY224" s="571"/>
      <c r="VZ224" s="571"/>
      <c r="WA224" s="571"/>
      <c r="WB224" s="571"/>
      <c r="WC224" s="571"/>
      <c r="WD224" s="571"/>
      <c r="WE224" s="571"/>
      <c r="WF224" s="571"/>
      <c r="WG224" s="571"/>
      <c r="WH224" s="571"/>
      <c r="WI224" s="571"/>
      <c r="WJ224" s="571"/>
      <c r="WK224" s="571"/>
      <c r="WL224" s="571"/>
      <c r="WM224" s="571"/>
      <c r="WN224" s="571"/>
      <c r="WO224" s="571"/>
      <c r="WP224" s="571"/>
      <c r="WQ224" s="571"/>
      <c r="WR224" s="571"/>
      <c r="WS224" s="571"/>
      <c r="WT224" s="571"/>
      <c r="WU224" s="571"/>
      <c r="WV224" s="571"/>
      <c r="WW224" s="571"/>
      <c r="WX224" s="571"/>
      <c r="WY224" s="571"/>
      <c r="WZ224" s="571"/>
      <c r="XA224" s="571"/>
      <c r="XB224" s="571"/>
      <c r="XC224" s="571"/>
      <c r="XD224" s="571"/>
      <c r="XE224" s="571"/>
      <c r="XF224" s="571"/>
      <c r="XG224" s="571"/>
      <c r="XH224" s="571"/>
      <c r="XI224" s="571"/>
      <c r="XJ224" s="571"/>
      <c r="XK224" s="571"/>
      <c r="XL224" s="571"/>
      <c r="XM224" s="571"/>
      <c r="XN224" s="571"/>
      <c r="XO224" s="571"/>
      <c r="XP224" s="571"/>
      <c r="XQ224" s="571"/>
      <c r="XR224" s="571"/>
      <c r="XS224" s="571"/>
      <c r="XT224" s="571"/>
      <c r="XU224" s="571"/>
      <c r="XV224" s="571"/>
      <c r="XW224" s="571"/>
      <c r="XX224" s="571"/>
      <c r="XY224" s="571"/>
      <c r="XZ224" s="571"/>
      <c r="YA224" s="571"/>
      <c r="YB224" s="571"/>
      <c r="YC224" s="571"/>
      <c r="YD224" s="571"/>
      <c r="YE224" s="571"/>
      <c r="YF224" s="571"/>
      <c r="YG224" s="571"/>
      <c r="YH224" s="571"/>
      <c r="YI224" s="571"/>
      <c r="YJ224" s="571"/>
      <c r="YK224" s="571"/>
      <c r="YL224" s="571"/>
      <c r="YM224" s="571"/>
      <c r="YN224" s="571"/>
      <c r="YO224" s="571"/>
      <c r="YP224" s="571"/>
      <c r="YQ224" s="571"/>
      <c r="YR224" s="571"/>
      <c r="YS224" s="571"/>
      <c r="YT224" s="571"/>
      <c r="YU224" s="571"/>
      <c r="YV224" s="571"/>
      <c r="YW224" s="571"/>
      <c r="YX224" s="571"/>
      <c r="YY224" s="571"/>
      <c r="YZ224" s="571"/>
      <c r="ZA224" s="571"/>
      <c r="ZB224" s="571"/>
      <c r="ZC224" s="571"/>
      <c r="ZD224" s="571"/>
      <c r="ZE224" s="571"/>
      <c r="ZF224" s="571"/>
      <c r="ZG224" s="571"/>
      <c r="ZH224" s="571"/>
      <c r="ZI224" s="571"/>
      <c r="ZJ224" s="571"/>
      <c r="ZK224" s="571"/>
      <c r="ZL224" s="571"/>
      <c r="ZM224" s="571"/>
      <c r="ZN224" s="571"/>
      <c r="ZO224" s="571"/>
      <c r="ZP224" s="571"/>
      <c r="ZQ224" s="571"/>
      <c r="ZR224" s="571"/>
      <c r="ZS224" s="571"/>
      <c r="ZT224" s="571"/>
      <c r="ZU224" s="571"/>
      <c r="ZV224" s="571"/>
      <c r="ZW224" s="571"/>
      <c r="ZX224" s="571"/>
      <c r="ZY224" s="571"/>
      <c r="ZZ224" s="571"/>
      <c r="AAA224" s="571"/>
      <c r="AAB224" s="571"/>
      <c r="AAC224" s="571"/>
      <c r="AAD224" s="571"/>
      <c r="AAE224" s="571"/>
      <c r="AAF224" s="571"/>
      <c r="AAG224" s="571"/>
      <c r="AAH224" s="571"/>
      <c r="AAI224" s="571"/>
      <c r="AAJ224" s="571"/>
      <c r="AAK224" s="571"/>
      <c r="AAL224" s="571"/>
      <c r="AAM224" s="571"/>
      <c r="AAN224" s="571"/>
      <c r="AAO224" s="571"/>
      <c r="AAP224" s="571"/>
      <c r="AAQ224" s="571"/>
      <c r="AAR224" s="571"/>
      <c r="AAS224" s="571"/>
      <c r="AAT224" s="571"/>
      <c r="AAU224" s="571"/>
      <c r="AAV224" s="571"/>
      <c r="AAW224" s="571"/>
      <c r="AAX224" s="571"/>
      <c r="AAY224" s="571"/>
      <c r="AAZ224" s="571"/>
      <c r="ABA224" s="571"/>
      <c r="ABB224" s="571"/>
      <c r="ABC224" s="571"/>
      <c r="ABD224" s="571"/>
      <c r="ABE224" s="571"/>
      <c r="ABF224" s="571"/>
      <c r="ABG224" s="571"/>
      <c r="ABH224" s="571"/>
      <c r="ABI224" s="571"/>
      <c r="ABJ224" s="571"/>
      <c r="ABK224" s="571"/>
      <c r="ABL224" s="571"/>
      <c r="ABM224" s="571"/>
      <c r="ABN224" s="571"/>
      <c r="ABO224" s="571"/>
      <c r="ABP224" s="571"/>
      <c r="ABQ224" s="571"/>
      <c r="ABR224" s="571"/>
      <c r="ABS224" s="571"/>
      <c r="ABT224" s="571"/>
      <c r="ABU224" s="571"/>
      <c r="ABV224" s="571"/>
      <c r="ABW224" s="571"/>
      <c r="ABX224" s="571"/>
      <c r="ABY224" s="571"/>
      <c r="ABZ224" s="571"/>
      <c r="ACA224" s="571"/>
      <c r="ACB224" s="571"/>
      <c r="ACC224" s="571"/>
      <c r="ACD224" s="571"/>
      <c r="ACE224" s="571"/>
      <c r="ACF224" s="571"/>
      <c r="ACG224" s="571"/>
      <c r="ACH224" s="571"/>
      <c r="ACI224" s="571"/>
      <c r="ACJ224" s="571"/>
      <c r="ACK224" s="571"/>
      <c r="ACL224" s="571"/>
      <c r="ACM224" s="571"/>
      <c r="ACN224" s="571"/>
      <c r="ACO224" s="571"/>
      <c r="ACP224" s="571"/>
      <c r="ACQ224" s="571"/>
      <c r="ACR224" s="571"/>
      <c r="ACS224" s="571"/>
      <c r="ACT224" s="571"/>
      <c r="ACU224" s="571"/>
      <c r="ACV224" s="571"/>
      <c r="ACW224" s="571"/>
      <c r="ACX224" s="571"/>
      <c r="ACY224" s="571"/>
      <c r="ACZ224" s="571"/>
      <c r="ADA224" s="571"/>
      <c r="ADB224" s="571"/>
      <c r="ADC224" s="571"/>
      <c r="ADD224" s="571"/>
      <c r="ADE224" s="571"/>
      <c r="ADF224" s="571"/>
      <c r="ADG224" s="571"/>
      <c r="ADH224" s="571"/>
      <c r="ADI224" s="571"/>
      <c r="ADJ224" s="571"/>
      <c r="ADK224" s="571"/>
      <c r="ADL224" s="571"/>
      <c r="ADM224" s="571"/>
      <c r="ADN224" s="571"/>
      <c r="ADO224" s="571"/>
      <c r="ADP224" s="571"/>
      <c r="ADQ224" s="571"/>
      <c r="ADR224" s="571"/>
      <c r="ADS224" s="571"/>
      <c r="ADT224" s="571"/>
      <c r="ADU224" s="571"/>
      <c r="ADV224" s="571"/>
      <c r="ADW224" s="571"/>
      <c r="ADX224" s="571"/>
      <c r="ADY224" s="571"/>
      <c r="ADZ224" s="571"/>
      <c r="AEA224" s="571"/>
      <c r="AEB224" s="571"/>
      <c r="AEC224" s="571"/>
      <c r="AED224" s="571"/>
      <c r="AEE224" s="571"/>
      <c r="AEF224" s="571"/>
      <c r="AEG224" s="571"/>
      <c r="AEH224" s="571"/>
      <c r="AEI224" s="571"/>
      <c r="AEJ224" s="571"/>
      <c r="AEK224" s="571"/>
      <c r="AEL224" s="571"/>
      <c r="AEM224" s="571"/>
      <c r="AEN224" s="571"/>
      <c r="AEO224" s="571"/>
      <c r="AEP224" s="571"/>
      <c r="AEQ224" s="571"/>
      <c r="AER224" s="571"/>
      <c r="AES224" s="571"/>
      <c r="AET224" s="571"/>
      <c r="AEU224" s="571"/>
      <c r="AEV224" s="571"/>
      <c r="AEW224" s="571"/>
      <c r="AEX224" s="571"/>
      <c r="AEY224" s="571"/>
      <c r="AEZ224" s="571"/>
      <c r="AFA224" s="571"/>
      <c r="AFB224" s="571"/>
      <c r="AFC224" s="571"/>
      <c r="AFD224" s="571"/>
      <c r="AFE224" s="571"/>
      <c r="AFF224" s="571"/>
      <c r="AFG224" s="571"/>
      <c r="AFH224" s="571"/>
      <c r="AFI224" s="571"/>
      <c r="AFJ224" s="571"/>
      <c r="AFK224" s="571"/>
      <c r="AFL224" s="571"/>
      <c r="AFM224" s="571"/>
      <c r="AFN224" s="571"/>
      <c r="AFO224" s="571"/>
      <c r="AFP224" s="571"/>
      <c r="AFQ224" s="571"/>
      <c r="AFR224" s="571"/>
      <c r="AFS224" s="571"/>
      <c r="AFT224" s="571"/>
      <c r="AFU224" s="571"/>
      <c r="AFV224" s="571"/>
      <c r="AFW224" s="571"/>
      <c r="AFX224" s="571"/>
      <c r="AFY224" s="571"/>
      <c r="AFZ224" s="571"/>
      <c r="AGA224" s="571"/>
      <c r="AGB224" s="571"/>
      <c r="AGC224" s="571"/>
      <c r="AGD224" s="571"/>
      <c r="AGE224" s="571"/>
      <c r="AGF224" s="571"/>
      <c r="AGG224" s="571"/>
      <c r="AGH224" s="571"/>
      <c r="AGI224" s="571"/>
      <c r="AGJ224" s="571"/>
      <c r="AGK224" s="571"/>
      <c r="AGL224" s="571"/>
      <c r="AGM224" s="571"/>
      <c r="AGN224" s="571"/>
      <c r="AGO224" s="571"/>
      <c r="AGP224" s="571"/>
      <c r="AGQ224" s="571"/>
      <c r="AGR224" s="571"/>
      <c r="AGS224" s="571"/>
      <c r="AGT224" s="571"/>
      <c r="AGU224" s="571"/>
      <c r="AGV224" s="571"/>
      <c r="AGW224" s="571"/>
      <c r="AGX224" s="571"/>
      <c r="AGY224" s="571"/>
      <c r="AGZ224" s="571"/>
      <c r="AHA224" s="571"/>
      <c r="AHB224" s="571"/>
      <c r="AHC224" s="571"/>
      <c r="AHD224" s="571"/>
      <c r="AHE224" s="571"/>
      <c r="AHF224" s="571"/>
      <c r="AHG224" s="571"/>
      <c r="AHH224" s="571"/>
      <c r="AHI224" s="571"/>
      <c r="AHJ224" s="571"/>
      <c r="AHK224" s="571"/>
      <c r="AHL224" s="571"/>
      <c r="AHM224" s="571"/>
      <c r="AHN224" s="571"/>
      <c r="AHO224" s="571"/>
      <c r="AHP224" s="571"/>
      <c r="AHQ224" s="571"/>
      <c r="AHR224" s="571"/>
      <c r="AHS224" s="571"/>
      <c r="AHT224" s="571"/>
      <c r="AHU224" s="571"/>
      <c r="AHV224" s="571"/>
      <c r="AHW224" s="571"/>
      <c r="AHX224" s="571"/>
      <c r="AHY224" s="571"/>
      <c r="AHZ224" s="571"/>
      <c r="AIA224" s="571"/>
      <c r="AIB224" s="571"/>
      <c r="AIC224" s="571"/>
      <c r="AID224" s="571"/>
      <c r="AIE224" s="571"/>
      <c r="AIF224" s="571"/>
      <c r="AIG224" s="571"/>
      <c r="AIH224" s="571"/>
      <c r="AII224" s="571"/>
      <c r="AIJ224" s="571"/>
      <c r="AIK224" s="571"/>
      <c r="AIL224" s="571"/>
      <c r="AIM224" s="571"/>
      <c r="AIN224" s="571"/>
      <c r="AIO224" s="571"/>
      <c r="AIP224" s="571"/>
      <c r="AIQ224" s="571"/>
      <c r="AIR224" s="571"/>
      <c r="AIS224" s="571"/>
      <c r="AIT224" s="571"/>
      <c r="AIU224" s="571"/>
      <c r="AIV224" s="571"/>
      <c r="AIW224" s="571"/>
      <c r="AIX224" s="571"/>
      <c r="AIY224" s="571"/>
      <c r="AIZ224" s="571"/>
      <c r="AJA224" s="571"/>
      <c r="AJB224" s="571"/>
      <c r="AJC224" s="571"/>
      <c r="AJD224" s="571"/>
      <c r="AJE224" s="571"/>
      <c r="AJF224" s="571"/>
      <c r="AJG224" s="571"/>
      <c r="AJH224" s="571"/>
      <c r="AJI224" s="571"/>
      <c r="AJJ224" s="571"/>
      <c r="AJK224" s="571"/>
      <c r="AJL224" s="571"/>
      <c r="AJM224" s="571"/>
      <c r="AJN224" s="571"/>
      <c r="AJO224" s="571"/>
      <c r="AJP224" s="571"/>
      <c r="AJQ224" s="571"/>
      <c r="AJR224" s="571"/>
      <c r="AJS224" s="571"/>
      <c r="AJT224" s="571"/>
      <c r="AJU224" s="571"/>
      <c r="AJV224" s="571"/>
      <c r="AJW224" s="571"/>
      <c r="AJX224" s="571"/>
      <c r="AJY224" s="571"/>
      <c r="AJZ224" s="571"/>
      <c r="AKA224" s="571"/>
      <c r="AKB224" s="571"/>
      <c r="AKC224" s="571"/>
      <c r="AKD224" s="571"/>
      <c r="AKE224" s="571"/>
      <c r="AKF224" s="571"/>
      <c r="AKG224" s="571"/>
      <c r="AKH224" s="571"/>
      <c r="AKI224" s="571"/>
      <c r="AKJ224" s="571"/>
      <c r="AKK224" s="571"/>
      <c r="AKL224" s="571"/>
      <c r="AKM224" s="571"/>
      <c r="AKN224" s="571"/>
      <c r="AKO224" s="571"/>
      <c r="AKP224" s="571"/>
      <c r="AKQ224" s="571"/>
      <c r="AKR224" s="571"/>
      <c r="AKS224" s="571"/>
      <c r="AKT224" s="571"/>
      <c r="AKU224" s="571"/>
      <c r="AKV224" s="571"/>
      <c r="AKW224" s="571"/>
      <c r="AKX224" s="571"/>
      <c r="AKY224" s="571"/>
      <c r="AKZ224" s="571"/>
      <c r="ALA224" s="571"/>
      <c r="ALB224" s="571"/>
      <c r="ALC224" s="571"/>
      <c r="ALD224" s="571"/>
      <c r="ALE224" s="571"/>
      <c r="ALF224" s="571"/>
      <c r="ALG224" s="571"/>
      <c r="ALH224" s="571"/>
      <c r="ALI224" s="571"/>
      <c r="ALJ224" s="571"/>
      <c r="ALK224" s="571"/>
      <c r="ALL224" s="571"/>
      <c r="ALM224" s="571"/>
      <c r="ALN224" s="571"/>
      <c r="ALO224" s="571"/>
      <c r="ALP224" s="571"/>
      <c r="ALQ224" s="571"/>
      <c r="ALR224" s="571"/>
      <c r="ALS224" s="571"/>
      <c r="ALT224" s="571"/>
      <c r="ALU224" s="571"/>
      <c r="ALV224" s="571"/>
      <c r="ALW224" s="571"/>
      <c r="ALX224" s="571"/>
      <c r="ALY224" s="571"/>
      <c r="ALZ224" s="571"/>
      <c r="AMA224" s="571"/>
      <c r="AMB224" s="571"/>
      <c r="AMC224" s="571"/>
      <c r="AMD224" s="571"/>
      <c r="AME224" s="571"/>
      <c r="AMF224" s="571"/>
      <c r="AMG224" s="571"/>
      <c r="AMH224" s="571"/>
      <c r="AMI224" s="571"/>
      <c r="AMJ224" s="571"/>
      <c r="AMK224" s="571"/>
      <c r="AML224" s="571"/>
      <c r="AMM224" s="571"/>
      <c r="AMN224" s="571"/>
      <c r="AMO224" s="571"/>
      <c r="AMP224" s="571"/>
      <c r="AMQ224" s="571"/>
      <c r="AMR224" s="571"/>
      <c r="AMS224" s="571"/>
      <c r="AMT224" s="571"/>
      <c r="AMU224" s="571"/>
      <c r="AMV224" s="571"/>
      <c r="AMW224" s="571"/>
      <c r="AMX224" s="571"/>
      <c r="AMY224" s="571"/>
      <c r="AMZ224" s="571"/>
      <c r="ANA224" s="571"/>
      <c r="ANB224" s="571"/>
      <c r="ANC224" s="571"/>
      <c r="AND224" s="571"/>
      <c r="ANE224" s="571"/>
      <c r="ANF224" s="571"/>
      <c r="ANG224" s="571"/>
      <c r="ANH224" s="571"/>
      <c r="ANI224" s="571"/>
      <c r="ANJ224" s="571"/>
      <c r="ANK224" s="571"/>
      <c r="ANL224" s="571"/>
      <c r="ANM224" s="571"/>
      <c r="ANN224" s="571"/>
      <c r="ANO224" s="571"/>
      <c r="ANP224" s="571"/>
      <c r="ANQ224" s="571"/>
      <c r="ANR224" s="571"/>
      <c r="ANS224" s="571"/>
      <c r="ANT224" s="571"/>
      <c r="ANU224" s="571"/>
      <c r="ANV224" s="571"/>
      <c r="ANW224" s="571"/>
      <c r="ANX224" s="571"/>
      <c r="ANY224" s="571"/>
      <c r="ANZ224" s="571"/>
      <c r="AOA224" s="571"/>
      <c r="AOB224" s="571"/>
      <c r="AOC224" s="571"/>
      <c r="AOD224" s="571"/>
      <c r="AOE224" s="571"/>
      <c r="AOF224" s="571"/>
      <c r="AOG224" s="571"/>
      <c r="AOH224" s="571"/>
      <c r="AOI224" s="571"/>
      <c r="AOJ224" s="571"/>
      <c r="AOK224" s="571"/>
      <c r="AOL224" s="571"/>
      <c r="AOM224" s="571"/>
      <c r="AON224" s="571"/>
      <c r="AOO224" s="571"/>
      <c r="AOP224" s="571"/>
      <c r="AOQ224" s="571"/>
      <c r="AOR224" s="571"/>
      <c r="AOS224" s="571"/>
      <c r="AOT224" s="571"/>
      <c r="AOU224" s="571"/>
      <c r="AOV224" s="571"/>
      <c r="AOW224" s="571"/>
      <c r="AOX224" s="571"/>
      <c r="AOY224" s="571"/>
      <c r="AOZ224" s="571"/>
      <c r="APA224" s="571"/>
      <c r="APB224" s="571"/>
      <c r="APC224" s="571"/>
      <c r="APD224" s="571"/>
      <c r="APE224" s="571"/>
      <c r="APF224" s="571"/>
      <c r="APG224" s="571"/>
      <c r="APH224" s="571"/>
      <c r="API224" s="571"/>
      <c r="APJ224" s="571"/>
      <c r="APK224" s="571"/>
      <c r="APL224" s="571"/>
      <c r="APM224" s="571"/>
      <c r="APN224" s="571"/>
      <c r="APO224" s="571"/>
      <c r="APP224" s="571"/>
      <c r="APQ224" s="571"/>
      <c r="APR224" s="571"/>
      <c r="APS224" s="571"/>
      <c r="APT224" s="571"/>
      <c r="APU224" s="571"/>
      <c r="APV224" s="571"/>
      <c r="APW224" s="571"/>
      <c r="APX224" s="571"/>
      <c r="APY224" s="571"/>
      <c r="APZ224" s="571"/>
      <c r="AQA224" s="571"/>
      <c r="AQB224" s="571"/>
      <c r="AQC224" s="571"/>
      <c r="AQD224" s="571"/>
      <c r="AQE224" s="571"/>
      <c r="AQF224" s="571"/>
      <c r="AQG224" s="571"/>
      <c r="AQH224" s="571"/>
      <c r="AQI224" s="571"/>
      <c r="AQJ224" s="571"/>
      <c r="AQK224" s="571"/>
      <c r="AQL224" s="571"/>
      <c r="AQM224" s="571"/>
      <c r="AQN224" s="571"/>
      <c r="AQO224" s="571"/>
      <c r="AQP224" s="571"/>
      <c r="AQQ224" s="571"/>
      <c r="AQR224" s="571"/>
      <c r="AQS224" s="571"/>
      <c r="AQT224" s="571"/>
      <c r="AQU224" s="571"/>
      <c r="AQV224" s="571"/>
      <c r="AQW224" s="571"/>
      <c r="AQX224" s="571"/>
      <c r="AQY224" s="571"/>
      <c r="AQZ224" s="571"/>
      <c r="ARA224" s="571"/>
      <c r="ARB224" s="571"/>
      <c r="ARC224" s="571"/>
      <c r="ARD224" s="571"/>
      <c r="ARE224" s="571"/>
      <c r="ARF224" s="571"/>
      <c r="ARG224" s="571"/>
      <c r="ARH224" s="571"/>
      <c r="ARI224" s="571"/>
      <c r="ARJ224" s="571"/>
      <c r="ARK224" s="571"/>
      <c r="ARL224" s="571"/>
      <c r="ARM224" s="571"/>
      <c r="ARN224" s="571"/>
      <c r="ARO224" s="571"/>
      <c r="ARP224" s="571"/>
      <c r="ARQ224" s="571"/>
      <c r="ARR224" s="571"/>
      <c r="ARS224" s="571"/>
      <c r="ART224" s="571"/>
      <c r="ARU224" s="571"/>
      <c r="ARV224" s="571"/>
      <c r="ARW224" s="571"/>
      <c r="ARX224" s="571"/>
      <c r="ARY224" s="571"/>
      <c r="ARZ224" s="571"/>
      <c r="ASA224" s="571"/>
      <c r="ASB224" s="571"/>
      <c r="ASC224" s="571"/>
      <c r="ASD224" s="571"/>
      <c r="ASE224" s="571"/>
      <c r="ASF224" s="571"/>
      <c r="ASG224" s="571"/>
      <c r="ASH224" s="571"/>
      <c r="ASI224" s="571"/>
      <c r="ASJ224" s="571"/>
      <c r="ASK224" s="571"/>
      <c r="ASL224" s="571"/>
      <c r="ASM224" s="571"/>
      <c r="ASN224" s="571"/>
      <c r="ASO224" s="571"/>
      <c r="ASP224" s="571"/>
      <c r="ASQ224" s="571"/>
      <c r="ASR224" s="571"/>
      <c r="ASS224" s="571"/>
      <c r="AST224" s="571"/>
      <c r="ASU224" s="571"/>
      <c r="ASV224" s="571"/>
      <c r="ASW224" s="571"/>
      <c r="ASX224" s="571"/>
      <c r="ASY224" s="571"/>
      <c r="ASZ224" s="571"/>
      <c r="ATA224" s="571"/>
      <c r="ATB224" s="571"/>
      <c r="ATC224" s="571"/>
      <c r="ATD224" s="571"/>
      <c r="ATE224" s="571"/>
      <c r="ATF224" s="571"/>
      <c r="ATG224" s="571"/>
      <c r="ATH224" s="571"/>
      <c r="ATI224" s="571"/>
      <c r="ATJ224" s="571"/>
      <c r="ATK224" s="571"/>
      <c r="ATL224" s="571"/>
      <c r="ATM224" s="571"/>
      <c r="ATN224" s="571"/>
      <c r="ATO224" s="571"/>
      <c r="ATP224" s="571"/>
      <c r="ATQ224" s="571"/>
      <c r="ATR224" s="571"/>
      <c r="ATS224" s="571"/>
      <c r="ATT224" s="571"/>
      <c r="ATU224" s="571"/>
      <c r="ATV224" s="571"/>
      <c r="ATW224" s="571"/>
      <c r="ATX224" s="571"/>
      <c r="ATY224" s="571"/>
      <c r="ATZ224" s="571"/>
      <c r="AUA224" s="571"/>
      <c r="AUB224" s="571"/>
      <c r="AUC224" s="571"/>
      <c r="AUD224" s="571"/>
      <c r="AUE224" s="571"/>
      <c r="AUF224" s="571"/>
      <c r="AUG224" s="571"/>
      <c r="AUH224" s="571"/>
      <c r="AUI224" s="571"/>
      <c r="AUJ224" s="571"/>
      <c r="AUK224" s="571"/>
      <c r="AUL224" s="571"/>
      <c r="AUM224" s="571"/>
      <c r="AUN224" s="571"/>
      <c r="AUO224" s="571"/>
      <c r="AUP224" s="571"/>
      <c r="AUQ224" s="571"/>
      <c r="AUR224" s="571"/>
      <c r="AUS224" s="571"/>
      <c r="AUT224" s="571"/>
      <c r="AUU224" s="571"/>
      <c r="AUV224" s="571"/>
      <c r="AUW224" s="571"/>
      <c r="AUX224" s="571"/>
      <c r="AUY224" s="571"/>
      <c r="AUZ224" s="571"/>
      <c r="AVA224" s="571"/>
      <c r="AVB224" s="571"/>
      <c r="AVC224" s="571"/>
      <c r="AVD224" s="571"/>
      <c r="AVE224" s="571"/>
      <c r="AVF224" s="571"/>
      <c r="AVG224" s="571"/>
      <c r="AVH224" s="571"/>
      <c r="AVI224" s="571"/>
      <c r="AVJ224" s="571"/>
      <c r="AVK224" s="571"/>
      <c r="AVL224" s="571"/>
      <c r="AVM224" s="571"/>
      <c r="AVN224" s="571"/>
      <c r="AVO224" s="571"/>
      <c r="AVP224" s="571"/>
      <c r="AVQ224" s="571"/>
      <c r="AVR224" s="571"/>
      <c r="AVS224" s="571"/>
      <c r="AVT224" s="571"/>
      <c r="AVU224" s="571"/>
      <c r="AVV224" s="571"/>
      <c r="AVW224" s="571"/>
      <c r="AVX224" s="571"/>
      <c r="AVY224" s="571"/>
      <c r="AVZ224" s="571"/>
      <c r="AWA224" s="571"/>
      <c r="AWB224" s="571"/>
      <c r="AWC224" s="571"/>
      <c r="AWD224" s="571"/>
      <c r="AWE224" s="571"/>
      <c r="AWF224" s="571"/>
      <c r="AWG224" s="571"/>
      <c r="AWH224" s="571"/>
      <c r="AWI224" s="571"/>
      <c r="AWJ224" s="571"/>
      <c r="AWK224" s="571"/>
      <c r="AWL224" s="571"/>
      <c r="AWM224" s="571"/>
      <c r="AWN224" s="571"/>
      <c r="AWO224" s="571"/>
      <c r="AWP224" s="571"/>
      <c r="AWQ224" s="571"/>
      <c r="AWR224" s="571"/>
      <c r="AWS224" s="571"/>
      <c r="AWT224" s="571"/>
      <c r="AWU224" s="571"/>
      <c r="AWV224" s="571"/>
      <c r="AWW224" s="571"/>
      <c r="AWX224" s="571"/>
      <c r="AWY224" s="571"/>
      <c r="AWZ224" s="571"/>
      <c r="AXA224" s="571"/>
      <c r="AXB224" s="571"/>
      <c r="AXC224" s="571"/>
      <c r="AXD224" s="571"/>
      <c r="AXE224" s="571"/>
      <c r="AXF224" s="571"/>
      <c r="AXG224" s="571"/>
      <c r="AXH224" s="571"/>
      <c r="AXI224" s="571"/>
      <c r="AXJ224" s="571"/>
      <c r="AXK224" s="571"/>
      <c r="AXL224" s="571"/>
      <c r="AXM224" s="571"/>
      <c r="AXN224" s="571"/>
      <c r="AXO224" s="571"/>
      <c r="AXP224" s="571"/>
      <c r="AXQ224" s="571"/>
      <c r="AXR224" s="571"/>
      <c r="AXS224" s="571"/>
      <c r="AXT224" s="571"/>
      <c r="AXU224" s="571"/>
      <c r="AXV224" s="571"/>
      <c r="AXW224" s="571"/>
      <c r="AXX224" s="571"/>
      <c r="AXY224" s="571"/>
      <c r="AXZ224" s="571"/>
      <c r="AYA224" s="571"/>
      <c r="AYB224" s="571"/>
      <c r="AYC224" s="571"/>
      <c r="AYD224" s="571"/>
      <c r="AYE224" s="571"/>
      <c r="AYF224" s="571"/>
      <c r="AYG224" s="571"/>
      <c r="AYH224" s="571"/>
      <c r="AYI224" s="571"/>
      <c r="AYJ224" s="571"/>
      <c r="AYK224" s="571"/>
      <c r="AYL224" s="571"/>
      <c r="AYM224" s="571"/>
      <c r="AYN224" s="571"/>
      <c r="AYO224" s="571"/>
      <c r="AYP224" s="571"/>
      <c r="AYQ224" s="571"/>
      <c r="AYR224" s="571"/>
      <c r="AYS224" s="571"/>
      <c r="AYT224" s="571"/>
      <c r="AYU224" s="571"/>
      <c r="AYV224" s="571"/>
      <c r="AYW224" s="571"/>
      <c r="AYX224" s="571"/>
      <c r="AYY224" s="571"/>
      <c r="AYZ224" s="571"/>
      <c r="AZA224" s="571"/>
      <c r="AZB224" s="571"/>
      <c r="AZC224" s="571"/>
      <c r="AZD224" s="571"/>
      <c r="AZE224" s="571"/>
      <c r="AZF224" s="571"/>
      <c r="AZG224" s="571"/>
      <c r="AZH224" s="571"/>
      <c r="AZI224" s="571"/>
      <c r="AZJ224" s="571"/>
      <c r="AZK224" s="571"/>
      <c r="AZL224" s="571"/>
      <c r="AZM224" s="571"/>
      <c r="AZN224" s="571"/>
      <c r="AZO224" s="571"/>
      <c r="AZP224" s="571"/>
      <c r="AZQ224" s="571"/>
      <c r="AZR224" s="571"/>
      <c r="AZS224" s="571"/>
      <c r="AZT224" s="571"/>
      <c r="AZU224" s="571"/>
      <c r="AZV224" s="571"/>
      <c r="AZW224" s="571"/>
      <c r="AZX224" s="571"/>
      <c r="AZY224" s="571"/>
      <c r="AZZ224" s="571"/>
      <c r="BAA224" s="571"/>
      <c r="BAB224" s="571"/>
      <c r="BAC224" s="571"/>
      <c r="BAD224" s="571"/>
      <c r="BAE224" s="571"/>
      <c r="BAF224" s="571"/>
      <c r="BAG224" s="571"/>
      <c r="BAH224" s="571"/>
      <c r="BAI224" s="571"/>
      <c r="BAJ224" s="571"/>
      <c r="BAK224" s="571"/>
      <c r="BAL224" s="571"/>
      <c r="BAM224" s="571"/>
      <c r="BAN224" s="571"/>
      <c r="BAO224" s="571"/>
      <c r="BAP224" s="571"/>
      <c r="BAQ224" s="571"/>
      <c r="BAR224" s="571"/>
      <c r="BAS224" s="571"/>
      <c r="BAT224" s="571"/>
      <c r="BAU224" s="571"/>
      <c r="BAV224" s="571"/>
      <c r="BAW224" s="571"/>
      <c r="BAX224" s="571"/>
      <c r="BAY224" s="571"/>
      <c r="BAZ224" s="571"/>
      <c r="BBA224" s="571"/>
      <c r="BBB224" s="571"/>
      <c r="BBC224" s="571"/>
      <c r="BBD224" s="571"/>
      <c r="BBE224" s="571"/>
      <c r="BBF224" s="571"/>
      <c r="BBG224" s="571"/>
      <c r="BBH224" s="571"/>
      <c r="BBI224" s="571"/>
      <c r="BBJ224" s="571"/>
      <c r="BBK224" s="571"/>
      <c r="BBL224" s="571"/>
      <c r="BBM224" s="571"/>
      <c r="BBN224" s="571"/>
      <c r="BBO224" s="571"/>
      <c r="BBP224" s="571"/>
      <c r="BBQ224" s="571"/>
      <c r="BBR224" s="571"/>
      <c r="BBS224" s="571"/>
      <c r="BBT224" s="571"/>
      <c r="BBU224" s="571"/>
      <c r="BBV224" s="571"/>
      <c r="BBW224" s="571"/>
      <c r="BBX224" s="571"/>
      <c r="BBY224" s="571"/>
      <c r="BBZ224" s="571"/>
      <c r="BCA224" s="571"/>
      <c r="BCB224" s="571"/>
      <c r="BCC224" s="571"/>
      <c r="BCD224" s="571"/>
      <c r="BCE224" s="571"/>
      <c r="BCF224" s="571"/>
      <c r="BCG224" s="571"/>
      <c r="BCH224" s="571"/>
      <c r="BCI224" s="571"/>
      <c r="BCJ224" s="571"/>
      <c r="BCK224" s="571"/>
      <c r="BCL224" s="571"/>
      <c r="BCM224" s="571"/>
      <c r="BCN224" s="571"/>
      <c r="BCO224" s="571"/>
      <c r="BCP224" s="571"/>
      <c r="BCQ224" s="571"/>
      <c r="BCR224" s="571"/>
      <c r="BCS224" s="571"/>
      <c r="BCT224" s="571"/>
      <c r="BCU224" s="571"/>
      <c r="BCV224" s="571"/>
      <c r="BCW224" s="571"/>
      <c r="BCX224" s="571"/>
      <c r="BCY224" s="571"/>
      <c r="BCZ224" s="571"/>
      <c r="BDA224" s="571"/>
      <c r="BDB224" s="571"/>
      <c r="BDC224" s="571"/>
      <c r="BDD224" s="571"/>
      <c r="BDE224" s="571"/>
      <c r="BDF224" s="571"/>
      <c r="BDG224" s="571"/>
      <c r="BDH224" s="571"/>
      <c r="BDI224" s="571"/>
      <c r="BDJ224" s="571"/>
      <c r="BDK224" s="571"/>
      <c r="BDL224" s="571"/>
      <c r="BDM224" s="571"/>
      <c r="BDN224" s="571"/>
      <c r="BDO224" s="571"/>
      <c r="BDP224" s="571"/>
      <c r="BDQ224" s="571"/>
      <c r="BDR224" s="571"/>
      <c r="BDS224" s="571"/>
      <c r="BDT224" s="571"/>
      <c r="BDU224" s="571"/>
      <c r="BDV224" s="571"/>
      <c r="BDW224" s="571"/>
      <c r="BDX224" s="571"/>
      <c r="BDY224" s="571"/>
      <c r="BDZ224" s="571"/>
      <c r="BEA224" s="571"/>
      <c r="BEB224" s="571"/>
      <c r="BEC224" s="571"/>
      <c r="BED224" s="571"/>
      <c r="BEE224" s="571"/>
      <c r="BEF224" s="571"/>
      <c r="BEG224" s="571"/>
      <c r="BEH224" s="571"/>
      <c r="BEI224" s="571"/>
      <c r="BEJ224" s="571"/>
      <c r="BEK224" s="571"/>
      <c r="BEL224" s="571"/>
      <c r="BEM224" s="571"/>
      <c r="BEN224" s="571"/>
      <c r="BEO224" s="571"/>
      <c r="BEP224" s="571"/>
      <c r="BEQ224" s="571"/>
      <c r="BER224" s="571"/>
      <c r="BES224" s="571"/>
      <c r="BET224" s="571"/>
      <c r="BEU224" s="571"/>
      <c r="BEV224" s="571"/>
      <c r="BEW224" s="571"/>
      <c r="BEX224" s="571"/>
      <c r="BEY224" s="571"/>
      <c r="BEZ224" s="571"/>
      <c r="BFA224" s="571"/>
      <c r="BFB224" s="571"/>
      <c r="BFC224" s="571"/>
      <c r="BFD224" s="571"/>
      <c r="BFE224" s="571"/>
      <c r="BFF224" s="571"/>
      <c r="BFG224" s="571"/>
      <c r="BFH224" s="571"/>
      <c r="BFI224" s="571"/>
      <c r="BFJ224" s="571"/>
      <c r="BFK224" s="571"/>
      <c r="BFL224" s="571"/>
      <c r="BFM224" s="571"/>
      <c r="BFN224" s="571"/>
      <c r="BFO224" s="571"/>
      <c r="BFP224" s="571"/>
      <c r="BFQ224" s="571"/>
      <c r="BFR224" s="571"/>
      <c r="BFS224" s="571"/>
      <c r="BFT224" s="571"/>
      <c r="BFU224" s="571"/>
      <c r="BFV224" s="571"/>
      <c r="BFW224" s="571"/>
      <c r="BFX224" s="571"/>
      <c r="BFY224" s="571"/>
      <c r="BFZ224" s="571"/>
      <c r="BGA224" s="571"/>
      <c r="BGB224" s="571"/>
      <c r="BGC224" s="571"/>
      <c r="BGD224" s="571"/>
      <c r="BGE224" s="571"/>
      <c r="BGF224" s="571"/>
      <c r="BGG224" s="571"/>
      <c r="BGH224" s="571"/>
      <c r="BGI224" s="571"/>
      <c r="BGJ224" s="571"/>
      <c r="BGK224" s="571"/>
      <c r="BGL224" s="571"/>
      <c r="BGM224" s="571"/>
      <c r="BGN224" s="571"/>
      <c r="BGO224" s="571"/>
      <c r="BGP224" s="571"/>
      <c r="BGQ224" s="571"/>
      <c r="BGR224" s="571"/>
      <c r="BGS224" s="571"/>
      <c r="BGT224" s="571"/>
      <c r="BGU224" s="571"/>
      <c r="BGV224" s="571"/>
      <c r="BGW224" s="571"/>
      <c r="BGX224" s="571"/>
      <c r="BGY224" s="571"/>
      <c r="BGZ224" s="571"/>
      <c r="BHA224" s="571"/>
      <c r="BHB224" s="571"/>
      <c r="BHC224" s="571"/>
      <c r="BHD224" s="571"/>
      <c r="BHE224" s="571"/>
      <c r="BHF224" s="571"/>
      <c r="BHG224" s="571"/>
      <c r="BHH224" s="571"/>
      <c r="BHI224" s="571"/>
      <c r="BHJ224" s="571"/>
      <c r="BHK224" s="571"/>
      <c r="BHL224" s="571"/>
      <c r="BHM224" s="571"/>
      <c r="BHN224" s="571"/>
      <c r="BHO224" s="571"/>
      <c r="BHP224" s="571"/>
      <c r="BHQ224" s="571"/>
      <c r="BHR224" s="571"/>
      <c r="BHS224" s="571"/>
      <c r="BHT224" s="571"/>
      <c r="BHU224" s="571"/>
      <c r="BHV224" s="571"/>
      <c r="BHW224" s="571"/>
      <c r="BHX224" s="571"/>
      <c r="BHY224" s="571"/>
      <c r="BHZ224" s="571"/>
      <c r="BIA224" s="571"/>
      <c r="BIB224" s="571"/>
      <c r="BIC224" s="571"/>
      <c r="BID224" s="571"/>
      <c r="BIE224" s="571"/>
      <c r="BIF224" s="571"/>
      <c r="BIG224" s="571"/>
      <c r="BIH224" s="571"/>
      <c r="BII224" s="571"/>
      <c r="BIJ224" s="571"/>
      <c r="BIK224" s="571"/>
      <c r="BIL224" s="571"/>
      <c r="BIM224" s="571"/>
      <c r="BIN224" s="571"/>
      <c r="BIO224" s="571"/>
      <c r="BIP224" s="571"/>
      <c r="BIQ224" s="571"/>
      <c r="BIR224" s="571"/>
      <c r="BIS224" s="571"/>
      <c r="BIT224" s="571"/>
      <c r="BIU224" s="571"/>
      <c r="BIV224" s="571"/>
      <c r="BIW224" s="571"/>
      <c r="BIX224" s="571"/>
      <c r="BIY224" s="571"/>
      <c r="BIZ224" s="571"/>
      <c r="BJA224" s="571"/>
      <c r="BJB224" s="571"/>
      <c r="BJC224" s="571"/>
      <c r="BJD224" s="571"/>
      <c r="BJE224" s="571"/>
      <c r="BJF224" s="571"/>
      <c r="BJG224" s="571"/>
      <c r="BJH224" s="571"/>
      <c r="BJI224" s="571"/>
      <c r="BJJ224" s="571"/>
      <c r="BJK224" s="571"/>
      <c r="BJL224" s="571"/>
      <c r="BJM224" s="571"/>
      <c r="BJN224" s="571"/>
      <c r="BJO224" s="571"/>
      <c r="BJP224" s="571"/>
      <c r="BJQ224" s="571"/>
      <c r="BJR224" s="571"/>
      <c r="BJS224" s="571"/>
      <c r="BJT224" s="571"/>
      <c r="BJU224" s="571"/>
      <c r="BJV224" s="571"/>
      <c r="BJW224" s="571"/>
      <c r="BJX224" s="571"/>
      <c r="BJY224" s="571"/>
      <c r="BJZ224" s="571"/>
      <c r="BKA224" s="571"/>
      <c r="BKB224" s="571"/>
      <c r="BKC224" s="571"/>
      <c r="BKD224" s="571"/>
      <c r="BKE224" s="571"/>
      <c r="BKF224" s="571"/>
      <c r="BKG224" s="571"/>
      <c r="BKH224" s="571"/>
      <c r="BKI224" s="571"/>
      <c r="BKJ224" s="571"/>
      <c r="BKK224" s="571"/>
      <c r="BKL224" s="571"/>
      <c r="BKM224" s="571"/>
      <c r="BKN224" s="571"/>
      <c r="BKO224" s="571"/>
      <c r="BKP224" s="571"/>
      <c r="BKQ224" s="571"/>
      <c r="BKR224" s="571"/>
      <c r="BKS224" s="571"/>
      <c r="BKT224" s="571"/>
      <c r="BKU224" s="571"/>
      <c r="BKV224" s="571"/>
      <c r="BKW224" s="571"/>
      <c r="BKX224" s="571"/>
      <c r="BKY224" s="571"/>
      <c r="BKZ224" s="571"/>
      <c r="BLA224" s="571"/>
      <c r="BLB224" s="571"/>
      <c r="BLC224" s="571"/>
      <c r="BLD224" s="571"/>
      <c r="BLE224" s="571"/>
      <c r="BLF224" s="571"/>
      <c r="BLG224" s="571"/>
      <c r="BLH224" s="571"/>
      <c r="BLI224" s="571"/>
      <c r="BLJ224" s="571"/>
      <c r="BLK224" s="571"/>
      <c r="BLL224" s="571"/>
      <c r="BLM224" s="571"/>
      <c r="BLN224" s="571"/>
      <c r="BLO224" s="571"/>
      <c r="BLP224" s="571"/>
      <c r="BLQ224" s="571"/>
      <c r="BLR224" s="571"/>
      <c r="BLS224" s="571"/>
      <c r="BLT224" s="571"/>
      <c r="BLU224" s="571"/>
      <c r="BLV224" s="571"/>
      <c r="BLW224" s="571"/>
      <c r="BLX224" s="571"/>
      <c r="BLY224" s="571"/>
      <c r="BLZ224" s="571"/>
      <c r="BMA224" s="571"/>
      <c r="BMB224" s="571"/>
      <c r="BMC224" s="571"/>
      <c r="BMD224" s="571"/>
      <c r="BME224" s="571"/>
      <c r="BMF224" s="571"/>
      <c r="BMG224" s="571"/>
      <c r="BMH224" s="571"/>
      <c r="BMI224" s="571"/>
      <c r="BMJ224" s="571"/>
      <c r="BMK224" s="571"/>
      <c r="BML224" s="571"/>
      <c r="BMM224" s="571"/>
      <c r="BMN224" s="571"/>
      <c r="BMO224" s="571"/>
      <c r="BMP224" s="571"/>
      <c r="BMQ224" s="571"/>
      <c r="BMR224" s="571"/>
      <c r="BMS224" s="571"/>
      <c r="BMT224" s="571"/>
      <c r="BMU224" s="571"/>
      <c r="BMV224" s="571"/>
      <c r="BMW224" s="571"/>
      <c r="BMX224" s="571"/>
      <c r="BMY224" s="571"/>
      <c r="BMZ224" s="571"/>
      <c r="BNA224" s="571"/>
      <c r="BNB224" s="571"/>
      <c r="BNC224" s="571"/>
      <c r="BND224" s="571"/>
      <c r="BNE224" s="571"/>
      <c r="BNF224" s="571"/>
      <c r="BNG224" s="571"/>
      <c r="BNH224" s="571"/>
      <c r="BNI224" s="571"/>
      <c r="BNJ224" s="571"/>
      <c r="BNK224" s="571"/>
      <c r="BNL224" s="571"/>
      <c r="BNM224" s="571"/>
      <c r="BNN224" s="571"/>
      <c r="BNO224" s="571"/>
      <c r="BNP224" s="571"/>
      <c r="BNQ224" s="571"/>
      <c r="BNR224" s="571"/>
      <c r="BNS224" s="571"/>
      <c r="BNT224" s="571"/>
      <c r="BNU224" s="571"/>
      <c r="BNV224" s="571"/>
      <c r="BNW224" s="571"/>
      <c r="BNX224" s="571"/>
      <c r="BNY224" s="571"/>
      <c r="BNZ224" s="571"/>
      <c r="BOA224" s="571"/>
      <c r="BOB224" s="571"/>
      <c r="BOC224" s="571"/>
      <c r="BOD224" s="571"/>
      <c r="BOE224" s="571"/>
      <c r="BOF224" s="571"/>
      <c r="BOG224" s="571"/>
      <c r="BOH224" s="571"/>
      <c r="BOI224" s="571"/>
      <c r="BOJ224" s="571"/>
      <c r="BOK224" s="571"/>
      <c r="BOL224" s="571"/>
      <c r="BOM224" s="571"/>
      <c r="BON224" s="571"/>
      <c r="BOO224" s="571"/>
      <c r="BOP224" s="571"/>
      <c r="BOQ224" s="571"/>
      <c r="BOR224" s="571"/>
      <c r="BOS224" s="571"/>
      <c r="BOT224" s="571"/>
      <c r="BOU224" s="571"/>
      <c r="BOV224" s="571"/>
      <c r="BOW224" s="571"/>
      <c r="BOX224" s="571"/>
      <c r="BOY224" s="571"/>
      <c r="BOZ224" s="571"/>
      <c r="BPA224" s="571"/>
      <c r="BPB224" s="571"/>
      <c r="BPC224" s="571"/>
      <c r="BPD224" s="571"/>
      <c r="BPE224" s="571"/>
      <c r="BPF224" s="571"/>
      <c r="BPG224" s="571"/>
      <c r="BPH224" s="571"/>
      <c r="BPI224" s="571"/>
      <c r="BPJ224" s="571"/>
      <c r="BPK224" s="571"/>
      <c r="BPL224" s="571"/>
      <c r="BPM224" s="571"/>
      <c r="BPN224" s="571"/>
      <c r="BPO224" s="571"/>
      <c r="BPP224" s="571"/>
      <c r="BPQ224" s="571"/>
      <c r="BPR224" s="571"/>
      <c r="BPS224" s="571"/>
      <c r="BPT224" s="571"/>
      <c r="BPU224" s="571"/>
      <c r="BPV224" s="571"/>
      <c r="BPW224" s="571"/>
      <c r="BPX224" s="571"/>
      <c r="BPY224" s="571"/>
      <c r="BPZ224" s="571"/>
      <c r="BQA224" s="571"/>
      <c r="BQB224" s="571"/>
      <c r="BQC224" s="571"/>
      <c r="BQD224" s="571"/>
      <c r="BQE224" s="571"/>
      <c r="BQF224" s="571"/>
      <c r="BQG224" s="571"/>
      <c r="BQH224" s="571"/>
      <c r="BQI224" s="571"/>
      <c r="BQJ224" s="571"/>
      <c r="BQK224" s="571"/>
      <c r="BQL224" s="571"/>
      <c r="BQM224" s="571"/>
      <c r="BQN224" s="571"/>
      <c r="BQO224" s="571"/>
      <c r="BQP224" s="571"/>
      <c r="BQQ224" s="571"/>
      <c r="BQR224" s="571"/>
      <c r="BQS224" s="571"/>
      <c r="BQT224" s="571"/>
      <c r="BQU224" s="571"/>
      <c r="BQV224" s="571"/>
      <c r="BQW224" s="571"/>
      <c r="BQX224" s="571"/>
      <c r="BQY224" s="571"/>
      <c r="BQZ224" s="571"/>
      <c r="BRA224" s="571"/>
      <c r="BRB224" s="571"/>
      <c r="BRC224" s="571"/>
      <c r="BRD224" s="571"/>
      <c r="BRE224" s="571"/>
      <c r="BRF224" s="571"/>
      <c r="BRG224" s="571"/>
      <c r="BRH224" s="571"/>
      <c r="BRI224" s="571"/>
      <c r="BRJ224" s="571"/>
      <c r="BRK224" s="571"/>
      <c r="BRL224" s="571"/>
      <c r="BRM224" s="571"/>
      <c r="BRN224" s="571"/>
      <c r="BRO224" s="571"/>
      <c r="BRP224" s="571"/>
      <c r="BRQ224" s="571"/>
      <c r="BRR224" s="571"/>
      <c r="BRS224" s="571"/>
      <c r="BRT224" s="571"/>
      <c r="BRU224" s="571"/>
      <c r="BRV224" s="571"/>
      <c r="BRW224" s="571"/>
      <c r="BRX224" s="571"/>
      <c r="BRY224" s="571"/>
      <c r="BRZ224" s="571"/>
      <c r="BSA224" s="571"/>
      <c r="BSB224" s="571"/>
      <c r="BSC224" s="571"/>
      <c r="BSD224" s="571"/>
      <c r="BSE224" s="571"/>
      <c r="BSF224" s="571"/>
      <c r="BSG224" s="571"/>
      <c r="BSH224" s="571"/>
      <c r="BSI224" s="571"/>
      <c r="BSJ224" s="571"/>
      <c r="BSK224" s="571"/>
      <c r="BSL224" s="571"/>
      <c r="BSM224" s="571"/>
      <c r="BSN224" s="571"/>
      <c r="BSO224" s="571"/>
      <c r="BSP224" s="571"/>
      <c r="BSQ224" s="571"/>
      <c r="BSR224" s="571"/>
      <c r="BSS224" s="571"/>
      <c r="BST224" s="571"/>
      <c r="BSU224" s="571"/>
      <c r="BSV224" s="571"/>
      <c r="BSW224" s="571"/>
      <c r="BSX224" s="571"/>
      <c r="BSY224" s="571"/>
      <c r="BSZ224" s="571"/>
      <c r="BTA224" s="571"/>
      <c r="BTB224" s="571"/>
      <c r="BTC224" s="571"/>
      <c r="BTD224" s="571"/>
      <c r="BTE224" s="571"/>
      <c r="BTF224" s="571"/>
      <c r="BTG224" s="571"/>
      <c r="BTH224" s="571"/>
      <c r="BTI224" s="571"/>
      <c r="BTJ224" s="571"/>
      <c r="BTK224" s="571"/>
      <c r="BTL224" s="571"/>
      <c r="BTM224" s="571"/>
      <c r="BTN224" s="571"/>
      <c r="BTO224" s="571"/>
      <c r="BTP224" s="571"/>
      <c r="BTQ224" s="571"/>
      <c r="BTR224" s="571"/>
      <c r="BTS224" s="571"/>
      <c r="BTT224" s="571"/>
      <c r="BTU224" s="571"/>
      <c r="BTV224" s="571"/>
      <c r="BTW224" s="571"/>
      <c r="BTX224" s="571"/>
      <c r="BTY224" s="571"/>
      <c r="BTZ224" s="571"/>
      <c r="BUA224" s="571"/>
      <c r="BUB224" s="571"/>
      <c r="BUC224" s="571"/>
      <c r="BUD224" s="571"/>
      <c r="BUE224" s="571"/>
      <c r="BUF224" s="571"/>
      <c r="BUG224" s="571"/>
      <c r="BUH224" s="571"/>
      <c r="BUI224" s="571"/>
      <c r="BUJ224" s="571"/>
      <c r="BUK224" s="571"/>
      <c r="BUL224" s="571"/>
      <c r="BUM224" s="571"/>
      <c r="BUN224" s="571"/>
      <c r="BUO224" s="571"/>
      <c r="BUP224" s="571"/>
      <c r="BUQ224" s="571"/>
      <c r="BUR224" s="571"/>
      <c r="BUS224" s="571"/>
      <c r="BUT224" s="571"/>
      <c r="BUU224" s="571"/>
      <c r="BUV224" s="571"/>
      <c r="BUW224" s="571"/>
      <c r="BUX224" s="571"/>
      <c r="BUY224" s="571"/>
      <c r="BUZ224" s="571"/>
      <c r="BVA224" s="571"/>
      <c r="BVB224" s="571"/>
      <c r="BVC224" s="571"/>
      <c r="BVD224" s="571"/>
      <c r="BVE224" s="571"/>
      <c r="BVF224" s="571"/>
      <c r="BVG224" s="571"/>
      <c r="BVH224" s="571"/>
      <c r="BVI224" s="571"/>
      <c r="BVJ224" s="571"/>
      <c r="BVK224" s="571"/>
      <c r="BVL224" s="571"/>
      <c r="BVM224" s="571"/>
      <c r="BVN224" s="571"/>
      <c r="BVO224" s="571"/>
      <c r="BVP224" s="571"/>
      <c r="BVQ224" s="571"/>
      <c r="BVR224" s="571"/>
      <c r="BVS224" s="571"/>
      <c r="BVT224" s="571"/>
      <c r="BVU224" s="571"/>
      <c r="BVV224" s="571"/>
      <c r="BVW224" s="571"/>
      <c r="BVX224" s="571"/>
      <c r="BVY224" s="571"/>
      <c r="BVZ224" s="571"/>
      <c r="BWA224" s="571"/>
      <c r="BWB224" s="571"/>
      <c r="BWC224" s="571"/>
      <c r="BWD224" s="571"/>
      <c r="BWE224" s="571"/>
      <c r="BWF224" s="571"/>
      <c r="BWG224" s="571"/>
      <c r="BWH224" s="571"/>
      <c r="BWI224" s="571"/>
      <c r="BWJ224" s="571"/>
      <c r="BWK224" s="571"/>
      <c r="BWL224" s="571"/>
      <c r="BWM224" s="571"/>
      <c r="BWN224" s="571"/>
      <c r="BWO224" s="571"/>
      <c r="BWP224" s="571"/>
      <c r="BWQ224" s="571"/>
      <c r="BWR224" s="571"/>
      <c r="BWS224" s="571"/>
      <c r="BWT224" s="571"/>
      <c r="BWU224" s="571"/>
      <c r="BWV224" s="571"/>
      <c r="BWW224" s="571"/>
      <c r="BWX224" s="571"/>
      <c r="BWY224" s="571"/>
      <c r="BWZ224" s="571"/>
      <c r="BXA224" s="571"/>
      <c r="BXB224" s="571"/>
      <c r="BXC224" s="571"/>
      <c r="BXD224" s="571"/>
      <c r="BXE224" s="571"/>
      <c r="BXF224" s="571"/>
      <c r="BXG224" s="571"/>
      <c r="BXH224" s="571"/>
      <c r="BXI224" s="571"/>
      <c r="BXJ224" s="571"/>
      <c r="BXK224" s="571"/>
      <c r="BXL224" s="571"/>
      <c r="BXM224" s="571"/>
      <c r="BXN224" s="571"/>
      <c r="BXO224" s="571"/>
      <c r="BXP224" s="571"/>
      <c r="BXQ224" s="571"/>
      <c r="BXR224" s="571"/>
      <c r="BXS224" s="571"/>
      <c r="BXT224" s="571"/>
      <c r="BXU224" s="571"/>
      <c r="BXV224" s="571"/>
      <c r="BXW224" s="571"/>
      <c r="BXX224" s="571"/>
      <c r="BXY224" s="571"/>
      <c r="BXZ224" s="571"/>
      <c r="BYA224" s="571"/>
      <c r="BYB224" s="571"/>
      <c r="BYC224" s="571"/>
      <c r="BYD224" s="571"/>
      <c r="BYE224" s="571"/>
      <c r="BYF224" s="571"/>
      <c r="BYG224" s="571"/>
      <c r="BYH224" s="571"/>
      <c r="BYI224" s="571"/>
      <c r="BYJ224" s="571"/>
      <c r="BYK224" s="571"/>
      <c r="BYL224" s="571"/>
      <c r="BYM224" s="571"/>
      <c r="BYN224" s="571"/>
      <c r="BYO224" s="571"/>
      <c r="BYP224" s="571"/>
      <c r="BYQ224" s="571"/>
      <c r="BYR224" s="571"/>
      <c r="BYS224" s="571"/>
      <c r="BYT224" s="571"/>
      <c r="BYU224" s="571"/>
      <c r="BYV224" s="571"/>
      <c r="BYW224" s="571"/>
      <c r="BYX224" s="571"/>
      <c r="BYY224" s="571"/>
      <c r="BYZ224" s="571"/>
      <c r="BZA224" s="571"/>
      <c r="BZB224" s="571"/>
      <c r="BZC224" s="571"/>
      <c r="BZD224" s="571"/>
      <c r="BZE224" s="571"/>
      <c r="BZF224" s="571"/>
      <c r="BZG224" s="571"/>
      <c r="BZH224" s="571"/>
      <c r="BZI224" s="571"/>
      <c r="BZJ224" s="571"/>
      <c r="BZK224" s="571"/>
      <c r="BZL224" s="571"/>
      <c r="BZM224" s="571"/>
      <c r="BZN224" s="571"/>
      <c r="BZO224" s="571"/>
      <c r="BZP224" s="571"/>
      <c r="BZQ224" s="571"/>
      <c r="BZR224" s="571"/>
      <c r="BZS224" s="571"/>
      <c r="BZT224" s="571"/>
      <c r="BZU224" s="571"/>
      <c r="BZV224" s="571"/>
      <c r="BZW224" s="571"/>
      <c r="BZX224" s="571"/>
      <c r="BZY224" s="571"/>
      <c r="BZZ224" s="571"/>
      <c r="CAA224" s="571"/>
      <c r="CAB224" s="571"/>
      <c r="CAC224" s="571"/>
      <c r="CAD224" s="571"/>
      <c r="CAE224" s="571"/>
      <c r="CAF224" s="571"/>
      <c r="CAG224" s="571"/>
      <c r="CAH224" s="571"/>
      <c r="CAI224" s="571"/>
      <c r="CAJ224" s="571"/>
      <c r="CAK224" s="571"/>
      <c r="CAL224" s="571"/>
      <c r="CAM224" s="571"/>
      <c r="CAN224" s="571"/>
      <c r="CAO224" s="571"/>
      <c r="CAP224" s="571"/>
      <c r="CAQ224" s="571"/>
      <c r="CAR224" s="571"/>
      <c r="CAS224" s="571"/>
      <c r="CAT224" s="571"/>
      <c r="CAU224" s="571"/>
      <c r="CAV224" s="571"/>
      <c r="CAW224" s="571"/>
      <c r="CAX224" s="571"/>
      <c r="CAY224" s="571"/>
      <c r="CAZ224" s="571"/>
      <c r="CBA224" s="571"/>
      <c r="CBB224" s="571"/>
      <c r="CBC224" s="571"/>
      <c r="CBD224" s="571"/>
      <c r="CBE224" s="571"/>
      <c r="CBF224" s="571"/>
      <c r="CBG224" s="571"/>
      <c r="CBH224" s="571"/>
      <c r="CBI224" s="571"/>
      <c r="CBJ224" s="571"/>
      <c r="CBK224" s="571"/>
      <c r="CBL224" s="571"/>
      <c r="CBM224" s="571"/>
      <c r="CBN224" s="571"/>
      <c r="CBO224" s="571"/>
      <c r="CBP224" s="571"/>
      <c r="CBQ224" s="571"/>
      <c r="CBR224" s="571"/>
      <c r="CBS224" s="571"/>
      <c r="CBT224" s="571"/>
      <c r="CBU224" s="571"/>
      <c r="CBV224" s="571"/>
      <c r="CBW224" s="571"/>
      <c r="CBX224" s="571"/>
      <c r="CBY224" s="571"/>
      <c r="CBZ224" s="571"/>
      <c r="CCA224" s="571"/>
      <c r="CCB224" s="571"/>
      <c r="CCC224" s="571"/>
      <c r="CCD224" s="571"/>
      <c r="CCE224" s="571"/>
      <c r="CCF224" s="571"/>
      <c r="CCG224" s="571"/>
      <c r="CCH224" s="571"/>
      <c r="CCI224" s="571"/>
      <c r="CCJ224" s="571"/>
      <c r="CCK224" s="571"/>
      <c r="CCL224" s="571"/>
      <c r="CCM224" s="571"/>
      <c r="CCN224" s="571"/>
      <c r="CCO224" s="571"/>
      <c r="CCP224" s="571"/>
      <c r="CCQ224" s="571"/>
      <c r="CCR224" s="571"/>
      <c r="CCS224" s="571"/>
      <c r="CCT224" s="571"/>
      <c r="CCU224" s="571"/>
      <c r="CCV224" s="571"/>
      <c r="CCW224" s="571"/>
      <c r="CCX224" s="571"/>
      <c r="CCY224" s="571"/>
      <c r="CCZ224" s="571"/>
      <c r="CDA224" s="571"/>
      <c r="CDB224" s="571"/>
      <c r="CDC224" s="571"/>
      <c r="CDD224" s="571"/>
      <c r="CDE224" s="571"/>
      <c r="CDF224" s="571"/>
      <c r="CDG224" s="571"/>
      <c r="CDH224" s="571"/>
      <c r="CDI224" s="571"/>
      <c r="CDJ224" s="571"/>
      <c r="CDK224" s="571"/>
      <c r="CDL224" s="571"/>
      <c r="CDM224" s="571"/>
      <c r="CDN224" s="571"/>
      <c r="CDO224" s="571"/>
      <c r="CDP224" s="571"/>
      <c r="CDQ224" s="571"/>
      <c r="CDR224" s="571"/>
      <c r="CDS224" s="571"/>
      <c r="CDT224" s="571"/>
      <c r="CDU224" s="571"/>
      <c r="CDV224" s="571"/>
      <c r="CDW224" s="571"/>
      <c r="CDX224" s="571"/>
      <c r="CDY224" s="571"/>
      <c r="CDZ224" s="571"/>
      <c r="CEA224" s="571"/>
      <c r="CEB224" s="571"/>
      <c r="CEC224" s="571"/>
      <c r="CED224" s="571"/>
      <c r="CEE224" s="571"/>
      <c r="CEF224" s="571"/>
      <c r="CEG224" s="571"/>
      <c r="CEH224" s="571"/>
      <c r="CEI224" s="571"/>
      <c r="CEJ224" s="571"/>
      <c r="CEK224" s="571"/>
      <c r="CEL224" s="571"/>
      <c r="CEM224" s="571"/>
      <c r="CEN224" s="571"/>
      <c r="CEO224" s="571"/>
      <c r="CEP224" s="571"/>
      <c r="CEQ224" s="571"/>
      <c r="CER224" s="571"/>
      <c r="CES224" s="571"/>
      <c r="CET224" s="571"/>
      <c r="CEU224" s="571"/>
      <c r="CEV224" s="571"/>
      <c r="CEW224" s="571"/>
      <c r="CEX224" s="571"/>
      <c r="CEY224" s="571"/>
      <c r="CEZ224" s="571"/>
      <c r="CFA224" s="571"/>
      <c r="CFB224" s="571"/>
      <c r="CFC224" s="571"/>
      <c r="CFD224" s="571"/>
      <c r="CFE224" s="571"/>
      <c r="CFF224" s="571"/>
      <c r="CFG224" s="571"/>
      <c r="CFH224" s="571"/>
      <c r="CFI224" s="571"/>
      <c r="CFJ224" s="571"/>
      <c r="CFK224" s="571"/>
      <c r="CFL224" s="571"/>
      <c r="CFM224" s="571"/>
      <c r="CFN224" s="571"/>
      <c r="CFO224" s="571"/>
      <c r="CFP224" s="571"/>
      <c r="CFQ224" s="571"/>
      <c r="CFR224" s="571"/>
      <c r="CFS224" s="571"/>
      <c r="CFT224" s="571"/>
      <c r="CFU224" s="571"/>
      <c r="CFV224" s="571"/>
      <c r="CFW224" s="571"/>
      <c r="CFX224" s="571"/>
      <c r="CFY224" s="571"/>
      <c r="CFZ224" s="571"/>
      <c r="CGA224" s="571"/>
      <c r="CGB224" s="571"/>
      <c r="CGC224" s="571"/>
      <c r="CGD224" s="571"/>
      <c r="CGE224" s="571"/>
      <c r="CGF224" s="571"/>
      <c r="CGG224" s="571"/>
      <c r="CGH224" s="571"/>
      <c r="CGI224" s="571"/>
      <c r="CGJ224" s="571"/>
      <c r="CGK224" s="571"/>
      <c r="CGL224" s="571"/>
      <c r="CGM224" s="571"/>
      <c r="CGN224" s="571"/>
      <c r="CGO224" s="571"/>
      <c r="CGP224" s="571"/>
      <c r="CGQ224" s="571"/>
      <c r="CGR224" s="571"/>
      <c r="CGS224" s="571"/>
      <c r="CGT224" s="571"/>
      <c r="CGU224" s="571"/>
      <c r="CGV224" s="571"/>
      <c r="CGW224" s="571"/>
      <c r="CGX224" s="571"/>
      <c r="CGY224" s="571"/>
      <c r="CGZ224" s="571"/>
      <c r="CHA224" s="571"/>
      <c r="CHB224" s="571"/>
      <c r="CHC224" s="571"/>
      <c r="CHD224" s="571"/>
      <c r="CHE224" s="571"/>
      <c r="CHF224" s="571"/>
      <c r="CHG224" s="571"/>
      <c r="CHH224" s="571"/>
      <c r="CHI224" s="571"/>
      <c r="CHJ224" s="571"/>
      <c r="CHK224" s="571"/>
      <c r="CHL224" s="571"/>
      <c r="CHM224" s="571"/>
      <c r="CHN224" s="571"/>
      <c r="CHO224" s="571"/>
      <c r="CHP224" s="571"/>
      <c r="CHQ224" s="571"/>
      <c r="CHR224" s="571"/>
      <c r="CHS224" s="571"/>
      <c r="CHT224" s="571"/>
      <c r="CHU224" s="571"/>
      <c r="CHV224" s="571"/>
      <c r="CHW224" s="571"/>
      <c r="CHX224" s="571"/>
      <c r="CHY224" s="571"/>
      <c r="CHZ224" s="571"/>
      <c r="CIA224" s="571"/>
      <c r="CIB224" s="571"/>
      <c r="CIC224" s="571"/>
      <c r="CID224" s="571"/>
      <c r="CIE224" s="571"/>
      <c r="CIF224" s="571"/>
      <c r="CIG224" s="571"/>
      <c r="CIH224" s="571"/>
      <c r="CII224" s="571"/>
      <c r="CIJ224" s="571"/>
      <c r="CIK224" s="571"/>
      <c r="CIL224" s="571"/>
      <c r="CIM224" s="571"/>
      <c r="CIN224" s="571"/>
      <c r="CIO224" s="571"/>
      <c r="CIP224" s="571"/>
      <c r="CIQ224" s="571"/>
      <c r="CIR224" s="571"/>
      <c r="CIS224" s="571"/>
      <c r="CIT224" s="571"/>
      <c r="CIU224" s="571"/>
      <c r="CIV224" s="571"/>
      <c r="CIW224" s="571"/>
      <c r="CIX224" s="571"/>
      <c r="CIY224" s="571"/>
      <c r="CIZ224" s="571"/>
      <c r="CJA224" s="571"/>
      <c r="CJB224" s="571"/>
      <c r="CJC224" s="571"/>
      <c r="CJD224" s="571"/>
      <c r="CJE224" s="571"/>
      <c r="CJF224" s="571"/>
      <c r="CJG224" s="571"/>
      <c r="CJH224" s="571"/>
      <c r="CJI224" s="571"/>
      <c r="CJJ224" s="571"/>
      <c r="CJK224" s="571"/>
      <c r="CJL224" s="571"/>
      <c r="CJM224" s="571"/>
      <c r="CJN224" s="571"/>
      <c r="CJO224" s="571"/>
      <c r="CJP224" s="571"/>
      <c r="CJQ224" s="571"/>
      <c r="CJR224" s="571"/>
      <c r="CJS224" s="571"/>
      <c r="CJT224" s="571"/>
      <c r="CJU224" s="571"/>
      <c r="CJV224" s="571"/>
      <c r="CJW224" s="571"/>
      <c r="CJX224" s="571"/>
      <c r="CJY224" s="571"/>
      <c r="CJZ224" s="571"/>
      <c r="CKA224" s="571"/>
      <c r="CKB224" s="571"/>
      <c r="CKC224" s="571"/>
      <c r="CKD224" s="571"/>
      <c r="CKE224" s="571"/>
      <c r="CKF224" s="571"/>
      <c r="CKG224" s="571"/>
      <c r="CKH224" s="571"/>
      <c r="CKI224" s="571"/>
      <c r="CKJ224" s="571"/>
      <c r="CKK224" s="571"/>
      <c r="CKL224" s="571"/>
      <c r="CKM224" s="571"/>
      <c r="CKN224" s="571"/>
      <c r="CKO224" s="571"/>
      <c r="CKP224" s="571"/>
      <c r="CKQ224" s="571"/>
      <c r="CKR224" s="571"/>
      <c r="CKS224" s="571"/>
      <c r="CKT224" s="571"/>
      <c r="CKU224" s="571"/>
      <c r="CKV224" s="571"/>
      <c r="CKW224" s="571"/>
      <c r="CKX224" s="571"/>
      <c r="CKY224" s="571"/>
      <c r="CKZ224" s="571"/>
      <c r="CLA224" s="571"/>
      <c r="CLB224" s="571"/>
      <c r="CLC224" s="571"/>
      <c r="CLD224" s="571"/>
      <c r="CLE224" s="571"/>
      <c r="CLF224" s="571"/>
      <c r="CLG224" s="571"/>
      <c r="CLH224" s="571"/>
      <c r="CLI224" s="571"/>
      <c r="CLJ224" s="571"/>
      <c r="CLK224" s="571"/>
      <c r="CLL224" s="571"/>
      <c r="CLM224" s="571"/>
      <c r="CLN224" s="571"/>
      <c r="CLO224" s="571"/>
      <c r="CLP224" s="571"/>
      <c r="CLQ224" s="571"/>
      <c r="CLR224" s="571"/>
      <c r="CLS224" s="571"/>
      <c r="CLT224" s="571"/>
      <c r="CLU224" s="571"/>
      <c r="CLV224" s="571"/>
      <c r="CLW224" s="571"/>
      <c r="CLX224" s="571"/>
      <c r="CLY224" s="571"/>
      <c r="CLZ224" s="571"/>
      <c r="CMA224" s="571"/>
      <c r="CMB224" s="571"/>
      <c r="CMC224" s="571"/>
      <c r="CMD224" s="571"/>
      <c r="CME224" s="571"/>
      <c r="CMF224" s="571"/>
      <c r="CMG224" s="571"/>
      <c r="CMH224" s="571"/>
      <c r="CMI224" s="571"/>
      <c r="CMJ224" s="571"/>
      <c r="CMK224" s="571"/>
      <c r="CML224" s="571"/>
      <c r="CMM224" s="571"/>
      <c r="CMN224" s="571"/>
      <c r="CMO224" s="571"/>
      <c r="CMP224" s="571"/>
      <c r="CMQ224" s="571"/>
      <c r="CMR224" s="571"/>
      <c r="CMS224" s="571"/>
      <c r="CMT224" s="571"/>
      <c r="CMU224" s="571"/>
      <c r="CMV224" s="571"/>
      <c r="CMW224" s="571"/>
      <c r="CMX224" s="571"/>
      <c r="CMY224" s="571"/>
      <c r="CMZ224" s="571"/>
      <c r="CNA224" s="571"/>
      <c r="CNB224" s="571"/>
      <c r="CNC224" s="571"/>
      <c r="CND224" s="571"/>
      <c r="CNE224" s="571"/>
      <c r="CNF224" s="571"/>
      <c r="CNG224" s="571"/>
      <c r="CNH224" s="571"/>
      <c r="CNI224" s="571"/>
      <c r="CNJ224" s="571"/>
      <c r="CNK224" s="571"/>
      <c r="CNL224" s="571"/>
      <c r="CNM224" s="571"/>
      <c r="CNN224" s="571"/>
      <c r="CNO224" s="571"/>
      <c r="CNP224" s="571"/>
      <c r="CNQ224" s="571"/>
      <c r="CNR224" s="571"/>
      <c r="CNS224" s="571"/>
      <c r="CNT224" s="571"/>
      <c r="CNU224" s="571"/>
      <c r="CNV224" s="571"/>
      <c r="CNW224" s="571"/>
      <c r="CNX224" s="571"/>
      <c r="CNY224" s="571"/>
      <c r="CNZ224" s="571"/>
      <c r="COA224" s="571"/>
      <c r="COB224" s="571"/>
      <c r="COC224" s="571"/>
      <c r="COD224" s="571"/>
      <c r="COE224" s="571"/>
      <c r="COF224" s="571"/>
      <c r="COG224" s="571"/>
      <c r="COH224" s="571"/>
      <c r="COI224" s="571"/>
      <c r="COJ224" s="571"/>
      <c r="COK224" s="571"/>
      <c r="COL224" s="571"/>
      <c r="COM224" s="571"/>
      <c r="CON224" s="571"/>
      <c r="COO224" s="571"/>
      <c r="COP224" s="571"/>
      <c r="COQ224" s="571"/>
      <c r="COR224" s="571"/>
      <c r="COS224" s="571"/>
      <c r="COT224" s="571"/>
      <c r="COU224" s="571"/>
      <c r="COV224" s="571"/>
      <c r="COW224" s="571"/>
      <c r="COX224" s="571"/>
      <c r="COY224" s="571"/>
      <c r="COZ224" s="571"/>
      <c r="CPA224" s="571"/>
      <c r="CPB224" s="571"/>
      <c r="CPC224" s="571"/>
      <c r="CPD224" s="571"/>
      <c r="CPE224" s="571"/>
      <c r="CPF224" s="571"/>
      <c r="CPG224" s="571"/>
      <c r="CPH224" s="571"/>
      <c r="CPI224" s="571"/>
      <c r="CPJ224" s="571"/>
      <c r="CPK224" s="571"/>
      <c r="CPL224" s="571"/>
      <c r="CPM224" s="571"/>
      <c r="CPN224" s="571"/>
      <c r="CPO224" s="571"/>
      <c r="CPP224" s="571"/>
      <c r="CPQ224" s="571"/>
      <c r="CPR224" s="571"/>
      <c r="CPS224" s="571"/>
      <c r="CPT224" s="571"/>
      <c r="CPU224" s="571"/>
      <c r="CPV224" s="571"/>
      <c r="CPW224" s="571"/>
      <c r="CPX224" s="571"/>
      <c r="CPY224" s="571"/>
      <c r="CPZ224" s="571"/>
      <c r="CQA224" s="571"/>
      <c r="CQB224" s="571"/>
      <c r="CQC224" s="571"/>
      <c r="CQD224" s="571"/>
      <c r="CQE224" s="571"/>
      <c r="CQF224" s="571"/>
      <c r="CQG224" s="571"/>
      <c r="CQH224" s="571"/>
      <c r="CQI224" s="571"/>
      <c r="CQJ224" s="571"/>
      <c r="CQK224" s="571"/>
      <c r="CQL224" s="571"/>
      <c r="CQM224" s="571"/>
      <c r="CQN224" s="571"/>
      <c r="CQO224" s="571"/>
      <c r="CQP224" s="571"/>
      <c r="CQQ224" s="571"/>
      <c r="CQR224" s="571"/>
      <c r="CQS224" s="571"/>
      <c r="CQT224" s="571"/>
      <c r="CQU224" s="571"/>
      <c r="CQV224" s="571"/>
      <c r="CQW224" s="571"/>
      <c r="CQX224" s="571"/>
      <c r="CQY224" s="571"/>
      <c r="CQZ224" s="571"/>
      <c r="CRA224" s="571"/>
      <c r="CRB224" s="571"/>
      <c r="CRC224" s="571"/>
      <c r="CRD224" s="571"/>
      <c r="CRE224" s="571"/>
      <c r="CRF224" s="571"/>
      <c r="CRG224" s="571"/>
      <c r="CRH224" s="571"/>
      <c r="CRI224" s="571"/>
      <c r="CRJ224" s="571"/>
      <c r="CRK224" s="571"/>
      <c r="CRL224" s="571"/>
      <c r="CRM224" s="571"/>
      <c r="CRN224" s="571"/>
      <c r="CRO224" s="571"/>
      <c r="CRP224" s="571"/>
      <c r="CRQ224" s="571"/>
      <c r="CRR224" s="571"/>
      <c r="CRS224" s="571"/>
      <c r="CRT224" s="571"/>
      <c r="CRU224" s="571"/>
      <c r="CRV224" s="571"/>
      <c r="CRW224" s="571"/>
      <c r="CRX224" s="571"/>
      <c r="CRY224" s="571"/>
      <c r="CRZ224" s="571"/>
      <c r="CSA224" s="571"/>
      <c r="CSB224" s="571"/>
      <c r="CSC224" s="571"/>
      <c r="CSD224" s="571"/>
      <c r="CSE224" s="571"/>
      <c r="CSF224" s="571"/>
      <c r="CSG224" s="571"/>
      <c r="CSH224" s="571"/>
      <c r="CSI224" s="571"/>
      <c r="CSJ224" s="571"/>
      <c r="CSK224" s="571"/>
      <c r="CSL224" s="571"/>
      <c r="CSM224" s="571"/>
      <c r="CSN224" s="571"/>
      <c r="CSO224" s="571"/>
      <c r="CSP224" s="571"/>
      <c r="CSQ224" s="571"/>
      <c r="CSR224" s="571"/>
      <c r="CSS224" s="571"/>
      <c r="CST224" s="571"/>
      <c r="CSU224" s="571"/>
      <c r="CSV224" s="571"/>
      <c r="CSW224" s="571"/>
      <c r="CSX224" s="571"/>
      <c r="CSY224" s="571"/>
      <c r="CSZ224" s="571"/>
      <c r="CTA224" s="571"/>
      <c r="CTB224" s="571"/>
      <c r="CTC224" s="571"/>
      <c r="CTD224" s="571"/>
      <c r="CTE224" s="571"/>
      <c r="CTF224" s="571"/>
      <c r="CTG224" s="571"/>
      <c r="CTH224" s="571"/>
      <c r="CTI224" s="571"/>
      <c r="CTJ224" s="571"/>
      <c r="CTK224" s="571"/>
      <c r="CTL224" s="571"/>
      <c r="CTM224" s="571"/>
      <c r="CTN224" s="571"/>
      <c r="CTO224" s="571"/>
      <c r="CTP224" s="571"/>
      <c r="CTQ224" s="571"/>
      <c r="CTR224" s="571"/>
      <c r="CTS224" s="571"/>
      <c r="CTT224" s="571"/>
      <c r="CTU224" s="571"/>
      <c r="CTV224" s="571"/>
      <c r="CTW224" s="571"/>
      <c r="CTX224" s="571"/>
      <c r="CTY224" s="571"/>
      <c r="CTZ224" s="571"/>
      <c r="CUA224" s="571"/>
      <c r="CUB224" s="571"/>
      <c r="CUC224" s="571"/>
      <c r="CUD224" s="571"/>
      <c r="CUE224" s="571"/>
      <c r="CUF224" s="571"/>
      <c r="CUG224" s="571"/>
      <c r="CUH224" s="571"/>
      <c r="CUI224" s="571"/>
      <c r="CUJ224" s="571"/>
      <c r="CUK224" s="571"/>
      <c r="CUL224" s="571"/>
      <c r="CUM224" s="571"/>
      <c r="CUN224" s="571"/>
      <c r="CUO224" s="571"/>
      <c r="CUP224" s="571"/>
      <c r="CUQ224" s="571"/>
      <c r="CUR224" s="571"/>
      <c r="CUS224" s="571"/>
      <c r="CUT224" s="571"/>
      <c r="CUU224" s="571"/>
      <c r="CUV224" s="571"/>
      <c r="CUW224" s="571"/>
      <c r="CUX224" s="571"/>
      <c r="CUY224" s="571"/>
      <c r="CUZ224" s="571"/>
      <c r="CVA224" s="571"/>
      <c r="CVB224" s="571"/>
      <c r="CVC224" s="571"/>
      <c r="CVD224" s="571"/>
      <c r="CVE224" s="571"/>
      <c r="CVF224" s="571"/>
      <c r="CVG224" s="571"/>
      <c r="CVH224" s="571"/>
      <c r="CVI224" s="571"/>
      <c r="CVJ224" s="571"/>
      <c r="CVK224" s="571"/>
      <c r="CVL224" s="571"/>
      <c r="CVM224" s="571"/>
      <c r="CVN224" s="571"/>
      <c r="CVO224" s="571"/>
      <c r="CVP224" s="571"/>
      <c r="CVQ224" s="571"/>
      <c r="CVR224" s="571"/>
      <c r="CVS224" s="571"/>
      <c r="CVT224" s="571"/>
      <c r="CVU224" s="571"/>
      <c r="CVV224" s="571"/>
      <c r="CVW224" s="571"/>
      <c r="CVX224" s="571"/>
      <c r="CVY224" s="571"/>
      <c r="CVZ224" s="571"/>
      <c r="CWA224" s="571"/>
      <c r="CWB224" s="571"/>
      <c r="CWC224" s="571"/>
      <c r="CWD224" s="571"/>
      <c r="CWE224" s="571"/>
      <c r="CWF224" s="571"/>
      <c r="CWG224" s="571"/>
      <c r="CWH224" s="571"/>
      <c r="CWI224" s="571"/>
      <c r="CWJ224" s="571"/>
      <c r="CWK224" s="571"/>
      <c r="CWL224" s="571"/>
      <c r="CWM224" s="571"/>
      <c r="CWN224" s="571"/>
      <c r="CWO224" s="571"/>
      <c r="CWP224" s="571"/>
      <c r="CWQ224" s="571"/>
      <c r="CWR224" s="571"/>
      <c r="CWS224" s="571"/>
      <c r="CWT224" s="571"/>
      <c r="CWU224" s="571"/>
      <c r="CWV224" s="571"/>
      <c r="CWW224" s="571"/>
      <c r="CWX224" s="571"/>
      <c r="CWY224" s="571"/>
      <c r="CWZ224" s="571"/>
      <c r="CXA224" s="571"/>
      <c r="CXB224" s="571"/>
      <c r="CXC224" s="571"/>
      <c r="CXD224" s="571"/>
      <c r="CXE224" s="571"/>
      <c r="CXF224" s="571"/>
      <c r="CXG224" s="571"/>
      <c r="CXH224" s="571"/>
      <c r="CXI224" s="571"/>
      <c r="CXJ224" s="571"/>
      <c r="CXK224" s="571"/>
      <c r="CXL224" s="571"/>
      <c r="CXM224" s="571"/>
      <c r="CXN224" s="571"/>
      <c r="CXO224" s="571"/>
      <c r="CXP224" s="571"/>
      <c r="CXQ224" s="571"/>
      <c r="CXR224" s="571"/>
      <c r="CXS224" s="571"/>
      <c r="CXT224" s="571"/>
      <c r="CXU224" s="571"/>
      <c r="CXV224" s="571"/>
      <c r="CXW224" s="571"/>
      <c r="CXX224" s="571"/>
      <c r="CXY224" s="571"/>
      <c r="CXZ224" s="571"/>
      <c r="CYA224" s="571"/>
      <c r="CYB224" s="571"/>
      <c r="CYC224" s="571"/>
      <c r="CYD224" s="571"/>
      <c r="CYE224" s="571"/>
      <c r="CYF224" s="571"/>
      <c r="CYG224" s="571"/>
      <c r="CYH224" s="571"/>
      <c r="CYI224" s="571"/>
      <c r="CYJ224" s="571"/>
      <c r="CYK224" s="571"/>
      <c r="CYL224" s="571"/>
      <c r="CYM224" s="571"/>
      <c r="CYN224" s="571"/>
      <c r="CYO224" s="571"/>
      <c r="CYP224" s="571"/>
      <c r="CYQ224" s="571"/>
      <c r="CYR224" s="571"/>
      <c r="CYS224" s="571"/>
      <c r="CYT224" s="571"/>
      <c r="CYU224" s="571"/>
      <c r="CYV224" s="571"/>
      <c r="CYW224" s="571"/>
      <c r="CYX224" s="571"/>
      <c r="CYY224" s="571"/>
      <c r="CYZ224" s="571"/>
      <c r="CZA224" s="571"/>
      <c r="CZB224" s="571"/>
      <c r="CZC224" s="571"/>
      <c r="CZD224" s="571"/>
      <c r="CZE224" s="571"/>
      <c r="CZF224" s="571"/>
      <c r="CZG224" s="571"/>
      <c r="CZH224" s="571"/>
      <c r="CZI224" s="571"/>
      <c r="CZJ224" s="571"/>
      <c r="CZK224" s="571"/>
      <c r="CZL224" s="571"/>
      <c r="CZM224" s="571"/>
      <c r="CZN224" s="571"/>
      <c r="CZO224" s="571"/>
      <c r="CZP224" s="571"/>
      <c r="CZQ224" s="571"/>
      <c r="CZR224" s="571"/>
      <c r="CZS224" s="571"/>
      <c r="CZT224" s="571"/>
      <c r="CZU224" s="571"/>
      <c r="CZV224" s="571"/>
      <c r="CZW224" s="571"/>
      <c r="CZX224" s="571"/>
      <c r="CZY224" s="571"/>
      <c r="CZZ224" s="571"/>
      <c r="DAA224" s="571"/>
      <c r="DAB224" s="571"/>
      <c r="DAC224" s="571"/>
      <c r="DAD224" s="571"/>
      <c r="DAE224" s="571"/>
      <c r="DAF224" s="571"/>
      <c r="DAG224" s="571"/>
      <c r="DAH224" s="571"/>
      <c r="DAI224" s="571"/>
      <c r="DAJ224" s="571"/>
      <c r="DAK224" s="571"/>
      <c r="DAL224" s="571"/>
      <c r="DAM224" s="571"/>
      <c r="DAN224" s="571"/>
      <c r="DAO224" s="571"/>
      <c r="DAP224" s="571"/>
      <c r="DAQ224" s="571"/>
      <c r="DAR224" s="571"/>
      <c r="DAS224" s="571"/>
      <c r="DAT224" s="571"/>
      <c r="DAU224" s="571"/>
      <c r="DAV224" s="571"/>
      <c r="DAW224" s="571"/>
      <c r="DAX224" s="571"/>
      <c r="DAY224" s="571"/>
      <c r="DAZ224" s="571"/>
      <c r="DBA224" s="571"/>
      <c r="DBB224" s="571"/>
      <c r="DBC224" s="571"/>
      <c r="DBD224" s="571"/>
      <c r="DBE224" s="571"/>
      <c r="DBF224" s="571"/>
      <c r="DBG224" s="571"/>
      <c r="DBH224" s="571"/>
      <c r="DBI224" s="571"/>
      <c r="DBJ224" s="571"/>
      <c r="DBK224" s="571"/>
      <c r="DBL224" s="571"/>
      <c r="DBM224" s="571"/>
      <c r="DBN224" s="571"/>
      <c r="DBO224" s="571"/>
      <c r="DBP224" s="571"/>
      <c r="DBQ224" s="571"/>
      <c r="DBR224" s="571"/>
      <c r="DBS224" s="571"/>
      <c r="DBT224" s="571"/>
      <c r="DBU224" s="571"/>
      <c r="DBV224" s="571"/>
      <c r="DBW224" s="571"/>
      <c r="DBX224" s="571"/>
      <c r="DBY224" s="571"/>
      <c r="DBZ224" s="571"/>
      <c r="DCA224" s="571"/>
      <c r="DCB224" s="571"/>
      <c r="DCC224" s="571"/>
      <c r="DCD224" s="571"/>
      <c r="DCE224" s="571"/>
      <c r="DCF224" s="571"/>
      <c r="DCG224" s="571"/>
      <c r="DCH224" s="571"/>
      <c r="DCI224" s="571"/>
      <c r="DCJ224" s="571"/>
      <c r="DCK224" s="571"/>
      <c r="DCL224" s="571"/>
      <c r="DCM224" s="571"/>
      <c r="DCN224" s="571"/>
      <c r="DCO224" s="571"/>
      <c r="DCP224" s="571"/>
      <c r="DCQ224" s="571"/>
      <c r="DCR224" s="571"/>
      <c r="DCS224" s="571"/>
      <c r="DCT224" s="571"/>
      <c r="DCU224" s="571"/>
      <c r="DCV224" s="571"/>
      <c r="DCW224" s="571"/>
      <c r="DCX224" s="571"/>
      <c r="DCY224" s="571"/>
      <c r="DCZ224" s="571"/>
      <c r="DDA224" s="571"/>
      <c r="DDB224" s="571"/>
      <c r="DDC224" s="571"/>
      <c r="DDD224" s="571"/>
      <c r="DDE224" s="571"/>
      <c r="DDF224" s="571"/>
      <c r="DDG224" s="571"/>
      <c r="DDH224" s="571"/>
      <c r="DDI224" s="571"/>
      <c r="DDJ224" s="571"/>
      <c r="DDK224" s="571"/>
      <c r="DDL224" s="571"/>
      <c r="DDM224" s="571"/>
      <c r="DDN224" s="571"/>
      <c r="DDO224" s="571"/>
      <c r="DDP224" s="571"/>
      <c r="DDQ224" s="571"/>
      <c r="DDR224" s="571"/>
      <c r="DDS224" s="571"/>
      <c r="DDT224" s="571"/>
      <c r="DDU224" s="571"/>
      <c r="DDV224" s="571"/>
      <c r="DDW224" s="571"/>
      <c r="DDX224" s="571"/>
      <c r="DDY224" s="571"/>
      <c r="DDZ224" s="571"/>
      <c r="DEA224" s="571"/>
      <c r="DEB224" s="571"/>
      <c r="DEC224" s="571"/>
      <c r="DED224" s="571"/>
      <c r="DEE224" s="571"/>
      <c r="DEF224" s="571"/>
      <c r="DEG224" s="571"/>
      <c r="DEH224" s="571"/>
      <c r="DEI224" s="571"/>
      <c r="DEJ224" s="571"/>
      <c r="DEK224" s="571"/>
      <c r="DEL224" s="571"/>
      <c r="DEM224" s="571"/>
      <c r="DEN224" s="571"/>
      <c r="DEO224" s="571"/>
      <c r="DEP224" s="571"/>
      <c r="DEQ224" s="571"/>
      <c r="DER224" s="571"/>
      <c r="DES224" s="571"/>
      <c r="DET224" s="571"/>
      <c r="DEU224" s="571"/>
      <c r="DEV224" s="571"/>
      <c r="DEW224" s="571"/>
      <c r="DEX224" s="571"/>
      <c r="DEY224" s="571"/>
      <c r="DEZ224" s="571"/>
      <c r="DFA224" s="571"/>
      <c r="DFB224" s="571"/>
      <c r="DFC224" s="571"/>
      <c r="DFD224" s="571"/>
      <c r="DFE224" s="571"/>
      <c r="DFF224" s="571"/>
      <c r="DFG224" s="571"/>
      <c r="DFH224" s="571"/>
      <c r="DFI224" s="571"/>
      <c r="DFJ224" s="571"/>
      <c r="DFK224" s="571"/>
      <c r="DFL224" s="571"/>
      <c r="DFM224" s="571"/>
      <c r="DFN224" s="571"/>
      <c r="DFO224" s="571"/>
      <c r="DFP224" s="571"/>
      <c r="DFQ224" s="571"/>
      <c r="DFR224" s="571"/>
      <c r="DFS224" s="571"/>
      <c r="DFT224" s="571"/>
      <c r="DFU224" s="571"/>
      <c r="DFV224" s="571"/>
      <c r="DFW224" s="571"/>
      <c r="DFX224" s="571"/>
      <c r="DFY224" s="571"/>
      <c r="DFZ224" s="571"/>
      <c r="DGA224" s="571"/>
      <c r="DGB224" s="571"/>
      <c r="DGC224" s="571"/>
      <c r="DGD224" s="571"/>
      <c r="DGE224" s="571"/>
      <c r="DGF224" s="571"/>
      <c r="DGG224" s="571"/>
      <c r="DGH224" s="571"/>
      <c r="DGI224" s="571"/>
      <c r="DGJ224" s="571"/>
      <c r="DGK224" s="571"/>
      <c r="DGL224" s="571"/>
      <c r="DGM224" s="571"/>
      <c r="DGN224" s="571"/>
      <c r="DGO224" s="571"/>
      <c r="DGP224" s="571"/>
      <c r="DGQ224" s="571"/>
      <c r="DGR224" s="571"/>
      <c r="DGS224" s="571"/>
      <c r="DGT224" s="571"/>
      <c r="DGU224" s="571"/>
      <c r="DGV224" s="571"/>
      <c r="DGW224" s="571"/>
      <c r="DGX224" s="571"/>
      <c r="DGY224" s="571"/>
      <c r="DGZ224" s="571"/>
      <c r="DHA224" s="571"/>
      <c r="DHB224" s="571"/>
      <c r="DHC224" s="571"/>
      <c r="DHD224" s="571"/>
      <c r="DHE224" s="571"/>
      <c r="DHF224" s="571"/>
      <c r="DHG224" s="571"/>
      <c r="DHH224" s="571"/>
      <c r="DHI224" s="571"/>
      <c r="DHJ224" s="571"/>
      <c r="DHK224" s="571"/>
      <c r="DHL224" s="571"/>
      <c r="DHM224" s="571"/>
      <c r="DHN224" s="571"/>
      <c r="DHO224" s="571"/>
      <c r="DHP224" s="571"/>
      <c r="DHQ224" s="571"/>
      <c r="DHR224" s="571"/>
      <c r="DHS224" s="571"/>
      <c r="DHT224" s="571"/>
      <c r="DHU224" s="571"/>
      <c r="DHV224" s="571"/>
      <c r="DHW224" s="571"/>
      <c r="DHX224" s="571"/>
      <c r="DHY224" s="571"/>
      <c r="DHZ224" s="571"/>
      <c r="DIA224" s="571"/>
      <c r="DIB224" s="571"/>
      <c r="DIC224" s="571"/>
      <c r="DID224" s="571"/>
      <c r="DIE224" s="571"/>
      <c r="DIF224" s="571"/>
      <c r="DIG224" s="571"/>
      <c r="DIH224" s="571"/>
      <c r="DII224" s="571"/>
      <c r="DIJ224" s="571"/>
      <c r="DIK224" s="571"/>
      <c r="DIL224" s="571"/>
      <c r="DIM224" s="571"/>
      <c r="DIN224" s="571"/>
      <c r="DIO224" s="571"/>
      <c r="DIP224" s="571"/>
      <c r="DIQ224" s="571"/>
      <c r="DIR224" s="571"/>
      <c r="DIS224" s="571"/>
      <c r="DIT224" s="571"/>
      <c r="DIU224" s="571"/>
      <c r="DIV224" s="571"/>
      <c r="DIW224" s="571"/>
      <c r="DIX224" s="571"/>
      <c r="DIY224" s="571"/>
      <c r="DIZ224" s="571"/>
      <c r="DJA224" s="571"/>
      <c r="DJB224" s="571"/>
      <c r="DJC224" s="571"/>
      <c r="DJD224" s="571"/>
      <c r="DJE224" s="571"/>
      <c r="DJF224" s="571"/>
      <c r="DJG224" s="571"/>
      <c r="DJH224" s="571"/>
      <c r="DJI224" s="571"/>
      <c r="DJJ224" s="571"/>
      <c r="DJK224" s="571"/>
      <c r="DJL224" s="571"/>
      <c r="DJM224" s="571"/>
      <c r="DJN224" s="571"/>
      <c r="DJO224" s="571"/>
      <c r="DJP224" s="571"/>
      <c r="DJQ224" s="571"/>
      <c r="DJR224" s="571"/>
      <c r="DJS224" s="571"/>
      <c r="DJT224" s="571"/>
      <c r="DJU224" s="571"/>
      <c r="DJV224" s="571"/>
      <c r="DJW224" s="571"/>
      <c r="DJX224" s="571"/>
      <c r="DJY224" s="571"/>
      <c r="DJZ224" s="571"/>
      <c r="DKA224" s="571"/>
      <c r="DKB224" s="571"/>
      <c r="DKC224" s="571"/>
      <c r="DKD224" s="571"/>
      <c r="DKE224" s="571"/>
      <c r="DKF224" s="571"/>
      <c r="DKG224" s="571"/>
      <c r="DKH224" s="571"/>
      <c r="DKI224" s="571"/>
      <c r="DKJ224" s="571"/>
      <c r="DKK224" s="571"/>
      <c r="DKL224" s="571"/>
      <c r="DKM224" s="571"/>
      <c r="DKN224" s="571"/>
      <c r="DKO224" s="571"/>
      <c r="DKP224" s="571"/>
      <c r="DKQ224" s="571"/>
      <c r="DKR224" s="571"/>
      <c r="DKS224" s="571"/>
      <c r="DKT224" s="571"/>
      <c r="DKU224" s="571"/>
      <c r="DKV224" s="571"/>
      <c r="DKW224" s="571"/>
      <c r="DKX224" s="571"/>
      <c r="DKY224" s="571"/>
      <c r="DKZ224" s="571"/>
      <c r="DLA224" s="571"/>
      <c r="DLB224" s="571"/>
      <c r="DLC224" s="571"/>
      <c r="DLD224" s="571"/>
      <c r="DLE224" s="571"/>
      <c r="DLF224" s="571"/>
      <c r="DLG224" s="571"/>
      <c r="DLH224" s="571"/>
      <c r="DLI224" s="571"/>
      <c r="DLJ224" s="571"/>
      <c r="DLK224" s="571"/>
      <c r="DLL224" s="571"/>
      <c r="DLM224" s="571"/>
      <c r="DLN224" s="571"/>
      <c r="DLO224" s="571"/>
      <c r="DLP224" s="571"/>
      <c r="DLQ224" s="571"/>
      <c r="DLR224" s="571"/>
      <c r="DLS224" s="571"/>
      <c r="DLT224" s="571"/>
      <c r="DLU224" s="571"/>
      <c r="DLV224" s="571"/>
      <c r="DLW224" s="571"/>
      <c r="DLX224" s="571"/>
      <c r="DLY224" s="571"/>
      <c r="DLZ224" s="571"/>
      <c r="DMA224" s="571"/>
      <c r="DMB224" s="571"/>
      <c r="DMC224" s="571"/>
      <c r="DMD224" s="571"/>
      <c r="DME224" s="571"/>
      <c r="DMF224" s="571"/>
      <c r="DMG224" s="571"/>
      <c r="DMH224" s="571"/>
      <c r="DMI224" s="571"/>
      <c r="DMJ224" s="571"/>
      <c r="DMK224" s="571"/>
      <c r="DML224" s="571"/>
      <c r="DMM224" s="571"/>
      <c r="DMN224" s="571"/>
      <c r="DMO224" s="571"/>
      <c r="DMP224" s="571"/>
      <c r="DMQ224" s="571"/>
      <c r="DMR224" s="571"/>
      <c r="DMS224" s="571"/>
      <c r="DMT224" s="571"/>
      <c r="DMU224" s="571"/>
      <c r="DMV224" s="571"/>
      <c r="DMW224" s="571"/>
      <c r="DMX224" s="571"/>
      <c r="DMY224" s="571"/>
      <c r="DMZ224" s="571"/>
      <c r="DNA224" s="571"/>
      <c r="DNB224" s="571"/>
      <c r="DNC224" s="571"/>
      <c r="DND224" s="571"/>
      <c r="DNE224" s="571"/>
      <c r="DNF224" s="571"/>
      <c r="DNG224" s="571"/>
      <c r="DNH224" s="571"/>
      <c r="DNI224" s="571"/>
      <c r="DNJ224" s="571"/>
      <c r="DNK224" s="571"/>
      <c r="DNL224" s="571"/>
      <c r="DNM224" s="571"/>
      <c r="DNN224" s="571"/>
      <c r="DNO224" s="571"/>
      <c r="DNP224" s="571"/>
      <c r="DNQ224" s="571"/>
      <c r="DNR224" s="571"/>
      <c r="DNS224" s="571"/>
      <c r="DNT224" s="571"/>
      <c r="DNU224" s="571"/>
      <c r="DNV224" s="571"/>
      <c r="DNW224" s="571"/>
      <c r="DNX224" s="571"/>
      <c r="DNY224" s="571"/>
      <c r="DNZ224" s="571"/>
      <c r="DOA224" s="571"/>
      <c r="DOB224" s="571"/>
      <c r="DOC224" s="571"/>
      <c r="DOD224" s="571"/>
      <c r="DOE224" s="571"/>
      <c r="DOF224" s="571"/>
      <c r="DOG224" s="571"/>
      <c r="DOH224" s="571"/>
      <c r="DOI224" s="571"/>
      <c r="DOJ224" s="571"/>
      <c r="DOK224" s="571"/>
      <c r="DOL224" s="571"/>
      <c r="DOM224" s="571"/>
      <c r="DON224" s="571"/>
      <c r="DOO224" s="571"/>
      <c r="DOP224" s="571"/>
      <c r="DOQ224" s="571"/>
      <c r="DOR224" s="571"/>
      <c r="DOS224" s="571"/>
      <c r="DOT224" s="571"/>
      <c r="DOU224" s="571"/>
      <c r="DOV224" s="571"/>
      <c r="DOW224" s="571"/>
      <c r="DOX224" s="571"/>
      <c r="DOY224" s="571"/>
      <c r="DOZ224" s="571"/>
      <c r="DPA224" s="571"/>
      <c r="DPB224" s="571"/>
      <c r="DPC224" s="571"/>
      <c r="DPD224" s="571"/>
      <c r="DPE224" s="571"/>
      <c r="DPF224" s="571"/>
      <c r="DPG224" s="571"/>
      <c r="DPH224" s="571"/>
      <c r="DPI224" s="571"/>
      <c r="DPJ224" s="571"/>
      <c r="DPK224" s="571"/>
      <c r="DPL224" s="571"/>
      <c r="DPM224" s="571"/>
      <c r="DPN224" s="571"/>
      <c r="DPO224" s="571"/>
      <c r="DPP224" s="571"/>
      <c r="DPQ224" s="571"/>
      <c r="DPR224" s="571"/>
      <c r="DPS224" s="571"/>
      <c r="DPT224" s="571"/>
      <c r="DPU224" s="571"/>
      <c r="DPV224" s="571"/>
      <c r="DPW224" s="571"/>
      <c r="DPX224" s="571"/>
      <c r="DPY224" s="571"/>
      <c r="DPZ224" s="571"/>
      <c r="DQA224" s="571"/>
      <c r="DQB224" s="571"/>
      <c r="DQC224" s="571"/>
      <c r="DQD224" s="571"/>
      <c r="DQE224" s="571"/>
      <c r="DQF224" s="571"/>
      <c r="DQG224" s="571"/>
      <c r="DQH224" s="571"/>
      <c r="DQI224" s="571"/>
      <c r="DQJ224" s="571"/>
      <c r="DQK224" s="571"/>
      <c r="DQL224" s="571"/>
      <c r="DQM224" s="571"/>
      <c r="DQN224" s="571"/>
      <c r="DQO224" s="571"/>
      <c r="DQP224" s="571"/>
      <c r="DQQ224" s="571"/>
      <c r="DQR224" s="571"/>
      <c r="DQS224" s="571"/>
      <c r="DQT224" s="571"/>
      <c r="DQU224" s="571"/>
      <c r="DQV224" s="571"/>
      <c r="DQW224" s="571"/>
      <c r="DQX224" s="571"/>
      <c r="DQY224" s="571"/>
      <c r="DQZ224" s="571"/>
      <c r="DRA224" s="571"/>
      <c r="DRB224" s="571"/>
      <c r="DRC224" s="571"/>
      <c r="DRD224" s="571"/>
      <c r="DRE224" s="571"/>
      <c r="DRF224" s="571"/>
      <c r="DRG224" s="571"/>
      <c r="DRH224" s="571"/>
      <c r="DRI224" s="571"/>
      <c r="DRJ224" s="571"/>
      <c r="DRK224" s="571"/>
      <c r="DRL224" s="571"/>
      <c r="DRM224" s="571"/>
      <c r="DRN224" s="571"/>
      <c r="DRO224" s="571"/>
      <c r="DRP224" s="571"/>
      <c r="DRQ224" s="571"/>
      <c r="DRR224" s="571"/>
      <c r="DRS224" s="571"/>
      <c r="DRT224" s="571"/>
      <c r="DRU224" s="571"/>
      <c r="DRV224" s="571"/>
      <c r="DRW224" s="571"/>
      <c r="DRX224" s="571"/>
      <c r="DRY224" s="571"/>
      <c r="DRZ224" s="571"/>
      <c r="DSA224" s="571"/>
      <c r="DSB224" s="571"/>
      <c r="DSC224" s="571"/>
      <c r="DSD224" s="571"/>
      <c r="DSE224" s="571"/>
      <c r="DSF224" s="571"/>
      <c r="DSG224" s="571"/>
      <c r="DSH224" s="571"/>
      <c r="DSI224" s="571"/>
      <c r="DSJ224" s="571"/>
      <c r="DSK224" s="571"/>
      <c r="DSL224" s="571"/>
      <c r="DSM224" s="571"/>
      <c r="DSN224" s="571"/>
      <c r="DSO224" s="571"/>
      <c r="DSP224" s="571"/>
      <c r="DSQ224" s="571"/>
      <c r="DSR224" s="571"/>
      <c r="DSS224" s="571"/>
      <c r="DST224" s="571"/>
      <c r="DSU224" s="571"/>
      <c r="DSV224" s="571"/>
      <c r="DSW224" s="571"/>
      <c r="DSX224" s="571"/>
      <c r="DSY224" s="571"/>
      <c r="DSZ224" s="571"/>
      <c r="DTA224" s="571"/>
      <c r="DTB224" s="571"/>
      <c r="DTC224" s="571"/>
      <c r="DTD224" s="571"/>
      <c r="DTE224" s="571"/>
      <c r="DTF224" s="571"/>
      <c r="DTG224" s="571"/>
      <c r="DTH224" s="571"/>
      <c r="DTI224" s="571"/>
      <c r="DTJ224" s="571"/>
      <c r="DTK224" s="571"/>
      <c r="DTL224" s="571"/>
      <c r="DTM224" s="571"/>
      <c r="DTN224" s="571"/>
      <c r="DTO224" s="571"/>
      <c r="DTP224" s="571"/>
      <c r="DTQ224" s="571"/>
      <c r="DTR224" s="571"/>
      <c r="DTS224" s="571"/>
      <c r="DTT224" s="571"/>
      <c r="DTU224" s="571"/>
      <c r="DTV224" s="571"/>
      <c r="DTW224" s="571"/>
      <c r="DTX224" s="571"/>
      <c r="DTY224" s="571"/>
      <c r="DTZ224" s="571"/>
      <c r="DUA224" s="571"/>
      <c r="DUB224" s="571"/>
      <c r="DUC224" s="571"/>
      <c r="DUD224" s="571"/>
      <c r="DUE224" s="571"/>
      <c r="DUF224" s="571"/>
      <c r="DUG224" s="571"/>
      <c r="DUH224" s="571"/>
      <c r="DUI224" s="571"/>
      <c r="DUJ224" s="571"/>
      <c r="DUK224" s="571"/>
      <c r="DUL224" s="571"/>
      <c r="DUM224" s="571"/>
      <c r="DUN224" s="571"/>
      <c r="DUO224" s="571"/>
      <c r="DUP224" s="571"/>
      <c r="DUQ224" s="571"/>
      <c r="DUR224" s="571"/>
      <c r="DUS224" s="571"/>
      <c r="DUT224" s="571"/>
      <c r="DUU224" s="571"/>
      <c r="DUV224" s="571"/>
      <c r="DUW224" s="571"/>
      <c r="DUX224" s="571"/>
      <c r="DUY224" s="571"/>
      <c r="DUZ224" s="571"/>
      <c r="DVA224" s="571"/>
      <c r="DVB224" s="571"/>
      <c r="DVC224" s="571"/>
      <c r="DVD224" s="571"/>
      <c r="DVE224" s="571"/>
      <c r="DVF224" s="571"/>
      <c r="DVG224" s="571"/>
      <c r="DVH224" s="571"/>
      <c r="DVI224" s="571"/>
      <c r="DVJ224" s="571"/>
      <c r="DVK224" s="571"/>
      <c r="DVL224" s="571"/>
      <c r="DVM224" s="571"/>
      <c r="DVN224" s="571"/>
      <c r="DVO224" s="571"/>
      <c r="DVP224" s="571"/>
      <c r="DVQ224" s="571"/>
      <c r="DVR224" s="571"/>
      <c r="DVS224" s="571"/>
      <c r="DVT224" s="571"/>
      <c r="DVU224" s="571"/>
      <c r="DVV224" s="571"/>
      <c r="DVW224" s="571"/>
      <c r="DVX224" s="571"/>
      <c r="DVY224" s="571"/>
      <c r="DVZ224" s="571"/>
      <c r="DWA224" s="571"/>
      <c r="DWB224" s="571"/>
      <c r="DWC224" s="571"/>
      <c r="DWD224" s="571"/>
      <c r="DWE224" s="571"/>
      <c r="DWF224" s="571"/>
      <c r="DWG224" s="571"/>
      <c r="DWH224" s="571"/>
      <c r="DWI224" s="571"/>
      <c r="DWJ224" s="571"/>
      <c r="DWK224" s="571"/>
      <c r="DWL224" s="571"/>
      <c r="DWM224" s="571"/>
      <c r="DWN224" s="571"/>
      <c r="DWO224" s="571"/>
      <c r="DWP224" s="571"/>
      <c r="DWQ224" s="571"/>
      <c r="DWR224" s="571"/>
      <c r="DWS224" s="571"/>
      <c r="DWT224" s="571"/>
      <c r="DWU224" s="571"/>
      <c r="DWV224" s="571"/>
      <c r="DWW224" s="571"/>
      <c r="DWX224" s="571"/>
      <c r="DWY224" s="571"/>
      <c r="DWZ224" s="571"/>
      <c r="DXA224" s="571"/>
      <c r="DXB224" s="571"/>
      <c r="DXC224" s="571"/>
      <c r="DXD224" s="571"/>
      <c r="DXE224" s="571"/>
      <c r="DXF224" s="571"/>
      <c r="DXG224" s="571"/>
      <c r="DXH224" s="571"/>
      <c r="DXI224" s="571"/>
      <c r="DXJ224" s="571"/>
      <c r="DXK224" s="571"/>
      <c r="DXL224" s="571"/>
      <c r="DXM224" s="571"/>
      <c r="DXN224" s="571"/>
      <c r="DXO224" s="571"/>
      <c r="DXP224" s="571"/>
      <c r="DXQ224" s="571"/>
      <c r="DXR224" s="571"/>
      <c r="DXS224" s="571"/>
      <c r="DXT224" s="571"/>
      <c r="DXU224" s="571"/>
      <c r="DXV224" s="571"/>
      <c r="DXW224" s="571"/>
      <c r="DXX224" s="571"/>
      <c r="DXY224" s="571"/>
      <c r="DXZ224" s="571"/>
      <c r="DYA224" s="571"/>
      <c r="DYB224" s="571"/>
      <c r="DYC224" s="571"/>
      <c r="DYD224" s="571"/>
      <c r="DYE224" s="571"/>
      <c r="DYF224" s="571"/>
      <c r="DYG224" s="571"/>
      <c r="DYH224" s="571"/>
      <c r="DYI224" s="571"/>
      <c r="DYJ224" s="571"/>
      <c r="DYK224" s="571"/>
      <c r="DYL224" s="571"/>
      <c r="DYM224" s="571"/>
      <c r="DYN224" s="571"/>
      <c r="DYO224" s="571"/>
      <c r="DYP224" s="571"/>
      <c r="DYQ224" s="571"/>
      <c r="DYR224" s="571"/>
      <c r="DYS224" s="571"/>
      <c r="DYT224" s="571"/>
      <c r="DYU224" s="571"/>
      <c r="DYV224" s="571"/>
      <c r="DYW224" s="571"/>
      <c r="DYX224" s="571"/>
      <c r="DYY224" s="571"/>
      <c r="DYZ224" s="571"/>
      <c r="DZA224" s="571"/>
      <c r="DZB224" s="571"/>
      <c r="DZC224" s="571"/>
      <c r="DZD224" s="571"/>
      <c r="DZE224" s="571"/>
      <c r="DZF224" s="571"/>
      <c r="DZG224" s="571"/>
      <c r="DZH224" s="571"/>
      <c r="DZI224" s="571"/>
      <c r="DZJ224" s="571"/>
      <c r="DZK224" s="571"/>
      <c r="DZL224" s="571"/>
      <c r="DZM224" s="571"/>
      <c r="DZN224" s="571"/>
      <c r="DZO224" s="571"/>
      <c r="DZP224" s="571"/>
      <c r="DZQ224" s="571"/>
      <c r="DZR224" s="571"/>
      <c r="DZS224" s="571"/>
      <c r="DZT224" s="571"/>
      <c r="DZU224" s="571"/>
      <c r="DZV224" s="571"/>
      <c r="DZW224" s="571"/>
      <c r="DZX224" s="571"/>
      <c r="DZY224" s="571"/>
      <c r="DZZ224" s="571"/>
      <c r="EAA224" s="571"/>
      <c r="EAB224" s="571"/>
      <c r="EAC224" s="571"/>
      <c r="EAD224" s="571"/>
      <c r="EAE224" s="571"/>
      <c r="EAF224" s="571"/>
      <c r="EAG224" s="571"/>
      <c r="EAH224" s="571"/>
      <c r="EAI224" s="571"/>
      <c r="EAJ224" s="571"/>
      <c r="EAK224" s="571"/>
      <c r="EAL224" s="571"/>
      <c r="EAM224" s="571"/>
      <c r="EAN224" s="571"/>
      <c r="EAO224" s="571"/>
      <c r="EAP224" s="571"/>
      <c r="EAQ224" s="571"/>
      <c r="EAR224" s="571"/>
      <c r="EAS224" s="571"/>
      <c r="EAT224" s="571"/>
      <c r="EAU224" s="571"/>
      <c r="EAV224" s="571"/>
      <c r="EAW224" s="571"/>
      <c r="EAX224" s="571"/>
      <c r="EAY224" s="571"/>
      <c r="EAZ224" s="571"/>
      <c r="EBA224" s="571"/>
      <c r="EBB224" s="571"/>
      <c r="EBC224" s="571"/>
      <c r="EBD224" s="571"/>
      <c r="EBE224" s="571"/>
      <c r="EBF224" s="571"/>
      <c r="EBG224" s="571"/>
      <c r="EBH224" s="571"/>
      <c r="EBI224" s="571"/>
      <c r="EBJ224" s="571"/>
      <c r="EBK224" s="571"/>
      <c r="EBL224" s="571"/>
      <c r="EBM224" s="571"/>
      <c r="EBN224" s="571"/>
      <c r="EBO224" s="571"/>
      <c r="EBP224" s="571"/>
      <c r="EBQ224" s="571"/>
      <c r="EBR224" s="571"/>
      <c r="EBS224" s="571"/>
      <c r="EBT224" s="571"/>
      <c r="EBU224" s="571"/>
      <c r="EBV224" s="571"/>
      <c r="EBW224" s="571"/>
      <c r="EBX224" s="571"/>
      <c r="EBY224" s="571"/>
      <c r="EBZ224" s="571"/>
      <c r="ECA224" s="571"/>
      <c r="ECB224" s="571"/>
      <c r="ECC224" s="571"/>
      <c r="ECD224" s="571"/>
      <c r="ECE224" s="571"/>
      <c r="ECF224" s="571"/>
      <c r="ECG224" s="571"/>
      <c r="ECH224" s="571"/>
      <c r="ECI224" s="571"/>
      <c r="ECJ224" s="571"/>
      <c r="ECK224" s="571"/>
      <c r="ECL224" s="571"/>
      <c r="ECM224" s="571"/>
      <c r="ECN224" s="571"/>
      <c r="ECO224" s="571"/>
      <c r="ECP224" s="571"/>
      <c r="ECQ224" s="571"/>
      <c r="ECR224" s="571"/>
      <c r="ECS224" s="571"/>
      <c r="ECT224" s="571"/>
      <c r="ECU224" s="571"/>
      <c r="ECV224" s="571"/>
      <c r="ECW224" s="571"/>
      <c r="ECX224" s="571"/>
      <c r="ECY224" s="571"/>
      <c r="ECZ224" s="571"/>
      <c r="EDA224" s="571"/>
      <c r="EDB224" s="571"/>
      <c r="EDC224" s="571"/>
      <c r="EDD224" s="571"/>
      <c r="EDE224" s="571"/>
      <c r="EDF224" s="571"/>
      <c r="EDG224" s="571"/>
      <c r="EDH224" s="571"/>
      <c r="EDI224" s="571"/>
      <c r="EDJ224" s="571"/>
      <c r="EDK224" s="571"/>
      <c r="EDL224" s="571"/>
      <c r="EDM224" s="571"/>
      <c r="EDN224" s="571"/>
      <c r="EDO224" s="571"/>
      <c r="EDP224" s="571"/>
      <c r="EDQ224" s="571"/>
      <c r="EDR224" s="571"/>
      <c r="EDS224" s="571"/>
      <c r="EDT224" s="571"/>
      <c r="EDU224" s="571"/>
      <c r="EDV224" s="571"/>
      <c r="EDW224" s="571"/>
      <c r="EDX224" s="571"/>
      <c r="EDY224" s="571"/>
      <c r="EDZ224" s="571"/>
      <c r="EEA224" s="571"/>
      <c r="EEB224" s="571"/>
      <c r="EEC224" s="571"/>
      <c r="EED224" s="571"/>
      <c r="EEE224" s="571"/>
      <c r="EEF224" s="571"/>
      <c r="EEG224" s="571"/>
      <c r="EEH224" s="571"/>
      <c r="EEI224" s="571"/>
      <c r="EEJ224" s="571"/>
      <c r="EEK224" s="571"/>
      <c r="EEL224" s="571"/>
      <c r="EEM224" s="571"/>
      <c r="EEN224" s="571"/>
      <c r="EEO224" s="571"/>
      <c r="EEP224" s="571"/>
      <c r="EEQ224" s="571"/>
      <c r="EER224" s="571"/>
      <c r="EES224" s="571"/>
      <c r="EET224" s="571"/>
      <c r="EEU224" s="571"/>
      <c r="EEV224" s="571"/>
      <c r="EEW224" s="571"/>
      <c r="EEX224" s="571"/>
      <c r="EEY224" s="571"/>
      <c r="EEZ224" s="571"/>
      <c r="EFA224" s="571"/>
      <c r="EFB224" s="571"/>
      <c r="EFC224" s="571"/>
      <c r="EFD224" s="571"/>
      <c r="EFE224" s="571"/>
      <c r="EFF224" s="571"/>
      <c r="EFG224" s="571"/>
      <c r="EFH224" s="571"/>
      <c r="EFI224" s="571"/>
      <c r="EFJ224" s="571"/>
      <c r="EFK224" s="571"/>
      <c r="EFL224" s="571"/>
      <c r="EFM224" s="571"/>
      <c r="EFN224" s="571"/>
      <c r="EFO224" s="571"/>
      <c r="EFP224" s="571"/>
      <c r="EFQ224" s="571"/>
      <c r="EFR224" s="571"/>
      <c r="EFS224" s="571"/>
      <c r="EFT224" s="571"/>
      <c r="EFU224" s="571"/>
      <c r="EFV224" s="571"/>
      <c r="EFW224" s="571"/>
      <c r="EFX224" s="571"/>
      <c r="EFY224" s="571"/>
      <c r="EFZ224" s="571"/>
      <c r="EGA224" s="571"/>
      <c r="EGB224" s="571"/>
      <c r="EGC224" s="571"/>
      <c r="EGD224" s="571"/>
      <c r="EGE224" s="571"/>
      <c r="EGF224" s="571"/>
      <c r="EGG224" s="571"/>
      <c r="EGH224" s="571"/>
      <c r="EGI224" s="571"/>
      <c r="EGJ224" s="571"/>
      <c r="EGK224" s="571"/>
      <c r="EGL224" s="571"/>
      <c r="EGM224" s="571"/>
      <c r="EGN224" s="571"/>
      <c r="EGO224" s="571"/>
      <c r="EGP224" s="571"/>
      <c r="EGQ224" s="571"/>
      <c r="EGR224" s="571"/>
      <c r="EGS224" s="571"/>
      <c r="EGT224" s="571"/>
      <c r="EGU224" s="571"/>
      <c r="EGV224" s="571"/>
      <c r="EGW224" s="571"/>
      <c r="EGX224" s="571"/>
      <c r="EGY224" s="571"/>
      <c r="EGZ224" s="571"/>
      <c r="EHA224" s="571"/>
      <c r="EHB224" s="571"/>
      <c r="EHC224" s="571"/>
      <c r="EHD224" s="571"/>
      <c r="EHE224" s="571"/>
      <c r="EHF224" s="571"/>
      <c r="EHG224" s="571"/>
      <c r="EHH224" s="571"/>
      <c r="EHI224" s="571"/>
      <c r="EHJ224" s="571"/>
      <c r="EHK224" s="571"/>
      <c r="EHL224" s="571"/>
      <c r="EHM224" s="571"/>
      <c r="EHN224" s="571"/>
      <c r="EHO224" s="571"/>
      <c r="EHP224" s="571"/>
      <c r="EHQ224" s="571"/>
      <c r="EHR224" s="571"/>
      <c r="EHS224" s="571"/>
      <c r="EHT224" s="571"/>
      <c r="EHU224" s="571"/>
      <c r="EHV224" s="571"/>
      <c r="EHW224" s="571"/>
      <c r="EHX224" s="571"/>
      <c r="EHY224" s="571"/>
      <c r="EHZ224" s="571"/>
      <c r="EIA224" s="571"/>
      <c r="EIB224" s="571"/>
      <c r="EIC224" s="571"/>
      <c r="EID224" s="571"/>
      <c r="EIE224" s="571"/>
      <c r="EIF224" s="571"/>
      <c r="EIG224" s="571"/>
      <c r="EIH224" s="571"/>
      <c r="EII224" s="571"/>
      <c r="EIJ224" s="571"/>
      <c r="EIK224" s="571"/>
      <c r="EIL224" s="571"/>
      <c r="EIM224" s="571"/>
      <c r="EIN224" s="571"/>
      <c r="EIO224" s="571"/>
      <c r="EIP224" s="571"/>
      <c r="EIQ224" s="571"/>
      <c r="EIR224" s="571"/>
      <c r="EIS224" s="571"/>
      <c r="EIT224" s="571"/>
      <c r="EIU224" s="571"/>
      <c r="EIV224" s="571"/>
      <c r="EIW224" s="571"/>
      <c r="EIX224" s="571"/>
      <c r="EIY224" s="571"/>
      <c r="EIZ224" s="571"/>
      <c r="EJA224" s="571"/>
      <c r="EJB224" s="571"/>
      <c r="EJC224" s="571"/>
      <c r="EJD224" s="571"/>
      <c r="EJE224" s="571"/>
      <c r="EJF224" s="571"/>
      <c r="EJG224" s="571"/>
      <c r="EJH224" s="571"/>
      <c r="EJI224" s="571"/>
      <c r="EJJ224" s="571"/>
      <c r="EJK224" s="571"/>
      <c r="EJL224" s="571"/>
      <c r="EJM224" s="571"/>
      <c r="EJN224" s="571"/>
      <c r="EJO224" s="571"/>
      <c r="EJP224" s="571"/>
      <c r="EJQ224" s="571"/>
      <c r="EJR224" s="571"/>
      <c r="EJS224" s="571"/>
      <c r="EJT224" s="571"/>
      <c r="EJU224" s="571"/>
      <c r="EJV224" s="571"/>
      <c r="EJW224" s="571"/>
      <c r="EJX224" s="571"/>
      <c r="EJY224" s="571"/>
      <c r="EJZ224" s="571"/>
      <c r="EKA224" s="571"/>
      <c r="EKB224" s="571"/>
      <c r="EKC224" s="571"/>
      <c r="EKD224" s="571"/>
      <c r="EKE224" s="571"/>
      <c r="EKF224" s="571"/>
      <c r="EKG224" s="571"/>
      <c r="EKH224" s="571"/>
      <c r="EKI224" s="571"/>
      <c r="EKJ224" s="571"/>
      <c r="EKK224" s="571"/>
      <c r="EKL224" s="571"/>
      <c r="EKM224" s="571"/>
      <c r="EKN224" s="571"/>
      <c r="EKO224" s="571"/>
      <c r="EKP224" s="571"/>
      <c r="EKQ224" s="571"/>
      <c r="EKR224" s="571"/>
      <c r="EKS224" s="571"/>
      <c r="EKT224" s="571"/>
      <c r="EKU224" s="571"/>
      <c r="EKV224" s="571"/>
      <c r="EKW224" s="571"/>
      <c r="EKX224" s="571"/>
      <c r="EKY224" s="571"/>
      <c r="EKZ224" s="571"/>
      <c r="ELA224" s="571"/>
      <c r="ELB224" s="571"/>
      <c r="ELC224" s="571"/>
      <c r="ELD224" s="571"/>
      <c r="ELE224" s="571"/>
      <c r="ELF224" s="571"/>
      <c r="ELG224" s="571"/>
      <c r="ELH224" s="571"/>
      <c r="ELI224" s="571"/>
      <c r="ELJ224" s="571"/>
      <c r="ELK224" s="571"/>
      <c r="ELL224" s="571"/>
      <c r="ELM224" s="571"/>
      <c r="ELN224" s="571"/>
      <c r="ELO224" s="571"/>
      <c r="ELP224" s="571"/>
      <c r="ELQ224" s="571"/>
      <c r="ELR224" s="571"/>
      <c r="ELS224" s="571"/>
      <c r="ELT224" s="571"/>
      <c r="ELU224" s="571"/>
      <c r="ELV224" s="571"/>
      <c r="ELW224" s="571"/>
      <c r="ELX224" s="571"/>
      <c r="ELY224" s="571"/>
      <c r="ELZ224" s="571"/>
      <c r="EMA224" s="571"/>
      <c r="EMB224" s="571"/>
      <c r="EMC224" s="571"/>
      <c r="EMD224" s="571"/>
      <c r="EME224" s="571"/>
      <c r="EMF224" s="571"/>
      <c r="EMG224" s="571"/>
      <c r="EMH224" s="571"/>
      <c r="EMI224" s="571"/>
      <c r="EMJ224" s="571"/>
      <c r="EMK224" s="571"/>
      <c r="EML224" s="571"/>
      <c r="EMM224" s="571"/>
      <c r="EMN224" s="571"/>
      <c r="EMO224" s="571"/>
      <c r="EMP224" s="571"/>
      <c r="EMQ224" s="571"/>
      <c r="EMR224" s="571"/>
      <c r="EMS224" s="571"/>
      <c r="EMT224" s="571"/>
      <c r="EMU224" s="571"/>
      <c r="EMV224" s="571"/>
      <c r="EMW224" s="571"/>
      <c r="EMX224" s="571"/>
      <c r="EMY224" s="571"/>
      <c r="EMZ224" s="571"/>
      <c r="ENA224" s="571"/>
      <c r="ENB224" s="571"/>
      <c r="ENC224" s="571"/>
      <c r="END224" s="571"/>
      <c r="ENE224" s="571"/>
      <c r="ENF224" s="571"/>
      <c r="ENG224" s="571"/>
      <c r="ENH224" s="571"/>
      <c r="ENI224" s="571"/>
      <c r="ENJ224" s="571"/>
      <c r="ENK224" s="571"/>
      <c r="ENL224" s="571"/>
      <c r="ENM224" s="571"/>
      <c r="ENN224" s="571"/>
      <c r="ENO224" s="571"/>
      <c r="ENP224" s="571"/>
      <c r="ENQ224" s="571"/>
      <c r="ENR224" s="571"/>
      <c r="ENS224" s="571"/>
      <c r="ENT224" s="571"/>
      <c r="ENU224" s="571"/>
      <c r="ENV224" s="571"/>
      <c r="ENW224" s="571"/>
      <c r="ENX224" s="571"/>
      <c r="ENY224" s="571"/>
      <c r="ENZ224" s="571"/>
      <c r="EOA224" s="571"/>
      <c r="EOB224" s="571"/>
      <c r="EOC224" s="571"/>
      <c r="EOD224" s="571"/>
      <c r="EOE224" s="571"/>
      <c r="EOF224" s="571"/>
      <c r="EOG224" s="571"/>
      <c r="EOH224" s="571"/>
      <c r="EOI224" s="571"/>
      <c r="EOJ224" s="571"/>
      <c r="EOK224" s="571"/>
      <c r="EOL224" s="571"/>
      <c r="EOM224" s="571"/>
      <c r="EON224" s="571"/>
      <c r="EOO224" s="571"/>
      <c r="EOP224" s="571"/>
      <c r="EOQ224" s="571"/>
      <c r="EOR224" s="571"/>
      <c r="EOS224" s="571"/>
      <c r="EOT224" s="571"/>
      <c r="EOU224" s="571"/>
      <c r="EOV224" s="571"/>
      <c r="EOW224" s="571"/>
      <c r="EOX224" s="571"/>
      <c r="EOY224" s="571"/>
      <c r="EOZ224" s="571"/>
      <c r="EPA224" s="571"/>
      <c r="EPB224" s="571"/>
      <c r="EPC224" s="571"/>
      <c r="EPD224" s="571"/>
      <c r="EPE224" s="571"/>
      <c r="EPF224" s="571"/>
      <c r="EPG224" s="571"/>
      <c r="EPH224" s="571"/>
      <c r="EPI224" s="571"/>
      <c r="EPJ224" s="571"/>
      <c r="EPK224" s="571"/>
      <c r="EPL224" s="571"/>
      <c r="EPM224" s="571"/>
      <c r="EPN224" s="571"/>
      <c r="EPO224" s="571"/>
      <c r="EPP224" s="571"/>
      <c r="EPQ224" s="571"/>
      <c r="EPR224" s="571"/>
      <c r="EPS224" s="571"/>
      <c r="EPT224" s="571"/>
      <c r="EPU224" s="571"/>
      <c r="EPV224" s="571"/>
      <c r="EPW224" s="571"/>
      <c r="EPX224" s="571"/>
      <c r="EPY224" s="571"/>
      <c r="EPZ224" s="571"/>
      <c r="EQA224" s="571"/>
      <c r="EQB224" s="571"/>
      <c r="EQC224" s="571"/>
      <c r="EQD224" s="571"/>
      <c r="EQE224" s="571"/>
      <c r="EQF224" s="571"/>
      <c r="EQG224" s="571"/>
      <c r="EQH224" s="571"/>
      <c r="EQI224" s="571"/>
      <c r="EQJ224" s="571"/>
      <c r="EQK224" s="571"/>
      <c r="EQL224" s="571"/>
      <c r="EQM224" s="571"/>
      <c r="EQN224" s="571"/>
      <c r="EQO224" s="571"/>
      <c r="EQP224" s="571"/>
      <c r="EQQ224" s="571"/>
      <c r="EQR224" s="571"/>
      <c r="EQS224" s="571"/>
      <c r="EQT224" s="571"/>
      <c r="EQU224" s="571"/>
      <c r="EQV224" s="571"/>
      <c r="EQW224" s="571"/>
      <c r="EQX224" s="571"/>
      <c r="EQY224" s="571"/>
      <c r="EQZ224" s="571"/>
      <c r="ERA224" s="571"/>
      <c r="ERB224" s="571"/>
      <c r="ERC224" s="571"/>
      <c r="ERD224" s="571"/>
      <c r="ERE224" s="571"/>
      <c r="ERF224" s="571"/>
      <c r="ERG224" s="571"/>
      <c r="ERH224" s="571"/>
      <c r="ERI224" s="571"/>
      <c r="ERJ224" s="571"/>
      <c r="ERK224" s="571"/>
      <c r="ERL224" s="571"/>
      <c r="ERM224" s="571"/>
      <c r="ERN224" s="571"/>
      <c r="ERO224" s="571"/>
      <c r="ERP224" s="571"/>
      <c r="ERQ224" s="571"/>
      <c r="ERR224" s="571"/>
      <c r="ERS224" s="571"/>
      <c r="ERT224" s="571"/>
      <c r="ERU224" s="571"/>
      <c r="ERV224" s="571"/>
      <c r="ERW224" s="571"/>
      <c r="ERX224" s="571"/>
      <c r="ERY224" s="571"/>
      <c r="ERZ224" s="571"/>
      <c r="ESA224" s="571"/>
      <c r="ESB224" s="571"/>
      <c r="ESC224" s="571"/>
      <c r="ESD224" s="571"/>
      <c r="ESE224" s="571"/>
      <c r="ESF224" s="571"/>
      <c r="ESG224" s="571"/>
      <c r="ESH224" s="571"/>
      <c r="ESI224" s="571"/>
      <c r="ESJ224" s="571"/>
      <c r="ESK224" s="571"/>
      <c r="ESL224" s="571"/>
      <c r="ESM224" s="571"/>
      <c r="ESN224" s="571"/>
      <c r="ESO224" s="571"/>
      <c r="ESP224" s="571"/>
      <c r="ESQ224" s="571"/>
      <c r="ESR224" s="571"/>
      <c r="ESS224" s="571"/>
      <c r="EST224" s="571"/>
      <c r="ESU224" s="571"/>
      <c r="ESV224" s="571"/>
      <c r="ESW224" s="571"/>
      <c r="ESX224" s="571"/>
      <c r="ESY224" s="571"/>
      <c r="ESZ224" s="571"/>
      <c r="ETA224" s="571"/>
      <c r="ETB224" s="571"/>
      <c r="ETC224" s="571"/>
      <c r="ETD224" s="571"/>
      <c r="ETE224" s="571"/>
      <c r="ETF224" s="571"/>
      <c r="ETG224" s="571"/>
      <c r="ETH224" s="571"/>
      <c r="ETI224" s="571"/>
      <c r="ETJ224" s="571"/>
      <c r="ETK224" s="571"/>
      <c r="ETL224" s="571"/>
      <c r="ETM224" s="571"/>
      <c r="ETN224" s="571"/>
      <c r="ETO224" s="571"/>
      <c r="ETP224" s="571"/>
      <c r="ETQ224" s="571"/>
      <c r="ETR224" s="571"/>
      <c r="ETS224" s="571"/>
      <c r="ETT224" s="571"/>
      <c r="ETU224" s="571"/>
      <c r="ETV224" s="571"/>
      <c r="ETW224" s="571"/>
      <c r="ETX224" s="571"/>
      <c r="ETY224" s="571"/>
      <c r="ETZ224" s="571"/>
      <c r="EUA224" s="571"/>
      <c r="EUB224" s="571"/>
      <c r="EUC224" s="571"/>
      <c r="EUD224" s="571"/>
      <c r="EUE224" s="571"/>
      <c r="EUF224" s="571"/>
      <c r="EUG224" s="571"/>
      <c r="EUH224" s="571"/>
      <c r="EUI224" s="571"/>
      <c r="EUJ224" s="571"/>
      <c r="EUK224" s="571"/>
      <c r="EUL224" s="571"/>
      <c r="EUM224" s="571"/>
      <c r="EUN224" s="571"/>
      <c r="EUO224" s="571"/>
      <c r="EUP224" s="571"/>
      <c r="EUQ224" s="571"/>
      <c r="EUR224" s="571"/>
      <c r="EUS224" s="571"/>
      <c r="EUT224" s="571"/>
      <c r="EUU224" s="571"/>
      <c r="EUV224" s="571"/>
      <c r="EUW224" s="571"/>
      <c r="EUX224" s="571"/>
      <c r="EUY224" s="571"/>
      <c r="EUZ224" s="571"/>
      <c r="EVA224" s="571"/>
      <c r="EVB224" s="571"/>
      <c r="EVC224" s="571"/>
      <c r="EVD224" s="571"/>
      <c r="EVE224" s="571"/>
      <c r="EVF224" s="571"/>
      <c r="EVG224" s="571"/>
      <c r="EVH224" s="571"/>
      <c r="EVI224" s="571"/>
      <c r="EVJ224" s="571"/>
      <c r="EVK224" s="571"/>
      <c r="EVL224" s="571"/>
      <c r="EVM224" s="571"/>
      <c r="EVN224" s="571"/>
      <c r="EVO224" s="571"/>
      <c r="EVP224" s="571"/>
      <c r="EVQ224" s="571"/>
      <c r="EVR224" s="571"/>
      <c r="EVS224" s="571"/>
      <c r="EVT224" s="571"/>
      <c r="EVU224" s="571"/>
      <c r="EVV224" s="571"/>
      <c r="EVW224" s="571"/>
      <c r="EVX224" s="571"/>
      <c r="EVY224" s="571"/>
      <c r="EVZ224" s="571"/>
      <c r="EWA224" s="571"/>
      <c r="EWB224" s="571"/>
      <c r="EWC224" s="571"/>
      <c r="EWD224" s="571"/>
      <c r="EWE224" s="571"/>
      <c r="EWF224" s="571"/>
      <c r="EWG224" s="571"/>
      <c r="EWH224" s="571"/>
      <c r="EWI224" s="571"/>
      <c r="EWJ224" s="571"/>
      <c r="EWK224" s="571"/>
      <c r="EWL224" s="571"/>
      <c r="EWM224" s="571"/>
      <c r="EWN224" s="571"/>
      <c r="EWO224" s="571"/>
      <c r="EWP224" s="571"/>
      <c r="EWQ224" s="571"/>
      <c r="EWR224" s="571"/>
      <c r="EWS224" s="571"/>
      <c r="EWT224" s="571"/>
      <c r="EWU224" s="571"/>
      <c r="EWV224" s="571"/>
      <c r="EWW224" s="571"/>
      <c r="EWX224" s="571"/>
      <c r="EWY224" s="571"/>
      <c r="EWZ224" s="571"/>
      <c r="EXA224" s="571"/>
      <c r="EXB224" s="571"/>
      <c r="EXC224" s="571"/>
      <c r="EXD224" s="571"/>
      <c r="EXE224" s="571"/>
      <c r="EXF224" s="571"/>
      <c r="EXG224" s="571"/>
      <c r="EXH224" s="571"/>
      <c r="EXI224" s="571"/>
      <c r="EXJ224" s="571"/>
      <c r="EXK224" s="571"/>
      <c r="EXL224" s="571"/>
      <c r="EXM224" s="571"/>
      <c r="EXN224" s="571"/>
      <c r="EXO224" s="571"/>
      <c r="EXP224" s="571"/>
      <c r="EXQ224" s="571"/>
      <c r="EXR224" s="571"/>
      <c r="EXS224" s="571"/>
      <c r="EXT224" s="571"/>
      <c r="EXU224" s="571"/>
      <c r="EXV224" s="571"/>
      <c r="EXW224" s="571"/>
      <c r="EXX224" s="571"/>
      <c r="EXY224" s="571"/>
      <c r="EXZ224" s="571"/>
      <c r="EYA224" s="571"/>
      <c r="EYB224" s="571"/>
      <c r="EYC224" s="571"/>
      <c r="EYD224" s="571"/>
      <c r="EYE224" s="571"/>
      <c r="EYF224" s="571"/>
      <c r="EYG224" s="571"/>
      <c r="EYH224" s="571"/>
      <c r="EYI224" s="571"/>
      <c r="EYJ224" s="571"/>
      <c r="EYK224" s="571"/>
      <c r="EYL224" s="571"/>
      <c r="EYM224" s="571"/>
      <c r="EYN224" s="571"/>
      <c r="EYO224" s="571"/>
      <c r="EYP224" s="571"/>
      <c r="EYQ224" s="571"/>
      <c r="EYR224" s="571"/>
      <c r="EYS224" s="571"/>
      <c r="EYT224" s="571"/>
      <c r="EYU224" s="571"/>
      <c r="EYV224" s="571"/>
      <c r="EYW224" s="571"/>
      <c r="EYX224" s="571"/>
      <c r="EYY224" s="571"/>
      <c r="EYZ224" s="571"/>
      <c r="EZA224" s="571"/>
      <c r="EZB224" s="571"/>
      <c r="EZC224" s="571"/>
      <c r="EZD224" s="571"/>
      <c r="EZE224" s="571"/>
      <c r="EZF224" s="571"/>
      <c r="EZG224" s="571"/>
      <c r="EZH224" s="571"/>
      <c r="EZI224" s="571"/>
      <c r="EZJ224" s="571"/>
      <c r="EZK224" s="571"/>
      <c r="EZL224" s="571"/>
      <c r="EZM224" s="571"/>
      <c r="EZN224" s="571"/>
      <c r="EZO224" s="571"/>
      <c r="EZP224" s="571"/>
      <c r="EZQ224" s="571"/>
      <c r="EZR224" s="571"/>
      <c r="EZS224" s="571"/>
      <c r="EZT224" s="571"/>
      <c r="EZU224" s="571"/>
      <c r="EZV224" s="571"/>
      <c r="EZW224" s="571"/>
      <c r="EZX224" s="571"/>
      <c r="EZY224" s="571"/>
      <c r="EZZ224" s="571"/>
      <c r="FAA224" s="571"/>
      <c r="FAB224" s="571"/>
      <c r="FAC224" s="571"/>
      <c r="FAD224" s="571"/>
      <c r="FAE224" s="571"/>
      <c r="FAF224" s="571"/>
      <c r="FAG224" s="571"/>
      <c r="FAH224" s="571"/>
      <c r="FAI224" s="571"/>
      <c r="FAJ224" s="571"/>
      <c r="FAK224" s="571"/>
      <c r="FAL224" s="571"/>
      <c r="FAM224" s="571"/>
      <c r="FAN224" s="571"/>
      <c r="FAO224" s="571"/>
      <c r="FAP224" s="571"/>
      <c r="FAQ224" s="571"/>
      <c r="FAR224" s="571"/>
      <c r="FAS224" s="571"/>
      <c r="FAT224" s="571"/>
      <c r="FAU224" s="571"/>
      <c r="FAV224" s="571"/>
      <c r="FAW224" s="571"/>
      <c r="FAX224" s="571"/>
      <c r="FAY224" s="571"/>
      <c r="FAZ224" s="571"/>
      <c r="FBA224" s="571"/>
      <c r="FBB224" s="571"/>
      <c r="FBC224" s="571"/>
      <c r="FBD224" s="571"/>
      <c r="FBE224" s="571"/>
      <c r="FBF224" s="571"/>
      <c r="FBG224" s="571"/>
      <c r="FBH224" s="571"/>
      <c r="FBI224" s="571"/>
      <c r="FBJ224" s="571"/>
      <c r="FBK224" s="571"/>
      <c r="FBL224" s="571"/>
      <c r="FBM224" s="571"/>
      <c r="FBN224" s="571"/>
      <c r="FBO224" s="571"/>
      <c r="FBP224" s="571"/>
      <c r="FBQ224" s="571"/>
      <c r="FBR224" s="571"/>
      <c r="FBS224" s="571"/>
      <c r="FBT224" s="571"/>
      <c r="FBU224" s="571"/>
      <c r="FBV224" s="571"/>
      <c r="FBW224" s="571"/>
      <c r="FBX224" s="571"/>
      <c r="FBY224" s="571"/>
      <c r="FBZ224" s="571"/>
      <c r="FCA224" s="571"/>
      <c r="FCB224" s="571"/>
      <c r="FCC224" s="571"/>
      <c r="FCD224" s="571"/>
      <c r="FCE224" s="571"/>
      <c r="FCF224" s="571"/>
      <c r="FCG224" s="571"/>
      <c r="FCH224" s="571"/>
      <c r="FCI224" s="571"/>
      <c r="FCJ224" s="571"/>
      <c r="FCK224" s="571"/>
      <c r="FCL224" s="571"/>
      <c r="FCM224" s="571"/>
      <c r="FCN224" s="571"/>
      <c r="FCO224" s="571"/>
      <c r="FCP224" s="571"/>
      <c r="FCQ224" s="571"/>
      <c r="FCR224" s="571"/>
      <c r="FCS224" s="571"/>
      <c r="FCT224" s="571"/>
      <c r="FCU224" s="571"/>
      <c r="FCV224" s="571"/>
      <c r="FCW224" s="571"/>
      <c r="FCX224" s="571"/>
      <c r="FCY224" s="571"/>
      <c r="FCZ224" s="571"/>
      <c r="FDA224" s="571"/>
      <c r="FDB224" s="571"/>
      <c r="FDC224" s="571"/>
      <c r="FDD224" s="571"/>
      <c r="FDE224" s="571"/>
      <c r="FDF224" s="571"/>
      <c r="FDG224" s="571"/>
      <c r="FDH224" s="571"/>
      <c r="FDI224" s="571"/>
      <c r="FDJ224" s="571"/>
      <c r="FDK224" s="571"/>
      <c r="FDL224" s="571"/>
      <c r="FDM224" s="571"/>
      <c r="FDN224" s="571"/>
      <c r="FDO224" s="571"/>
      <c r="FDP224" s="571"/>
      <c r="FDQ224" s="571"/>
      <c r="FDR224" s="571"/>
      <c r="FDS224" s="571"/>
      <c r="FDT224" s="571"/>
      <c r="FDU224" s="571"/>
      <c r="FDV224" s="571"/>
      <c r="FDW224" s="571"/>
      <c r="FDX224" s="571"/>
      <c r="FDY224" s="571"/>
      <c r="FDZ224" s="571"/>
      <c r="FEA224" s="571"/>
      <c r="FEB224" s="571"/>
      <c r="FEC224" s="571"/>
      <c r="FED224" s="571"/>
      <c r="FEE224" s="571"/>
      <c r="FEF224" s="571"/>
      <c r="FEG224" s="571"/>
      <c r="FEH224" s="571"/>
      <c r="FEI224" s="571"/>
      <c r="FEJ224" s="571"/>
      <c r="FEK224" s="571"/>
      <c r="FEL224" s="571"/>
      <c r="FEM224" s="571"/>
      <c r="FEN224" s="571"/>
      <c r="FEO224" s="571"/>
      <c r="FEP224" s="571"/>
      <c r="FEQ224" s="571"/>
      <c r="FER224" s="571"/>
      <c r="FES224" s="571"/>
      <c r="FET224" s="571"/>
      <c r="FEU224" s="571"/>
      <c r="FEV224" s="571"/>
      <c r="FEW224" s="571"/>
      <c r="FEX224" s="571"/>
      <c r="FEY224" s="571"/>
      <c r="FEZ224" s="571"/>
      <c r="FFA224" s="571"/>
      <c r="FFB224" s="571"/>
      <c r="FFC224" s="571"/>
      <c r="FFD224" s="571"/>
      <c r="FFE224" s="571"/>
      <c r="FFF224" s="571"/>
      <c r="FFG224" s="571"/>
      <c r="FFH224" s="571"/>
      <c r="FFI224" s="571"/>
      <c r="FFJ224" s="571"/>
      <c r="FFK224" s="571"/>
      <c r="FFL224" s="571"/>
      <c r="FFM224" s="571"/>
      <c r="FFN224" s="571"/>
      <c r="FFO224" s="571"/>
      <c r="FFP224" s="571"/>
      <c r="FFQ224" s="571"/>
      <c r="FFR224" s="571"/>
      <c r="FFS224" s="571"/>
      <c r="FFT224" s="571"/>
      <c r="FFU224" s="571"/>
      <c r="FFV224" s="571"/>
      <c r="FFW224" s="571"/>
      <c r="FFX224" s="571"/>
      <c r="FFY224" s="571"/>
      <c r="FFZ224" s="571"/>
      <c r="FGA224" s="571"/>
      <c r="FGB224" s="571"/>
      <c r="FGC224" s="571"/>
      <c r="FGD224" s="571"/>
      <c r="FGE224" s="571"/>
      <c r="FGF224" s="571"/>
      <c r="FGG224" s="571"/>
      <c r="FGH224" s="571"/>
      <c r="FGI224" s="571"/>
      <c r="FGJ224" s="571"/>
      <c r="FGK224" s="571"/>
      <c r="FGL224" s="571"/>
      <c r="FGM224" s="571"/>
      <c r="FGN224" s="571"/>
      <c r="FGO224" s="571"/>
      <c r="FGP224" s="571"/>
      <c r="FGQ224" s="571"/>
      <c r="FGR224" s="571"/>
      <c r="FGS224" s="571"/>
      <c r="FGT224" s="571"/>
      <c r="FGU224" s="571"/>
      <c r="FGV224" s="571"/>
      <c r="FGW224" s="571"/>
      <c r="FGX224" s="571"/>
      <c r="FGY224" s="571"/>
      <c r="FGZ224" s="571"/>
      <c r="FHA224" s="571"/>
      <c r="FHB224" s="571"/>
      <c r="FHC224" s="571"/>
      <c r="FHD224" s="571"/>
      <c r="FHE224" s="571"/>
      <c r="FHF224" s="571"/>
      <c r="FHG224" s="571"/>
      <c r="FHH224" s="571"/>
      <c r="FHI224" s="571"/>
      <c r="FHJ224" s="571"/>
      <c r="FHK224" s="571"/>
      <c r="FHL224" s="571"/>
      <c r="FHM224" s="571"/>
      <c r="FHN224" s="571"/>
      <c r="FHO224" s="571"/>
      <c r="FHP224" s="571"/>
      <c r="FHQ224" s="571"/>
      <c r="FHR224" s="571"/>
      <c r="FHS224" s="571"/>
      <c r="FHT224" s="571"/>
      <c r="FHU224" s="571"/>
      <c r="FHV224" s="571"/>
      <c r="FHW224" s="571"/>
      <c r="FHX224" s="571"/>
      <c r="FHY224" s="571"/>
      <c r="FHZ224" s="571"/>
      <c r="FIA224" s="571"/>
      <c r="FIB224" s="571"/>
      <c r="FIC224" s="571"/>
      <c r="FID224" s="571"/>
      <c r="FIE224" s="571"/>
      <c r="FIF224" s="571"/>
      <c r="FIG224" s="571"/>
      <c r="FIH224" s="571"/>
      <c r="FII224" s="571"/>
      <c r="FIJ224" s="571"/>
      <c r="FIK224" s="571"/>
      <c r="FIL224" s="571"/>
      <c r="FIM224" s="571"/>
      <c r="FIN224" s="571"/>
      <c r="FIO224" s="571"/>
      <c r="FIP224" s="571"/>
      <c r="FIQ224" s="571"/>
      <c r="FIR224" s="571"/>
      <c r="FIS224" s="571"/>
      <c r="FIT224" s="571"/>
      <c r="FIU224" s="571"/>
      <c r="FIV224" s="571"/>
      <c r="FIW224" s="571"/>
      <c r="FIX224" s="571"/>
      <c r="FIY224" s="571"/>
      <c r="FIZ224" s="571"/>
      <c r="FJA224" s="571"/>
      <c r="FJB224" s="571"/>
      <c r="FJC224" s="571"/>
      <c r="FJD224" s="571"/>
      <c r="FJE224" s="571"/>
      <c r="FJF224" s="571"/>
      <c r="FJG224" s="571"/>
      <c r="FJH224" s="571"/>
      <c r="FJI224" s="571"/>
      <c r="FJJ224" s="571"/>
      <c r="FJK224" s="571"/>
      <c r="FJL224" s="571"/>
      <c r="FJM224" s="571"/>
      <c r="FJN224" s="571"/>
      <c r="FJO224" s="571"/>
      <c r="FJP224" s="571"/>
      <c r="FJQ224" s="571"/>
      <c r="FJR224" s="571"/>
      <c r="FJS224" s="571"/>
      <c r="FJT224" s="571"/>
      <c r="FJU224" s="571"/>
      <c r="FJV224" s="571"/>
      <c r="FJW224" s="571"/>
      <c r="FJX224" s="571"/>
      <c r="FJY224" s="571"/>
      <c r="FJZ224" s="571"/>
      <c r="FKA224" s="571"/>
      <c r="FKB224" s="571"/>
      <c r="FKC224" s="571"/>
      <c r="FKD224" s="571"/>
      <c r="FKE224" s="571"/>
      <c r="FKF224" s="571"/>
      <c r="FKG224" s="571"/>
      <c r="FKH224" s="571"/>
      <c r="FKI224" s="571"/>
      <c r="FKJ224" s="571"/>
      <c r="FKK224" s="571"/>
      <c r="FKL224" s="571"/>
      <c r="FKM224" s="571"/>
      <c r="FKN224" s="571"/>
      <c r="FKO224" s="571"/>
      <c r="FKP224" s="571"/>
      <c r="FKQ224" s="571"/>
      <c r="FKR224" s="571"/>
      <c r="FKS224" s="571"/>
      <c r="FKT224" s="571"/>
      <c r="FKU224" s="571"/>
      <c r="FKV224" s="571"/>
      <c r="FKW224" s="571"/>
      <c r="FKX224" s="571"/>
      <c r="FKY224" s="571"/>
      <c r="FKZ224" s="571"/>
      <c r="FLA224" s="571"/>
      <c r="FLB224" s="571"/>
      <c r="FLC224" s="571"/>
      <c r="FLD224" s="571"/>
      <c r="FLE224" s="571"/>
      <c r="FLF224" s="571"/>
      <c r="FLG224" s="571"/>
      <c r="FLH224" s="571"/>
      <c r="FLI224" s="571"/>
      <c r="FLJ224" s="571"/>
      <c r="FLK224" s="571"/>
      <c r="FLL224" s="571"/>
      <c r="FLM224" s="571"/>
      <c r="FLN224" s="571"/>
      <c r="FLO224" s="571"/>
      <c r="FLP224" s="571"/>
      <c r="FLQ224" s="571"/>
      <c r="FLR224" s="571"/>
      <c r="FLS224" s="571"/>
      <c r="FLT224" s="571"/>
      <c r="FLU224" s="571"/>
      <c r="FLV224" s="571"/>
      <c r="FLW224" s="571"/>
      <c r="FLX224" s="571"/>
      <c r="FLY224" s="571"/>
      <c r="FLZ224" s="571"/>
      <c r="FMA224" s="571"/>
      <c r="FMB224" s="571"/>
      <c r="FMC224" s="571"/>
      <c r="FMD224" s="571"/>
      <c r="FME224" s="571"/>
      <c r="FMF224" s="571"/>
      <c r="FMG224" s="571"/>
      <c r="FMH224" s="571"/>
      <c r="FMI224" s="571"/>
      <c r="FMJ224" s="571"/>
      <c r="FMK224" s="571"/>
      <c r="FML224" s="571"/>
      <c r="FMM224" s="571"/>
      <c r="FMN224" s="571"/>
      <c r="FMO224" s="571"/>
      <c r="FMP224" s="571"/>
      <c r="FMQ224" s="571"/>
      <c r="FMR224" s="571"/>
      <c r="FMS224" s="571"/>
      <c r="FMT224" s="571"/>
      <c r="FMU224" s="571"/>
      <c r="FMV224" s="571"/>
      <c r="FMW224" s="571"/>
      <c r="FMX224" s="571"/>
      <c r="FMY224" s="571"/>
      <c r="FMZ224" s="571"/>
      <c r="FNA224" s="571"/>
      <c r="FNB224" s="571"/>
      <c r="FNC224" s="571"/>
      <c r="FND224" s="571"/>
      <c r="FNE224" s="571"/>
      <c r="FNF224" s="571"/>
      <c r="FNG224" s="571"/>
      <c r="FNH224" s="571"/>
      <c r="FNI224" s="571"/>
      <c r="FNJ224" s="571"/>
      <c r="FNK224" s="571"/>
      <c r="FNL224" s="571"/>
      <c r="FNM224" s="571"/>
      <c r="FNN224" s="571"/>
      <c r="FNO224" s="571"/>
      <c r="FNP224" s="571"/>
      <c r="FNQ224" s="571"/>
      <c r="FNR224" s="571"/>
      <c r="FNS224" s="571"/>
      <c r="FNT224" s="571"/>
      <c r="FNU224" s="571"/>
      <c r="FNV224" s="571"/>
      <c r="FNW224" s="571"/>
      <c r="FNX224" s="571"/>
      <c r="FNY224" s="571"/>
      <c r="FNZ224" s="571"/>
      <c r="FOA224" s="571"/>
      <c r="FOB224" s="571"/>
      <c r="FOC224" s="571"/>
      <c r="FOD224" s="571"/>
      <c r="FOE224" s="571"/>
      <c r="FOF224" s="571"/>
      <c r="FOG224" s="571"/>
      <c r="FOH224" s="571"/>
      <c r="FOI224" s="571"/>
      <c r="FOJ224" s="571"/>
      <c r="FOK224" s="571"/>
      <c r="FOL224" s="571"/>
      <c r="FOM224" s="571"/>
      <c r="FON224" s="571"/>
      <c r="FOO224" s="571"/>
      <c r="FOP224" s="571"/>
      <c r="FOQ224" s="571"/>
      <c r="FOR224" s="571"/>
      <c r="FOS224" s="571"/>
      <c r="FOT224" s="571"/>
      <c r="FOU224" s="571"/>
      <c r="FOV224" s="571"/>
      <c r="FOW224" s="571"/>
      <c r="FOX224" s="571"/>
      <c r="FOY224" s="571"/>
      <c r="FOZ224" s="571"/>
      <c r="FPA224" s="571"/>
      <c r="FPB224" s="571"/>
      <c r="FPC224" s="571"/>
      <c r="FPD224" s="571"/>
      <c r="FPE224" s="571"/>
      <c r="FPF224" s="571"/>
      <c r="FPG224" s="571"/>
      <c r="FPH224" s="571"/>
      <c r="FPI224" s="571"/>
      <c r="FPJ224" s="571"/>
      <c r="FPK224" s="571"/>
      <c r="FPL224" s="571"/>
      <c r="FPM224" s="571"/>
      <c r="FPN224" s="571"/>
      <c r="FPO224" s="571"/>
      <c r="FPP224" s="571"/>
      <c r="FPQ224" s="571"/>
      <c r="FPR224" s="571"/>
      <c r="FPS224" s="571"/>
      <c r="FPT224" s="571"/>
      <c r="FPU224" s="571"/>
      <c r="FPV224" s="571"/>
      <c r="FPW224" s="571"/>
      <c r="FPX224" s="571"/>
      <c r="FPY224" s="571"/>
      <c r="FPZ224" s="571"/>
      <c r="FQA224" s="571"/>
      <c r="FQB224" s="571"/>
      <c r="FQC224" s="571"/>
      <c r="FQD224" s="571"/>
      <c r="FQE224" s="571"/>
      <c r="FQF224" s="571"/>
      <c r="FQG224" s="571"/>
      <c r="FQH224" s="571"/>
      <c r="FQI224" s="571"/>
      <c r="FQJ224" s="571"/>
      <c r="FQK224" s="571"/>
      <c r="FQL224" s="571"/>
      <c r="FQM224" s="571"/>
      <c r="FQN224" s="571"/>
      <c r="FQO224" s="571"/>
      <c r="FQP224" s="571"/>
      <c r="FQQ224" s="571"/>
      <c r="FQR224" s="571"/>
      <c r="FQS224" s="571"/>
      <c r="FQT224" s="571"/>
      <c r="FQU224" s="571"/>
      <c r="FQV224" s="571"/>
      <c r="FQW224" s="571"/>
      <c r="FQX224" s="571"/>
      <c r="FQY224" s="571"/>
      <c r="FQZ224" s="571"/>
      <c r="FRA224" s="571"/>
      <c r="FRB224" s="571"/>
      <c r="FRC224" s="571"/>
      <c r="FRD224" s="571"/>
      <c r="FRE224" s="571"/>
      <c r="FRF224" s="571"/>
      <c r="FRG224" s="571"/>
      <c r="FRH224" s="571"/>
      <c r="FRI224" s="571"/>
      <c r="FRJ224" s="571"/>
      <c r="FRK224" s="571"/>
      <c r="FRL224" s="571"/>
      <c r="FRM224" s="571"/>
      <c r="FRN224" s="571"/>
      <c r="FRO224" s="571"/>
      <c r="FRP224" s="571"/>
      <c r="FRQ224" s="571"/>
      <c r="FRR224" s="571"/>
      <c r="FRS224" s="571"/>
      <c r="FRT224" s="571"/>
      <c r="FRU224" s="571"/>
      <c r="FRV224" s="571"/>
      <c r="FRW224" s="571"/>
      <c r="FRX224" s="571"/>
      <c r="FRY224" s="571"/>
      <c r="FRZ224" s="571"/>
      <c r="FSA224" s="571"/>
      <c r="FSB224" s="571"/>
      <c r="FSC224" s="571"/>
      <c r="FSD224" s="571"/>
      <c r="FSE224" s="571"/>
      <c r="FSF224" s="571"/>
      <c r="FSG224" s="571"/>
      <c r="FSH224" s="571"/>
      <c r="FSI224" s="571"/>
      <c r="FSJ224" s="571"/>
      <c r="FSK224" s="571"/>
      <c r="FSL224" s="571"/>
      <c r="FSM224" s="571"/>
      <c r="FSN224" s="571"/>
      <c r="FSO224" s="571"/>
      <c r="FSP224" s="571"/>
      <c r="FSQ224" s="571"/>
      <c r="FSR224" s="571"/>
      <c r="FSS224" s="571"/>
      <c r="FST224" s="571"/>
      <c r="FSU224" s="571"/>
      <c r="FSV224" s="571"/>
      <c r="FSW224" s="571"/>
      <c r="FSX224" s="571"/>
      <c r="FSY224" s="571"/>
      <c r="FSZ224" s="571"/>
      <c r="FTA224" s="571"/>
      <c r="FTB224" s="571"/>
      <c r="FTC224" s="571"/>
      <c r="FTD224" s="571"/>
      <c r="FTE224" s="571"/>
      <c r="FTF224" s="571"/>
      <c r="FTG224" s="571"/>
      <c r="FTH224" s="571"/>
      <c r="FTI224" s="571"/>
      <c r="FTJ224" s="571"/>
      <c r="FTK224" s="571"/>
      <c r="FTL224" s="571"/>
      <c r="FTM224" s="571"/>
      <c r="FTN224" s="571"/>
      <c r="FTO224" s="571"/>
      <c r="FTP224" s="571"/>
      <c r="FTQ224" s="571"/>
      <c r="FTR224" s="571"/>
      <c r="FTS224" s="571"/>
      <c r="FTT224" s="571"/>
      <c r="FTU224" s="571"/>
      <c r="FTV224" s="571"/>
      <c r="FTW224" s="571"/>
      <c r="FTX224" s="571"/>
      <c r="FTY224" s="571"/>
      <c r="FTZ224" s="571"/>
      <c r="FUA224" s="571"/>
      <c r="FUB224" s="571"/>
      <c r="FUC224" s="571"/>
      <c r="FUD224" s="571"/>
      <c r="FUE224" s="571"/>
      <c r="FUF224" s="571"/>
      <c r="FUG224" s="571"/>
      <c r="FUH224" s="571"/>
      <c r="FUI224" s="571"/>
      <c r="FUJ224" s="571"/>
      <c r="FUK224" s="571"/>
      <c r="FUL224" s="571"/>
      <c r="FUM224" s="571"/>
      <c r="FUN224" s="571"/>
      <c r="FUO224" s="571"/>
      <c r="FUP224" s="571"/>
      <c r="FUQ224" s="571"/>
      <c r="FUR224" s="571"/>
      <c r="FUS224" s="571"/>
      <c r="FUT224" s="571"/>
      <c r="FUU224" s="571"/>
      <c r="FUV224" s="571"/>
      <c r="FUW224" s="571"/>
      <c r="FUX224" s="571"/>
      <c r="FUY224" s="571"/>
      <c r="FUZ224" s="571"/>
      <c r="FVA224" s="571"/>
      <c r="FVB224" s="571"/>
      <c r="FVC224" s="571"/>
      <c r="FVD224" s="571"/>
      <c r="FVE224" s="571"/>
      <c r="FVF224" s="571"/>
      <c r="FVG224" s="571"/>
      <c r="FVH224" s="571"/>
      <c r="FVI224" s="571"/>
      <c r="FVJ224" s="571"/>
      <c r="FVK224" s="571"/>
      <c r="FVL224" s="571"/>
      <c r="FVM224" s="571"/>
      <c r="FVN224" s="571"/>
      <c r="FVO224" s="571"/>
      <c r="FVP224" s="571"/>
      <c r="FVQ224" s="571"/>
      <c r="FVR224" s="571"/>
      <c r="FVS224" s="571"/>
      <c r="FVT224" s="571"/>
      <c r="FVU224" s="571"/>
      <c r="FVV224" s="571"/>
      <c r="FVW224" s="571"/>
      <c r="FVX224" s="571"/>
      <c r="FVY224" s="571"/>
      <c r="FVZ224" s="571"/>
      <c r="FWA224" s="571"/>
      <c r="FWB224" s="571"/>
      <c r="FWC224" s="571"/>
      <c r="FWD224" s="571"/>
      <c r="FWE224" s="571"/>
      <c r="FWF224" s="571"/>
      <c r="FWG224" s="571"/>
      <c r="FWH224" s="571"/>
      <c r="FWI224" s="571"/>
      <c r="FWJ224" s="571"/>
      <c r="FWK224" s="571"/>
      <c r="FWL224" s="571"/>
      <c r="FWM224" s="571"/>
      <c r="FWN224" s="571"/>
      <c r="FWO224" s="571"/>
      <c r="FWP224" s="571"/>
      <c r="FWQ224" s="571"/>
      <c r="FWR224" s="571"/>
      <c r="FWS224" s="571"/>
      <c r="FWT224" s="571"/>
      <c r="FWU224" s="571"/>
      <c r="FWV224" s="571"/>
      <c r="FWW224" s="571"/>
      <c r="FWX224" s="571"/>
      <c r="FWY224" s="571"/>
      <c r="FWZ224" s="571"/>
      <c r="FXA224" s="571"/>
      <c r="FXB224" s="571"/>
      <c r="FXC224" s="571"/>
      <c r="FXD224" s="571"/>
      <c r="FXE224" s="571"/>
      <c r="FXF224" s="571"/>
      <c r="FXG224" s="571"/>
      <c r="FXH224" s="571"/>
      <c r="FXI224" s="571"/>
      <c r="FXJ224" s="571"/>
      <c r="FXK224" s="571"/>
      <c r="FXL224" s="571"/>
      <c r="FXM224" s="571"/>
      <c r="FXN224" s="571"/>
      <c r="FXO224" s="571"/>
      <c r="FXP224" s="571"/>
      <c r="FXQ224" s="571"/>
      <c r="FXR224" s="571"/>
      <c r="FXS224" s="571"/>
      <c r="FXT224" s="571"/>
      <c r="FXU224" s="571"/>
      <c r="FXV224" s="571"/>
      <c r="FXW224" s="571"/>
      <c r="FXX224" s="571"/>
      <c r="FXY224" s="571"/>
      <c r="FXZ224" s="571"/>
      <c r="FYA224" s="571"/>
      <c r="FYB224" s="571"/>
      <c r="FYC224" s="571"/>
      <c r="FYD224" s="571"/>
      <c r="FYE224" s="571"/>
      <c r="FYF224" s="571"/>
      <c r="FYG224" s="571"/>
      <c r="FYH224" s="571"/>
      <c r="FYI224" s="571"/>
      <c r="FYJ224" s="571"/>
      <c r="FYK224" s="571"/>
      <c r="FYL224" s="571"/>
      <c r="FYM224" s="571"/>
      <c r="FYN224" s="571"/>
      <c r="FYO224" s="571"/>
      <c r="FYP224" s="571"/>
      <c r="FYQ224" s="571"/>
      <c r="FYR224" s="571"/>
      <c r="FYS224" s="571"/>
      <c r="FYT224" s="571"/>
      <c r="FYU224" s="571"/>
      <c r="FYV224" s="571"/>
      <c r="FYW224" s="571"/>
      <c r="FYX224" s="571"/>
      <c r="FYY224" s="571"/>
      <c r="FYZ224" s="571"/>
      <c r="FZA224" s="571"/>
      <c r="FZB224" s="571"/>
      <c r="FZC224" s="571"/>
      <c r="FZD224" s="571"/>
      <c r="FZE224" s="571"/>
      <c r="FZF224" s="571"/>
      <c r="FZG224" s="571"/>
      <c r="FZH224" s="571"/>
      <c r="FZI224" s="571"/>
      <c r="FZJ224" s="571"/>
      <c r="FZK224" s="571"/>
      <c r="FZL224" s="571"/>
      <c r="FZM224" s="571"/>
      <c r="FZN224" s="571"/>
      <c r="FZO224" s="571"/>
      <c r="FZP224" s="571"/>
      <c r="FZQ224" s="571"/>
      <c r="FZR224" s="571"/>
      <c r="FZS224" s="571"/>
      <c r="FZT224" s="571"/>
      <c r="FZU224" s="571"/>
      <c r="FZV224" s="571"/>
      <c r="FZW224" s="571"/>
      <c r="FZX224" s="571"/>
      <c r="FZY224" s="571"/>
      <c r="FZZ224" s="571"/>
      <c r="GAA224" s="571"/>
      <c r="GAB224" s="571"/>
      <c r="GAC224" s="571"/>
      <c r="GAD224" s="571"/>
      <c r="GAE224" s="571"/>
      <c r="GAF224" s="571"/>
      <c r="GAG224" s="571"/>
      <c r="GAH224" s="571"/>
      <c r="GAI224" s="571"/>
      <c r="GAJ224" s="571"/>
      <c r="GAK224" s="571"/>
      <c r="GAL224" s="571"/>
      <c r="GAM224" s="571"/>
      <c r="GAN224" s="571"/>
      <c r="GAO224" s="571"/>
      <c r="GAP224" s="571"/>
      <c r="GAQ224" s="571"/>
      <c r="GAR224" s="571"/>
      <c r="GAS224" s="571"/>
      <c r="GAT224" s="571"/>
      <c r="GAU224" s="571"/>
      <c r="GAV224" s="571"/>
      <c r="GAW224" s="571"/>
      <c r="GAX224" s="571"/>
      <c r="GAY224" s="571"/>
      <c r="GAZ224" s="571"/>
      <c r="GBA224" s="571"/>
      <c r="GBB224" s="571"/>
      <c r="GBC224" s="571"/>
      <c r="GBD224" s="571"/>
      <c r="GBE224" s="571"/>
      <c r="GBF224" s="571"/>
      <c r="GBG224" s="571"/>
      <c r="GBH224" s="571"/>
      <c r="GBI224" s="571"/>
      <c r="GBJ224" s="571"/>
      <c r="GBK224" s="571"/>
      <c r="GBL224" s="571"/>
      <c r="GBM224" s="571"/>
      <c r="GBN224" s="571"/>
      <c r="GBO224" s="571"/>
      <c r="GBP224" s="571"/>
      <c r="GBQ224" s="571"/>
      <c r="GBR224" s="571"/>
      <c r="GBS224" s="571"/>
      <c r="GBT224" s="571"/>
      <c r="GBU224" s="571"/>
      <c r="GBV224" s="571"/>
      <c r="GBW224" s="571"/>
      <c r="GBX224" s="571"/>
      <c r="GBY224" s="571"/>
      <c r="GBZ224" s="571"/>
      <c r="GCA224" s="571"/>
      <c r="GCB224" s="571"/>
      <c r="GCC224" s="571"/>
      <c r="GCD224" s="571"/>
      <c r="GCE224" s="571"/>
      <c r="GCF224" s="571"/>
      <c r="GCG224" s="571"/>
      <c r="GCH224" s="571"/>
      <c r="GCI224" s="571"/>
      <c r="GCJ224" s="571"/>
      <c r="GCK224" s="571"/>
      <c r="GCL224" s="571"/>
      <c r="GCM224" s="571"/>
      <c r="GCN224" s="571"/>
      <c r="GCO224" s="571"/>
      <c r="GCP224" s="571"/>
      <c r="GCQ224" s="571"/>
      <c r="GCR224" s="571"/>
      <c r="GCS224" s="571"/>
      <c r="GCT224" s="571"/>
      <c r="GCU224" s="571"/>
      <c r="GCV224" s="571"/>
      <c r="GCW224" s="571"/>
      <c r="GCX224" s="571"/>
      <c r="GCY224" s="571"/>
      <c r="GCZ224" s="571"/>
      <c r="GDA224" s="571"/>
      <c r="GDB224" s="571"/>
      <c r="GDC224" s="571"/>
      <c r="GDD224" s="571"/>
      <c r="GDE224" s="571"/>
      <c r="GDF224" s="571"/>
      <c r="GDG224" s="571"/>
      <c r="GDH224" s="571"/>
      <c r="GDI224" s="571"/>
      <c r="GDJ224" s="571"/>
      <c r="GDK224" s="571"/>
      <c r="GDL224" s="571"/>
      <c r="GDM224" s="571"/>
      <c r="GDN224" s="571"/>
      <c r="GDO224" s="571"/>
      <c r="GDP224" s="571"/>
      <c r="GDQ224" s="571"/>
      <c r="GDR224" s="571"/>
      <c r="GDS224" s="571"/>
      <c r="GDT224" s="571"/>
      <c r="GDU224" s="571"/>
      <c r="GDV224" s="571"/>
      <c r="GDW224" s="571"/>
      <c r="GDX224" s="571"/>
      <c r="GDY224" s="571"/>
      <c r="GDZ224" s="571"/>
      <c r="GEA224" s="571"/>
      <c r="GEB224" s="571"/>
      <c r="GEC224" s="571"/>
      <c r="GED224" s="571"/>
      <c r="GEE224" s="571"/>
      <c r="GEF224" s="571"/>
      <c r="GEG224" s="571"/>
      <c r="GEH224" s="571"/>
      <c r="GEI224" s="571"/>
      <c r="GEJ224" s="571"/>
      <c r="GEK224" s="571"/>
      <c r="GEL224" s="571"/>
      <c r="GEM224" s="571"/>
      <c r="GEN224" s="571"/>
      <c r="GEO224" s="571"/>
      <c r="GEP224" s="571"/>
      <c r="GEQ224" s="571"/>
      <c r="GER224" s="571"/>
      <c r="GES224" s="571"/>
      <c r="GET224" s="571"/>
      <c r="GEU224" s="571"/>
      <c r="GEV224" s="571"/>
      <c r="GEW224" s="571"/>
      <c r="GEX224" s="571"/>
      <c r="GEY224" s="571"/>
      <c r="GEZ224" s="571"/>
      <c r="GFA224" s="571"/>
      <c r="GFB224" s="571"/>
      <c r="GFC224" s="571"/>
      <c r="GFD224" s="571"/>
      <c r="GFE224" s="571"/>
      <c r="GFF224" s="571"/>
      <c r="GFG224" s="571"/>
      <c r="GFH224" s="571"/>
      <c r="GFI224" s="571"/>
      <c r="GFJ224" s="571"/>
      <c r="GFK224" s="571"/>
      <c r="GFL224" s="571"/>
      <c r="GFM224" s="571"/>
      <c r="GFN224" s="571"/>
      <c r="GFO224" s="571"/>
      <c r="GFP224" s="571"/>
      <c r="GFQ224" s="571"/>
      <c r="GFR224" s="571"/>
      <c r="GFS224" s="571"/>
      <c r="GFT224" s="571"/>
      <c r="GFU224" s="571"/>
      <c r="GFV224" s="571"/>
      <c r="GFW224" s="571"/>
      <c r="GFX224" s="571"/>
      <c r="GFY224" s="571"/>
      <c r="GFZ224" s="571"/>
      <c r="GGA224" s="571"/>
      <c r="GGB224" s="571"/>
      <c r="GGC224" s="571"/>
      <c r="GGD224" s="571"/>
      <c r="GGE224" s="571"/>
      <c r="GGF224" s="571"/>
      <c r="GGG224" s="571"/>
      <c r="GGH224" s="571"/>
      <c r="GGI224" s="571"/>
      <c r="GGJ224" s="571"/>
      <c r="GGK224" s="571"/>
      <c r="GGL224" s="571"/>
      <c r="GGM224" s="571"/>
      <c r="GGN224" s="571"/>
      <c r="GGO224" s="571"/>
      <c r="GGP224" s="571"/>
      <c r="GGQ224" s="571"/>
      <c r="GGR224" s="571"/>
      <c r="GGS224" s="571"/>
      <c r="GGT224" s="571"/>
      <c r="GGU224" s="571"/>
      <c r="GGV224" s="571"/>
      <c r="GGW224" s="571"/>
      <c r="GGX224" s="571"/>
      <c r="GGY224" s="571"/>
      <c r="GGZ224" s="571"/>
      <c r="GHA224" s="571"/>
      <c r="GHB224" s="571"/>
      <c r="GHC224" s="571"/>
      <c r="GHD224" s="571"/>
      <c r="GHE224" s="571"/>
      <c r="GHF224" s="571"/>
      <c r="GHG224" s="571"/>
      <c r="GHH224" s="571"/>
      <c r="GHI224" s="571"/>
      <c r="GHJ224" s="571"/>
      <c r="GHK224" s="571"/>
      <c r="GHL224" s="571"/>
      <c r="GHM224" s="571"/>
      <c r="GHN224" s="571"/>
      <c r="GHO224" s="571"/>
      <c r="GHP224" s="571"/>
      <c r="GHQ224" s="571"/>
      <c r="GHR224" s="571"/>
      <c r="GHS224" s="571"/>
      <c r="GHT224" s="571"/>
      <c r="GHU224" s="571"/>
      <c r="GHV224" s="571"/>
      <c r="GHW224" s="571"/>
      <c r="GHX224" s="571"/>
      <c r="GHY224" s="571"/>
      <c r="GHZ224" s="571"/>
      <c r="GIA224" s="571"/>
      <c r="GIB224" s="571"/>
      <c r="GIC224" s="571"/>
      <c r="GID224" s="571"/>
      <c r="GIE224" s="571"/>
      <c r="GIF224" s="571"/>
      <c r="GIG224" s="571"/>
      <c r="GIH224" s="571"/>
      <c r="GII224" s="571"/>
      <c r="GIJ224" s="571"/>
      <c r="GIK224" s="571"/>
      <c r="GIL224" s="571"/>
      <c r="GIM224" s="571"/>
      <c r="GIN224" s="571"/>
      <c r="GIO224" s="571"/>
      <c r="GIP224" s="571"/>
      <c r="GIQ224" s="571"/>
      <c r="GIR224" s="571"/>
      <c r="GIS224" s="571"/>
      <c r="GIT224" s="571"/>
      <c r="GIU224" s="571"/>
      <c r="GIV224" s="571"/>
      <c r="GIW224" s="571"/>
      <c r="GIX224" s="571"/>
      <c r="GIY224" s="571"/>
      <c r="GIZ224" s="571"/>
      <c r="GJA224" s="571"/>
      <c r="GJB224" s="571"/>
      <c r="GJC224" s="571"/>
      <c r="GJD224" s="571"/>
      <c r="GJE224" s="571"/>
      <c r="GJF224" s="571"/>
      <c r="GJG224" s="571"/>
      <c r="GJH224" s="571"/>
      <c r="GJI224" s="571"/>
      <c r="GJJ224" s="571"/>
      <c r="GJK224" s="571"/>
      <c r="GJL224" s="571"/>
      <c r="GJM224" s="571"/>
      <c r="GJN224" s="571"/>
      <c r="GJO224" s="571"/>
      <c r="GJP224" s="571"/>
      <c r="GJQ224" s="571"/>
      <c r="GJR224" s="571"/>
      <c r="GJS224" s="571"/>
      <c r="GJT224" s="571"/>
      <c r="GJU224" s="571"/>
      <c r="GJV224" s="571"/>
      <c r="GJW224" s="571"/>
      <c r="GJX224" s="571"/>
      <c r="GJY224" s="571"/>
      <c r="GJZ224" s="571"/>
      <c r="GKA224" s="571"/>
      <c r="GKB224" s="571"/>
      <c r="GKC224" s="571"/>
      <c r="GKD224" s="571"/>
      <c r="GKE224" s="571"/>
      <c r="GKF224" s="571"/>
      <c r="GKG224" s="571"/>
      <c r="GKH224" s="571"/>
      <c r="GKI224" s="571"/>
      <c r="GKJ224" s="571"/>
      <c r="GKK224" s="571"/>
      <c r="GKL224" s="571"/>
      <c r="GKM224" s="571"/>
      <c r="GKN224" s="571"/>
      <c r="GKO224" s="571"/>
      <c r="GKP224" s="571"/>
      <c r="GKQ224" s="571"/>
      <c r="GKR224" s="571"/>
      <c r="GKS224" s="571"/>
      <c r="GKT224" s="571"/>
      <c r="GKU224" s="571"/>
      <c r="GKV224" s="571"/>
      <c r="GKW224" s="571"/>
      <c r="GKX224" s="571"/>
      <c r="GKY224" s="571"/>
      <c r="GKZ224" s="571"/>
      <c r="GLA224" s="571"/>
      <c r="GLB224" s="571"/>
      <c r="GLC224" s="571"/>
      <c r="GLD224" s="571"/>
      <c r="GLE224" s="571"/>
      <c r="GLF224" s="571"/>
      <c r="GLG224" s="571"/>
      <c r="GLH224" s="571"/>
      <c r="GLI224" s="571"/>
      <c r="GLJ224" s="571"/>
      <c r="GLK224" s="571"/>
      <c r="GLL224" s="571"/>
      <c r="GLM224" s="571"/>
      <c r="GLN224" s="571"/>
      <c r="GLO224" s="571"/>
      <c r="GLP224" s="571"/>
      <c r="GLQ224" s="571"/>
      <c r="GLR224" s="571"/>
      <c r="GLS224" s="571"/>
      <c r="GLT224" s="571"/>
      <c r="GLU224" s="571"/>
      <c r="GLV224" s="571"/>
      <c r="GLW224" s="571"/>
      <c r="GLX224" s="571"/>
      <c r="GLY224" s="571"/>
      <c r="GLZ224" s="571"/>
      <c r="GMA224" s="571"/>
      <c r="GMB224" s="571"/>
      <c r="GMC224" s="571"/>
      <c r="GMD224" s="571"/>
      <c r="GME224" s="571"/>
      <c r="GMF224" s="571"/>
      <c r="GMG224" s="571"/>
      <c r="GMH224" s="571"/>
      <c r="GMI224" s="571"/>
      <c r="GMJ224" s="571"/>
      <c r="GMK224" s="571"/>
      <c r="GML224" s="571"/>
      <c r="GMM224" s="571"/>
      <c r="GMN224" s="571"/>
      <c r="GMO224" s="571"/>
      <c r="GMP224" s="571"/>
      <c r="GMQ224" s="571"/>
      <c r="GMR224" s="571"/>
      <c r="GMS224" s="571"/>
      <c r="GMT224" s="571"/>
      <c r="GMU224" s="571"/>
      <c r="GMV224" s="571"/>
      <c r="GMW224" s="571"/>
      <c r="GMX224" s="571"/>
      <c r="GMY224" s="571"/>
      <c r="GMZ224" s="571"/>
      <c r="GNA224" s="571"/>
      <c r="GNB224" s="571"/>
      <c r="GNC224" s="571"/>
      <c r="GND224" s="571"/>
      <c r="GNE224" s="571"/>
      <c r="GNF224" s="571"/>
      <c r="GNG224" s="571"/>
      <c r="GNH224" s="571"/>
      <c r="GNI224" s="571"/>
      <c r="GNJ224" s="571"/>
      <c r="GNK224" s="571"/>
      <c r="GNL224" s="571"/>
      <c r="GNM224" s="571"/>
      <c r="GNN224" s="571"/>
      <c r="GNO224" s="571"/>
      <c r="GNP224" s="571"/>
      <c r="GNQ224" s="571"/>
      <c r="GNR224" s="571"/>
      <c r="GNS224" s="571"/>
      <c r="GNT224" s="571"/>
      <c r="GNU224" s="571"/>
      <c r="GNV224" s="571"/>
      <c r="GNW224" s="571"/>
      <c r="GNX224" s="571"/>
      <c r="GNY224" s="571"/>
      <c r="GNZ224" s="571"/>
      <c r="GOA224" s="571"/>
      <c r="GOB224" s="571"/>
      <c r="GOC224" s="571"/>
      <c r="GOD224" s="571"/>
      <c r="GOE224" s="571"/>
      <c r="GOF224" s="571"/>
      <c r="GOG224" s="571"/>
      <c r="GOH224" s="571"/>
      <c r="GOI224" s="571"/>
      <c r="GOJ224" s="571"/>
      <c r="GOK224" s="571"/>
      <c r="GOL224" s="571"/>
      <c r="GOM224" s="571"/>
      <c r="GON224" s="571"/>
      <c r="GOO224" s="571"/>
      <c r="GOP224" s="571"/>
      <c r="GOQ224" s="571"/>
      <c r="GOR224" s="571"/>
      <c r="GOS224" s="571"/>
      <c r="GOT224" s="571"/>
      <c r="GOU224" s="571"/>
      <c r="GOV224" s="571"/>
      <c r="GOW224" s="571"/>
      <c r="GOX224" s="571"/>
      <c r="GOY224" s="571"/>
      <c r="GOZ224" s="571"/>
      <c r="GPA224" s="571"/>
      <c r="GPB224" s="571"/>
      <c r="GPC224" s="571"/>
      <c r="GPD224" s="571"/>
      <c r="GPE224" s="571"/>
      <c r="GPF224" s="571"/>
      <c r="GPG224" s="571"/>
      <c r="GPH224" s="571"/>
      <c r="GPI224" s="571"/>
      <c r="GPJ224" s="571"/>
      <c r="GPK224" s="571"/>
      <c r="GPL224" s="571"/>
      <c r="GPM224" s="571"/>
      <c r="GPN224" s="571"/>
      <c r="GPO224" s="571"/>
      <c r="GPP224" s="571"/>
      <c r="GPQ224" s="571"/>
      <c r="GPR224" s="571"/>
      <c r="GPS224" s="571"/>
      <c r="GPT224" s="571"/>
      <c r="GPU224" s="571"/>
      <c r="GPV224" s="571"/>
      <c r="GPW224" s="571"/>
      <c r="GPX224" s="571"/>
      <c r="GPY224" s="571"/>
      <c r="GPZ224" s="571"/>
      <c r="GQA224" s="571"/>
      <c r="GQB224" s="571"/>
      <c r="GQC224" s="571"/>
      <c r="GQD224" s="571"/>
      <c r="GQE224" s="571"/>
      <c r="GQF224" s="571"/>
      <c r="GQG224" s="571"/>
      <c r="GQH224" s="571"/>
      <c r="GQI224" s="571"/>
      <c r="GQJ224" s="571"/>
      <c r="GQK224" s="571"/>
      <c r="GQL224" s="571"/>
      <c r="GQM224" s="571"/>
      <c r="GQN224" s="571"/>
      <c r="GQO224" s="571"/>
      <c r="GQP224" s="571"/>
      <c r="GQQ224" s="571"/>
      <c r="GQR224" s="571"/>
      <c r="GQS224" s="571"/>
      <c r="GQT224" s="571"/>
      <c r="GQU224" s="571"/>
      <c r="GQV224" s="571"/>
      <c r="GQW224" s="571"/>
      <c r="GQX224" s="571"/>
      <c r="GQY224" s="571"/>
      <c r="GQZ224" s="571"/>
      <c r="GRA224" s="571"/>
      <c r="GRB224" s="571"/>
      <c r="GRC224" s="571"/>
      <c r="GRD224" s="571"/>
      <c r="GRE224" s="571"/>
      <c r="GRF224" s="571"/>
      <c r="GRG224" s="571"/>
      <c r="GRH224" s="571"/>
      <c r="GRI224" s="571"/>
      <c r="GRJ224" s="571"/>
      <c r="GRK224" s="571"/>
      <c r="GRL224" s="571"/>
      <c r="GRM224" s="571"/>
      <c r="GRN224" s="571"/>
      <c r="GRO224" s="571"/>
      <c r="GRP224" s="571"/>
      <c r="GRQ224" s="571"/>
      <c r="GRR224" s="571"/>
      <c r="GRS224" s="571"/>
      <c r="GRT224" s="571"/>
      <c r="GRU224" s="571"/>
      <c r="GRV224" s="571"/>
      <c r="GRW224" s="571"/>
      <c r="GRX224" s="571"/>
      <c r="GRY224" s="571"/>
      <c r="GRZ224" s="571"/>
      <c r="GSA224" s="571"/>
      <c r="GSB224" s="571"/>
      <c r="GSC224" s="571"/>
      <c r="GSD224" s="571"/>
      <c r="GSE224" s="571"/>
      <c r="GSF224" s="571"/>
      <c r="GSG224" s="571"/>
      <c r="GSH224" s="571"/>
      <c r="GSI224" s="571"/>
      <c r="GSJ224" s="571"/>
      <c r="GSK224" s="571"/>
      <c r="GSL224" s="571"/>
      <c r="GSM224" s="571"/>
      <c r="GSN224" s="571"/>
      <c r="GSO224" s="571"/>
      <c r="GSP224" s="571"/>
      <c r="GSQ224" s="571"/>
      <c r="GSR224" s="571"/>
      <c r="GSS224" s="571"/>
      <c r="GST224" s="571"/>
      <c r="GSU224" s="571"/>
      <c r="GSV224" s="571"/>
      <c r="GSW224" s="571"/>
      <c r="GSX224" s="571"/>
      <c r="GSY224" s="571"/>
      <c r="GSZ224" s="571"/>
      <c r="GTA224" s="571"/>
      <c r="GTB224" s="571"/>
      <c r="GTC224" s="571"/>
      <c r="GTD224" s="571"/>
      <c r="GTE224" s="571"/>
      <c r="GTF224" s="571"/>
      <c r="GTG224" s="571"/>
      <c r="GTH224" s="571"/>
      <c r="GTI224" s="571"/>
      <c r="GTJ224" s="571"/>
      <c r="GTK224" s="571"/>
      <c r="GTL224" s="571"/>
      <c r="GTM224" s="571"/>
      <c r="GTN224" s="571"/>
      <c r="GTO224" s="571"/>
      <c r="GTP224" s="571"/>
      <c r="GTQ224" s="571"/>
      <c r="GTR224" s="571"/>
      <c r="GTS224" s="571"/>
      <c r="GTT224" s="571"/>
      <c r="GTU224" s="571"/>
      <c r="GTV224" s="571"/>
      <c r="GTW224" s="571"/>
      <c r="GTX224" s="571"/>
      <c r="GTY224" s="571"/>
      <c r="GTZ224" s="571"/>
      <c r="GUA224" s="571"/>
      <c r="GUB224" s="571"/>
      <c r="GUC224" s="571"/>
      <c r="GUD224" s="571"/>
      <c r="GUE224" s="571"/>
      <c r="GUF224" s="571"/>
      <c r="GUG224" s="571"/>
      <c r="GUH224" s="571"/>
      <c r="GUI224" s="571"/>
      <c r="GUJ224" s="571"/>
      <c r="GUK224" s="571"/>
      <c r="GUL224" s="571"/>
      <c r="GUM224" s="571"/>
      <c r="GUN224" s="571"/>
      <c r="GUO224" s="571"/>
      <c r="GUP224" s="571"/>
      <c r="GUQ224" s="571"/>
      <c r="GUR224" s="571"/>
      <c r="GUS224" s="571"/>
      <c r="GUT224" s="571"/>
      <c r="GUU224" s="571"/>
      <c r="GUV224" s="571"/>
      <c r="GUW224" s="571"/>
      <c r="GUX224" s="571"/>
      <c r="GUY224" s="571"/>
      <c r="GUZ224" s="571"/>
      <c r="GVA224" s="571"/>
      <c r="GVB224" s="571"/>
      <c r="GVC224" s="571"/>
      <c r="GVD224" s="571"/>
      <c r="GVE224" s="571"/>
      <c r="GVF224" s="571"/>
      <c r="GVG224" s="571"/>
      <c r="GVH224" s="571"/>
      <c r="GVI224" s="571"/>
      <c r="GVJ224" s="571"/>
      <c r="GVK224" s="571"/>
      <c r="GVL224" s="571"/>
      <c r="GVM224" s="571"/>
      <c r="GVN224" s="571"/>
      <c r="GVO224" s="571"/>
      <c r="GVP224" s="571"/>
      <c r="GVQ224" s="571"/>
      <c r="GVR224" s="571"/>
      <c r="GVS224" s="571"/>
      <c r="GVT224" s="571"/>
      <c r="GVU224" s="571"/>
      <c r="GVV224" s="571"/>
      <c r="GVW224" s="571"/>
      <c r="GVX224" s="571"/>
      <c r="GVY224" s="571"/>
      <c r="GVZ224" s="571"/>
      <c r="GWA224" s="571"/>
      <c r="GWB224" s="571"/>
      <c r="GWC224" s="571"/>
      <c r="GWD224" s="571"/>
      <c r="GWE224" s="571"/>
      <c r="GWF224" s="571"/>
      <c r="GWG224" s="571"/>
      <c r="GWH224" s="571"/>
      <c r="GWI224" s="571"/>
      <c r="GWJ224" s="571"/>
      <c r="GWK224" s="571"/>
      <c r="GWL224" s="571"/>
      <c r="GWM224" s="571"/>
      <c r="GWN224" s="571"/>
      <c r="GWO224" s="571"/>
      <c r="GWP224" s="571"/>
      <c r="GWQ224" s="571"/>
      <c r="GWR224" s="571"/>
      <c r="GWS224" s="571"/>
      <c r="GWT224" s="571"/>
      <c r="GWU224" s="571"/>
      <c r="GWV224" s="571"/>
      <c r="GWW224" s="571"/>
      <c r="GWX224" s="571"/>
      <c r="GWY224" s="571"/>
      <c r="GWZ224" s="571"/>
      <c r="GXA224" s="571"/>
      <c r="GXB224" s="571"/>
      <c r="GXC224" s="571"/>
      <c r="GXD224" s="571"/>
      <c r="GXE224" s="571"/>
      <c r="GXF224" s="571"/>
      <c r="GXG224" s="571"/>
      <c r="GXH224" s="571"/>
      <c r="GXI224" s="571"/>
      <c r="GXJ224" s="571"/>
      <c r="GXK224" s="571"/>
      <c r="GXL224" s="571"/>
      <c r="GXM224" s="571"/>
      <c r="GXN224" s="571"/>
      <c r="GXO224" s="571"/>
      <c r="GXP224" s="571"/>
      <c r="GXQ224" s="571"/>
      <c r="GXR224" s="571"/>
      <c r="GXS224" s="571"/>
      <c r="GXT224" s="571"/>
      <c r="GXU224" s="571"/>
      <c r="GXV224" s="571"/>
      <c r="GXW224" s="571"/>
      <c r="GXX224" s="571"/>
      <c r="GXY224" s="571"/>
      <c r="GXZ224" s="571"/>
      <c r="GYA224" s="571"/>
      <c r="GYB224" s="571"/>
      <c r="GYC224" s="571"/>
      <c r="GYD224" s="571"/>
      <c r="GYE224" s="571"/>
      <c r="GYF224" s="571"/>
      <c r="GYG224" s="571"/>
      <c r="GYH224" s="571"/>
      <c r="GYI224" s="571"/>
      <c r="GYJ224" s="571"/>
      <c r="GYK224" s="571"/>
      <c r="GYL224" s="571"/>
      <c r="GYM224" s="571"/>
      <c r="GYN224" s="571"/>
      <c r="GYO224" s="571"/>
      <c r="GYP224" s="571"/>
      <c r="GYQ224" s="571"/>
      <c r="GYR224" s="571"/>
      <c r="GYS224" s="571"/>
      <c r="GYT224" s="571"/>
      <c r="GYU224" s="571"/>
      <c r="GYV224" s="571"/>
      <c r="GYW224" s="571"/>
      <c r="GYX224" s="571"/>
      <c r="GYY224" s="571"/>
      <c r="GYZ224" s="571"/>
      <c r="GZA224" s="571"/>
      <c r="GZB224" s="571"/>
      <c r="GZC224" s="571"/>
      <c r="GZD224" s="571"/>
      <c r="GZE224" s="571"/>
      <c r="GZF224" s="571"/>
      <c r="GZG224" s="571"/>
      <c r="GZH224" s="571"/>
      <c r="GZI224" s="571"/>
      <c r="GZJ224" s="571"/>
      <c r="GZK224" s="571"/>
      <c r="GZL224" s="571"/>
      <c r="GZM224" s="571"/>
      <c r="GZN224" s="571"/>
      <c r="GZO224" s="571"/>
      <c r="GZP224" s="571"/>
      <c r="GZQ224" s="571"/>
      <c r="GZR224" s="571"/>
      <c r="GZS224" s="571"/>
      <c r="GZT224" s="571"/>
      <c r="GZU224" s="571"/>
      <c r="GZV224" s="571"/>
      <c r="GZW224" s="571"/>
      <c r="GZX224" s="571"/>
      <c r="GZY224" s="571"/>
      <c r="GZZ224" s="571"/>
      <c r="HAA224" s="571"/>
      <c r="HAB224" s="571"/>
      <c r="HAC224" s="571"/>
      <c r="HAD224" s="571"/>
      <c r="HAE224" s="571"/>
      <c r="HAF224" s="571"/>
      <c r="HAG224" s="571"/>
      <c r="HAH224" s="571"/>
      <c r="HAI224" s="571"/>
      <c r="HAJ224" s="571"/>
      <c r="HAK224" s="571"/>
      <c r="HAL224" s="571"/>
      <c r="HAM224" s="571"/>
      <c r="HAN224" s="571"/>
      <c r="HAO224" s="571"/>
      <c r="HAP224" s="571"/>
      <c r="HAQ224" s="571"/>
      <c r="HAR224" s="571"/>
      <c r="HAS224" s="571"/>
      <c r="HAT224" s="571"/>
      <c r="HAU224" s="571"/>
      <c r="HAV224" s="571"/>
      <c r="HAW224" s="571"/>
      <c r="HAX224" s="571"/>
      <c r="HAY224" s="571"/>
      <c r="HAZ224" s="571"/>
      <c r="HBA224" s="571"/>
      <c r="HBB224" s="571"/>
      <c r="HBC224" s="571"/>
      <c r="HBD224" s="571"/>
      <c r="HBE224" s="571"/>
      <c r="HBF224" s="571"/>
      <c r="HBG224" s="571"/>
      <c r="HBH224" s="571"/>
      <c r="HBI224" s="571"/>
      <c r="HBJ224" s="571"/>
      <c r="HBK224" s="571"/>
      <c r="HBL224" s="571"/>
      <c r="HBM224" s="571"/>
      <c r="HBN224" s="571"/>
      <c r="HBO224" s="571"/>
      <c r="HBP224" s="571"/>
      <c r="HBQ224" s="571"/>
      <c r="HBR224" s="571"/>
      <c r="HBS224" s="571"/>
      <c r="HBT224" s="571"/>
      <c r="HBU224" s="571"/>
      <c r="HBV224" s="571"/>
      <c r="HBW224" s="571"/>
      <c r="HBX224" s="571"/>
      <c r="HBY224" s="571"/>
      <c r="HBZ224" s="571"/>
      <c r="HCA224" s="571"/>
      <c r="HCB224" s="571"/>
      <c r="HCC224" s="571"/>
      <c r="HCD224" s="571"/>
      <c r="HCE224" s="571"/>
      <c r="HCF224" s="571"/>
      <c r="HCG224" s="571"/>
      <c r="HCH224" s="571"/>
      <c r="HCI224" s="571"/>
      <c r="HCJ224" s="571"/>
      <c r="HCK224" s="571"/>
      <c r="HCL224" s="571"/>
      <c r="HCM224" s="571"/>
      <c r="HCN224" s="571"/>
      <c r="HCO224" s="571"/>
      <c r="HCP224" s="571"/>
      <c r="HCQ224" s="571"/>
      <c r="HCR224" s="571"/>
      <c r="HCS224" s="571"/>
      <c r="HCT224" s="571"/>
      <c r="HCU224" s="571"/>
      <c r="HCV224" s="571"/>
      <c r="HCW224" s="571"/>
      <c r="HCX224" s="571"/>
      <c r="HCY224" s="571"/>
      <c r="HCZ224" s="571"/>
      <c r="HDA224" s="571"/>
      <c r="HDB224" s="571"/>
      <c r="HDC224" s="571"/>
      <c r="HDD224" s="571"/>
      <c r="HDE224" s="571"/>
      <c r="HDF224" s="571"/>
      <c r="HDG224" s="571"/>
      <c r="HDH224" s="571"/>
      <c r="HDI224" s="571"/>
      <c r="HDJ224" s="571"/>
      <c r="HDK224" s="571"/>
      <c r="HDL224" s="571"/>
      <c r="HDM224" s="571"/>
      <c r="HDN224" s="571"/>
      <c r="HDO224" s="571"/>
      <c r="HDP224" s="571"/>
      <c r="HDQ224" s="571"/>
      <c r="HDR224" s="571"/>
      <c r="HDS224" s="571"/>
      <c r="HDT224" s="571"/>
      <c r="HDU224" s="571"/>
      <c r="HDV224" s="571"/>
      <c r="HDW224" s="571"/>
      <c r="HDX224" s="571"/>
      <c r="HDY224" s="571"/>
      <c r="HDZ224" s="571"/>
      <c r="HEA224" s="571"/>
      <c r="HEB224" s="571"/>
      <c r="HEC224" s="571"/>
      <c r="HED224" s="571"/>
      <c r="HEE224" s="571"/>
      <c r="HEF224" s="571"/>
      <c r="HEG224" s="571"/>
      <c r="HEH224" s="571"/>
      <c r="HEI224" s="571"/>
      <c r="HEJ224" s="571"/>
      <c r="HEK224" s="571"/>
      <c r="HEL224" s="571"/>
      <c r="HEM224" s="571"/>
      <c r="HEN224" s="571"/>
      <c r="HEO224" s="571"/>
      <c r="HEP224" s="571"/>
      <c r="HEQ224" s="571"/>
      <c r="HER224" s="571"/>
      <c r="HES224" s="571"/>
      <c r="HET224" s="571"/>
      <c r="HEU224" s="571"/>
      <c r="HEV224" s="571"/>
      <c r="HEW224" s="571"/>
      <c r="HEX224" s="571"/>
      <c r="HEY224" s="571"/>
      <c r="HEZ224" s="571"/>
      <c r="HFA224" s="571"/>
      <c r="HFB224" s="571"/>
      <c r="HFC224" s="571"/>
      <c r="HFD224" s="571"/>
      <c r="HFE224" s="571"/>
      <c r="HFF224" s="571"/>
      <c r="HFG224" s="571"/>
      <c r="HFH224" s="571"/>
      <c r="HFI224" s="571"/>
      <c r="HFJ224" s="571"/>
      <c r="HFK224" s="571"/>
      <c r="HFL224" s="571"/>
      <c r="HFM224" s="571"/>
      <c r="HFN224" s="571"/>
      <c r="HFO224" s="571"/>
      <c r="HFP224" s="571"/>
      <c r="HFQ224" s="571"/>
      <c r="HFR224" s="571"/>
      <c r="HFS224" s="571"/>
      <c r="HFT224" s="571"/>
      <c r="HFU224" s="571"/>
      <c r="HFV224" s="571"/>
      <c r="HFW224" s="571"/>
      <c r="HFX224" s="571"/>
      <c r="HFY224" s="571"/>
      <c r="HFZ224" s="571"/>
      <c r="HGA224" s="571"/>
      <c r="HGB224" s="571"/>
      <c r="HGC224" s="571"/>
      <c r="HGD224" s="571"/>
      <c r="HGE224" s="571"/>
      <c r="HGF224" s="571"/>
      <c r="HGG224" s="571"/>
      <c r="HGH224" s="571"/>
      <c r="HGI224" s="571"/>
      <c r="HGJ224" s="571"/>
      <c r="HGK224" s="571"/>
      <c r="HGL224" s="571"/>
      <c r="HGM224" s="571"/>
      <c r="HGN224" s="571"/>
      <c r="HGO224" s="571"/>
      <c r="HGP224" s="571"/>
      <c r="HGQ224" s="571"/>
      <c r="HGR224" s="571"/>
      <c r="HGS224" s="571"/>
      <c r="HGT224" s="571"/>
      <c r="HGU224" s="571"/>
      <c r="HGV224" s="571"/>
      <c r="HGW224" s="571"/>
      <c r="HGX224" s="571"/>
      <c r="HGY224" s="571"/>
      <c r="HGZ224" s="571"/>
      <c r="HHA224" s="571"/>
      <c r="HHB224" s="571"/>
      <c r="HHC224" s="571"/>
      <c r="HHD224" s="571"/>
      <c r="HHE224" s="571"/>
      <c r="HHF224" s="571"/>
      <c r="HHG224" s="571"/>
      <c r="HHH224" s="571"/>
      <c r="HHI224" s="571"/>
      <c r="HHJ224" s="571"/>
      <c r="HHK224" s="571"/>
      <c r="HHL224" s="571"/>
      <c r="HHM224" s="571"/>
      <c r="HHN224" s="571"/>
      <c r="HHO224" s="571"/>
      <c r="HHP224" s="571"/>
      <c r="HHQ224" s="571"/>
      <c r="HHR224" s="571"/>
      <c r="HHS224" s="571"/>
      <c r="HHT224" s="571"/>
      <c r="HHU224" s="571"/>
      <c r="HHV224" s="571"/>
      <c r="HHW224" s="571"/>
      <c r="HHX224" s="571"/>
      <c r="HHY224" s="571"/>
      <c r="HHZ224" s="571"/>
      <c r="HIA224" s="571"/>
      <c r="HIB224" s="571"/>
      <c r="HIC224" s="571"/>
      <c r="HID224" s="571"/>
      <c r="HIE224" s="571"/>
      <c r="HIF224" s="571"/>
      <c r="HIG224" s="571"/>
      <c r="HIH224" s="571"/>
      <c r="HII224" s="571"/>
      <c r="HIJ224" s="571"/>
      <c r="HIK224" s="571"/>
      <c r="HIL224" s="571"/>
      <c r="HIM224" s="571"/>
      <c r="HIN224" s="571"/>
      <c r="HIO224" s="571"/>
      <c r="HIP224" s="571"/>
      <c r="HIQ224" s="571"/>
      <c r="HIR224" s="571"/>
      <c r="HIS224" s="571"/>
      <c r="HIT224" s="571"/>
      <c r="HIU224" s="571"/>
      <c r="HIV224" s="571"/>
      <c r="HIW224" s="571"/>
      <c r="HIX224" s="571"/>
      <c r="HIY224" s="571"/>
      <c r="HIZ224" s="571"/>
      <c r="HJA224" s="571"/>
      <c r="HJB224" s="571"/>
      <c r="HJC224" s="571"/>
      <c r="HJD224" s="571"/>
      <c r="HJE224" s="571"/>
      <c r="HJF224" s="571"/>
      <c r="HJG224" s="571"/>
      <c r="HJH224" s="571"/>
      <c r="HJI224" s="571"/>
      <c r="HJJ224" s="571"/>
      <c r="HJK224" s="571"/>
      <c r="HJL224" s="571"/>
      <c r="HJM224" s="571"/>
      <c r="HJN224" s="571"/>
      <c r="HJO224" s="571"/>
      <c r="HJP224" s="571"/>
      <c r="HJQ224" s="571"/>
      <c r="HJR224" s="571"/>
      <c r="HJS224" s="571"/>
      <c r="HJT224" s="571"/>
      <c r="HJU224" s="571"/>
      <c r="HJV224" s="571"/>
      <c r="HJW224" s="571"/>
      <c r="HJX224" s="571"/>
      <c r="HJY224" s="571"/>
      <c r="HJZ224" s="571"/>
      <c r="HKA224" s="571"/>
      <c r="HKB224" s="571"/>
      <c r="HKC224" s="571"/>
      <c r="HKD224" s="571"/>
      <c r="HKE224" s="571"/>
      <c r="HKF224" s="571"/>
      <c r="HKG224" s="571"/>
      <c r="HKH224" s="571"/>
      <c r="HKI224" s="571"/>
      <c r="HKJ224" s="571"/>
      <c r="HKK224" s="571"/>
      <c r="HKL224" s="571"/>
      <c r="HKM224" s="571"/>
      <c r="HKN224" s="571"/>
      <c r="HKO224" s="571"/>
      <c r="HKP224" s="571"/>
      <c r="HKQ224" s="571"/>
      <c r="HKR224" s="571"/>
      <c r="HKS224" s="571"/>
      <c r="HKT224" s="571"/>
      <c r="HKU224" s="571"/>
      <c r="HKV224" s="571"/>
      <c r="HKW224" s="571"/>
      <c r="HKX224" s="571"/>
      <c r="HKY224" s="571"/>
      <c r="HKZ224" s="571"/>
      <c r="HLA224" s="571"/>
      <c r="HLB224" s="571"/>
      <c r="HLC224" s="571"/>
      <c r="HLD224" s="571"/>
      <c r="HLE224" s="571"/>
      <c r="HLF224" s="571"/>
      <c r="HLG224" s="571"/>
      <c r="HLH224" s="571"/>
      <c r="HLI224" s="571"/>
      <c r="HLJ224" s="571"/>
      <c r="HLK224" s="571"/>
      <c r="HLL224" s="571"/>
      <c r="HLM224" s="571"/>
      <c r="HLN224" s="571"/>
      <c r="HLO224" s="571"/>
      <c r="HLP224" s="571"/>
      <c r="HLQ224" s="571"/>
      <c r="HLR224" s="571"/>
      <c r="HLS224" s="571"/>
      <c r="HLT224" s="571"/>
      <c r="HLU224" s="571"/>
      <c r="HLV224" s="571"/>
      <c r="HLW224" s="571"/>
      <c r="HLX224" s="571"/>
      <c r="HLY224" s="571"/>
      <c r="HLZ224" s="571"/>
      <c r="HMA224" s="571"/>
      <c r="HMB224" s="571"/>
      <c r="HMC224" s="571"/>
      <c r="HMD224" s="571"/>
      <c r="HME224" s="571"/>
      <c r="HMF224" s="571"/>
      <c r="HMG224" s="571"/>
      <c r="HMH224" s="571"/>
      <c r="HMI224" s="571"/>
      <c r="HMJ224" s="571"/>
      <c r="HMK224" s="571"/>
      <c r="HML224" s="571"/>
      <c r="HMM224" s="571"/>
      <c r="HMN224" s="571"/>
      <c r="HMO224" s="571"/>
      <c r="HMP224" s="571"/>
      <c r="HMQ224" s="571"/>
      <c r="HMR224" s="571"/>
      <c r="HMS224" s="571"/>
      <c r="HMT224" s="571"/>
      <c r="HMU224" s="571"/>
      <c r="HMV224" s="571"/>
      <c r="HMW224" s="571"/>
      <c r="HMX224" s="571"/>
      <c r="HMY224" s="571"/>
      <c r="HMZ224" s="571"/>
      <c r="HNA224" s="571"/>
      <c r="HNB224" s="571"/>
      <c r="HNC224" s="571"/>
      <c r="HND224" s="571"/>
      <c r="HNE224" s="571"/>
      <c r="HNF224" s="571"/>
      <c r="HNG224" s="571"/>
      <c r="HNH224" s="571"/>
      <c r="HNI224" s="571"/>
      <c r="HNJ224" s="571"/>
      <c r="HNK224" s="571"/>
      <c r="HNL224" s="571"/>
      <c r="HNM224" s="571"/>
      <c r="HNN224" s="571"/>
      <c r="HNO224" s="571"/>
      <c r="HNP224" s="571"/>
      <c r="HNQ224" s="571"/>
      <c r="HNR224" s="571"/>
      <c r="HNS224" s="571"/>
      <c r="HNT224" s="571"/>
      <c r="HNU224" s="571"/>
      <c r="HNV224" s="571"/>
      <c r="HNW224" s="571"/>
      <c r="HNX224" s="571"/>
      <c r="HNY224" s="571"/>
      <c r="HNZ224" s="571"/>
      <c r="HOA224" s="571"/>
      <c r="HOB224" s="571"/>
      <c r="HOC224" s="571"/>
      <c r="HOD224" s="571"/>
      <c r="HOE224" s="571"/>
      <c r="HOF224" s="571"/>
      <c r="HOG224" s="571"/>
      <c r="HOH224" s="571"/>
      <c r="HOI224" s="571"/>
      <c r="HOJ224" s="571"/>
      <c r="HOK224" s="571"/>
      <c r="HOL224" s="571"/>
      <c r="HOM224" s="571"/>
      <c r="HON224" s="571"/>
      <c r="HOO224" s="571"/>
      <c r="HOP224" s="571"/>
      <c r="HOQ224" s="571"/>
      <c r="HOR224" s="571"/>
      <c r="HOS224" s="571"/>
      <c r="HOT224" s="571"/>
      <c r="HOU224" s="571"/>
      <c r="HOV224" s="571"/>
      <c r="HOW224" s="571"/>
      <c r="HOX224" s="571"/>
      <c r="HOY224" s="571"/>
      <c r="HOZ224" s="571"/>
      <c r="HPA224" s="571"/>
      <c r="HPB224" s="571"/>
      <c r="HPC224" s="571"/>
      <c r="HPD224" s="571"/>
      <c r="HPE224" s="571"/>
      <c r="HPF224" s="571"/>
      <c r="HPG224" s="571"/>
      <c r="HPH224" s="571"/>
      <c r="HPI224" s="571"/>
      <c r="HPJ224" s="571"/>
      <c r="HPK224" s="571"/>
      <c r="HPL224" s="571"/>
      <c r="HPM224" s="571"/>
      <c r="HPN224" s="571"/>
      <c r="HPO224" s="571"/>
      <c r="HPP224" s="571"/>
      <c r="HPQ224" s="571"/>
      <c r="HPR224" s="571"/>
      <c r="HPS224" s="571"/>
      <c r="HPT224" s="571"/>
      <c r="HPU224" s="571"/>
      <c r="HPV224" s="571"/>
      <c r="HPW224" s="571"/>
      <c r="HPX224" s="571"/>
      <c r="HPY224" s="571"/>
      <c r="HPZ224" s="571"/>
      <c r="HQA224" s="571"/>
      <c r="HQB224" s="571"/>
      <c r="HQC224" s="571"/>
      <c r="HQD224" s="571"/>
      <c r="HQE224" s="571"/>
      <c r="HQF224" s="571"/>
      <c r="HQG224" s="571"/>
      <c r="HQH224" s="571"/>
      <c r="HQI224" s="571"/>
      <c r="HQJ224" s="571"/>
      <c r="HQK224" s="571"/>
      <c r="HQL224" s="571"/>
      <c r="HQM224" s="571"/>
      <c r="HQN224" s="571"/>
      <c r="HQO224" s="571"/>
      <c r="HQP224" s="571"/>
      <c r="HQQ224" s="571"/>
      <c r="HQR224" s="571"/>
      <c r="HQS224" s="571"/>
      <c r="HQT224" s="571"/>
      <c r="HQU224" s="571"/>
      <c r="HQV224" s="571"/>
      <c r="HQW224" s="571"/>
      <c r="HQX224" s="571"/>
      <c r="HQY224" s="571"/>
      <c r="HQZ224" s="571"/>
      <c r="HRA224" s="571"/>
      <c r="HRB224" s="571"/>
      <c r="HRC224" s="571"/>
      <c r="HRD224" s="571"/>
      <c r="HRE224" s="571"/>
      <c r="HRF224" s="571"/>
      <c r="HRG224" s="571"/>
      <c r="HRH224" s="571"/>
      <c r="HRI224" s="571"/>
      <c r="HRJ224" s="571"/>
      <c r="HRK224" s="571"/>
      <c r="HRL224" s="571"/>
      <c r="HRM224" s="571"/>
      <c r="HRN224" s="571"/>
      <c r="HRO224" s="571"/>
      <c r="HRP224" s="571"/>
      <c r="HRQ224" s="571"/>
      <c r="HRR224" s="571"/>
      <c r="HRS224" s="571"/>
      <c r="HRT224" s="571"/>
      <c r="HRU224" s="571"/>
      <c r="HRV224" s="571"/>
      <c r="HRW224" s="571"/>
      <c r="HRX224" s="571"/>
      <c r="HRY224" s="571"/>
      <c r="HRZ224" s="571"/>
      <c r="HSA224" s="571"/>
      <c r="HSB224" s="571"/>
      <c r="HSC224" s="571"/>
      <c r="HSD224" s="571"/>
      <c r="HSE224" s="571"/>
      <c r="HSF224" s="571"/>
      <c r="HSG224" s="571"/>
      <c r="HSH224" s="571"/>
      <c r="HSI224" s="571"/>
      <c r="HSJ224" s="571"/>
      <c r="HSK224" s="571"/>
      <c r="HSL224" s="571"/>
      <c r="HSM224" s="571"/>
      <c r="HSN224" s="571"/>
      <c r="HSO224" s="571"/>
      <c r="HSP224" s="571"/>
      <c r="HSQ224" s="571"/>
      <c r="HSR224" s="571"/>
      <c r="HSS224" s="571"/>
      <c r="HST224" s="571"/>
      <c r="HSU224" s="571"/>
      <c r="HSV224" s="571"/>
      <c r="HSW224" s="571"/>
      <c r="HSX224" s="571"/>
      <c r="HSY224" s="571"/>
      <c r="HSZ224" s="571"/>
      <c r="HTA224" s="571"/>
      <c r="HTB224" s="571"/>
      <c r="HTC224" s="571"/>
      <c r="HTD224" s="571"/>
      <c r="HTE224" s="571"/>
      <c r="HTF224" s="571"/>
      <c r="HTG224" s="571"/>
      <c r="HTH224" s="571"/>
      <c r="HTI224" s="571"/>
      <c r="HTJ224" s="571"/>
      <c r="HTK224" s="571"/>
      <c r="HTL224" s="571"/>
      <c r="HTM224" s="571"/>
      <c r="HTN224" s="571"/>
      <c r="HTO224" s="571"/>
      <c r="HTP224" s="571"/>
      <c r="HTQ224" s="571"/>
      <c r="HTR224" s="571"/>
      <c r="HTS224" s="571"/>
      <c r="HTT224" s="571"/>
      <c r="HTU224" s="571"/>
      <c r="HTV224" s="571"/>
      <c r="HTW224" s="571"/>
      <c r="HTX224" s="571"/>
      <c r="HTY224" s="571"/>
      <c r="HTZ224" s="571"/>
      <c r="HUA224" s="571"/>
      <c r="HUB224" s="571"/>
      <c r="HUC224" s="571"/>
      <c r="HUD224" s="571"/>
      <c r="HUE224" s="571"/>
      <c r="HUF224" s="571"/>
      <c r="HUG224" s="571"/>
      <c r="HUH224" s="571"/>
      <c r="HUI224" s="571"/>
      <c r="HUJ224" s="571"/>
      <c r="HUK224" s="571"/>
      <c r="HUL224" s="571"/>
      <c r="HUM224" s="571"/>
      <c r="HUN224" s="571"/>
      <c r="HUO224" s="571"/>
      <c r="HUP224" s="571"/>
      <c r="HUQ224" s="571"/>
      <c r="HUR224" s="571"/>
      <c r="HUS224" s="571"/>
      <c r="HUT224" s="571"/>
      <c r="HUU224" s="571"/>
      <c r="HUV224" s="571"/>
      <c r="HUW224" s="571"/>
      <c r="HUX224" s="571"/>
      <c r="HUY224" s="571"/>
      <c r="HUZ224" s="571"/>
      <c r="HVA224" s="571"/>
      <c r="HVB224" s="571"/>
      <c r="HVC224" s="571"/>
      <c r="HVD224" s="571"/>
      <c r="HVE224" s="571"/>
      <c r="HVF224" s="571"/>
      <c r="HVG224" s="571"/>
      <c r="HVH224" s="571"/>
      <c r="HVI224" s="571"/>
      <c r="HVJ224" s="571"/>
      <c r="HVK224" s="571"/>
      <c r="HVL224" s="571"/>
      <c r="HVM224" s="571"/>
      <c r="HVN224" s="571"/>
      <c r="HVO224" s="571"/>
      <c r="HVP224" s="571"/>
      <c r="HVQ224" s="571"/>
      <c r="HVR224" s="571"/>
      <c r="HVS224" s="571"/>
      <c r="HVT224" s="571"/>
      <c r="HVU224" s="571"/>
      <c r="HVV224" s="571"/>
      <c r="HVW224" s="571"/>
      <c r="HVX224" s="571"/>
      <c r="HVY224" s="571"/>
      <c r="HVZ224" s="571"/>
      <c r="HWA224" s="571"/>
      <c r="HWB224" s="571"/>
      <c r="HWC224" s="571"/>
      <c r="HWD224" s="571"/>
      <c r="HWE224" s="571"/>
      <c r="HWF224" s="571"/>
      <c r="HWG224" s="571"/>
      <c r="HWH224" s="571"/>
      <c r="HWI224" s="571"/>
      <c r="HWJ224" s="571"/>
      <c r="HWK224" s="571"/>
      <c r="HWL224" s="571"/>
      <c r="HWM224" s="571"/>
      <c r="HWN224" s="571"/>
      <c r="HWO224" s="571"/>
      <c r="HWP224" s="571"/>
      <c r="HWQ224" s="571"/>
      <c r="HWR224" s="571"/>
      <c r="HWS224" s="571"/>
      <c r="HWT224" s="571"/>
      <c r="HWU224" s="571"/>
      <c r="HWV224" s="571"/>
      <c r="HWW224" s="571"/>
      <c r="HWX224" s="571"/>
      <c r="HWY224" s="571"/>
      <c r="HWZ224" s="571"/>
      <c r="HXA224" s="571"/>
      <c r="HXB224" s="571"/>
      <c r="HXC224" s="571"/>
      <c r="HXD224" s="571"/>
      <c r="HXE224" s="571"/>
      <c r="HXF224" s="571"/>
      <c r="HXG224" s="571"/>
      <c r="HXH224" s="571"/>
      <c r="HXI224" s="571"/>
      <c r="HXJ224" s="571"/>
      <c r="HXK224" s="571"/>
      <c r="HXL224" s="571"/>
      <c r="HXM224" s="571"/>
      <c r="HXN224" s="571"/>
      <c r="HXO224" s="571"/>
      <c r="HXP224" s="571"/>
      <c r="HXQ224" s="571"/>
      <c r="HXR224" s="571"/>
      <c r="HXS224" s="571"/>
      <c r="HXT224" s="571"/>
      <c r="HXU224" s="571"/>
      <c r="HXV224" s="571"/>
      <c r="HXW224" s="571"/>
      <c r="HXX224" s="571"/>
      <c r="HXY224" s="571"/>
      <c r="HXZ224" s="571"/>
      <c r="HYA224" s="571"/>
      <c r="HYB224" s="571"/>
      <c r="HYC224" s="571"/>
      <c r="HYD224" s="571"/>
      <c r="HYE224" s="571"/>
      <c r="HYF224" s="571"/>
      <c r="HYG224" s="571"/>
      <c r="HYH224" s="571"/>
      <c r="HYI224" s="571"/>
      <c r="HYJ224" s="571"/>
      <c r="HYK224" s="571"/>
      <c r="HYL224" s="571"/>
      <c r="HYM224" s="571"/>
      <c r="HYN224" s="571"/>
      <c r="HYO224" s="571"/>
      <c r="HYP224" s="571"/>
      <c r="HYQ224" s="571"/>
      <c r="HYR224" s="571"/>
      <c r="HYS224" s="571"/>
      <c r="HYT224" s="571"/>
      <c r="HYU224" s="571"/>
      <c r="HYV224" s="571"/>
      <c r="HYW224" s="571"/>
      <c r="HYX224" s="571"/>
      <c r="HYY224" s="571"/>
      <c r="HYZ224" s="571"/>
      <c r="HZA224" s="571"/>
      <c r="HZB224" s="571"/>
      <c r="HZC224" s="571"/>
      <c r="HZD224" s="571"/>
      <c r="HZE224" s="571"/>
      <c r="HZF224" s="571"/>
      <c r="HZG224" s="571"/>
      <c r="HZH224" s="571"/>
      <c r="HZI224" s="571"/>
      <c r="HZJ224" s="571"/>
      <c r="HZK224" s="571"/>
      <c r="HZL224" s="571"/>
      <c r="HZM224" s="571"/>
      <c r="HZN224" s="571"/>
      <c r="HZO224" s="571"/>
      <c r="HZP224" s="571"/>
      <c r="HZQ224" s="571"/>
      <c r="HZR224" s="571"/>
      <c r="HZS224" s="571"/>
      <c r="HZT224" s="571"/>
      <c r="HZU224" s="571"/>
      <c r="HZV224" s="571"/>
      <c r="HZW224" s="571"/>
      <c r="HZX224" s="571"/>
      <c r="HZY224" s="571"/>
      <c r="HZZ224" s="571"/>
      <c r="IAA224" s="571"/>
      <c r="IAB224" s="571"/>
      <c r="IAC224" s="571"/>
      <c r="IAD224" s="571"/>
      <c r="IAE224" s="571"/>
      <c r="IAF224" s="571"/>
      <c r="IAG224" s="571"/>
      <c r="IAH224" s="571"/>
      <c r="IAI224" s="571"/>
      <c r="IAJ224" s="571"/>
      <c r="IAK224" s="571"/>
      <c r="IAL224" s="571"/>
      <c r="IAM224" s="571"/>
      <c r="IAN224" s="571"/>
      <c r="IAO224" s="571"/>
      <c r="IAP224" s="571"/>
      <c r="IAQ224" s="571"/>
      <c r="IAR224" s="571"/>
      <c r="IAS224" s="571"/>
      <c r="IAT224" s="571"/>
      <c r="IAU224" s="571"/>
      <c r="IAV224" s="571"/>
      <c r="IAW224" s="571"/>
      <c r="IAX224" s="571"/>
      <c r="IAY224" s="571"/>
      <c r="IAZ224" s="571"/>
      <c r="IBA224" s="571"/>
      <c r="IBB224" s="571"/>
      <c r="IBC224" s="571"/>
      <c r="IBD224" s="571"/>
      <c r="IBE224" s="571"/>
      <c r="IBF224" s="571"/>
      <c r="IBG224" s="571"/>
      <c r="IBH224" s="571"/>
      <c r="IBI224" s="571"/>
      <c r="IBJ224" s="571"/>
      <c r="IBK224" s="571"/>
      <c r="IBL224" s="571"/>
      <c r="IBM224" s="571"/>
      <c r="IBN224" s="571"/>
      <c r="IBO224" s="571"/>
      <c r="IBP224" s="571"/>
      <c r="IBQ224" s="571"/>
      <c r="IBR224" s="571"/>
      <c r="IBS224" s="571"/>
      <c r="IBT224" s="571"/>
      <c r="IBU224" s="571"/>
      <c r="IBV224" s="571"/>
      <c r="IBW224" s="571"/>
      <c r="IBX224" s="571"/>
      <c r="IBY224" s="571"/>
      <c r="IBZ224" s="571"/>
      <c r="ICA224" s="571"/>
      <c r="ICB224" s="571"/>
      <c r="ICC224" s="571"/>
      <c r="ICD224" s="571"/>
      <c r="ICE224" s="571"/>
      <c r="ICF224" s="571"/>
      <c r="ICG224" s="571"/>
      <c r="ICH224" s="571"/>
      <c r="ICI224" s="571"/>
      <c r="ICJ224" s="571"/>
      <c r="ICK224" s="571"/>
      <c r="ICL224" s="571"/>
      <c r="ICM224" s="571"/>
      <c r="ICN224" s="571"/>
      <c r="ICO224" s="571"/>
      <c r="ICP224" s="571"/>
      <c r="ICQ224" s="571"/>
      <c r="ICR224" s="571"/>
      <c r="ICS224" s="571"/>
      <c r="ICT224" s="571"/>
      <c r="ICU224" s="571"/>
      <c r="ICV224" s="571"/>
      <c r="ICW224" s="571"/>
      <c r="ICX224" s="571"/>
      <c r="ICY224" s="571"/>
      <c r="ICZ224" s="571"/>
      <c r="IDA224" s="571"/>
      <c r="IDB224" s="571"/>
      <c r="IDC224" s="571"/>
      <c r="IDD224" s="571"/>
      <c r="IDE224" s="571"/>
      <c r="IDF224" s="571"/>
      <c r="IDG224" s="571"/>
      <c r="IDH224" s="571"/>
      <c r="IDI224" s="571"/>
      <c r="IDJ224" s="571"/>
      <c r="IDK224" s="571"/>
      <c r="IDL224" s="571"/>
      <c r="IDM224" s="571"/>
      <c r="IDN224" s="571"/>
      <c r="IDO224" s="571"/>
      <c r="IDP224" s="571"/>
      <c r="IDQ224" s="571"/>
      <c r="IDR224" s="571"/>
      <c r="IDS224" s="571"/>
      <c r="IDT224" s="571"/>
      <c r="IDU224" s="571"/>
      <c r="IDV224" s="571"/>
      <c r="IDW224" s="571"/>
      <c r="IDX224" s="571"/>
      <c r="IDY224" s="571"/>
      <c r="IDZ224" s="571"/>
      <c r="IEA224" s="571"/>
      <c r="IEB224" s="571"/>
      <c r="IEC224" s="571"/>
      <c r="IED224" s="571"/>
      <c r="IEE224" s="571"/>
      <c r="IEF224" s="571"/>
      <c r="IEG224" s="571"/>
      <c r="IEH224" s="571"/>
      <c r="IEI224" s="571"/>
      <c r="IEJ224" s="571"/>
      <c r="IEK224" s="571"/>
      <c r="IEL224" s="571"/>
      <c r="IEM224" s="571"/>
      <c r="IEN224" s="571"/>
      <c r="IEO224" s="571"/>
      <c r="IEP224" s="571"/>
      <c r="IEQ224" s="571"/>
      <c r="IER224" s="571"/>
      <c r="IES224" s="571"/>
      <c r="IET224" s="571"/>
      <c r="IEU224" s="571"/>
      <c r="IEV224" s="571"/>
      <c r="IEW224" s="571"/>
      <c r="IEX224" s="571"/>
      <c r="IEY224" s="571"/>
      <c r="IEZ224" s="571"/>
      <c r="IFA224" s="571"/>
      <c r="IFB224" s="571"/>
      <c r="IFC224" s="571"/>
      <c r="IFD224" s="571"/>
      <c r="IFE224" s="571"/>
      <c r="IFF224" s="571"/>
      <c r="IFG224" s="571"/>
      <c r="IFH224" s="571"/>
      <c r="IFI224" s="571"/>
      <c r="IFJ224" s="571"/>
      <c r="IFK224" s="571"/>
      <c r="IFL224" s="571"/>
      <c r="IFM224" s="571"/>
      <c r="IFN224" s="571"/>
      <c r="IFO224" s="571"/>
      <c r="IFP224" s="571"/>
      <c r="IFQ224" s="571"/>
      <c r="IFR224" s="571"/>
      <c r="IFS224" s="571"/>
      <c r="IFT224" s="571"/>
      <c r="IFU224" s="571"/>
      <c r="IFV224" s="571"/>
      <c r="IFW224" s="571"/>
      <c r="IFX224" s="571"/>
      <c r="IFY224" s="571"/>
      <c r="IFZ224" s="571"/>
      <c r="IGA224" s="571"/>
      <c r="IGB224" s="571"/>
      <c r="IGC224" s="571"/>
      <c r="IGD224" s="571"/>
      <c r="IGE224" s="571"/>
      <c r="IGF224" s="571"/>
      <c r="IGG224" s="571"/>
      <c r="IGH224" s="571"/>
      <c r="IGI224" s="571"/>
      <c r="IGJ224" s="571"/>
      <c r="IGK224" s="571"/>
      <c r="IGL224" s="571"/>
      <c r="IGM224" s="571"/>
      <c r="IGN224" s="571"/>
      <c r="IGO224" s="571"/>
      <c r="IGP224" s="571"/>
      <c r="IGQ224" s="571"/>
      <c r="IGR224" s="571"/>
      <c r="IGS224" s="571"/>
      <c r="IGT224" s="571"/>
      <c r="IGU224" s="571"/>
      <c r="IGV224" s="571"/>
      <c r="IGW224" s="571"/>
      <c r="IGX224" s="571"/>
      <c r="IGY224" s="571"/>
      <c r="IGZ224" s="571"/>
      <c r="IHA224" s="571"/>
      <c r="IHB224" s="571"/>
      <c r="IHC224" s="571"/>
      <c r="IHD224" s="571"/>
      <c r="IHE224" s="571"/>
      <c r="IHF224" s="571"/>
      <c r="IHG224" s="571"/>
      <c r="IHH224" s="571"/>
      <c r="IHI224" s="571"/>
      <c r="IHJ224" s="571"/>
      <c r="IHK224" s="571"/>
      <c r="IHL224" s="571"/>
      <c r="IHM224" s="571"/>
      <c r="IHN224" s="571"/>
      <c r="IHO224" s="571"/>
      <c r="IHP224" s="571"/>
      <c r="IHQ224" s="571"/>
      <c r="IHR224" s="571"/>
      <c r="IHS224" s="571"/>
      <c r="IHT224" s="571"/>
      <c r="IHU224" s="571"/>
      <c r="IHV224" s="571"/>
      <c r="IHW224" s="571"/>
      <c r="IHX224" s="571"/>
      <c r="IHY224" s="571"/>
      <c r="IHZ224" s="571"/>
      <c r="IIA224" s="571"/>
      <c r="IIB224" s="571"/>
      <c r="IIC224" s="571"/>
      <c r="IID224" s="571"/>
      <c r="IIE224" s="571"/>
      <c r="IIF224" s="571"/>
      <c r="IIG224" s="571"/>
      <c r="IIH224" s="571"/>
      <c r="III224" s="571"/>
      <c r="IIJ224" s="571"/>
      <c r="IIK224" s="571"/>
      <c r="IIL224" s="571"/>
      <c r="IIM224" s="571"/>
      <c r="IIN224" s="571"/>
      <c r="IIO224" s="571"/>
      <c r="IIP224" s="571"/>
      <c r="IIQ224" s="571"/>
      <c r="IIR224" s="571"/>
      <c r="IIS224" s="571"/>
      <c r="IIT224" s="571"/>
      <c r="IIU224" s="571"/>
      <c r="IIV224" s="571"/>
      <c r="IIW224" s="571"/>
      <c r="IIX224" s="571"/>
      <c r="IIY224" s="571"/>
      <c r="IIZ224" s="571"/>
      <c r="IJA224" s="571"/>
      <c r="IJB224" s="571"/>
      <c r="IJC224" s="571"/>
      <c r="IJD224" s="571"/>
      <c r="IJE224" s="571"/>
      <c r="IJF224" s="571"/>
      <c r="IJG224" s="571"/>
      <c r="IJH224" s="571"/>
      <c r="IJI224" s="571"/>
      <c r="IJJ224" s="571"/>
      <c r="IJK224" s="571"/>
      <c r="IJL224" s="571"/>
      <c r="IJM224" s="571"/>
      <c r="IJN224" s="571"/>
      <c r="IJO224" s="571"/>
      <c r="IJP224" s="571"/>
      <c r="IJQ224" s="571"/>
      <c r="IJR224" s="571"/>
      <c r="IJS224" s="571"/>
      <c r="IJT224" s="571"/>
      <c r="IJU224" s="571"/>
      <c r="IJV224" s="571"/>
      <c r="IJW224" s="571"/>
      <c r="IJX224" s="571"/>
      <c r="IJY224" s="571"/>
      <c r="IJZ224" s="571"/>
      <c r="IKA224" s="571"/>
      <c r="IKB224" s="571"/>
      <c r="IKC224" s="571"/>
      <c r="IKD224" s="571"/>
      <c r="IKE224" s="571"/>
      <c r="IKF224" s="571"/>
      <c r="IKG224" s="571"/>
      <c r="IKH224" s="571"/>
      <c r="IKI224" s="571"/>
      <c r="IKJ224" s="571"/>
      <c r="IKK224" s="571"/>
      <c r="IKL224" s="571"/>
      <c r="IKM224" s="571"/>
      <c r="IKN224" s="571"/>
      <c r="IKO224" s="571"/>
      <c r="IKP224" s="571"/>
      <c r="IKQ224" s="571"/>
      <c r="IKR224" s="571"/>
      <c r="IKS224" s="571"/>
      <c r="IKT224" s="571"/>
      <c r="IKU224" s="571"/>
      <c r="IKV224" s="571"/>
      <c r="IKW224" s="571"/>
      <c r="IKX224" s="571"/>
      <c r="IKY224" s="571"/>
      <c r="IKZ224" s="571"/>
      <c r="ILA224" s="571"/>
      <c r="ILB224" s="571"/>
      <c r="ILC224" s="571"/>
      <c r="ILD224" s="571"/>
      <c r="ILE224" s="571"/>
      <c r="ILF224" s="571"/>
      <c r="ILG224" s="571"/>
      <c r="ILH224" s="571"/>
      <c r="ILI224" s="571"/>
      <c r="ILJ224" s="571"/>
      <c r="ILK224" s="571"/>
      <c r="ILL224" s="571"/>
      <c r="ILM224" s="571"/>
      <c r="ILN224" s="571"/>
      <c r="ILO224" s="571"/>
      <c r="ILP224" s="571"/>
      <c r="ILQ224" s="571"/>
      <c r="ILR224" s="571"/>
      <c r="ILS224" s="571"/>
      <c r="ILT224" s="571"/>
      <c r="ILU224" s="571"/>
      <c r="ILV224" s="571"/>
      <c r="ILW224" s="571"/>
      <c r="ILX224" s="571"/>
      <c r="ILY224" s="571"/>
      <c r="ILZ224" s="571"/>
      <c r="IMA224" s="571"/>
      <c r="IMB224" s="571"/>
      <c r="IMC224" s="571"/>
      <c r="IMD224" s="571"/>
      <c r="IME224" s="571"/>
      <c r="IMF224" s="571"/>
      <c r="IMG224" s="571"/>
      <c r="IMH224" s="571"/>
      <c r="IMI224" s="571"/>
      <c r="IMJ224" s="571"/>
      <c r="IMK224" s="571"/>
      <c r="IML224" s="571"/>
      <c r="IMM224" s="571"/>
      <c r="IMN224" s="571"/>
      <c r="IMO224" s="571"/>
      <c r="IMP224" s="571"/>
      <c r="IMQ224" s="571"/>
      <c r="IMR224" s="571"/>
      <c r="IMS224" s="571"/>
      <c r="IMT224" s="571"/>
      <c r="IMU224" s="571"/>
      <c r="IMV224" s="571"/>
      <c r="IMW224" s="571"/>
      <c r="IMX224" s="571"/>
      <c r="IMY224" s="571"/>
      <c r="IMZ224" s="571"/>
      <c r="INA224" s="571"/>
      <c r="INB224" s="571"/>
      <c r="INC224" s="571"/>
      <c r="IND224" s="571"/>
      <c r="INE224" s="571"/>
      <c r="INF224" s="571"/>
      <c r="ING224" s="571"/>
      <c r="INH224" s="571"/>
      <c r="INI224" s="571"/>
      <c r="INJ224" s="571"/>
      <c r="INK224" s="571"/>
      <c r="INL224" s="571"/>
      <c r="INM224" s="571"/>
      <c r="INN224" s="571"/>
      <c r="INO224" s="571"/>
      <c r="INP224" s="571"/>
      <c r="INQ224" s="571"/>
      <c r="INR224" s="571"/>
      <c r="INS224" s="571"/>
      <c r="INT224" s="571"/>
      <c r="INU224" s="571"/>
      <c r="INV224" s="571"/>
      <c r="INW224" s="571"/>
      <c r="INX224" s="571"/>
      <c r="INY224" s="571"/>
      <c r="INZ224" s="571"/>
      <c r="IOA224" s="571"/>
      <c r="IOB224" s="571"/>
      <c r="IOC224" s="571"/>
      <c r="IOD224" s="571"/>
      <c r="IOE224" s="571"/>
      <c r="IOF224" s="571"/>
      <c r="IOG224" s="571"/>
      <c r="IOH224" s="571"/>
      <c r="IOI224" s="571"/>
      <c r="IOJ224" s="571"/>
      <c r="IOK224" s="571"/>
      <c r="IOL224" s="571"/>
      <c r="IOM224" s="571"/>
      <c r="ION224" s="571"/>
      <c r="IOO224" s="571"/>
      <c r="IOP224" s="571"/>
      <c r="IOQ224" s="571"/>
      <c r="IOR224" s="571"/>
      <c r="IOS224" s="571"/>
      <c r="IOT224" s="571"/>
      <c r="IOU224" s="571"/>
      <c r="IOV224" s="571"/>
      <c r="IOW224" s="571"/>
      <c r="IOX224" s="571"/>
      <c r="IOY224" s="571"/>
      <c r="IOZ224" s="571"/>
      <c r="IPA224" s="571"/>
      <c r="IPB224" s="571"/>
      <c r="IPC224" s="571"/>
      <c r="IPD224" s="571"/>
      <c r="IPE224" s="571"/>
      <c r="IPF224" s="571"/>
      <c r="IPG224" s="571"/>
      <c r="IPH224" s="571"/>
      <c r="IPI224" s="571"/>
      <c r="IPJ224" s="571"/>
      <c r="IPK224" s="571"/>
      <c r="IPL224" s="571"/>
      <c r="IPM224" s="571"/>
      <c r="IPN224" s="571"/>
      <c r="IPO224" s="571"/>
      <c r="IPP224" s="571"/>
      <c r="IPQ224" s="571"/>
      <c r="IPR224" s="571"/>
      <c r="IPS224" s="571"/>
      <c r="IPT224" s="571"/>
      <c r="IPU224" s="571"/>
      <c r="IPV224" s="571"/>
      <c r="IPW224" s="571"/>
      <c r="IPX224" s="571"/>
      <c r="IPY224" s="571"/>
      <c r="IPZ224" s="571"/>
      <c r="IQA224" s="571"/>
      <c r="IQB224" s="571"/>
      <c r="IQC224" s="571"/>
      <c r="IQD224" s="571"/>
      <c r="IQE224" s="571"/>
      <c r="IQF224" s="571"/>
      <c r="IQG224" s="571"/>
      <c r="IQH224" s="571"/>
      <c r="IQI224" s="571"/>
      <c r="IQJ224" s="571"/>
      <c r="IQK224" s="571"/>
      <c r="IQL224" s="571"/>
      <c r="IQM224" s="571"/>
      <c r="IQN224" s="571"/>
      <c r="IQO224" s="571"/>
      <c r="IQP224" s="571"/>
      <c r="IQQ224" s="571"/>
      <c r="IQR224" s="571"/>
      <c r="IQS224" s="571"/>
      <c r="IQT224" s="571"/>
      <c r="IQU224" s="571"/>
      <c r="IQV224" s="571"/>
      <c r="IQW224" s="571"/>
      <c r="IQX224" s="571"/>
      <c r="IQY224" s="571"/>
      <c r="IQZ224" s="571"/>
      <c r="IRA224" s="571"/>
      <c r="IRB224" s="571"/>
      <c r="IRC224" s="571"/>
      <c r="IRD224" s="571"/>
      <c r="IRE224" s="571"/>
      <c r="IRF224" s="571"/>
      <c r="IRG224" s="571"/>
      <c r="IRH224" s="571"/>
      <c r="IRI224" s="571"/>
      <c r="IRJ224" s="571"/>
      <c r="IRK224" s="571"/>
      <c r="IRL224" s="571"/>
      <c r="IRM224" s="571"/>
      <c r="IRN224" s="571"/>
      <c r="IRO224" s="571"/>
      <c r="IRP224" s="571"/>
      <c r="IRQ224" s="571"/>
      <c r="IRR224" s="571"/>
      <c r="IRS224" s="571"/>
      <c r="IRT224" s="571"/>
      <c r="IRU224" s="571"/>
      <c r="IRV224" s="571"/>
      <c r="IRW224" s="571"/>
      <c r="IRX224" s="571"/>
      <c r="IRY224" s="571"/>
      <c r="IRZ224" s="571"/>
      <c r="ISA224" s="571"/>
      <c r="ISB224" s="571"/>
      <c r="ISC224" s="571"/>
      <c r="ISD224" s="571"/>
      <c r="ISE224" s="571"/>
      <c r="ISF224" s="571"/>
      <c r="ISG224" s="571"/>
      <c r="ISH224" s="571"/>
      <c r="ISI224" s="571"/>
      <c r="ISJ224" s="571"/>
      <c r="ISK224" s="571"/>
      <c r="ISL224" s="571"/>
      <c r="ISM224" s="571"/>
      <c r="ISN224" s="571"/>
      <c r="ISO224" s="571"/>
      <c r="ISP224" s="571"/>
      <c r="ISQ224" s="571"/>
      <c r="ISR224" s="571"/>
      <c r="ISS224" s="571"/>
      <c r="IST224" s="571"/>
      <c r="ISU224" s="571"/>
      <c r="ISV224" s="571"/>
      <c r="ISW224" s="571"/>
      <c r="ISX224" s="571"/>
      <c r="ISY224" s="571"/>
      <c r="ISZ224" s="571"/>
      <c r="ITA224" s="571"/>
      <c r="ITB224" s="571"/>
      <c r="ITC224" s="571"/>
      <c r="ITD224" s="571"/>
      <c r="ITE224" s="571"/>
      <c r="ITF224" s="571"/>
      <c r="ITG224" s="571"/>
      <c r="ITH224" s="571"/>
      <c r="ITI224" s="571"/>
      <c r="ITJ224" s="571"/>
      <c r="ITK224" s="571"/>
      <c r="ITL224" s="571"/>
      <c r="ITM224" s="571"/>
      <c r="ITN224" s="571"/>
      <c r="ITO224" s="571"/>
      <c r="ITP224" s="571"/>
      <c r="ITQ224" s="571"/>
      <c r="ITR224" s="571"/>
      <c r="ITS224" s="571"/>
      <c r="ITT224" s="571"/>
      <c r="ITU224" s="571"/>
      <c r="ITV224" s="571"/>
      <c r="ITW224" s="571"/>
      <c r="ITX224" s="571"/>
      <c r="ITY224" s="571"/>
      <c r="ITZ224" s="571"/>
      <c r="IUA224" s="571"/>
      <c r="IUB224" s="571"/>
      <c r="IUC224" s="571"/>
      <c r="IUD224" s="571"/>
      <c r="IUE224" s="571"/>
      <c r="IUF224" s="571"/>
      <c r="IUG224" s="571"/>
      <c r="IUH224" s="571"/>
      <c r="IUI224" s="571"/>
      <c r="IUJ224" s="571"/>
      <c r="IUK224" s="571"/>
      <c r="IUL224" s="571"/>
      <c r="IUM224" s="571"/>
      <c r="IUN224" s="571"/>
      <c r="IUO224" s="571"/>
      <c r="IUP224" s="571"/>
      <c r="IUQ224" s="571"/>
      <c r="IUR224" s="571"/>
      <c r="IUS224" s="571"/>
      <c r="IUT224" s="571"/>
      <c r="IUU224" s="571"/>
      <c r="IUV224" s="571"/>
      <c r="IUW224" s="571"/>
      <c r="IUX224" s="571"/>
      <c r="IUY224" s="571"/>
      <c r="IUZ224" s="571"/>
      <c r="IVA224" s="571"/>
      <c r="IVB224" s="571"/>
      <c r="IVC224" s="571"/>
      <c r="IVD224" s="571"/>
      <c r="IVE224" s="571"/>
      <c r="IVF224" s="571"/>
      <c r="IVG224" s="571"/>
      <c r="IVH224" s="571"/>
      <c r="IVI224" s="571"/>
      <c r="IVJ224" s="571"/>
      <c r="IVK224" s="571"/>
      <c r="IVL224" s="571"/>
      <c r="IVM224" s="571"/>
      <c r="IVN224" s="571"/>
      <c r="IVO224" s="571"/>
      <c r="IVP224" s="571"/>
      <c r="IVQ224" s="571"/>
      <c r="IVR224" s="571"/>
      <c r="IVS224" s="571"/>
      <c r="IVT224" s="571"/>
      <c r="IVU224" s="571"/>
      <c r="IVV224" s="571"/>
      <c r="IVW224" s="571"/>
      <c r="IVX224" s="571"/>
      <c r="IVY224" s="571"/>
      <c r="IVZ224" s="571"/>
      <c r="IWA224" s="571"/>
      <c r="IWB224" s="571"/>
      <c r="IWC224" s="571"/>
      <c r="IWD224" s="571"/>
      <c r="IWE224" s="571"/>
      <c r="IWF224" s="571"/>
      <c r="IWG224" s="571"/>
      <c r="IWH224" s="571"/>
      <c r="IWI224" s="571"/>
      <c r="IWJ224" s="571"/>
      <c r="IWK224" s="571"/>
      <c r="IWL224" s="571"/>
      <c r="IWM224" s="571"/>
      <c r="IWN224" s="571"/>
      <c r="IWO224" s="571"/>
      <c r="IWP224" s="571"/>
      <c r="IWQ224" s="571"/>
      <c r="IWR224" s="571"/>
      <c r="IWS224" s="571"/>
      <c r="IWT224" s="571"/>
      <c r="IWU224" s="571"/>
      <c r="IWV224" s="571"/>
      <c r="IWW224" s="571"/>
      <c r="IWX224" s="571"/>
      <c r="IWY224" s="571"/>
      <c r="IWZ224" s="571"/>
      <c r="IXA224" s="571"/>
      <c r="IXB224" s="571"/>
      <c r="IXC224" s="571"/>
      <c r="IXD224" s="571"/>
      <c r="IXE224" s="571"/>
      <c r="IXF224" s="571"/>
      <c r="IXG224" s="571"/>
      <c r="IXH224" s="571"/>
      <c r="IXI224" s="571"/>
      <c r="IXJ224" s="571"/>
      <c r="IXK224" s="571"/>
      <c r="IXL224" s="571"/>
      <c r="IXM224" s="571"/>
      <c r="IXN224" s="571"/>
      <c r="IXO224" s="571"/>
      <c r="IXP224" s="571"/>
      <c r="IXQ224" s="571"/>
      <c r="IXR224" s="571"/>
      <c r="IXS224" s="571"/>
      <c r="IXT224" s="571"/>
      <c r="IXU224" s="571"/>
      <c r="IXV224" s="571"/>
      <c r="IXW224" s="571"/>
      <c r="IXX224" s="571"/>
      <c r="IXY224" s="571"/>
      <c r="IXZ224" s="571"/>
      <c r="IYA224" s="571"/>
      <c r="IYB224" s="571"/>
      <c r="IYC224" s="571"/>
      <c r="IYD224" s="571"/>
      <c r="IYE224" s="571"/>
      <c r="IYF224" s="571"/>
      <c r="IYG224" s="571"/>
      <c r="IYH224" s="571"/>
      <c r="IYI224" s="571"/>
      <c r="IYJ224" s="571"/>
      <c r="IYK224" s="571"/>
      <c r="IYL224" s="571"/>
      <c r="IYM224" s="571"/>
      <c r="IYN224" s="571"/>
      <c r="IYO224" s="571"/>
      <c r="IYP224" s="571"/>
      <c r="IYQ224" s="571"/>
      <c r="IYR224" s="571"/>
      <c r="IYS224" s="571"/>
      <c r="IYT224" s="571"/>
      <c r="IYU224" s="571"/>
      <c r="IYV224" s="571"/>
      <c r="IYW224" s="571"/>
      <c r="IYX224" s="571"/>
      <c r="IYY224" s="571"/>
      <c r="IYZ224" s="571"/>
      <c r="IZA224" s="571"/>
      <c r="IZB224" s="571"/>
      <c r="IZC224" s="571"/>
      <c r="IZD224" s="571"/>
      <c r="IZE224" s="571"/>
      <c r="IZF224" s="571"/>
      <c r="IZG224" s="571"/>
      <c r="IZH224" s="571"/>
      <c r="IZI224" s="571"/>
      <c r="IZJ224" s="571"/>
      <c r="IZK224" s="571"/>
      <c r="IZL224" s="571"/>
      <c r="IZM224" s="571"/>
      <c r="IZN224" s="571"/>
      <c r="IZO224" s="571"/>
      <c r="IZP224" s="571"/>
      <c r="IZQ224" s="571"/>
      <c r="IZR224" s="571"/>
      <c r="IZS224" s="571"/>
      <c r="IZT224" s="571"/>
      <c r="IZU224" s="571"/>
      <c r="IZV224" s="571"/>
      <c r="IZW224" s="571"/>
      <c r="IZX224" s="571"/>
      <c r="IZY224" s="571"/>
      <c r="IZZ224" s="571"/>
      <c r="JAA224" s="571"/>
      <c r="JAB224" s="571"/>
      <c r="JAC224" s="571"/>
      <c r="JAD224" s="571"/>
      <c r="JAE224" s="571"/>
      <c r="JAF224" s="571"/>
      <c r="JAG224" s="571"/>
      <c r="JAH224" s="571"/>
      <c r="JAI224" s="571"/>
      <c r="JAJ224" s="571"/>
      <c r="JAK224" s="571"/>
      <c r="JAL224" s="571"/>
      <c r="JAM224" s="571"/>
      <c r="JAN224" s="571"/>
      <c r="JAO224" s="571"/>
      <c r="JAP224" s="571"/>
      <c r="JAQ224" s="571"/>
      <c r="JAR224" s="571"/>
      <c r="JAS224" s="571"/>
      <c r="JAT224" s="571"/>
      <c r="JAU224" s="571"/>
      <c r="JAV224" s="571"/>
      <c r="JAW224" s="571"/>
      <c r="JAX224" s="571"/>
      <c r="JAY224" s="571"/>
      <c r="JAZ224" s="571"/>
      <c r="JBA224" s="571"/>
      <c r="JBB224" s="571"/>
      <c r="JBC224" s="571"/>
      <c r="JBD224" s="571"/>
      <c r="JBE224" s="571"/>
      <c r="JBF224" s="571"/>
      <c r="JBG224" s="571"/>
      <c r="JBH224" s="571"/>
      <c r="JBI224" s="571"/>
      <c r="JBJ224" s="571"/>
      <c r="JBK224" s="571"/>
      <c r="JBL224" s="571"/>
      <c r="JBM224" s="571"/>
      <c r="JBN224" s="571"/>
      <c r="JBO224" s="571"/>
      <c r="JBP224" s="571"/>
      <c r="JBQ224" s="571"/>
      <c r="JBR224" s="571"/>
      <c r="JBS224" s="571"/>
      <c r="JBT224" s="571"/>
      <c r="JBU224" s="571"/>
      <c r="JBV224" s="571"/>
      <c r="JBW224" s="571"/>
      <c r="JBX224" s="571"/>
      <c r="JBY224" s="571"/>
      <c r="JBZ224" s="571"/>
      <c r="JCA224" s="571"/>
      <c r="JCB224" s="571"/>
      <c r="JCC224" s="571"/>
      <c r="JCD224" s="571"/>
      <c r="JCE224" s="571"/>
      <c r="JCF224" s="571"/>
      <c r="JCG224" s="571"/>
      <c r="JCH224" s="571"/>
      <c r="JCI224" s="571"/>
      <c r="JCJ224" s="571"/>
      <c r="JCK224" s="571"/>
      <c r="JCL224" s="571"/>
      <c r="JCM224" s="571"/>
      <c r="JCN224" s="571"/>
      <c r="JCO224" s="571"/>
      <c r="JCP224" s="571"/>
      <c r="JCQ224" s="571"/>
      <c r="JCR224" s="571"/>
      <c r="JCS224" s="571"/>
      <c r="JCT224" s="571"/>
      <c r="JCU224" s="571"/>
      <c r="JCV224" s="571"/>
      <c r="JCW224" s="571"/>
      <c r="JCX224" s="571"/>
      <c r="JCY224" s="571"/>
      <c r="JCZ224" s="571"/>
      <c r="JDA224" s="571"/>
      <c r="JDB224" s="571"/>
      <c r="JDC224" s="571"/>
      <c r="JDD224" s="571"/>
      <c r="JDE224" s="571"/>
      <c r="JDF224" s="571"/>
      <c r="JDG224" s="571"/>
      <c r="JDH224" s="571"/>
      <c r="JDI224" s="571"/>
      <c r="JDJ224" s="571"/>
      <c r="JDK224" s="571"/>
      <c r="JDL224" s="571"/>
      <c r="JDM224" s="571"/>
      <c r="JDN224" s="571"/>
      <c r="JDO224" s="571"/>
      <c r="JDP224" s="571"/>
      <c r="JDQ224" s="571"/>
      <c r="JDR224" s="571"/>
      <c r="JDS224" s="571"/>
      <c r="JDT224" s="571"/>
      <c r="JDU224" s="571"/>
      <c r="JDV224" s="571"/>
      <c r="JDW224" s="571"/>
      <c r="JDX224" s="571"/>
      <c r="JDY224" s="571"/>
      <c r="JDZ224" s="571"/>
      <c r="JEA224" s="571"/>
      <c r="JEB224" s="571"/>
      <c r="JEC224" s="571"/>
      <c r="JED224" s="571"/>
      <c r="JEE224" s="571"/>
      <c r="JEF224" s="571"/>
      <c r="JEG224" s="571"/>
      <c r="JEH224" s="571"/>
      <c r="JEI224" s="571"/>
      <c r="JEJ224" s="571"/>
      <c r="JEK224" s="571"/>
      <c r="JEL224" s="571"/>
      <c r="JEM224" s="571"/>
      <c r="JEN224" s="571"/>
      <c r="JEO224" s="571"/>
      <c r="JEP224" s="571"/>
      <c r="JEQ224" s="571"/>
      <c r="JER224" s="571"/>
      <c r="JES224" s="571"/>
      <c r="JET224" s="571"/>
      <c r="JEU224" s="571"/>
      <c r="JEV224" s="571"/>
      <c r="JEW224" s="571"/>
      <c r="JEX224" s="571"/>
      <c r="JEY224" s="571"/>
      <c r="JEZ224" s="571"/>
      <c r="JFA224" s="571"/>
      <c r="JFB224" s="571"/>
      <c r="JFC224" s="571"/>
      <c r="JFD224" s="571"/>
      <c r="JFE224" s="571"/>
      <c r="JFF224" s="571"/>
      <c r="JFG224" s="571"/>
      <c r="JFH224" s="571"/>
      <c r="JFI224" s="571"/>
      <c r="JFJ224" s="571"/>
      <c r="JFK224" s="571"/>
      <c r="JFL224" s="571"/>
      <c r="JFM224" s="571"/>
      <c r="JFN224" s="571"/>
      <c r="JFO224" s="571"/>
      <c r="JFP224" s="571"/>
      <c r="JFQ224" s="571"/>
      <c r="JFR224" s="571"/>
      <c r="JFS224" s="571"/>
      <c r="JFT224" s="571"/>
      <c r="JFU224" s="571"/>
      <c r="JFV224" s="571"/>
      <c r="JFW224" s="571"/>
      <c r="JFX224" s="571"/>
      <c r="JFY224" s="571"/>
      <c r="JFZ224" s="571"/>
      <c r="JGA224" s="571"/>
      <c r="JGB224" s="571"/>
      <c r="JGC224" s="571"/>
      <c r="JGD224" s="571"/>
      <c r="JGE224" s="571"/>
      <c r="JGF224" s="571"/>
      <c r="JGG224" s="571"/>
      <c r="JGH224" s="571"/>
      <c r="JGI224" s="571"/>
      <c r="JGJ224" s="571"/>
      <c r="JGK224" s="571"/>
      <c r="JGL224" s="571"/>
      <c r="JGM224" s="571"/>
      <c r="JGN224" s="571"/>
      <c r="JGO224" s="571"/>
      <c r="JGP224" s="571"/>
      <c r="JGQ224" s="571"/>
      <c r="JGR224" s="571"/>
      <c r="JGS224" s="571"/>
      <c r="JGT224" s="571"/>
      <c r="JGU224" s="571"/>
      <c r="JGV224" s="571"/>
      <c r="JGW224" s="571"/>
      <c r="JGX224" s="571"/>
      <c r="JGY224" s="571"/>
      <c r="JGZ224" s="571"/>
      <c r="JHA224" s="571"/>
      <c r="JHB224" s="571"/>
      <c r="JHC224" s="571"/>
      <c r="JHD224" s="571"/>
      <c r="JHE224" s="571"/>
      <c r="JHF224" s="571"/>
      <c r="JHG224" s="571"/>
      <c r="JHH224" s="571"/>
      <c r="JHI224" s="571"/>
      <c r="JHJ224" s="571"/>
      <c r="JHK224" s="571"/>
      <c r="JHL224" s="571"/>
      <c r="JHM224" s="571"/>
      <c r="JHN224" s="571"/>
      <c r="JHO224" s="571"/>
      <c r="JHP224" s="571"/>
      <c r="JHQ224" s="571"/>
      <c r="JHR224" s="571"/>
      <c r="JHS224" s="571"/>
      <c r="JHT224" s="571"/>
      <c r="JHU224" s="571"/>
      <c r="JHV224" s="571"/>
      <c r="JHW224" s="571"/>
      <c r="JHX224" s="571"/>
      <c r="JHY224" s="571"/>
      <c r="JHZ224" s="571"/>
      <c r="JIA224" s="571"/>
      <c r="JIB224" s="571"/>
      <c r="JIC224" s="571"/>
      <c r="JID224" s="571"/>
      <c r="JIE224" s="571"/>
      <c r="JIF224" s="571"/>
      <c r="JIG224" s="571"/>
      <c r="JIH224" s="571"/>
      <c r="JII224" s="571"/>
      <c r="JIJ224" s="571"/>
      <c r="JIK224" s="571"/>
      <c r="JIL224" s="571"/>
      <c r="JIM224" s="571"/>
      <c r="JIN224" s="571"/>
      <c r="JIO224" s="571"/>
      <c r="JIP224" s="571"/>
      <c r="JIQ224" s="571"/>
      <c r="JIR224" s="571"/>
      <c r="JIS224" s="571"/>
      <c r="JIT224" s="571"/>
      <c r="JIU224" s="571"/>
      <c r="JIV224" s="571"/>
      <c r="JIW224" s="571"/>
      <c r="JIX224" s="571"/>
      <c r="JIY224" s="571"/>
      <c r="JIZ224" s="571"/>
      <c r="JJA224" s="571"/>
      <c r="JJB224" s="571"/>
      <c r="JJC224" s="571"/>
      <c r="JJD224" s="571"/>
      <c r="JJE224" s="571"/>
      <c r="JJF224" s="571"/>
      <c r="JJG224" s="571"/>
      <c r="JJH224" s="571"/>
      <c r="JJI224" s="571"/>
      <c r="JJJ224" s="571"/>
      <c r="JJK224" s="571"/>
      <c r="JJL224" s="571"/>
      <c r="JJM224" s="571"/>
      <c r="JJN224" s="571"/>
      <c r="JJO224" s="571"/>
      <c r="JJP224" s="571"/>
      <c r="JJQ224" s="571"/>
      <c r="JJR224" s="571"/>
      <c r="JJS224" s="571"/>
      <c r="JJT224" s="571"/>
      <c r="JJU224" s="571"/>
      <c r="JJV224" s="571"/>
      <c r="JJW224" s="571"/>
      <c r="JJX224" s="571"/>
      <c r="JJY224" s="571"/>
      <c r="JJZ224" s="571"/>
      <c r="JKA224" s="571"/>
      <c r="JKB224" s="571"/>
      <c r="JKC224" s="571"/>
      <c r="JKD224" s="571"/>
      <c r="JKE224" s="571"/>
      <c r="JKF224" s="571"/>
      <c r="JKG224" s="571"/>
      <c r="JKH224" s="571"/>
      <c r="JKI224" s="571"/>
      <c r="JKJ224" s="571"/>
      <c r="JKK224" s="571"/>
      <c r="JKL224" s="571"/>
      <c r="JKM224" s="571"/>
      <c r="JKN224" s="571"/>
      <c r="JKO224" s="571"/>
      <c r="JKP224" s="571"/>
      <c r="JKQ224" s="571"/>
      <c r="JKR224" s="571"/>
      <c r="JKS224" s="571"/>
      <c r="JKT224" s="571"/>
      <c r="JKU224" s="571"/>
      <c r="JKV224" s="571"/>
      <c r="JKW224" s="571"/>
      <c r="JKX224" s="571"/>
      <c r="JKY224" s="571"/>
      <c r="JKZ224" s="571"/>
      <c r="JLA224" s="571"/>
      <c r="JLB224" s="571"/>
      <c r="JLC224" s="571"/>
      <c r="JLD224" s="571"/>
      <c r="JLE224" s="571"/>
      <c r="JLF224" s="571"/>
      <c r="JLG224" s="571"/>
      <c r="JLH224" s="571"/>
      <c r="JLI224" s="571"/>
      <c r="JLJ224" s="571"/>
      <c r="JLK224" s="571"/>
      <c r="JLL224" s="571"/>
      <c r="JLM224" s="571"/>
      <c r="JLN224" s="571"/>
      <c r="JLO224" s="571"/>
      <c r="JLP224" s="571"/>
      <c r="JLQ224" s="571"/>
      <c r="JLR224" s="571"/>
      <c r="JLS224" s="571"/>
      <c r="JLT224" s="571"/>
      <c r="JLU224" s="571"/>
      <c r="JLV224" s="571"/>
      <c r="JLW224" s="571"/>
      <c r="JLX224" s="571"/>
      <c r="JLY224" s="571"/>
      <c r="JLZ224" s="571"/>
      <c r="JMA224" s="571"/>
      <c r="JMB224" s="571"/>
      <c r="JMC224" s="571"/>
      <c r="JMD224" s="571"/>
      <c r="JME224" s="571"/>
      <c r="JMF224" s="571"/>
      <c r="JMG224" s="571"/>
      <c r="JMH224" s="571"/>
      <c r="JMI224" s="571"/>
      <c r="JMJ224" s="571"/>
      <c r="JMK224" s="571"/>
      <c r="JML224" s="571"/>
      <c r="JMM224" s="571"/>
      <c r="JMN224" s="571"/>
      <c r="JMO224" s="571"/>
      <c r="JMP224" s="571"/>
      <c r="JMQ224" s="571"/>
      <c r="JMR224" s="571"/>
      <c r="JMS224" s="571"/>
      <c r="JMT224" s="571"/>
      <c r="JMU224" s="571"/>
      <c r="JMV224" s="571"/>
      <c r="JMW224" s="571"/>
      <c r="JMX224" s="571"/>
      <c r="JMY224" s="571"/>
      <c r="JMZ224" s="571"/>
      <c r="JNA224" s="571"/>
      <c r="JNB224" s="571"/>
      <c r="JNC224" s="571"/>
      <c r="JND224" s="571"/>
      <c r="JNE224" s="571"/>
      <c r="JNF224" s="571"/>
      <c r="JNG224" s="571"/>
      <c r="JNH224" s="571"/>
      <c r="JNI224" s="571"/>
      <c r="JNJ224" s="571"/>
      <c r="JNK224" s="571"/>
      <c r="JNL224" s="571"/>
      <c r="JNM224" s="571"/>
      <c r="JNN224" s="571"/>
      <c r="JNO224" s="571"/>
      <c r="JNP224" s="571"/>
      <c r="JNQ224" s="571"/>
      <c r="JNR224" s="571"/>
      <c r="JNS224" s="571"/>
      <c r="JNT224" s="571"/>
      <c r="JNU224" s="571"/>
      <c r="JNV224" s="571"/>
      <c r="JNW224" s="571"/>
      <c r="JNX224" s="571"/>
      <c r="JNY224" s="571"/>
      <c r="JNZ224" s="571"/>
      <c r="JOA224" s="571"/>
      <c r="JOB224" s="571"/>
      <c r="JOC224" s="571"/>
      <c r="JOD224" s="571"/>
      <c r="JOE224" s="571"/>
      <c r="JOF224" s="571"/>
      <c r="JOG224" s="571"/>
      <c r="JOH224" s="571"/>
      <c r="JOI224" s="571"/>
      <c r="JOJ224" s="571"/>
      <c r="JOK224" s="571"/>
      <c r="JOL224" s="571"/>
      <c r="JOM224" s="571"/>
      <c r="JON224" s="571"/>
      <c r="JOO224" s="571"/>
      <c r="JOP224" s="571"/>
      <c r="JOQ224" s="571"/>
      <c r="JOR224" s="571"/>
      <c r="JOS224" s="571"/>
      <c r="JOT224" s="571"/>
      <c r="JOU224" s="571"/>
      <c r="JOV224" s="571"/>
      <c r="JOW224" s="571"/>
      <c r="JOX224" s="571"/>
      <c r="JOY224" s="571"/>
      <c r="JOZ224" s="571"/>
      <c r="JPA224" s="571"/>
      <c r="JPB224" s="571"/>
      <c r="JPC224" s="571"/>
      <c r="JPD224" s="571"/>
      <c r="JPE224" s="571"/>
      <c r="JPF224" s="571"/>
      <c r="JPG224" s="571"/>
      <c r="JPH224" s="571"/>
      <c r="JPI224" s="571"/>
      <c r="JPJ224" s="571"/>
      <c r="JPK224" s="571"/>
      <c r="JPL224" s="571"/>
      <c r="JPM224" s="571"/>
      <c r="JPN224" s="571"/>
      <c r="JPO224" s="571"/>
      <c r="JPP224" s="571"/>
      <c r="JPQ224" s="571"/>
      <c r="JPR224" s="571"/>
      <c r="JPS224" s="571"/>
      <c r="JPT224" s="571"/>
      <c r="JPU224" s="571"/>
      <c r="JPV224" s="571"/>
      <c r="JPW224" s="571"/>
      <c r="JPX224" s="571"/>
      <c r="JPY224" s="571"/>
      <c r="JPZ224" s="571"/>
      <c r="JQA224" s="571"/>
      <c r="JQB224" s="571"/>
      <c r="JQC224" s="571"/>
      <c r="JQD224" s="571"/>
      <c r="JQE224" s="571"/>
      <c r="JQF224" s="571"/>
      <c r="JQG224" s="571"/>
      <c r="JQH224" s="571"/>
      <c r="JQI224" s="571"/>
      <c r="JQJ224" s="571"/>
      <c r="JQK224" s="571"/>
      <c r="JQL224" s="571"/>
      <c r="JQM224" s="571"/>
      <c r="JQN224" s="571"/>
      <c r="JQO224" s="571"/>
      <c r="JQP224" s="571"/>
      <c r="JQQ224" s="571"/>
      <c r="JQR224" s="571"/>
      <c r="JQS224" s="571"/>
      <c r="JQT224" s="571"/>
      <c r="JQU224" s="571"/>
      <c r="JQV224" s="571"/>
      <c r="JQW224" s="571"/>
      <c r="JQX224" s="571"/>
      <c r="JQY224" s="571"/>
      <c r="JQZ224" s="571"/>
      <c r="JRA224" s="571"/>
      <c r="JRB224" s="571"/>
      <c r="JRC224" s="571"/>
      <c r="JRD224" s="571"/>
      <c r="JRE224" s="571"/>
      <c r="JRF224" s="571"/>
      <c r="JRG224" s="571"/>
      <c r="JRH224" s="571"/>
      <c r="JRI224" s="571"/>
      <c r="JRJ224" s="571"/>
      <c r="JRK224" s="571"/>
      <c r="JRL224" s="571"/>
      <c r="JRM224" s="571"/>
      <c r="JRN224" s="571"/>
      <c r="JRO224" s="571"/>
      <c r="JRP224" s="571"/>
      <c r="JRQ224" s="571"/>
      <c r="JRR224" s="571"/>
      <c r="JRS224" s="571"/>
      <c r="JRT224" s="571"/>
      <c r="JRU224" s="571"/>
      <c r="JRV224" s="571"/>
      <c r="JRW224" s="571"/>
      <c r="JRX224" s="571"/>
      <c r="JRY224" s="571"/>
      <c r="JRZ224" s="571"/>
      <c r="JSA224" s="571"/>
      <c r="JSB224" s="571"/>
      <c r="JSC224" s="571"/>
      <c r="JSD224" s="571"/>
      <c r="JSE224" s="571"/>
      <c r="JSF224" s="571"/>
      <c r="JSG224" s="571"/>
      <c r="JSH224" s="571"/>
      <c r="JSI224" s="571"/>
      <c r="JSJ224" s="571"/>
      <c r="JSK224" s="571"/>
      <c r="JSL224" s="571"/>
      <c r="JSM224" s="571"/>
      <c r="JSN224" s="571"/>
      <c r="JSO224" s="571"/>
      <c r="JSP224" s="571"/>
      <c r="JSQ224" s="571"/>
      <c r="JSR224" s="571"/>
      <c r="JSS224" s="571"/>
      <c r="JST224" s="571"/>
      <c r="JSU224" s="571"/>
      <c r="JSV224" s="571"/>
      <c r="JSW224" s="571"/>
      <c r="JSX224" s="571"/>
      <c r="JSY224" s="571"/>
      <c r="JSZ224" s="571"/>
      <c r="JTA224" s="571"/>
      <c r="JTB224" s="571"/>
      <c r="JTC224" s="571"/>
      <c r="JTD224" s="571"/>
      <c r="JTE224" s="571"/>
      <c r="JTF224" s="571"/>
      <c r="JTG224" s="571"/>
      <c r="JTH224" s="571"/>
      <c r="JTI224" s="571"/>
      <c r="JTJ224" s="571"/>
      <c r="JTK224" s="571"/>
      <c r="JTL224" s="571"/>
      <c r="JTM224" s="571"/>
      <c r="JTN224" s="571"/>
      <c r="JTO224" s="571"/>
      <c r="JTP224" s="571"/>
      <c r="JTQ224" s="571"/>
      <c r="JTR224" s="571"/>
      <c r="JTS224" s="571"/>
      <c r="JTT224" s="571"/>
      <c r="JTU224" s="571"/>
      <c r="JTV224" s="571"/>
      <c r="JTW224" s="571"/>
      <c r="JTX224" s="571"/>
      <c r="JTY224" s="571"/>
      <c r="JTZ224" s="571"/>
      <c r="JUA224" s="571"/>
      <c r="JUB224" s="571"/>
      <c r="JUC224" s="571"/>
      <c r="JUD224" s="571"/>
      <c r="JUE224" s="571"/>
      <c r="JUF224" s="571"/>
      <c r="JUG224" s="571"/>
      <c r="JUH224" s="571"/>
      <c r="JUI224" s="571"/>
      <c r="JUJ224" s="571"/>
      <c r="JUK224" s="571"/>
      <c r="JUL224" s="571"/>
      <c r="JUM224" s="571"/>
      <c r="JUN224" s="571"/>
      <c r="JUO224" s="571"/>
      <c r="JUP224" s="571"/>
      <c r="JUQ224" s="571"/>
      <c r="JUR224" s="571"/>
      <c r="JUS224" s="571"/>
      <c r="JUT224" s="571"/>
      <c r="JUU224" s="571"/>
      <c r="JUV224" s="571"/>
      <c r="JUW224" s="571"/>
      <c r="JUX224" s="571"/>
      <c r="JUY224" s="571"/>
      <c r="JUZ224" s="571"/>
      <c r="JVA224" s="571"/>
      <c r="JVB224" s="571"/>
      <c r="JVC224" s="571"/>
      <c r="JVD224" s="571"/>
      <c r="JVE224" s="571"/>
      <c r="JVF224" s="571"/>
      <c r="JVG224" s="571"/>
      <c r="JVH224" s="571"/>
      <c r="JVI224" s="571"/>
      <c r="JVJ224" s="571"/>
      <c r="JVK224" s="571"/>
      <c r="JVL224" s="571"/>
      <c r="JVM224" s="571"/>
      <c r="JVN224" s="571"/>
      <c r="JVO224" s="571"/>
      <c r="JVP224" s="571"/>
      <c r="JVQ224" s="571"/>
      <c r="JVR224" s="571"/>
      <c r="JVS224" s="571"/>
      <c r="JVT224" s="571"/>
      <c r="JVU224" s="571"/>
      <c r="JVV224" s="571"/>
      <c r="JVW224" s="571"/>
      <c r="JVX224" s="571"/>
      <c r="JVY224" s="571"/>
      <c r="JVZ224" s="571"/>
      <c r="JWA224" s="571"/>
      <c r="JWB224" s="571"/>
      <c r="JWC224" s="571"/>
      <c r="JWD224" s="571"/>
      <c r="JWE224" s="571"/>
      <c r="JWF224" s="571"/>
      <c r="JWG224" s="571"/>
      <c r="JWH224" s="571"/>
      <c r="JWI224" s="571"/>
      <c r="JWJ224" s="571"/>
      <c r="JWK224" s="571"/>
      <c r="JWL224" s="571"/>
      <c r="JWM224" s="571"/>
      <c r="JWN224" s="571"/>
      <c r="JWO224" s="571"/>
      <c r="JWP224" s="571"/>
      <c r="JWQ224" s="571"/>
      <c r="JWR224" s="571"/>
      <c r="JWS224" s="571"/>
      <c r="JWT224" s="571"/>
      <c r="JWU224" s="571"/>
      <c r="JWV224" s="571"/>
      <c r="JWW224" s="571"/>
      <c r="JWX224" s="571"/>
      <c r="JWY224" s="571"/>
      <c r="JWZ224" s="571"/>
      <c r="JXA224" s="571"/>
      <c r="JXB224" s="571"/>
      <c r="JXC224" s="571"/>
      <c r="JXD224" s="571"/>
      <c r="JXE224" s="571"/>
      <c r="JXF224" s="571"/>
      <c r="JXG224" s="571"/>
      <c r="JXH224" s="571"/>
      <c r="JXI224" s="571"/>
      <c r="JXJ224" s="571"/>
      <c r="JXK224" s="571"/>
      <c r="JXL224" s="571"/>
      <c r="JXM224" s="571"/>
      <c r="JXN224" s="571"/>
      <c r="JXO224" s="571"/>
      <c r="JXP224" s="571"/>
      <c r="JXQ224" s="571"/>
      <c r="JXR224" s="571"/>
      <c r="JXS224" s="571"/>
      <c r="JXT224" s="571"/>
      <c r="JXU224" s="571"/>
      <c r="JXV224" s="571"/>
      <c r="JXW224" s="571"/>
      <c r="JXX224" s="571"/>
      <c r="JXY224" s="571"/>
      <c r="JXZ224" s="571"/>
      <c r="JYA224" s="571"/>
      <c r="JYB224" s="571"/>
      <c r="JYC224" s="571"/>
      <c r="JYD224" s="571"/>
      <c r="JYE224" s="571"/>
      <c r="JYF224" s="571"/>
      <c r="JYG224" s="571"/>
      <c r="JYH224" s="571"/>
      <c r="JYI224" s="571"/>
      <c r="JYJ224" s="571"/>
      <c r="JYK224" s="571"/>
      <c r="JYL224" s="571"/>
      <c r="JYM224" s="571"/>
      <c r="JYN224" s="571"/>
      <c r="JYO224" s="571"/>
      <c r="JYP224" s="571"/>
      <c r="JYQ224" s="571"/>
      <c r="JYR224" s="571"/>
      <c r="JYS224" s="571"/>
      <c r="JYT224" s="571"/>
      <c r="JYU224" s="571"/>
      <c r="JYV224" s="571"/>
      <c r="JYW224" s="571"/>
      <c r="JYX224" s="571"/>
      <c r="JYY224" s="571"/>
      <c r="JYZ224" s="571"/>
      <c r="JZA224" s="571"/>
      <c r="JZB224" s="571"/>
      <c r="JZC224" s="571"/>
      <c r="JZD224" s="571"/>
      <c r="JZE224" s="571"/>
      <c r="JZF224" s="571"/>
      <c r="JZG224" s="571"/>
      <c r="JZH224" s="571"/>
      <c r="JZI224" s="571"/>
      <c r="JZJ224" s="571"/>
      <c r="JZK224" s="571"/>
      <c r="JZL224" s="571"/>
      <c r="JZM224" s="571"/>
      <c r="JZN224" s="571"/>
      <c r="JZO224" s="571"/>
      <c r="JZP224" s="571"/>
      <c r="JZQ224" s="571"/>
      <c r="JZR224" s="571"/>
      <c r="JZS224" s="571"/>
      <c r="JZT224" s="571"/>
      <c r="JZU224" s="571"/>
      <c r="JZV224" s="571"/>
      <c r="JZW224" s="571"/>
      <c r="JZX224" s="571"/>
      <c r="JZY224" s="571"/>
      <c r="JZZ224" s="571"/>
      <c r="KAA224" s="571"/>
      <c r="KAB224" s="571"/>
      <c r="KAC224" s="571"/>
      <c r="KAD224" s="571"/>
      <c r="KAE224" s="571"/>
      <c r="KAF224" s="571"/>
      <c r="KAG224" s="571"/>
      <c r="KAH224" s="571"/>
      <c r="KAI224" s="571"/>
      <c r="KAJ224" s="571"/>
      <c r="KAK224" s="571"/>
      <c r="KAL224" s="571"/>
      <c r="KAM224" s="571"/>
      <c r="KAN224" s="571"/>
      <c r="KAO224" s="571"/>
      <c r="KAP224" s="571"/>
      <c r="KAQ224" s="571"/>
      <c r="KAR224" s="571"/>
      <c r="KAS224" s="571"/>
      <c r="KAT224" s="571"/>
      <c r="KAU224" s="571"/>
      <c r="KAV224" s="571"/>
      <c r="KAW224" s="571"/>
      <c r="KAX224" s="571"/>
      <c r="KAY224" s="571"/>
      <c r="KAZ224" s="571"/>
      <c r="KBA224" s="571"/>
      <c r="KBB224" s="571"/>
      <c r="KBC224" s="571"/>
      <c r="KBD224" s="571"/>
      <c r="KBE224" s="571"/>
      <c r="KBF224" s="571"/>
      <c r="KBG224" s="571"/>
      <c r="KBH224" s="571"/>
      <c r="KBI224" s="571"/>
      <c r="KBJ224" s="571"/>
      <c r="KBK224" s="571"/>
      <c r="KBL224" s="571"/>
      <c r="KBM224" s="571"/>
      <c r="KBN224" s="571"/>
      <c r="KBO224" s="571"/>
      <c r="KBP224" s="571"/>
      <c r="KBQ224" s="571"/>
      <c r="KBR224" s="571"/>
      <c r="KBS224" s="571"/>
      <c r="KBT224" s="571"/>
      <c r="KBU224" s="571"/>
      <c r="KBV224" s="571"/>
      <c r="KBW224" s="571"/>
      <c r="KBX224" s="571"/>
      <c r="KBY224" s="571"/>
      <c r="KBZ224" s="571"/>
      <c r="KCA224" s="571"/>
      <c r="KCB224" s="571"/>
      <c r="KCC224" s="571"/>
      <c r="KCD224" s="571"/>
      <c r="KCE224" s="571"/>
      <c r="KCF224" s="571"/>
      <c r="KCG224" s="571"/>
      <c r="KCH224" s="571"/>
      <c r="KCI224" s="571"/>
      <c r="KCJ224" s="571"/>
      <c r="KCK224" s="571"/>
      <c r="KCL224" s="571"/>
      <c r="KCM224" s="571"/>
      <c r="KCN224" s="571"/>
      <c r="KCO224" s="571"/>
      <c r="KCP224" s="571"/>
      <c r="KCQ224" s="571"/>
      <c r="KCR224" s="571"/>
      <c r="KCS224" s="571"/>
      <c r="KCT224" s="571"/>
      <c r="KCU224" s="571"/>
      <c r="KCV224" s="571"/>
      <c r="KCW224" s="571"/>
      <c r="KCX224" s="571"/>
      <c r="KCY224" s="571"/>
      <c r="KCZ224" s="571"/>
      <c r="KDA224" s="571"/>
      <c r="KDB224" s="571"/>
      <c r="KDC224" s="571"/>
      <c r="KDD224" s="571"/>
      <c r="KDE224" s="571"/>
      <c r="KDF224" s="571"/>
      <c r="KDG224" s="571"/>
      <c r="KDH224" s="571"/>
      <c r="KDI224" s="571"/>
      <c r="KDJ224" s="571"/>
      <c r="KDK224" s="571"/>
      <c r="KDL224" s="571"/>
      <c r="KDM224" s="571"/>
      <c r="KDN224" s="571"/>
      <c r="KDO224" s="571"/>
      <c r="KDP224" s="571"/>
      <c r="KDQ224" s="571"/>
      <c r="KDR224" s="571"/>
      <c r="KDS224" s="571"/>
      <c r="KDT224" s="571"/>
      <c r="KDU224" s="571"/>
      <c r="KDV224" s="571"/>
      <c r="KDW224" s="571"/>
      <c r="KDX224" s="571"/>
      <c r="KDY224" s="571"/>
      <c r="KDZ224" s="571"/>
      <c r="KEA224" s="571"/>
      <c r="KEB224" s="571"/>
      <c r="KEC224" s="571"/>
      <c r="KED224" s="571"/>
      <c r="KEE224" s="571"/>
      <c r="KEF224" s="571"/>
      <c r="KEG224" s="571"/>
      <c r="KEH224" s="571"/>
      <c r="KEI224" s="571"/>
      <c r="KEJ224" s="571"/>
      <c r="KEK224" s="571"/>
      <c r="KEL224" s="571"/>
      <c r="KEM224" s="571"/>
      <c r="KEN224" s="571"/>
      <c r="KEO224" s="571"/>
      <c r="KEP224" s="571"/>
      <c r="KEQ224" s="571"/>
      <c r="KER224" s="571"/>
      <c r="KES224" s="571"/>
      <c r="KET224" s="571"/>
      <c r="KEU224" s="571"/>
      <c r="KEV224" s="571"/>
      <c r="KEW224" s="571"/>
      <c r="KEX224" s="571"/>
      <c r="KEY224" s="571"/>
      <c r="KEZ224" s="571"/>
      <c r="KFA224" s="571"/>
      <c r="KFB224" s="571"/>
      <c r="KFC224" s="571"/>
      <c r="KFD224" s="571"/>
      <c r="KFE224" s="571"/>
      <c r="KFF224" s="571"/>
      <c r="KFG224" s="571"/>
      <c r="KFH224" s="571"/>
      <c r="KFI224" s="571"/>
      <c r="KFJ224" s="571"/>
      <c r="KFK224" s="571"/>
      <c r="KFL224" s="571"/>
      <c r="KFM224" s="571"/>
      <c r="KFN224" s="571"/>
      <c r="KFO224" s="571"/>
      <c r="KFP224" s="571"/>
      <c r="KFQ224" s="571"/>
      <c r="KFR224" s="571"/>
      <c r="KFS224" s="571"/>
      <c r="KFT224" s="571"/>
      <c r="KFU224" s="571"/>
      <c r="KFV224" s="571"/>
      <c r="KFW224" s="571"/>
      <c r="KFX224" s="571"/>
      <c r="KFY224" s="571"/>
      <c r="KFZ224" s="571"/>
      <c r="KGA224" s="571"/>
      <c r="KGB224" s="571"/>
      <c r="KGC224" s="571"/>
      <c r="KGD224" s="571"/>
      <c r="KGE224" s="571"/>
      <c r="KGF224" s="571"/>
      <c r="KGG224" s="571"/>
      <c r="KGH224" s="571"/>
      <c r="KGI224" s="571"/>
      <c r="KGJ224" s="571"/>
      <c r="KGK224" s="571"/>
      <c r="KGL224" s="571"/>
      <c r="KGM224" s="571"/>
      <c r="KGN224" s="571"/>
      <c r="KGO224" s="571"/>
      <c r="KGP224" s="571"/>
      <c r="KGQ224" s="571"/>
      <c r="KGR224" s="571"/>
      <c r="KGS224" s="571"/>
      <c r="KGT224" s="571"/>
      <c r="KGU224" s="571"/>
      <c r="KGV224" s="571"/>
      <c r="KGW224" s="571"/>
      <c r="KGX224" s="571"/>
      <c r="KGY224" s="571"/>
      <c r="KGZ224" s="571"/>
      <c r="KHA224" s="571"/>
      <c r="KHB224" s="571"/>
      <c r="KHC224" s="571"/>
      <c r="KHD224" s="571"/>
      <c r="KHE224" s="571"/>
      <c r="KHF224" s="571"/>
      <c r="KHG224" s="571"/>
      <c r="KHH224" s="571"/>
      <c r="KHI224" s="571"/>
      <c r="KHJ224" s="571"/>
      <c r="KHK224" s="571"/>
      <c r="KHL224" s="571"/>
      <c r="KHM224" s="571"/>
      <c r="KHN224" s="571"/>
      <c r="KHO224" s="571"/>
      <c r="KHP224" s="571"/>
      <c r="KHQ224" s="571"/>
      <c r="KHR224" s="571"/>
      <c r="KHS224" s="571"/>
      <c r="KHT224" s="571"/>
      <c r="KHU224" s="571"/>
      <c r="KHV224" s="571"/>
      <c r="KHW224" s="571"/>
      <c r="KHX224" s="571"/>
      <c r="KHY224" s="571"/>
      <c r="KHZ224" s="571"/>
      <c r="KIA224" s="571"/>
      <c r="KIB224" s="571"/>
      <c r="KIC224" s="571"/>
      <c r="KID224" s="571"/>
      <c r="KIE224" s="571"/>
      <c r="KIF224" s="571"/>
      <c r="KIG224" s="571"/>
      <c r="KIH224" s="571"/>
      <c r="KII224" s="571"/>
      <c r="KIJ224" s="571"/>
      <c r="KIK224" s="571"/>
      <c r="KIL224" s="571"/>
      <c r="KIM224" s="571"/>
      <c r="KIN224" s="571"/>
      <c r="KIO224" s="571"/>
      <c r="KIP224" s="571"/>
      <c r="KIQ224" s="571"/>
      <c r="KIR224" s="571"/>
      <c r="KIS224" s="571"/>
      <c r="KIT224" s="571"/>
      <c r="KIU224" s="571"/>
      <c r="KIV224" s="571"/>
      <c r="KIW224" s="571"/>
      <c r="KIX224" s="571"/>
      <c r="KIY224" s="571"/>
      <c r="KIZ224" s="571"/>
      <c r="KJA224" s="571"/>
      <c r="KJB224" s="571"/>
      <c r="KJC224" s="571"/>
      <c r="KJD224" s="571"/>
      <c r="KJE224" s="571"/>
      <c r="KJF224" s="571"/>
      <c r="KJG224" s="571"/>
      <c r="KJH224" s="571"/>
      <c r="KJI224" s="571"/>
      <c r="KJJ224" s="571"/>
      <c r="KJK224" s="571"/>
      <c r="KJL224" s="571"/>
      <c r="KJM224" s="571"/>
      <c r="KJN224" s="571"/>
      <c r="KJO224" s="571"/>
      <c r="KJP224" s="571"/>
      <c r="KJQ224" s="571"/>
      <c r="KJR224" s="571"/>
      <c r="KJS224" s="571"/>
      <c r="KJT224" s="571"/>
      <c r="KJU224" s="571"/>
      <c r="KJV224" s="571"/>
      <c r="KJW224" s="571"/>
      <c r="KJX224" s="571"/>
      <c r="KJY224" s="571"/>
      <c r="KJZ224" s="571"/>
      <c r="KKA224" s="571"/>
      <c r="KKB224" s="571"/>
      <c r="KKC224" s="571"/>
      <c r="KKD224" s="571"/>
      <c r="KKE224" s="571"/>
      <c r="KKF224" s="571"/>
      <c r="KKG224" s="571"/>
      <c r="KKH224" s="571"/>
      <c r="KKI224" s="571"/>
      <c r="KKJ224" s="571"/>
      <c r="KKK224" s="571"/>
      <c r="KKL224" s="571"/>
      <c r="KKM224" s="571"/>
      <c r="KKN224" s="571"/>
      <c r="KKO224" s="571"/>
      <c r="KKP224" s="571"/>
      <c r="KKQ224" s="571"/>
      <c r="KKR224" s="571"/>
      <c r="KKS224" s="571"/>
      <c r="KKT224" s="571"/>
      <c r="KKU224" s="571"/>
      <c r="KKV224" s="571"/>
      <c r="KKW224" s="571"/>
      <c r="KKX224" s="571"/>
      <c r="KKY224" s="571"/>
      <c r="KKZ224" s="571"/>
      <c r="KLA224" s="571"/>
      <c r="KLB224" s="571"/>
      <c r="KLC224" s="571"/>
      <c r="KLD224" s="571"/>
      <c r="KLE224" s="571"/>
      <c r="KLF224" s="571"/>
      <c r="KLG224" s="571"/>
      <c r="KLH224" s="571"/>
      <c r="KLI224" s="571"/>
      <c r="KLJ224" s="571"/>
      <c r="KLK224" s="571"/>
      <c r="KLL224" s="571"/>
      <c r="KLM224" s="571"/>
      <c r="KLN224" s="571"/>
      <c r="KLO224" s="571"/>
      <c r="KLP224" s="571"/>
      <c r="KLQ224" s="571"/>
      <c r="KLR224" s="571"/>
      <c r="KLS224" s="571"/>
      <c r="KLT224" s="571"/>
      <c r="KLU224" s="571"/>
      <c r="KLV224" s="571"/>
      <c r="KLW224" s="571"/>
      <c r="KLX224" s="571"/>
      <c r="KLY224" s="571"/>
      <c r="KLZ224" s="571"/>
      <c r="KMA224" s="571"/>
      <c r="KMB224" s="571"/>
      <c r="KMC224" s="571"/>
      <c r="KMD224" s="571"/>
      <c r="KME224" s="571"/>
      <c r="KMF224" s="571"/>
      <c r="KMG224" s="571"/>
      <c r="KMH224" s="571"/>
      <c r="KMI224" s="571"/>
      <c r="KMJ224" s="571"/>
      <c r="KMK224" s="571"/>
      <c r="KML224" s="571"/>
      <c r="KMM224" s="571"/>
      <c r="KMN224" s="571"/>
      <c r="KMO224" s="571"/>
      <c r="KMP224" s="571"/>
      <c r="KMQ224" s="571"/>
      <c r="KMR224" s="571"/>
      <c r="KMS224" s="571"/>
      <c r="KMT224" s="571"/>
      <c r="KMU224" s="571"/>
      <c r="KMV224" s="571"/>
      <c r="KMW224" s="571"/>
      <c r="KMX224" s="571"/>
      <c r="KMY224" s="571"/>
      <c r="KMZ224" s="571"/>
      <c r="KNA224" s="571"/>
      <c r="KNB224" s="571"/>
      <c r="KNC224" s="571"/>
      <c r="KND224" s="571"/>
      <c r="KNE224" s="571"/>
      <c r="KNF224" s="571"/>
      <c r="KNG224" s="571"/>
      <c r="KNH224" s="571"/>
      <c r="KNI224" s="571"/>
      <c r="KNJ224" s="571"/>
      <c r="KNK224" s="571"/>
      <c r="KNL224" s="571"/>
      <c r="KNM224" s="571"/>
      <c r="KNN224" s="571"/>
      <c r="KNO224" s="571"/>
      <c r="KNP224" s="571"/>
      <c r="KNQ224" s="571"/>
      <c r="KNR224" s="571"/>
      <c r="KNS224" s="571"/>
      <c r="KNT224" s="571"/>
      <c r="KNU224" s="571"/>
      <c r="KNV224" s="571"/>
      <c r="KNW224" s="571"/>
      <c r="KNX224" s="571"/>
      <c r="KNY224" s="571"/>
      <c r="KNZ224" s="571"/>
      <c r="KOA224" s="571"/>
      <c r="KOB224" s="571"/>
      <c r="KOC224" s="571"/>
      <c r="KOD224" s="571"/>
      <c r="KOE224" s="571"/>
      <c r="KOF224" s="571"/>
      <c r="KOG224" s="571"/>
      <c r="KOH224" s="571"/>
      <c r="KOI224" s="571"/>
      <c r="KOJ224" s="571"/>
      <c r="KOK224" s="571"/>
      <c r="KOL224" s="571"/>
      <c r="KOM224" s="571"/>
      <c r="KON224" s="571"/>
      <c r="KOO224" s="571"/>
      <c r="KOP224" s="571"/>
      <c r="KOQ224" s="571"/>
      <c r="KOR224" s="571"/>
      <c r="KOS224" s="571"/>
      <c r="KOT224" s="571"/>
      <c r="KOU224" s="571"/>
      <c r="KOV224" s="571"/>
      <c r="KOW224" s="571"/>
      <c r="KOX224" s="571"/>
      <c r="KOY224" s="571"/>
      <c r="KOZ224" s="571"/>
      <c r="KPA224" s="571"/>
      <c r="KPB224" s="571"/>
      <c r="KPC224" s="571"/>
      <c r="KPD224" s="571"/>
      <c r="KPE224" s="571"/>
      <c r="KPF224" s="571"/>
      <c r="KPG224" s="571"/>
      <c r="KPH224" s="571"/>
      <c r="KPI224" s="571"/>
      <c r="KPJ224" s="571"/>
      <c r="KPK224" s="571"/>
      <c r="KPL224" s="571"/>
      <c r="KPM224" s="571"/>
      <c r="KPN224" s="571"/>
      <c r="KPO224" s="571"/>
      <c r="KPP224" s="571"/>
      <c r="KPQ224" s="571"/>
      <c r="KPR224" s="571"/>
      <c r="KPS224" s="571"/>
      <c r="KPT224" s="571"/>
      <c r="KPU224" s="571"/>
      <c r="KPV224" s="571"/>
      <c r="KPW224" s="571"/>
      <c r="KPX224" s="571"/>
      <c r="KPY224" s="571"/>
      <c r="KPZ224" s="571"/>
      <c r="KQA224" s="571"/>
      <c r="KQB224" s="571"/>
      <c r="KQC224" s="571"/>
      <c r="KQD224" s="571"/>
      <c r="KQE224" s="571"/>
      <c r="KQF224" s="571"/>
      <c r="KQG224" s="571"/>
      <c r="KQH224" s="571"/>
      <c r="KQI224" s="571"/>
      <c r="KQJ224" s="571"/>
      <c r="KQK224" s="571"/>
      <c r="KQL224" s="571"/>
      <c r="KQM224" s="571"/>
      <c r="KQN224" s="571"/>
      <c r="KQO224" s="571"/>
      <c r="KQP224" s="571"/>
      <c r="KQQ224" s="571"/>
      <c r="KQR224" s="571"/>
      <c r="KQS224" s="571"/>
      <c r="KQT224" s="571"/>
      <c r="KQU224" s="571"/>
      <c r="KQV224" s="571"/>
      <c r="KQW224" s="571"/>
      <c r="KQX224" s="571"/>
      <c r="KQY224" s="571"/>
      <c r="KQZ224" s="571"/>
      <c r="KRA224" s="571"/>
      <c r="KRB224" s="571"/>
      <c r="KRC224" s="571"/>
      <c r="KRD224" s="571"/>
      <c r="KRE224" s="571"/>
      <c r="KRF224" s="571"/>
      <c r="KRG224" s="571"/>
      <c r="KRH224" s="571"/>
      <c r="KRI224" s="571"/>
      <c r="KRJ224" s="571"/>
      <c r="KRK224" s="571"/>
      <c r="KRL224" s="571"/>
      <c r="KRM224" s="571"/>
      <c r="KRN224" s="571"/>
      <c r="KRO224" s="571"/>
      <c r="KRP224" s="571"/>
      <c r="KRQ224" s="571"/>
      <c r="KRR224" s="571"/>
      <c r="KRS224" s="571"/>
      <c r="KRT224" s="571"/>
      <c r="KRU224" s="571"/>
      <c r="KRV224" s="571"/>
      <c r="KRW224" s="571"/>
      <c r="KRX224" s="571"/>
      <c r="KRY224" s="571"/>
      <c r="KRZ224" s="571"/>
      <c r="KSA224" s="571"/>
      <c r="KSB224" s="571"/>
      <c r="KSC224" s="571"/>
      <c r="KSD224" s="571"/>
      <c r="KSE224" s="571"/>
      <c r="KSF224" s="571"/>
      <c r="KSG224" s="571"/>
      <c r="KSH224" s="571"/>
      <c r="KSI224" s="571"/>
      <c r="KSJ224" s="571"/>
      <c r="KSK224" s="571"/>
      <c r="KSL224" s="571"/>
      <c r="KSM224" s="571"/>
      <c r="KSN224" s="571"/>
      <c r="KSO224" s="571"/>
      <c r="KSP224" s="571"/>
      <c r="KSQ224" s="571"/>
      <c r="KSR224" s="571"/>
      <c r="KSS224" s="571"/>
      <c r="KST224" s="571"/>
      <c r="KSU224" s="571"/>
      <c r="KSV224" s="571"/>
      <c r="KSW224" s="571"/>
      <c r="KSX224" s="571"/>
      <c r="KSY224" s="571"/>
      <c r="KSZ224" s="571"/>
      <c r="KTA224" s="571"/>
      <c r="KTB224" s="571"/>
      <c r="KTC224" s="571"/>
      <c r="KTD224" s="571"/>
      <c r="KTE224" s="571"/>
      <c r="KTF224" s="571"/>
      <c r="KTG224" s="571"/>
      <c r="KTH224" s="571"/>
      <c r="KTI224" s="571"/>
      <c r="KTJ224" s="571"/>
      <c r="KTK224" s="571"/>
      <c r="KTL224" s="571"/>
      <c r="KTM224" s="571"/>
      <c r="KTN224" s="571"/>
      <c r="KTO224" s="571"/>
      <c r="KTP224" s="571"/>
      <c r="KTQ224" s="571"/>
      <c r="KTR224" s="571"/>
      <c r="KTS224" s="571"/>
      <c r="KTT224" s="571"/>
      <c r="KTU224" s="571"/>
      <c r="KTV224" s="571"/>
      <c r="KTW224" s="571"/>
      <c r="KTX224" s="571"/>
      <c r="KTY224" s="571"/>
      <c r="KTZ224" s="571"/>
      <c r="KUA224" s="571"/>
      <c r="KUB224" s="571"/>
      <c r="KUC224" s="571"/>
      <c r="KUD224" s="571"/>
      <c r="KUE224" s="571"/>
      <c r="KUF224" s="571"/>
      <c r="KUG224" s="571"/>
      <c r="KUH224" s="571"/>
      <c r="KUI224" s="571"/>
      <c r="KUJ224" s="571"/>
      <c r="KUK224" s="571"/>
      <c r="KUL224" s="571"/>
      <c r="KUM224" s="571"/>
      <c r="KUN224" s="571"/>
      <c r="KUO224" s="571"/>
      <c r="KUP224" s="571"/>
      <c r="KUQ224" s="571"/>
      <c r="KUR224" s="571"/>
      <c r="KUS224" s="571"/>
      <c r="KUT224" s="571"/>
      <c r="KUU224" s="571"/>
      <c r="KUV224" s="571"/>
      <c r="KUW224" s="571"/>
      <c r="KUX224" s="571"/>
      <c r="KUY224" s="571"/>
      <c r="KUZ224" s="571"/>
      <c r="KVA224" s="571"/>
      <c r="KVB224" s="571"/>
      <c r="KVC224" s="571"/>
      <c r="KVD224" s="571"/>
      <c r="KVE224" s="571"/>
      <c r="KVF224" s="571"/>
      <c r="KVG224" s="571"/>
      <c r="KVH224" s="571"/>
      <c r="KVI224" s="571"/>
      <c r="KVJ224" s="571"/>
      <c r="KVK224" s="571"/>
      <c r="KVL224" s="571"/>
      <c r="KVM224" s="571"/>
      <c r="KVN224" s="571"/>
      <c r="KVO224" s="571"/>
      <c r="KVP224" s="571"/>
      <c r="KVQ224" s="571"/>
      <c r="KVR224" s="571"/>
      <c r="KVS224" s="571"/>
      <c r="KVT224" s="571"/>
      <c r="KVU224" s="571"/>
      <c r="KVV224" s="571"/>
      <c r="KVW224" s="571"/>
      <c r="KVX224" s="571"/>
      <c r="KVY224" s="571"/>
      <c r="KVZ224" s="571"/>
      <c r="KWA224" s="571"/>
      <c r="KWB224" s="571"/>
      <c r="KWC224" s="571"/>
      <c r="KWD224" s="571"/>
      <c r="KWE224" s="571"/>
      <c r="KWF224" s="571"/>
      <c r="KWG224" s="571"/>
      <c r="KWH224" s="571"/>
      <c r="KWI224" s="571"/>
      <c r="KWJ224" s="571"/>
      <c r="KWK224" s="571"/>
      <c r="KWL224" s="571"/>
      <c r="KWM224" s="571"/>
      <c r="KWN224" s="571"/>
      <c r="KWO224" s="571"/>
      <c r="KWP224" s="571"/>
      <c r="KWQ224" s="571"/>
      <c r="KWR224" s="571"/>
      <c r="KWS224" s="571"/>
      <c r="KWT224" s="571"/>
      <c r="KWU224" s="571"/>
      <c r="KWV224" s="571"/>
      <c r="KWW224" s="571"/>
      <c r="KWX224" s="571"/>
      <c r="KWY224" s="571"/>
      <c r="KWZ224" s="571"/>
      <c r="KXA224" s="571"/>
      <c r="KXB224" s="571"/>
      <c r="KXC224" s="571"/>
      <c r="KXD224" s="571"/>
      <c r="KXE224" s="571"/>
      <c r="KXF224" s="571"/>
      <c r="KXG224" s="571"/>
      <c r="KXH224" s="571"/>
      <c r="KXI224" s="571"/>
      <c r="KXJ224" s="571"/>
      <c r="KXK224" s="571"/>
      <c r="KXL224" s="571"/>
      <c r="KXM224" s="571"/>
      <c r="KXN224" s="571"/>
      <c r="KXO224" s="571"/>
      <c r="KXP224" s="571"/>
      <c r="KXQ224" s="571"/>
      <c r="KXR224" s="571"/>
      <c r="KXS224" s="571"/>
      <c r="KXT224" s="571"/>
      <c r="KXU224" s="571"/>
      <c r="KXV224" s="571"/>
      <c r="KXW224" s="571"/>
      <c r="KXX224" s="571"/>
      <c r="KXY224" s="571"/>
      <c r="KXZ224" s="571"/>
      <c r="KYA224" s="571"/>
      <c r="KYB224" s="571"/>
      <c r="KYC224" s="571"/>
      <c r="KYD224" s="571"/>
      <c r="KYE224" s="571"/>
      <c r="KYF224" s="571"/>
      <c r="KYG224" s="571"/>
      <c r="KYH224" s="571"/>
      <c r="KYI224" s="571"/>
      <c r="KYJ224" s="571"/>
      <c r="KYK224" s="571"/>
      <c r="KYL224" s="571"/>
      <c r="KYM224" s="571"/>
      <c r="KYN224" s="571"/>
      <c r="KYO224" s="571"/>
      <c r="KYP224" s="571"/>
      <c r="KYQ224" s="571"/>
      <c r="KYR224" s="571"/>
      <c r="KYS224" s="571"/>
      <c r="KYT224" s="571"/>
      <c r="KYU224" s="571"/>
      <c r="KYV224" s="571"/>
      <c r="KYW224" s="571"/>
      <c r="KYX224" s="571"/>
      <c r="KYY224" s="571"/>
      <c r="KYZ224" s="571"/>
      <c r="KZA224" s="571"/>
      <c r="KZB224" s="571"/>
      <c r="KZC224" s="571"/>
      <c r="KZD224" s="571"/>
      <c r="KZE224" s="571"/>
      <c r="KZF224" s="571"/>
      <c r="KZG224" s="571"/>
      <c r="KZH224" s="571"/>
      <c r="KZI224" s="571"/>
      <c r="KZJ224" s="571"/>
      <c r="KZK224" s="571"/>
      <c r="KZL224" s="571"/>
      <c r="KZM224" s="571"/>
      <c r="KZN224" s="571"/>
      <c r="KZO224" s="571"/>
      <c r="KZP224" s="571"/>
      <c r="KZQ224" s="571"/>
      <c r="KZR224" s="571"/>
      <c r="KZS224" s="571"/>
      <c r="KZT224" s="571"/>
      <c r="KZU224" s="571"/>
      <c r="KZV224" s="571"/>
      <c r="KZW224" s="571"/>
      <c r="KZX224" s="571"/>
      <c r="KZY224" s="571"/>
      <c r="KZZ224" s="571"/>
      <c r="LAA224" s="571"/>
      <c r="LAB224" s="571"/>
      <c r="LAC224" s="571"/>
      <c r="LAD224" s="571"/>
      <c r="LAE224" s="571"/>
      <c r="LAF224" s="571"/>
      <c r="LAG224" s="571"/>
      <c r="LAH224" s="571"/>
      <c r="LAI224" s="571"/>
      <c r="LAJ224" s="571"/>
      <c r="LAK224" s="571"/>
      <c r="LAL224" s="571"/>
      <c r="LAM224" s="571"/>
      <c r="LAN224" s="571"/>
      <c r="LAO224" s="571"/>
      <c r="LAP224" s="571"/>
      <c r="LAQ224" s="571"/>
      <c r="LAR224" s="571"/>
      <c r="LAS224" s="571"/>
      <c r="LAT224" s="571"/>
      <c r="LAU224" s="571"/>
      <c r="LAV224" s="571"/>
      <c r="LAW224" s="571"/>
      <c r="LAX224" s="571"/>
      <c r="LAY224" s="571"/>
      <c r="LAZ224" s="571"/>
      <c r="LBA224" s="571"/>
      <c r="LBB224" s="571"/>
      <c r="LBC224" s="571"/>
      <c r="LBD224" s="571"/>
      <c r="LBE224" s="571"/>
      <c r="LBF224" s="571"/>
      <c r="LBG224" s="571"/>
      <c r="LBH224" s="571"/>
      <c r="LBI224" s="571"/>
      <c r="LBJ224" s="571"/>
      <c r="LBK224" s="571"/>
      <c r="LBL224" s="571"/>
      <c r="LBM224" s="571"/>
      <c r="LBN224" s="571"/>
      <c r="LBO224" s="571"/>
      <c r="LBP224" s="571"/>
      <c r="LBQ224" s="571"/>
      <c r="LBR224" s="571"/>
      <c r="LBS224" s="571"/>
      <c r="LBT224" s="571"/>
      <c r="LBU224" s="571"/>
      <c r="LBV224" s="571"/>
      <c r="LBW224" s="571"/>
      <c r="LBX224" s="571"/>
      <c r="LBY224" s="571"/>
      <c r="LBZ224" s="571"/>
      <c r="LCA224" s="571"/>
      <c r="LCB224" s="571"/>
      <c r="LCC224" s="571"/>
      <c r="LCD224" s="571"/>
      <c r="LCE224" s="571"/>
      <c r="LCF224" s="571"/>
      <c r="LCG224" s="571"/>
      <c r="LCH224" s="571"/>
      <c r="LCI224" s="571"/>
      <c r="LCJ224" s="571"/>
      <c r="LCK224" s="571"/>
      <c r="LCL224" s="571"/>
      <c r="LCM224" s="571"/>
      <c r="LCN224" s="571"/>
      <c r="LCO224" s="571"/>
      <c r="LCP224" s="571"/>
      <c r="LCQ224" s="571"/>
      <c r="LCR224" s="571"/>
      <c r="LCS224" s="571"/>
      <c r="LCT224" s="571"/>
      <c r="LCU224" s="571"/>
      <c r="LCV224" s="571"/>
      <c r="LCW224" s="571"/>
      <c r="LCX224" s="571"/>
      <c r="LCY224" s="571"/>
      <c r="LCZ224" s="571"/>
      <c r="LDA224" s="571"/>
      <c r="LDB224" s="571"/>
      <c r="LDC224" s="571"/>
      <c r="LDD224" s="571"/>
      <c r="LDE224" s="571"/>
      <c r="LDF224" s="571"/>
      <c r="LDG224" s="571"/>
      <c r="LDH224" s="571"/>
      <c r="LDI224" s="571"/>
      <c r="LDJ224" s="571"/>
      <c r="LDK224" s="571"/>
      <c r="LDL224" s="571"/>
      <c r="LDM224" s="571"/>
      <c r="LDN224" s="571"/>
      <c r="LDO224" s="571"/>
      <c r="LDP224" s="571"/>
      <c r="LDQ224" s="571"/>
      <c r="LDR224" s="571"/>
      <c r="LDS224" s="571"/>
      <c r="LDT224" s="571"/>
      <c r="LDU224" s="571"/>
      <c r="LDV224" s="571"/>
      <c r="LDW224" s="571"/>
      <c r="LDX224" s="571"/>
      <c r="LDY224" s="571"/>
      <c r="LDZ224" s="571"/>
      <c r="LEA224" s="571"/>
      <c r="LEB224" s="571"/>
      <c r="LEC224" s="571"/>
      <c r="LED224" s="571"/>
      <c r="LEE224" s="571"/>
      <c r="LEF224" s="571"/>
      <c r="LEG224" s="571"/>
      <c r="LEH224" s="571"/>
      <c r="LEI224" s="571"/>
      <c r="LEJ224" s="571"/>
      <c r="LEK224" s="571"/>
      <c r="LEL224" s="571"/>
      <c r="LEM224" s="571"/>
      <c r="LEN224" s="571"/>
      <c r="LEO224" s="571"/>
      <c r="LEP224" s="571"/>
      <c r="LEQ224" s="571"/>
      <c r="LER224" s="571"/>
      <c r="LES224" s="571"/>
      <c r="LET224" s="571"/>
      <c r="LEU224" s="571"/>
      <c r="LEV224" s="571"/>
      <c r="LEW224" s="571"/>
      <c r="LEX224" s="571"/>
      <c r="LEY224" s="571"/>
      <c r="LEZ224" s="571"/>
      <c r="LFA224" s="571"/>
      <c r="LFB224" s="571"/>
      <c r="LFC224" s="571"/>
      <c r="LFD224" s="571"/>
      <c r="LFE224" s="571"/>
      <c r="LFF224" s="571"/>
      <c r="LFG224" s="571"/>
      <c r="LFH224" s="571"/>
      <c r="LFI224" s="571"/>
      <c r="LFJ224" s="571"/>
      <c r="LFK224" s="571"/>
      <c r="LFL224" s="571"/>
      <c r="LFM224" s="571"/>
      <c r="LFN224" s="571"/>
      <c r="LFO224" s="571"/>
      <c r="LFP224" s="571"/>
      <c r="LFQ224" s="571"/>
      <c r="LFR224" s="571"/>
      <c r="LFS224" s="571"/>
      <c r="LFT224" s="571"/>
      <c r="LFU224" s="571"/>
      <c r="LFV224" s="571"/>
      <c r="LFW224" s="571"/>
      <c r="LFX224" s="571"/>
      <c r="LFY224" s="571"/>
      <c r="LFZ224" s="571"/>
      <c r="LGA224" s="571"/>
      <c r="LGB224" s="571"/>
      <c r="LGC224" s="571"/>
      <c r="LGD224" s="571"/>
      <c r="LGE224" s="571"/>
      <c r="LGF224" s="571"/>
      <c r="LGG224" s="571"/>
      <c r="LGH224" s="571"/>
      <c r="LGI224" s="571"/>
      <c r="LGJ224" s="571"/>
      <c r="LGK224" s="571"/>
      <c r="LGL224" s="571"/>
      <c r="LGM224" s="571"/>
      <c r="LGN224" s="571"/>
      <c r="LGO224" s="571"/>
      <c r="LGP224" s="571"/>
      <c r="LGQ224" s="571"/>
      <c r="LGR224" s="571"/>
      <c r="LGS224" s="571"/>
      <c r="LGT224" s="571"/>
      <c r="LGU224" s="571"/>
      <c r="LGV224" s="571"/>
      <c r="LGW224" s="571"/>
      <c r="LGX224" s="571"/>
      <c r="LGY224" s="571"/>
      <c r="LGZ224" s="571"/>
      <c r="LHA224" s="571"/>
      <c r="LHB224" s="571"/>
      <c r="LHC224" s="571"/>
      <c r="LHD224" s="571"/>
      <c r="LHE224" s="571"/>
      <c r="LHF224" s="571"/>
      <c r="LHG224" s="571"/>
      <c r="LHH224" s="571"/>
      <c r="LHI224" s="571"/>
      <c r="LHJ224" s="571"/>
      <c r="LHK224" s="571"/>
      <c r="LHL224" s="571"/>
      <c r="LHM224" s="571"/>
      <c r="LHN224" s="571"/>
      <c r="LHO224" s="571"/>
      <c r="LHP224" s="571"/>
      <c r="LHQ224" s="571"/>
      <c r="LHR224" s="571"/>
      <c r="LHS224" s="571"/>
      <c r="LHT224" s="571"/>
      <c r="LHU224" s="571"/>
      <c r="LHV224" s="571"/>
      <c r="LHW224" s="571"/>
      <c r="LHX224" s="571"/>
      <c r="LHY224" s="571"/>
      <c r="LHZ224" s="571"/>
      <c r="LIA224" s="571"/>
      <c r="LIB224" s="571"/>
      <c r="LIC224" s="571"/>
      <c r="LID224" s="571"/>
      <c r="LIE224" s="571"/>
      <c r="LIF224" s="571"/>
      <c r="LIG224" s="571"/>
      <c r="LIH224" s="571"/>
      <c r="LII224" s="571"/>
      <c r="LIJ224" s="571"/>
      <c r="LIK224" s="571"/>
      <c r="LIL224" s="571"/>
      <c r="LIM224" s="571"/>
      <c r="LIN224" s="571"/>
      <c r="LIO224" s="571"/>
      <c r="LIP224" s="571"/>
      <c r="LIQ224" s="571"/>
      <c r="LIR224" s="571"/>
      <c r="LIS224" s="571"/>
      <c r="LIT224" s="571"/>
      <c r="LIU224" s="571"/>
      <c r="LIV224" s="571"/>
      <c r="LIW224" s="571"/>
      <c r="LIX224" s="571"/>
      <c r="LIY224" s="571"/>
      <c r="LIZ224" s="571"/>
      <c r="LJA224" s="571"/>
      <c r="LJB224" s="571"/>
      <c r="LJC224" s="571"/>
      <c r="LJD224" s="571"/>
      <c r="LJE224" s="571"/>
      <c r="LJF224" s="571"/>
      <c r="LJG224" s="571"/>
      <c r="LJH224" s="571"/>
      <c r="LJI224" s="571"/>
      <c r="LJJ224" s="571"/>
      <c r="LJK224" s="571"/>
      <c r="LJL224" s="571"/>
      <c r="LJM224" s="571"/>
      <c r="LJN224" s="571"/>
      <c r="LJO224" s="571"/>
      <c r="LJP224" s="571"/>
      <c r="LJQ224" s="571"/>
      <c r="LJR224" s="571"/>
      <c r="LJS224" s="571"/>
      <c r="LJT224" s="571"/>
      <c r="LJU224" s="571"/>
      <c r="LJV224" s="571"/>
      <c r="LJW224" s="571"/>
      <c r="LJX224" s="571"/>
      <c r="LJY224" s="571"/>
      <c r="LJZ224" s="571"/>
      <c r="LKA224" s="571"/>
      <c r="LKB224" s="571"/>
      <c r="LKC224" s="571"/>
      <c r="LKD224" s="571"/>
      <c r="LKE224" s="571"/>
      <c r="LKF224" s="571"/>
      <c r="LKG224" s="571"/>
      <c r="LKH224" s="571"/>
      <c r="LKI224" s="571"/>
      <c r="LKJ224" s="571"/>
      <c r="LKK224" s="571"/>
      <c r="LKL224" s="571"/>
      <c r="LKM224" s="571"/>
      <c r="LKN224" s="571"/>
      <c r="LKO224" s="571"/>
      <c r="LKP224" s="571"/>
      <c r="LKQ224" s="571"/>
      <c r="LKR224" s="571"/>
      <c r="LKS224" s="571"/>
      <c r="LKT224" s="571"/>
      <c r="LKU224" s="571"/>
      <c r="LKV224" s="571"/>
      <c r="LKW224" s="571"/>
      <c r="LKX224" s="571"/>
      <c r="LKY224" s="571"/>
      <c r="LKZ224" s="571"/>
      <c r="LLA224" s="571"/>
      <c r="LLB224" s="571"/>
      <c r="LLC224" s="571"/>
      <c r="LLD224" s="571"/>
      <c r="LLE224" s="571"/>
      <c r="LLF224" s="571"/>
      <c r="LLG224" s="571"/>
      <c r="LLH224" s="571"/>
      <c r="LLI224" s="571"/>
      <c r="LLJ224" s="571"/>
      <c r="LLK224" s="571"/>
      <c r="LLL224" s="571"/>
      <c r="LLM224" s="571"/>
      <c r="LLN224" s="571"/>
      <c r="LLO224" s="571"/>
      <c r="LLP224" s="571"/>
      <c r="LLQ224" s="571"/>
      <c r="LLR224" s="571"/>
      <c r="LLS224" s="571"/>
      <c r="LLT224" s="571"/>
      <c r="LLU224" s="571"/>
      <c r="LLV224" s="571"/>
      <c r="LLW224" s="571"/>
      <c r="LLX224" s="571"/>
      <c r="LLY224" s="571"/>
      <c r="LLZ224" s="571"/>
      <c r="LMA224" s="571"/>
      <c r="LMB224" s="571"/>
      <c r="LMC224" s="571"/>
      <c r="LMD224" s="571"/>
      <c r="LME224" s="571"/>
      <c r="LMF224" s="571"/>
      <c r="LMG224" s="571"/>
      <c r="LMH224" s="571"/>
      <c r="LMI224" s="571"/>
      <c r="LMJ224" s="571"/>
      <c r="LMK224" s="571"/>
      <c r="LML224" s="571"/>
      <c r="LMM224" s="571"/>
      <c r="LMN224" s="571"/>
      <c r="LMO224" s="571"/>
      <c r="LMP224" s="571"/>
      <c r="LMQ224" s="571"/>
      <c r="LMR224" s="571"/>
      <c r="LMS224" s="571"/>
      <c r="LMT224" s="571"/>
      <c r="LMU224" s="571"/>
      <c r="LMV224" s="571"/>
      <c r="LMW224" s="571"/>
      <c r="LMX224" s="571"/>
      <c r="LMY224" s="571"/>
      <c r="LMZ224" s="571"/>
      <c r="LNA224" s="571"/>
      <c r="LNB224" s="571"/>
      <c r="LNC224" s="571"/>
      <c r="LND224" s="571"/>
      <c r="LNE224" s="571"/>
      <c r="LNF224" s="571"/>
      <c r="LNG224" s="571"/>
      <c r="LNH224" s="571"/>
      <c r="LNI224" s="571"/>
      <c r="LNJ224" s="571"/>
      <c r="LNK224" s="571"/>
      <c r="LNL224" s="571"/>
      <c r="LNM224" s="571"/>
      <c r="LNN224" s="571"/>
      <c r="LNO224" s="571"/>
      <c r="LNP224" s="571"/>
      <c r="LNQ224" s="571"/>
      <c r="LNR224" s="571"/>
      <c r="LNS224" s="571"/>
      <c r="LNT224" s="571"/>
      <c r="LNU224" s="571"/>
      <c r="LNV224" s="571"/>
      <c r="LNW224" s="571"/>
      <c r="LNX224" s="571"/>
      <c r="LNY224" s="571"/>
      <c r="LNZ224" s="571"/>
      <c r="LOA224" s="571"/>
      <c r="LOB224" s="571"/>
      <c r="LOC224" s="571"/>
      <c r="LOD224" s="571"/>
      <c r="LOE224" s="571"/>
      <c r="LOF224" s="571"/>
      <c r="LOG224" s="571"/>
      <c r="LOH224" s="571"/>
      <c r="LOI224" s="571"/>
      <c r="LOJ224" s="571"/>
      <c r="LOK224" s="571"/>
      <c r="LOL224" s="571"/>
      <c r="LOM224" s="571"/>
      <c r="LON224" s="571"/>
      <c r="LOO224" s="571"/>
      <c r="LOP224" s="571"/>
      <c r="LOQ224" s="571"/>
      <c r="LOR224" s="571"/>
      <c r="LOS224" s="571"/>
      <c r="LOT224" s="571"/>
      <c r="LOU224" s="571"/>
      <c r="LOV224" s="571"/>
      <c r="LOW224" s="571"/>
      <c r="LOX224" s="571"/>
      <c r="LOY224" s="571"/>
      <c r="LOZ224" s="571"/>
      <c r="LPA224" s="571"/>
      <c r="LPB224" s="571"/>
      <c r="LPC224" s="571"/>
      <c r="LPD224" s="571"/>
      <c r="LPE224" s="571"/>
      <c r="LPF224" s="571"/>
      <c r="LPG224" s="571"/>
      <c r="LPH224" s="571"/>
      <c r="LPI224" s="571"/>
      <c r="LPJ224" s="571"/>
      <c r="LPK224" s="571"/>
      <c r="LPL224" s="571"/>
      <c r="LPM224" s="571"/>
      <c r="LPN224" s="571"/>
      <c r="LPO224" s="571"/>
      <c r="LPP224" s="571"/>
      <c r="LPQ224" s="571"/>
      <c r="LPR224" s="571"/>
      <c r="LPS224" s="571"/>
      <c r="LPT224" s="571"/>
      <c r="LPU224" s="571"/>
      <c r="LPV224" s="571"/>
      <c r="LPW224" s="571"/>
      <c r="LPX224" s="571"/>
      <c r="LPY224" s="571"/>
      <c r="LPZ224" s="571"/>
      <c r="LQA224" s="571"/>
      <c r="LQB224" s="571"/>
      <c r="LQC224" s="571"/>
      <c r="LQD224" s="571"/>
      <c r="LQE224" s="571"/>
      <c r="LQF224" s="571"/>
      <c r="LQG224" s="571"/>
      <c r="LQH224" s="571"/>
      <c r="LQI224" s="571"/>
      <c r="LQJ224" s="571"/>
      <c r="LQK224" s="571"/>
      <c r="LQL224" s="571"/>
      <c r="LQM224" s="571"/>
      <c r="LQN224" s="571"/>
      <c r="LQO224" s="571"/>
      <c r="LQP224" s="571"/>
      <c r="LQQ224" s="571"/>
      <c r="LQR224" s="571"/>
      <c r="LQS224" s="571"/>
      <c r="LQT224" s="571"/>
      <c r="LQU224" s="571"/>
      <c r="LQV224" s="571"/>
      <c r="LQW224" s="571"/>
      <c r="LQX224" s="571"/>
      <c r="LQY224" s="571"/>
      <c r="LQZ224" s="571"/>
      <c r="LRA224" s="571"/>
      <c r="LRB224" s="571"/>
      <c r="LRC224" s="571"/>
      <c r="LRD224" s="571"/>
      <c r="LRE224" s="571"/>
      <c r="LRF224" s="571"/>
      <c r="LRG224" s="571"/>
      <c r="LRH224" s="571"/>
      <c r="LRI224" s="571"/>
      <c r="LRJ224" s="571"/>
      <c r="LRK224" s="571"/>
      <c r="LRL224" s="571"/>
      <c r="LRM224" s="571"/>
      <c r="LRN224" s="571"/>
      <c r="LRO224" s="571"/>
      <c r="LRP224" s="571"/>
      <c r="LRQ224" s="571"/>
      <c r="LRR224" s="571"/>
      <c r="LRS224" s="571"/>
      <c r="LRT224" s="571"/>
      <c r="LRU224" s="571"/>
      <c r="LRV224" s="571"/>
      <c r="LRW224" s="571"/>
      <c r="LRX224" s="571"/>
      <c r="LRY224" s="571"/>
      <c r="LRZ224" s="571"/>
      <c r="LSA224" s="571"/>
      <c r="LSB224" s="571"/>
      <c r="LSC224" s="571"/>
      <c r="LSD224" s="571"/>
      <c r="LSE224" s="571"/>
      <c r="LSF224" s="571"/>
      <c r="LSG224" s="571"/>
      <c r="LSH224" s="571"/>
      <c r="LSI224" s="571"/>
      <c r="LSJ224" s="571"/>
      <c r="LSK224" s="571"/>
      <c r="LSL224" s="571"/>
      <c r="LSM224" s="571"/>
      <c r="LSN224" s="571"/>
      <c r="LSO224" s="571"/>
      <c r="LSP224" s="571"/>
      <c r="LSQ224" s="571"/>
      <c r="LSR224" s="571"/>
      <c r="LSS224" s="571"/>
      <c r="LST224" s="571"/>
      <c r="LSU224" s="571"/>
      <c r="LSV224" s="571"/>
      <c r="LSW224" s="571"/>
      <c r="LSX224" s="571"/>
      <c r="LSY224" s="571"/>
      <c r="LSZ224" s="571"/>
      <c r="LTA224" s="571"/>
      <c r="LTB224" s="571"/>
      <c r="LTC224" s="571"/>
      <c r="LTD224" s="571"/>
      <c r="LTE224" s="571"/>
      <c r="LTF224" s="571"/>
      <c r="LTG224" s="571"/>
      <c r="LTH224" s="571"/>
      <c r="LTI224" s="571"/>
      <c r="LTJ224" s="571"/>
      <c r="LTK224" s="571"/>
      <c r="LTL224" s="571"/>
      <c r="LTM224" s="571"/>
      <c r="LTN224" s="571"/>
      <c r="LTO224" s="571"/>
      <c r="LTP224" s="571"/>
      <c r="LTQ224" s="571"/>
      <c r="LTR224" s="571"/>
      <c r="LTS224" s="571"/>
      <c r="LTT224" s="571"/>
      <c r="LTU224" s="571"/>
      <c r="LTV224" s="571"/>
      <c r="LTW224" s="571"/>
      <c r="LTX224" s="571"/>
      <c r="LTY224" s="571"/>
      <c r="LTZ224" s="571"/>
      <c r="LUA224" s="571"/>
      <c r="LUB224" s="571"/>
      <c r="LUC224" s="571"/>
      <c r="LUD224" s="571"/>
      <c r="LUE224" s="571"/>
      <c r="LUF224" s="571"/>
      <c r="LUG224" s="571"/>
      <c r="LUH224" s="571"/>
      <c r="LUI224" s="571"/>
      <c r="LUJ224" s="571"/>
      <c r="LUK224" s="571"/>
      <c r="LUL224" s="571"/>
      <c r="LUM224" s="571"/>
      <c r="LUN224" s="571"/>
      <c r="LUO224" s="571"/>
      <c r="LUP224" s="571"/>
      <c r="LUQ224" s="571"/>
      <c r="LUR224" s="571"/>
      <c r="LUS224" s="571"/>
      <c r="LUT224" s="571"/>
      <c r="LUU224" s="571"/>
      <c r="LUV224" s="571"/>
      <c r="LUW224" s="571"/>
      <c r="LUX224" s="571"/>
      <c r="LUY224" s="571"/>
      <c r="LUZ224" s="571"/>
      <c r="LVA224" s="571"/>
      <c r="LVB224" s="571"/>
      <c r="LVC224" s="571"/>
      <c r="LVD224" s="571"/>
      <c r="LVE224" s="571"/>
      <c r="LVF224" s="571"/>
      <c r="LVG224" s="571"/>
      <c r="LVH224" s="571"/>
      <c r="LVI224" s="571"/>
      <c r="LVJ224" s="571"/>
      <c r="LVK224" s="571"/>
      <c r="LVL224" s="571"/>
      <c r="LVM224" s="571"/>
      <c r="LVN224" s="571"/>
      <c r="LVO224" s="571"/>
      <c r="LVP224" s="571"/>
      <c r="LVQ224" s="571"/>
      <c r="LVR224" s="571"/>
      <c r="LVS224" s="571"/>
      <c r="LVT224" s="571"/>
      <c r="LVU224" s="571"/>
      <c r="LVV224" s="571"/>
      <c r="LVW224" s="571"/>
      <c r="LVX224" s="571"/>
      <c r="LVY224" s="571"/>
      <c r="LVZ224" s="571"/>
      <c r="LWA224" s="571"/>
      <c r="LWB224" s="571"/>
      <c r="LWC224" s="571"/>
      <c r="LWD224" s="571"/>
      <c r="LWE224" s="571"/>
      <c r="LWF224" s="571"/>
      <c r="LWG224" s="571"/>
      <c r="LWH224" s="571"/>
      <c r="LWI224" s="571"/>
      <c r="LWJ224" s="571"/>
      <c r="LWK224" s="571"/>
      <c r="LWL224" s="571"/>
      <c r="LWM224" s="571"/>
      <c r="LWN224" s="571"/>
      <c r="LWO224" s="571"/>
      <c r="LWP224" s="571"/>
      <c r="LWQ224" s="571"/>
      <c r="LWR224" s="571"/>
      <c r="LWS224" s="571"/>
      <c r="LWT224" s="571"/>
      <c r="LWU224" s="571"/>
      <c r="LWV224" s="571"/>
      <c r="LWW224" s="571"/>
      <c r="LWX224" s="571"/>
      <c r="LWY224" s="571"/>
      <c r="LWZ224" s="571"/>
      <c r="LXA224" s="571"/>
      <c r="LXB224" s="571"/>
      <c r="LXC224" s="571"/>
      <c r="LXD224" s="571"/>
      <c r="LXE224" s="571"/>
      <c r="LXF224" s="571"/>
      <c r="LXG224" s="571"/>
      <c r="LXH224" s="571"/>
      <c r="LXI224" s="571"/>
      <c r="LXJ224" s="571"/>
      <c r="LXK224" s="571"/>
      <c r="LXL224" s="571"/>
      <c r="LXM224" s="571"/>
      <c r="LXN224" s="571"/>
      <c r="LXO224" s="571"/>
      <c r="LXP224" s="571"/>
      <c r="LXQ224" s="571"/>
      <c r="LXR224" s="571"/>
      <c r="LXS224" s="571"/>
      <c r="LXT224" s="571"/>
      <c r="LXU224" s="571"/>
      <c r="LXV224" s="571"/>
      <c r="LXW224" s="571"/>
      <c r="LXX224" s="571"/>
      <c r="LXY224" s="571"/>
      <c r="LXZ224" s="571"/>
      <c r="LYA224" s="571"/>
      <c r="LYB224" s="571"/>
      <c r="LYC224" s="571"/>
      <c r="LYD224" s="571"/>
      <c r="LYE224" s="571"/>
      <c r="LYF224" s="571"/>
      <c r="LYG224" s="571"/>
      <c r="LYH224" s="571"/>
      <c r="LYI224" s="571"/>
      <c r="LYJ224" s="571"/>
      <c r="LYK224" s="571"/>
      <c r="LYL224" s="571"/>
      <c r="LYM224" s="571"/>
      <c r="LYN224" s="571"/>
      <c r="LYO224" s="571"/>
      <c r="LYP224" s="571"/>
      <c r="LYQ224" s="571"/>
      <c r="LYR224" s="571"/>
      <c r="LYS224" s="571"/>
      <c r="LYT224" s="571"/>
      <c r="LYU224" s="571"/>
      <c r="LYV224" s="571"/>
      <c r="LYW224" s="571"/>
      <c r="LYX224" s="571"/>
      <c r="LYY224" s="571"/>
      <c r="LYZ224" s="571"/>
      <c r="LZA224" s="571"/>
      <c r="LZB224" s="571"/>
      <c r="LZC224" s="571"/>
      <c r="LZD224" s="571"/>
      <c r="LZE224" s="571"/>
      <c r="LZF224" s="571"/>
      <c r="LZG224" s="571"/>
      <c r="LZH224" s="571"/>
      <c r="LZI224" s="571"/>
      <c r="LZJ224" s="571"/>
      <c r="LZK224" s="571"/>
      <c r="LZL224" s="571"/>
      <c r="LZM224" s="571"/>
      <c r="LZN224" s="571"/>
      <c r="LZO224" s="571"/>
      <c r="LZP224" s="571"/>
      <c r="LZQ224" s="571"/>
      <c r="LZR224" s="571"/>
      <c r="LZS224" s="571"/>
      <c r="LZT224" s="571"/>
      <c r="LZU224" s="571"/>
      <c r="LZV224" s="571"/>
      <c r="LZW224" s="571"/>
      <c r="LZX224" s="571"/>
      <c r="LZY224" s="571"/>
      <c r="LZZ224" s="571"/>
      <c r="MAA224" s="571"/>
      <c r="MAB224" s="571"/>
      <c r="MAC224" s="571"/>
      <c r="MAD224" s="571"/>
      <c r="MAE224" s="571"/>
      <c r="MAF224" s="571"/>
      <c r="MAG224" s="571"/>
      <c r="MAH224" s="571"/>
      <c r="MAI224" s="571"/>
      <c r="MAJ224" s="571"/>
      <c r="MAK224" s="571"/>
      <c r="MAL224" s="571"/>
      <c r="MAM224" s="571"/>
      <c r="MAN224" s="571"/>
      <c r="MAO224" s="571"/>
      <c r="MAP224" s="571"/>
      <c r="MAQ224" s="571"/>
      <c r="MAR224" s="571"/>
      <c r="MAS224" s="571"/>
      <c r="MAT224" s="571"/>
      <c r="MAU224" s="571"/>
      <c r="MAV224" s="571"/>
      <c r="MAW224" s="571"/>
      <c r="MAX224" s="571"/>
      <c r="MAY224" s="571"/>
      <c r="MAZ224" s="571"/>
      <c r="MBA224" s="571"/>
      <c r="MBB224" s="571"/>
      <c r="MBC224" s="571"/>
      <c r="MBD224" s="571"/>
      <c r="MBE224" s="571"/>
      <c r="MBF224" s="571"/>
      <c r="MBG224" s="571"/>
      <c r="MBH224" s="571"/>
      <c r="MBI224" s="571"/>
      <c r="MBJ224" s="571"/>
      <c r="MBK224" s="571"/>
      <c r="MBL224" s="571"/>
      <c r="MBM224" s="571"/>
      <c r="MBN224" s="571"/>
      <c r="MBO224" s="571"/>
      <c r="MBP224" s="571"/>
      <c r="MBQ224" s="571"/>
      <c r="MBR224" s="571"/>
      <c r="MBS224" s="571"/>
      <c r="MBT224" s="571"/>
      <c r="MBU224" s="571"/>
      <c r="MBV224" s="571"/>
      <c r="MBW224" s="571"/>
      <c r="MBX224" s="571"/>
      <c r="MBY224" s="571"/>
      <c r="MBZ224" s="571"/>
      <c r="MCA224" s="571"/>
      <c r="MCB224" s="571"/>
      <c r="MCC224" s="571"/>
      <c r="MCD224" s="571"/>
      <c r="MCE224" s="571"/>
      <c r="MCF224" s="571"/>
      <c r="MCG224" s="571"/>
      <c r="MCH224" s="571"/>
      <c r="MCI224" s="571"/>
      <c r="MCJ224" s="571"/>
      <c r="MCK224" s="571"/>
      <c r="MCL224" s="571"/>
      <c r="MCM224" s="571"/>
      <c r="MCN224" s="571"/>
      <c r="MCO224" s="571"/>
      <c r="MCP224" s="571"/>
      <c r="MCQ224" s="571"/>
      <c r="MCR224" s="571"/>
      <c r="MCS224" s="571"/>
      <c r="MCT224" s="571"/>
      <c r="MCU224" s="571"/>
      <c r="MCV224" s="571"/>
      <c r="MCW224" s="571"/>
      <c r="MCX224" s="571"/>
      <c r="MCY224" s="571"/>
      <c r="MCZ224" s="571"/>
      <c r="MDA224" s="571"/>
      <c r="MDB224" s="571"/>
      <c r="MDC224" s="571"/>
      <c r="MDD224" s="571"/>
      <c r="MDE224" s="571"/>
      <c r="MDF224" s="571"/>
      <c r="MDG224" s="571"/>
      <c r="MDH224" s="571"/>
      <c r="MDI224" s="571"/>
      <c r="MDJ224" s="571"/>
      <c r="MDK224" s="571"/>
      <c r="MDL224" s="571"/>
      <c r="MDM224" s="571"/>
      <c r="MDN224" s="571"/>
      <c r="MDO224" s="571"/>
      <c r="MDP224" s="571"/>
      <c r="MDQ224" s="571"/>
      <c r="MDR224" s="571"/>
      <c r="MDS224" s="571"/>
      <c r="MDT224" s="571"/>
      <c r="MDU224" s="571"/>
      <c r="MDV224" s="571"/>
      <c r="MDW224" s="571"/>
      <c r="MDX224" s="571"/>
      <c r="MDY224" s="571"/>
      <c r="MDZ224" s="571"/>
      <c r="MEA224" s="571"/>
      <c r="MEB224" s="571"/>
      <c r="MEC224" s="571"/>
      <c r="MED224" s="571"/>
      <c r="MEE224" s="571"/>
      <c r="MEF224" s="571"/>
      <c r="MEG224" s="571"/>
      <c r="MEH224" s="571"/>
      <c r="MEI224" s="571"/>
      <c r="MEJ224" s="571"/>
      <c r="MEK224" s="571"/>
      <c r="MEL224" s="571"/>
      <c r="MEM224" s="571"/>
      <c r="MEN224" s="571"/>
      <c r="MEO224" s="571"/>
      <c r="MEP224" s="571"/>
      <c r="MEQ224" s="571"/>
      <c r="MER224" s="571"/>
      <c r="MES224" s="571"/>
      <c r="MET224" s="571"/>
      <c r="MEU224" s="571"/>
      <c r="MEV224" s="571"/>
      <c r="MEW224" s="571"/>
      <c r="MEX224" s="571"/>
      <c r="MEY224" s="571"/>
      <c r="MEZ224" s="571"/>
      <c r="MFA224" s="571"/>
      <c r="MFB224" s="571"/>
      <c r="MFC224" s="571"/>
      <c r="MFD224" s="571"/>
      <c r="MFE224" s="571"/>
      <c r="MFF224" s="571"/>
      <c r="MFG224" s="571"/>
      <c r="MFH224" s="571"/>
      <c r="MFI224" s="571"/>
      <c r="MFJ224" s="571"/>
      <c r="MFK224" s="571"/>
      <c r="MFL224" s="571"/>
      <c r="MFM224" s="571"/>
      <c r="MFN224" s="571"/>
      <c r="MFO224" s="571"/>
      <c r="MFP224" s="571"/>
      <c r="MFQ224" s="571"/>
      <c r="MFR224" s="571"/>
      <c r="MFS224" s="571"/>
      <c r="MFT224" s="571"/>
      <c r="MFU224" s="571"/>
      <c r="MFV224" s="571"/>
      <c r="MFW224" s="571"/>
      <c r="MFX224" s="571"/>
      <c r="MFY224" s="571"/>
      <c r="MFZ224" s="571"/>
      <c r="MGA224" s="571"/>
      <c r="MGB224" s="571"/>
      <c r="MGC224" s="571"/>
      <c r="MGD224" s="571"/>
      <c r="MGE224" s="571"/>
      <c r="MGF224" s="571"/>
      <c r="MGG224" s="571"/>
      <c r="MGH224" s="571"/>
      <c r="MGI224" s="571"/>
      <c r="MGJ224" s="571"/>
      <c r="MGK224" s="571"/>
      <c r="MGL224" s="571"/>
      <c r="MGM224" s="571"/>
      <c r="MGN224" s="571"/>
      <c r="MGO224" s="571"/>
      <c r="MGP224" s="571"/>
      <c r="MGQ224" s="571"/>
      <c r="MGR224" s="571"/>
      <c r="MGS224" s="571"/>
      <c r="MGT224" s="571"/>
      <c r="MGU224" s="571"/>
      <c r="MGV224" s="571"/>
      <c r="MGW224" s="571"/>
      <c r="MGX224" s="571"/>
      <c r="MGY224" s="571"/>
      <c r="MGZ224" s="571"/>
      <c r="MHA224" s="571"/>
      <c r="MHB224" s="571"/>
      <c r="MHC224" s="571"/>
      <c r="MHD224" s="571"/>
      <c r="MHE224" s="571"/>
      <c r="MHF224" s="571"/>
      <c r="MHG224" s="571"/>
      <c r="MHH224" s="571"/>
      <c r="MHI224" s="571"/>
      <c r="MHJ224" s="571"/>
      <c r="MHK224" s="571"/>
      <c r="MHL224" s="571"/>
      <c r="MHM224" s="571"/>
      <c r="MHN224" s="571"/>
      <c r="MHO224" s="571"/>
      <c r="MHP224" s="571"/>
      <c r="MHQ224" s="571"/>
      <c r="MHR224" s="571"/>
      <c r="MHS224" s="571"/>
      <c r="MHT224" s="571"/>
      <c r="MHU224" s="571"/>
      <c r="MHV224" s="571"/>
      <c r="MHW224" s="571"/>
      <c r="MHX224" s="571"/>
      <c r="MHY224" s="571"/>
      <c r="MHZ224" s="571"/>
      <c r="MIA224" s="571"/>
      <c r="MIB224" s="571"/>
      <c r="MIC224" s="571"/>
      <c r="MID224" s="571"/>
      <c r="MIE224" s="571"/>
      <c r="MIF224" s="571"/>
      <c r="MIG224" s="571"/>
      <c r="MIH224" s="571"/>
      <c r="MII224" s="571"/>
      <c r="MIJ224" s="571"/>
      <c r="MIK224" s="571"/>
      <c r="MIL224" s="571"/>
      <c r="MIM224" s="571"/>
      <c r="MIN224" s="571"/>
      <c r="MIO224" s="571"/>
      <c r="MIP224" s="571"/>
      <c r="MIQ224" s="571"/>
      <c r="MIR224" s="571"/>
      <c r="MIS224" s="571"/>
      <c r="MIT224" s="571"/>
      <c r="MIU224" s="571"/>
      <c r="MIV224" s="571"/>
      <c r="MIW224" s="571"/>
      <c r="MIX224" s="571"/>
      <c r="MIY224" s="571"/>
      <c r="MIZ224" s="571"/>
      <c r="MJA224" s="571"/>
      <c r="MJB224" s="571"/>
      <c r="MJC224" s="571"/>
      <c r="MJD224" s="571"/>
      <c r="MJE224" s="571"/>
      <c r="MJF224" s="571"/>
      <c r="MJG224" s="571"/>
      <c r="MJH224" s="571"/>
      <c r="MJI224" s="571"/>
      <c r="MJJ224" s="571"/>
      <c r="MJK224" s="571"/>
      <c r="MJL224" s="571"/>
      <c r="MJM224" s="571"/>
      <c r="MJN224" s="571"/>
      <c r="MJO224" s="571"/>
      <c r="MJP224" s="571"/>
      <c r="MJQ224" s="571"/>
      <c r="MJR224" s="571"/>
      <c r="MJS224" s="571"/>
      <c r="MJT224" s="571"/>
      <c r="MJU224" s="571"/>
      <c r="MJV224" s="571"/>
      <c r="MJW224" s="571"/>
      <c r="MJX224" s="571"/>
      <c r="MJY224" s="571"/>
      <c r="MJZ224" s="571"/>
      <c r="MKA224" s="571"/>
      <c r="MKB224" s="571"/>
      <c r="MKC224" s="571"/>
      <c r="MKD224" s="571"/>
      <c r="MKE224" s="571"/>
      <c r="MKF224" s="571"/>
      <c r="MKG224" s="571"/>
      <c r="MKH224" s="571"/>
      <c r="MKI224" s="571"/>
      <c r="MKJ224" s="571"/>
      <c r="MKK224" s="571"/>
      <c r="MKL224" s="571"/>
      <c r="MKM224" s="571"/>
      <c r="MKN224" s="571"/>
      <c r="MKO224" s="571"/>
      <c r="MKP224" s="571"/>
      <c r="MKQ224" s="571"/>
      <c r="MKR224" s="571"/>
      <c r="MKS224" s="571"/>
      <c r="MKT224" s="571"/>
      <c r="MKU224" s="571"/>
      <c r="MKV224" s="571"/>
      <c r="MKW224" s="571"/>
      <c r="MKX224" s="571"/>
      <c r="MKY224" s="571"/>
      <c r="MKZ224" s="571"/>
      <c r="MLA224" s="571"/>
      <c r="MLB224" s="571"/>
      <c r="MLC224" s="571"/>
      <c r="MLD224" s="571"/>
      <c r="MLE224" s="571"/>
      <c r="MLF224" s="571"/>
      <c r="MLG224" s="571"/>
      <c r="MLH224" s="571"/>
      <c r="MLI224" s="571"/>
      <c r="MLJ224" s="571"/>
      <c r="MLK224" s="571"/>
      <c r="MLL224" s="571"/>
      <c r="MLM224" s="571"/>
      <c r="MLN224" s="571"/>
      <c r="MLO224" s="571"/>
      <c r="MLP224" s="571"/>
      <c r="MLQ224" s="571"/>
      <c r="MLR224" s="571"/>
      <c r="MLS224" s="571"/>
      <c r="MLT224" s="571"/>
      <c r="MLU224" s="571"/>
      <c r="MLV224" s="571"/>
      <c r="MLW224" s="571"/>
      <c r="MLX224" s="571"/>
      <c r="MLY224" s="571"/>
      <c r="MLZ224" s="571"/>
      <c r="MMA224" s="571"/>
      <c r="MMB224" s="571"/>
      <c r="MMC224" s="571"/>
      <c r="MMD224" s="571"/>
      <c r="MME224" s="571"/>
      <c r="MMF224" s="571"/>
      <c r="MMG224" s="571"/>
      <c r="MMH224" s="571"/>
      <c r="MMI224" s="571"/>
      <c r="MMJ224" s="571"/>
      <c r="MMK224" s="571"/>
      <c r="MML224" s="571"/>
      <c r="MMM224" s="571"/>
      <c r="MMN224" s="571"/>
      <c r="MMO224" s="571"/>
      <c r="MMP224" s="571"/>
      <c r="MMQ224" s="571"/>
      <c r="MMR224" s="571"/>
      <c r="MMS224" s="571"/>
      <c r="MMT224" s="571"/>
      <c r="MMU224" s="571"/>
      <c r="MMV224" s="571"/>
      <c r="MMW224" s="571"/>
      <c r="MMX224" s="571"/>
      <c r="MMY224" s="571"/>
      <c r="MMZ224" s="571"/>
      <c r="MNA224" s="571"/>
      <c r="MNB224" s="571"/>
      <c r="MNC224" s="571"/>
      <c r="MND224" s="571"/>
      <c r="MNE224" s="571"/>
      <c r="MNF224" s="571"/>
      <c r="MNG224" s="571"/>
      <c r="MNH224" s="571"/>
      <c r="MNI224" s="571"/>
      <c r="MNJ224" s="571"/>
      <c r="MNK224" s="571"/>
      <c r="MNL224" s="571"/>
      <c r="MNM224" s="571"/>
      <c r="MNN224" s="571"/>
      <c r="MNO224" s="571"/>
      <c r="MNP224" s="571"/>
      <c r="MNQ224" s="571"/>
      <c r="MNR224" s="571"/>
      <c r="MNS224" s="571"/>
      <c r="MNT224" s="571"/>
      <c r="MNU224" s="571"/>
      <c r="MNV224" s="571"/>
      <c r="MNW224" s="571"/>
      <c r="MNX224" s="571"/>
      <c r="MNY224" s="571"/>
      <c r="MNZ224" s="571"/>
      <c r="MOA224" s="571"/>
      <c r="MOB224" s="571"/>
      <c r="MOC224" s="571"/>
      <c r="MOD224" s="571"/>
      <c r="MOE224" s="571"/>
      <c r="MOF224" s="571"/>
      <c r="MOG224" s="571"/>
      <c r="MOH224" s="571"/>
      <c r="MOI224" s="571"/>
      <c r="MOJ224" s="571"/>
      <c r="MOK224" s="571"/>
      <c r="MOL224" s="571"/>
      <c r="MOM224" s="571"/>
      <c r="MON224" s="571"/>
      <c r="MOO224" s="571"/>
      <c r="MOP224" s="571"/>
      <c r="MOQ224" s="571"/>
      <c r="MOR224" s="571"/>
      <c r="MOS224" s="571"/>
      <c r="MOT224" s="571"/>
      <c r="MOU224" s="571"/>
      <c r="MOV224" s="571"/>
      <c r="MOW224" s="571"/>
      <c r="MOX224" s="571"/>
      <c r="MOY224" s="571"/>
      <c r="MOZ224" s="571"/>
      <c r="MPA224" s="571"/>
      <c r="MPB224" s="571"/>
      <c r="MPC224" s="571"/>
      <c r="MPD224" s="571"/>
      <c r="MPE224" s="571"/>
      <c r="MPF224" s="571"/>
      <c r="MPG224" s="571"/>
      <c r="MPH224" s="571"/>
      <c r="MPI224" s="571"/>
      <c r="MPJ224" s="571"/>
      <c r="MPK224" s="571"/>
      <c r="MPL224" s="571"/>
      <c r="MPM224" s="571"/>
      <c r="MPN224" s="571"/>
      <c r="MPO224" s="571"/>
      <c r="MPP224" s="571"/>
      <c r="MPQ224" s="571"/>
      <c r="MPR224" s="571"/>
      <c r="MPS224" s="571"/>
      <c r="MPT224" s="571"/>
      <c r="MPU224" s="571"/>
      <c r="MPV224" s="571"/>
      <c r="MPW224" s="571"/>
      <c r="MPX224" s="571"/>
      <c r="MPY224" s="571"/>
      <c r="MPZ224" s="571"/>
      <c r="MQA224" s="571"/>
      <c r="MQB224" s="571"/>
      <c r="MQC224" s="571"/>
      <c r="MQD224" s="571"/>
      <c r="MQE224" s="571"/>
      <c r="MQF224" s="571"/>
      <c r="MQG224" s="571"/>
      <c r="MQH224" s="571"/>
      <c r="MQI224" s="571"/>
      <c r="MQJ224" s="571"/>
      <c r="MQK224" s="571"/>
      <c r="MQL224" s="571"/>
      <c r="MQM224" s="571"/>
      <c r="MQN224" s="571"/>
      <c r="MQO224" s="571"/>
      <c r="MQP224" s="571"/>
      <c r="MQQ224" s="571"/>
      <c r="MQR224" s="571"/>
      <c r="MQS224" s="571"/>
      <c r="MQT224" s="571"/>
      <c r="MQU224" s="571"/>
      <c r="MQV224" s="571"/>
      <c r="MQW224" s="571"/>
      <c r="MQX224" s="571"/>
      <c r="MQY224" s="571"/>
      <c r="MQZ224" s="571"/>
      <c r="MRA224" s="571"/>
      <c r="MRB224" s="571"/>
      <c r="MRC224" s="571"/>
      <c r="MRD224" s="571"/>
      <c r="MRE224" s="571"/>
      <c r="MRF224" s="571"/>
      <c r="MRG224" s="571"/>
      <c r="MRH224" s="571"/>
      <c r="MRI224" s="571"/>
      <c r="MRJ224" s="571"/>
      <c r="MRK224" s="571"/>
      <c r="MRL224" s="571"/>
      <c r="MRM224" s="571"/>
      <c r="MRN224" s="571"/>
      <c r="MRO224" s="571"/>
      <c r="MRP224" s="571"/>
      <c r="MRQ224" s="571"/>
      <c r="MRR224" s="571"/>
      <c r="MRS224" s="571"/>
      <c r="MRT224" s="571"/>
      <c r="MRU224" s="571"/>
      <c r="MRV224" s="571"/>
      <c r="MRW224" s="571"/>
      <c r="MRX224" s="571"/>
      <c r="MRY224" s="571"/>
      <c r="MRZ224" s="571"/>
      <c r="MSA224" s="571"/>
      <c r="MSB224" s="571"/>
      <c r="MSC224" s="571"/>
      <c r="MSD224" s="571"/>
      <c r="MSE224" s="571"/>
      <c r="MSF224" s="571"/>
      <c r="MSG224" s="571"/>
      <c r="MSH224" s="571"/>
      <c r="MSI224" s="571"/>
      <c r="MSJ224" s="571"/>
      <c r="MSK224" s="571"/>
      <c r="MSL224" s="571"/>
      <c r="MSM224" s="571"/>
      <c r="MSN224" s="571"/>
      <c r="MSO224" s="571"/>
      <c r="MSP224" s="571"/>
      <c r="MSQ224" s="571"/>
      <c r="MSR224" s="571"/>
      <c r="MSS224" s="571"/>
      <c r="MST224" s="571"/>
      <c r="MSU224" s="571"/>
      <c r="MSV224" s="571"/>
      <c r="MSW224" s="571"/>
      <c r="MSX224" s="571"/>
      <c r="MSY224" s="571"/>
      <c r="MSZ224" s="571"/>
      <c r="MTA224" s="571"/>
      <c r="MTB224" s="571"/>
      <c r="MTC224" s="571"/>
      <c r="MTD224" s="571"/>
      <c r="MTE224" s="571"/>
      <c r="MTF224" s="571"/>
      <c r="MTG224" s="571"/>
      <c r="MTH224" s="571"/>
      <c r="MTI224" s="571"/>
      <c r="MTJ224" s="571"/>
      <c r="MTK224" s="571"/>
      <c r="MTL224" s="571"/>
      <c r="MTM224" s="571"/>
      <c r="MTN224" s="571"/>
      <c r="MTO224" s="571"/>
      <c r="MTP224" s="571"/>
      <c r="MTQ224" s="571"/>
      <c r="MTR224" s="571"/>
      <c r="MTS224" s="571"/>
      <c r="MTT224" s="571"/>
      <c r="MTU224" s="571"/>
      <c r="MTV224" s="571"/>
      <c r="MTW224" s="571"/>
      <c r="MTX224" s="571"/>
      <c r="MTY224" s="571"/>
      <c r="MTZ224" s="571"/>
      <c r="MUA224" s="571"/>
      <c r="MUB224" s="571"/>
      <c r="MUC224" s="571"/>
      <c r="MUD224" s="571"/>
      <c r="MUE224" s="571"/>
      <c r="MUF224" s="571"/>
      <c r="MUG224" s="571"/>
      <c r="MUH224" s="571"/>
      <c r="MUI224" s="571"/>
      <c r="MUJ224" s="571"/>
      <c r="MUK224" s="571"/>
      <c r="MUL224" s="571"/>
      <c r="MUM224" s="571"/>
      <c r="MUN224" s="571"/>
      <c r="MUO224" s="571"/>
      <c r="MUP224" s="571"/>
      <c r="MUQ224" s="571"/>
      <c r="MUR224" s="571"/>
      <c r="MUS224" s="571"/>
      <c r="MUT224" s="571"/>
      <c r="MUU224" s="571"/>
      <c r="MUV224" s="571"/>
      <c r="MUW224" s="571"/>
      <c r="MUX224" s="571"/>
      <c r="MUY224" s="571"/>
      <c r="MUZ224" s="571"/>
      <c r="MVA224" s="571"/>
      <c r="MVB224" s="571"/>
      <c r="MVC224" s="571"/>
      <c r="MVD224" s="571"/>
      <c r="MVE224" s="571"/>
      <c r="MVF224" s="571"/>
      <c r="MVG224" s="571"/>
      <c r="MVH224" s="571"/>
      <c r="MVI224" s="571"/>
      <c r="MVJ224" s="571"/>
      <c r="MVK224" s="571"/>
      <c r="MVL224" s="571"/>
      <c r="MVM224" s="571"/>
      <c r="MVN224" s="571"/>
      <c r="MVO224" s="571"/>
      <c r="MVP224" s="571"/>
      <c r="MVQ224" s="571"/>
      <c r="MVR224" s="571"/>
      <c r="MVS224" s="571"/>
      <c r="MVT224" s="571"/>
      <c r="MVU224" s="571"/>
      <c r="MVV224" s="571"/>
      <c r="MVW224" s="571"/>
      <c r="MVX224" s="571"/>
      <c r="MVY224" s="571"/>
      <c r="MVZ224" s="571"/>
      <c r="MWA224" s="571"/>
      <c r="MWB224" s="571"/>
      <c r="MWC224" s="571"/>
      <c r="MWD224" s="571"/>
      <c r="MWE224" s="571"/>
      <c r="MWF224" s="571"/>
      <c r="MWG224" s="571"/>
      <c r="MWH224" s="571"/>
      <c r="MWI224" s="571"/>
      <c r="MWJ224" s="571"/>
      <c r="MWK224" s="571"/>
      <c r="MWL224" s="571"/>
      <c r="MWM224" s="571"/>
      <c r="MWN224" s="571"/>
      <c r="MWO224" s="571"/>
      <c r="MWP224" s="571"/>
      <c r="MWQ224" s="571"/>
      <c r="MWR224" s="571"/>
      <c r="MWS224" s="571"/>
      <c r="MWT224" s="571"/>
      <c r="MWU224" s="571"/>
      <c r="MWV224" s="571"/>
      <c r="MWW224" s="571"/>
      <c r="MWX224" s="571"/>
      <c r="MWY224" s="571"/>
      <c r="MWZ224" s="571"/>
      <c r="MXA224" s="571"/>
      <c r="MXB224" s="571"/>
      <c r="MXC224" s="571"/>
      <c r="MXD224" s="571"/>
      <c r="MXE224" s="571"/>
      <c r="MXF224" s="571"/>
      <c r="MXG224" s="571"/>
      <c r="MXH224" s="571"/>
      <c r="MXI224" s="571"/>
      <c r="MXJ224" s="571"/>
      <c r="MXK224" s="571"/>
      <c r="MXL224" s="571"/>
      <c r="MXM224" s="571"/>
      <c r="MXN224" s="571"/>
      <c r="MXO224" s="571"/>
      <c r="MXP224" s="571"/>
      <c r="MXQ224" s="571"/>
      <c r="MXR224" s="571"/>
      <c r="MXS224" s="571"/>
      <c r="MXT224" s="571"/>
      <c r="MXU224" s="571"/>
      <c r="MXV224" s="571"/>
      <c r="MXW224" s="571"/>
      <c r="MXX224" s="571"/>
      <c r="MXY224" s="571"/>
      <c r="MXZ224" s="571"/>
      <c r="MYA224" s="571"/>
      <c r="MYB224" s="571"/>
      <c r="MYC224" s="571"/>
      <c r="MYD224" s="571"/>
      <c r="MYE224" s="571"/>
      <c r="MYF224" s="571"/>
      <c r="MYG224" s="571"/>
      <c r="MYH224" s="571"/>
      <c r="MYI224" s="571"/>
      <c r="MYJ224" s="571"/>
      <c r="MYK224" s="571"/>
      <c r="MYL224" s="571"/>
      <c r="MYM224" s="571"/>
      <c r="MYN224" s="571"/>
      <c r="MYO224" s="571"/>
      <c r="MYP224" s="571"/>
      <c r="MYQ224" s="571"/>
      <c r="MYR224" s="571"/>
      <c r="MYS224" s="571"/>
      <c r="MYT224" s="571"/>
      <c r="MYU224" s="571"/>
      <c r="MYV224" s="571"/>
      <c r="MYW224" s="571"/>
      <c r="MYX224" s="571"/>
      <c r="MYY224" s="571"/>
      <c r="MYZ224" s="571"/>
      <c r="MZA224" s="571"/>
      <c r="MZB224" s="571"/>
      <c r="MZC224" s="571"/>
      <c r="MZD224" s="571"/>
      <c r="MZE224" s="571"/>
      <c r="MZF224" s="571"/>
      <c r="MZG224" s="571"/>
      <c r="MZH224" s="571"/>
      <c r="MZI224" s="571"/>
      <c r="MZJ224" s="571"/>
      <c r="MZK224" s="571"/>
      <c r="MZL224" s="571"/>
      <c r="MZM224" s="571"/>
      <c r="MZN224" s="571"/>
      <c r="MZO224" s="571"/>
      <c r="MZP224" s="571"/>
      <c r="MZQ224" s="571"/>
      <c r="MZR224" s="571"/>
      <c r="MZS224" s="571"/>
      <c r="MZT224" s="571"/>
      <c r="MZU224" s="571"/>
      <c r="MZV224" s="571"/>
      <c r="MZW224" s="571"/>
      <c r="MZX224" s="571"/>
      <c r="MZY224" s="571"/>
      <c r="MZZ224" s="571"/>
      <c r="NAA224" s="571"/>
      <c r="NAB224" s="571"/>
      <c r="NAC224" s="571"/>
      <c r="NAD224" s="571"/>
      <c r="NAE224" s="571"/>
      <c r="NAF224" s="571"/>
      <c r="NAG224" s="571"/>
      <c r="NAH224" s="571"/>
      <c r="NAI224" s="571"/>
      <c r="NAJ224" s="571"/>
      <c r="NAK224" s="571"/>
      <c r="NAL224" s="571"/>
      <c r="NAM224" s="571"/>
      <c r="NAN224" s="571"/>
      <c r="NAO224" s="571"/>
      <c r="NAP224" s="571"/>
      <c r="NAQ224" s="571"/>
      <c r="NAR224" s="571"/>
      <c r="NAS224" s="571"/>
      <c r="NAT224" s="571"/>
      <c r="NAU224" s="571"/>
      <c r="NAV224" s="571"/>
      <c r="NAW224" s="571"/>
      <c r="NAX224" s="571"/>
      <c r="NAY224" s="571"/>
      <c r="NAZ224" s="571"/>
      <c r="NBA224" s="571"/>
      <c r="NBB224" s="571"/>
      <c r="NBC224" s="571"/>
      <c r="NBD224" s="571"/>
      <c r="NBE224" s="571"/>
      <c r="NBF224" s="571"/>
      <c r="NBG224" s="571"/>
      <c r="NBH224" s="571"/>
      <c r="NBI224" s="571"/>
      <c r="NBJ224" s="571"/>
      <c r="NBK224" s="571"/>
      <c r="NBL224" s="571"/>
      <c r="NBM224" s="571"/>
      <c r="NBN224" s="571"/>
      <c r="NBO224" s="571"/>
      <c r="NBP224" s="571"/>
      <c r="NBQ224" s="571"/>
      <c r="NBR224" s="571"/>
      <c r="NBS224" s="571"/>
      <c r="NBT224" s="571"/>
      <c r="NBU224" s="571"/>
      <c r="NBV224" s="571"/>
      <c r="NBW224" s="571"/>
      <c r="NBX224" s="571"/>
      <c r="NBY224" s="571"/>
      <c r="NBZ224" s="571"/>
      <c r="NCA224" s="571"/>
      <c r="NCB224" s="571"/>
      <c r="NCC224" s="571"/>
      <c r="NCD224" s="571"/>
      <c r="NCE224" s="571"/>
      <c r="NCF224" s="571"/>
      <c r="NCG224" s="571"/>
      <c r="NCH224" s="571"/>
      <c r="NCI224" s="571"/>
      <c r="NCJ224" s="571"/>
      <c r="NCK224" s="571"/>
      <c r="NCL224" s="571"/>
      <c r="NCM224" s="571"/>
      <c r="NCN224" s="571"/>
      <c r="NCO224" s="571"/>
      <c r="NCP224" s="571"/>
      <c r="NCQ224" s="571"/>
      <c r="NCR224" s="571"/>
      <c r="NCS224" s="571"/>
      <c r="NCT224" s="571"/>
      <c r="NCU224" s="571"/>
      <c r="NCV224" s="571"/>
      <c r="NCW224" s="571"/>
      <c r="NCX224" s="571"/>
      <c r="NCY224" s="571"/>
      <c r="NCZ224" s="571"/>
      <c r="NDA224" s="571"/>
      <c r="NDB224" s="571"/>
      <c r="NDC224" s="571"/>
      <c r="NDD224" s="571"/>
      <c r="NDE224" s="571"/>
      <c r="NDF224" s="571"/>
      <c r="NDG224" s="571"/>
      <c r="NDH224" s="571"/>
      <c r="NDI224" s="571"/>
      <c r="NDJ224" s="571"/>
      <c r="NDK224" s="571"/>
      <c r="NDL224" s="571"/>
      <c r="NDM224" s="571"/>
      <c r="NDN224" s="571"/>
      <c r="NDO224" s="571"/>
      <c r="NDP224" s="571"/>
      <c r="NDQ224" s="571"/>
      <c r="NDR224" s="571"/>
      <c r="NDS224" s="571"/>
      <c r="NDT224" s="571"/>
      <c r="NDU224" s="571"/>
      <c r="NDV224" s="571"/>
      <c r="NDW224" s="571"/>
      <c r="NDX224" s="571"/>
      <c r="NDY224" s="571"/>
      <c r="NDZ224" s="571"/>
      <c r="NEA224" s="571"/>
      <c r="NEB224" s="571"/>
      <c r="NEC224" s="571"/>
      <c r="NED224" s="571"/>
      <c r="NEE224" s="571"/>
      <c r="NEF224" s="571"/>
      <c r="NEG224" s="571"/>
      <c r="NEH224" s="571"/>
      <c r="NEI224" s="571"/>
      <c r="NEJ224" s="571"/>
      <c r="NEK224" s="571"/>
      <c r="NEL224" s="571"/>
      <c r="NEM224" s="571"/>
      <c r="NEN224" s="571"/>
      <c r="NEO224" s="571"/>
      <c r="NEP224" s="571"/>
      <c r="NEQ224" s="571"/>
      <c r="NER224" s="571"/>
      <c r="NES224" s="571"/>
      <c r="NET224" s="571"/>
      <c r="NEU224" s="571"/>
      <c r="NEV224" s="571"/>
      <c r="NEW224" s="571"/>
      <c r="NEX224" s="571"/>
      <c r="NEY224" s="571"/>
      <c r="NEZ224" s="571"/>
      <c r="NFA224" s="571"/>
      <c r="NFB224" s="571"/>
      <c r="NFC224" s="571"/>
      <c r="NFD224" s="571"/>
      <c r="NFE224" s="571"/>
      <c r="NFF224" s="571"/>
      <c r="NFG224" s="571"/>
      <c r="NFH224" s="571"/>
      <c r="NFI224" s="571"/>
      <c r="NFJ224" s="571"/>
      <c r="NFK224" s="571"/>
      <c r="NFL224" s="571"/>
      <c r="NFM224" s="571"/>
      <c r="NFN224" s="571"/>
      <c r="NFO224" s="571"/>
      <c r="NFP224" s="571"/>
      <c r="NFQ224" s="571"/>
      <c r="NFR224" s="571"/>
      <c r="NFS224" s="571"/>
      <c r="NFT224" s="571"/>
      <c r="NFU224" s="571"/>
      <c r="NFV224" s="571"/>
      <c r="NFW224" s="571"/>
      <c r="NFX224" s="571"/>
      <c r="NFY224" s="571"/>
      <c r="NFZ224" s="571"/>
      <c r="NGA224" s="571"/>
      <c r="NGB224" s="571"/>
      <c r="NGC224" s="571"/>
      <c r="NGD224" s="571"/>
      <c r="NGE224" s="571"/>
      <c r="NGF224" s="571"/>
      <c r="NGG224" s="571"/>
      <c r="NGH224" s="571"/>
      <c r="NGI224" s="571"/>
      <c r="NGJ224" s="571"/>
      <c r="NGK224" s="571"/>
      <c r="NGL224" s="571"/>
      <c r="NGM224" s="571"/>
      <c r="NGN224" s="571"/>
      <c r="NGO224" s="571"/>
      <c r="NGP224" s="571"/>
      <c r="NGQ224" s="571"/>
      <c r="NGR224" s="571"/>
      <c r="NGS224" s="571"/>
      <c r="NGT224" s="571"/>
      <c r="NGU224" s="571"/>
      <c r="NGV224" s="571"/>
      <c r="NGW224" s="571"/>
      <c r="NGX224" s="571"/>
      <c r="NGY224" s="571"/>
      <c r="NGZ224" s="571"/>
      <c r="NHA224" s="571"/>
      <c r="NHB224" s="571"/>
      <c r="NHC224" s="571"/>
      <c r="NHD224" s="571"/>
      <c r="NHE224" s="571"/>
      <c r="NHF224" s="571"/>
      <c r="NHG224" s="571"/>
      <c r="NHH224" s="571"/>
      <c r="NHI224" s="571"/>
      <c r="NHJ224" s="571"/>
      <c r="NHK224" s="571"/>
      <c r="NHL224" s="571"/>
      <c r="NHM224" s="571"/>
      <c r="NHN224" s="571"/>
      <c r="NHO224" s="571"/>
      <c r="NHP224" s="571"/>
      <c r="NHQ224" s="571"/>
      <c r="NHR224" s="571"/>
      <c r="NHS224" s="571"/>
      <c r="NHT224" s="571"/>
      <c r="NHU224" s="571"/>
      <c r="NHV224" s="571"/>
      <c r="NHW224" s="571"/>
      <c r="NHX224" s="571"/>
      <c r="NHY224" s="571"/>
      <c r="NHZ224" s="571"/>
      <c r="NIA224" s="571"/>
      <c r="NIB224" s="571"/>
      <c r="NIC224" s="571"/>
      <c r="NID224" s="571"/>
      <c r="NIE224" s="571"/>
      <c r="NIF224" s="571"/>
      <c r="NIG224" s="571"/>
      <c r="NIH224" s="571"/>
      <c r="NII224" s="571"/>
      <c r="NIJ224" s="571"/>
      <c r="NIK224" s="571"/>
      <c r="NIL224" s="571"/>
      <c r="NIM224" s="571"/>
      <c r="NIN224" s="571"/>
      <c r="NIO224" s="571"/>
      <c r="NIP224" s="571"/>
      <c r="NIQ224" s="571"/>
      <c r="NIR224" s="571"/>
      <c r="NIS224" s="571"/>
      <c r="NIT224" s="571"/>
      <c r="NIU224" s="571"/>
      <c r="NIV224" s="571"/>
      <c r="NIW224" s="571"/>
      <c r="NIX224" s="571"/>
      <c r="NIY224" s="571"/>
      <c r="NIZ224" s="571"/>
      <c r="NJA224" s="571"/>
      <c r="NJB224" s="571"/>
      <c r="NJC224" s="571"/>
      <c r="NJD224" s="571"/>
      <c r="NJE224" s="571"/>
      <c r="NJF224" s="571"/>
      <c r="NJG224" s="571"/>
      <c r="NJH224" s="571"/>
      <c r="NJI224" s="571"/>
      <c r="NJJ224" s="571"/>
      <c r="NJK224" s="571"/>
      <c r="NJL224" s="571"/>
      <c r="NJM224" s="571"/>
      <c r="NJN224" s="571"/>
      <c r="NJO224" s="571"/>
      <c r="NJP224" s="571"/>
      <c r="NJQ224" s="571"/>
      <c r="NJR224" s="571"/>
      <c r="NJS224" s="571"/>
      <c r="NJT224" s="571"/>
      <c r="NJU224" s="571"/>
      <c r="NJV224" s="571"/>
      <c r="NJW224" s="571"/>
      <c r="NJX224" s="571"/>
      <c r="NJY224" s="571"/>
      <c r="NJZ224" s="571"/>
      <c r="NKA224" s="571"/>
      <c r="NKB224" s="571"/>
      <c r="NKC224" s="571"/>
      <c r="NKD224" s="571"/>
      <c r="NKE224" s="571"/>
      <c r="NKF224" s="571"/>
      <c r="NKG224" s="571"/>
      <c r="NKH224" s="571"/>
      <c r="NKI224" s="571"/>
      <c r="NKJ224" s="571"/>
      <c r="NKK224" s="571"/>
      <c r="NKL224" s="571"/>
      <c r="NKM224" s="571"/>
      <c r="NKN224" s="571"/>
      <c r="NKO224" s="571"/>
      <c r="NKP224" s="571"/>
      <c r="NKQ224" s="571"/>
      <c r="NKR224" s="571"/>
      <c r="NKS224" s="571"/>
      <c r="NKT224" s="571"/>
      <c r="NKU224" s="571"/>
      <c r="NKV224" s="571"/>
      <c r="NKW224" s="571"/>
      <c r="NKX224" s="571"/>
      <c r="NKY224" s="571"/>
      <c r="NKZ224" s="571"/>
      <c r="NLA224" s="571"/>
      <c r="NLB224" s="571"/>
      <c r="NLC224" s="571"/>
      <c r="NLD224" s="571"/>
      <c r="NLE224" s="571"/>
      <c r="NLF224" s="571"/>
      <c r="NLG224" s="571"/>
      <c r="NLH224" s="571"/>
      <c r="NLI224" s="571"/>
      <c r="NLJ224" s="571"/>
      <c r="NLK224" s="571"/>
      <c r="NLL224" s="571"/>
      <c r="NLM224" s="571"/>
      <c r="NLN224" s="571"/>
      <c r="NLO224" s="571"/>
      <c r="NLP224" s="571"/>
      <c r="NLQ224" s="571"/>
      <c r="NLR224" s="571"/>
      <c r="NLS224" s="571"/>
      <c r="NLT224" s="571"/>
      <c r="NLU224" s="571"/>
      <c r="NLV224" s="571"/>
      <c r="NLW224" s="571"/>
      <c r="NLX224" s="571"/>
      <c r="NLY224" s="571"/>
      <c r="NLZ224" s="571"/>
      <c r="NMA224" s="571"/>
      <c r="NMB224" s="571"/>
      <c r="NMC224" s="571"/>
      <c r="NMD224" s="571"/>
      <c r="NME224" s="571"/>
      <c r="NMF224" s="571"/>
      <c r="NMG224" s="571"/>
      <c r="NMH224" s="571"/>
      <c r="NMI224" s="571"/>
      <c r="NMJ224" s="571"/>
      <c r="NMK224" s="571"/>
      <c r="NML224" s="571"/>
      <c r="NMM224" s="571"/>
      <c r="NMN224" s="571"/>
      <c r="NMO224" s="571"/>
      <c r="NMP224" s="571"/>
      <c r="NMQ224" s="571"/>
      <c r="NMR224" s="571"/>
      <c r="NMS224" s="571"/>
      <c r="NMT224" s="571"/>
      <c r="NMU224" s="571"/>
      <c r="NMV224" s="571"/>
      <c r="NMW224" s="571"/>
      <c r="NMX224" s="571"/>
      <c r="NMY224" s="571"/>
      <c r="NMZ224" s="571"/>
      <c r="NNA224" s="571"/>
      <c r="NNB224" s="571"/>
      <c r="NNC224" s="571"/>
      <c r="NND224" s="571"/>
      <c r="NNE224" s="571"/>
      <c r="NNF224" s="571"/>
      <c r="NNG224" s="571"/>
      <c r="NNH224" s="571"/>
      <c r="NNI224" s="571"/>
      <c r="NNJ224" s="571"/>
      <c r="NNK224" s="571"/>
      <c r="NNL224" s="571"/>
      <c r="NNM224" s="571"/>
      <c r="NNN224" s="571"/>
      <c r="NNO224" s="571"/>
      <c r="NNP224" s="571"/>
      <c r="NNQ224" s="571"/>
      <c r="NNR224" s="571"/>
      <c r="NNS224" s="571"/>
      <c r="NNT224" s="571"/>
      <c r="NNU224" s="571"/>
      <c r="NNV224" s="571"/>
      <c r="NNW224" s="571"/>
      <c r="NNX224" s="571"/>
      <c r="NNY224" s="571"/>
      <c r="NNZ224" s="571"/>
      <c r="NOA224" s="571"/>
      <c r="NOB224" s="571"/>
      <c r="NOC224" s="571"/>
      <c r="NOD224" s="571"/>
      <c r="NOE224" s="571"/>
      <c r="NOF224" s="571"/>
      <c r="NOG224" s="571"/>
      <c r="NOH224" s="571"/>
      <c r="NOI224" s="571"/>
      <c r="NOJ224" s="571"/>
      <c r="NOK224" s="571"/>
      <c r="NOL224" s="571"/>
      <c r="NOM224" s="571"/>
      <c r="NON224" s="571"/>
      <c r="NOO224" s="571"/>
      <c r="NOP224" s="571"/>
      <c r="NOQ224" s="571"/>
      <c r="NOR224" s="571"/>
      <c r="NOS224" s="571"/>
      <c r="NOT224" s="571"/>
      <c r="NOU224" s="571"/>
      <c r="NOV224" s="571"/>
      <c r="NOW224" s="571"/>
      <c r="NOX224" s="571"/>
      <c r="NOY224" s="571"/>
      <c r="NOZ224" s="571"/>
      <c r="NPA224" s="571"/>
      <c r="NPB224" s="571"/>
      <c r="NPC224" s="571"/>
      <c r="NPD224" s="571"/>
      <c r="NPE224" s="571"/>
      <c r="NPF224" s="571"/>
      <c r="NPG224" s="571"/>
      <c r="NPH224" s="571"/>
      <c r="NPI224" s="571"/>
      <c r="NPJ224" s="571"/>
      <c r="NPK224" s="571"/>
      <c r="NPL224" s="571"/>
      <c r="NPM224" s="571"/>
      <c r="NPN224" s="571"/>
      <c r="NPO224" s="571"/>
      <c r="NPP224" s="571"/>
      <c r="NPQ224" s="571"/>
      <c r="NPR224" s="571"/>
      <c r="NPS224" s="571"/>
      <c r="NPT224" s="571"/>
      <c r="NPU224" s="571"/>
      <c r="NPV224" s="571"/>
      <c r="NPW224" s="571"/>
      <c r="NPX224" s="571"/>
      <c r="NPY224" s="571"/>
      <c r="NPZ224" s="571"/>
      <c r="NQA224" s="571"/>
      <c r="NQB224" s="571"/>
      <c r="NQC224" s="571"/>
      <c r="NQD224" s="571"/>
      <c r="NQE224" s="571"/>
      <c r="NQF224" s="571"/>
      <c r="NQG224" s="571"/>
      <c r="NQH224" s="571"/>
      <c r="NQI224" s="571"/>
      <c r="NQJ224" s="571"/>
      <c r="NQK224" s="571"/>
      <c r="NQL224" s="571"/>
      <c r="NQM224" s="571"/>
      <c r="NQN224" s="571"/>
      <c r="NQO224" s="571"/>
      <c r="NQP224" s="571"/>
      <c r="NQQ224" s="571"/>
      <c r="NQR224" s="571"/>
      <c r="NQS224" s="571"/>
      <c r="NQT224" s="571"/>
      <c r="NQU224" s="571"/>
      <c r="NQV224" s="571"/>
      <c r="NQW224" s="571"/>
      <c r="NQX224" s="571"/>
      <c r="NQY224" s="571"/>
      <c r="NQZ224" s="571"/>
      <c r="NRA224" s="571"/>
      <c r="NRB224" s="571"/>
      <c r="NRC224" s="571"/>
      <c r="NRD224" s="571"/>
      <c r="NRE224" s="571"/>
      <c r="NRF224" s="571"/>
      <c r="NRG224" s="571"/>
      <c r="NRH224" s="571"/>
      <c r="NRI224" s="571"/>
      <c r="NRJ224" s="571"/>
      <c r="NRK224" s="571"/>
      <c r="NRL224" s="571"/>
      <c r="NRM224" s="571"/>
      <c r="NRN224" s="571"/>
      <c r="NRO224" s="571"/>
      <c r="NRP224" s="571"/>
      <c r="NRQ224" s="571"/>
      <c r="NRR224" s="571"/>
      <c r="NRS224" s="571"/>
      <c r="NRT224" s="571"/>
      <c r="NRU224" s="571"/>
      <c r="NRV224" s="571"/>
      <c r="NRW224" s="571"/>
      <c r="NRX224" s="571"/>
      <c r="NRY224" s="571"/>
      <c r="NRZ224" s="571"/>
      <c r="NSA224" s="571"/>
      <c r="NSB224" s="571"/>
      <c r="NSC224" s="571"/>
      <c r="NSD224" s="571"/>
      <c r="NSE224" s="571"/>
      <c r="NSF224" s="571"/>
      <c r="NSG224" s="571"/>
      <c r="NSH224" s="571"/>
      <c r="NSI224" s="571"/>
      <c r="NSJ224" s="571"/>
      <c r="NSK224" s="571"/>
      <c r="NSL224" s="571"/>
      <c r="NSM224" s="571"/>
      <c r="NSN224" s="571"/>
      <c r="NSO224" s="571"/>
      <c r="NSP224" s="571"/>
      <c r="NSQ224" s="571"/>
      <c r="NSR224" s="571"/>
      <c r="NSS224" s="571"/>
      <c r="NST224" s="571"/>
      <c r="NSU224" s="571"/>
      <c r="NSV224" s="571"/>
      <c r="NSW224" s="571"/>
      <c r="NSX224" s="571"/>
      <c r="NSY224" s="571"/>
      <c r="NSZ224" s="571"/>
      <c r="NTA224" s="571"/>
      <c r="NTB224" s="571"/>
      <c r="NTC224" s="571"/>
      <c r="NTD224" s="571"/>
      <c r="NTE224" s="571"/>
      <c r="NTF224" s="571"/>
      <c r="NTG224" s="571"/>
      <c r="NTH224" s="571"/>
      <c r="NTI224" s="571"/>
      <c r="NTJ224" s="571"/>
      <c r="NTK224" s="571"/>
      <c r="NTL224" s="571"/>
      <c r="NTM224" s="571"/>
      <c r="NTN224" s="571"/>
      <c r="NTO224" s="571"/>
      <c r="NTP224" s="571"/>
      <c r="NTQ224" s="571"/>
      <c r="NTR224" s="571"/>
      <c r="NTS224" s="571"/>
      <c r="NTT224" s="571"/>
      <c r="NTU224" s="571"/>
      <c r="NTV224" s="571"/>
      <c r="NTW224" s="571"/>
      <c r="NTX224" s="571"/>
      <c r="NTY224" s="571"/>
      <c r="NTZ224" s="571"/>
      <c r="NUA224" s="571"/>
      <c r="NUB224" s="571"/>
      <c r="NUC224" s="571"/>
      <c r="NUD224" s="571"/>
      <c r="NUE224" s="571"/>
      <c r="NUF224" s="571"/>
      <c r="NUG224" s="571"/>
      <c r="NUH224" s="571"/>
      <c r="NUI224" s="571"/>
      <c r="NUJ224" s="571"/>
      <c r="NUK224" s="571"/>
      <c r="NUL224" s="571"/>
      <c r="NUM224" s="571"/>
      <c r="NUN224" s="571"/>
      <c r="NUO224" s="571"/>
      <c r="NUP224" s="571"/>
      <c r="NUQ224" s="571"/>
      <c r="NUR224" s="571"/>
      <c r="NUS224" s="571"/>
      <c r="NUT224" s="571"/>
      <c r="NUU224" s="571"/>
      <c r="NUV224" s="571"/>
      <c r="NUW224" s="571"/>
      <c r="NUX224" s="571"/>
      <c r="NUY224" s="571"/>
      <c r="NUZ224" s="571"/>
      <c r="NVA224" s="571"/>
      <c r="NVB224" s="571"/>
      <c r="NVC224" s="571"/>
      <c r="NVD224" s="571"/>
      <c r="NVE224" s="571"/>
      <c r="NVF224" s="571"/>
      <c r="NVG224" s="571"/>
      <c r="NVH224" s="571"/>
      <c r="NVI224" s="571"/>
      <c r="NVJ224" s="571"/>
      <c r="NVK224" s="571"/>
      <c r="NVL224" s="571"/>
      <c r="NVM224" s="571"/>
      <c r="NVN224" s="571"/>
      <c r="NVO224" s="571"/>
      <c r="NVP224" s="571"/>
      <c r="NVQ224" s="571"/>
      <c r="NVR224" s="571"/>
      <c r="NVS224" s="571"/>
      <c r="NVT224" s="571"/>
      <c r="NVU224" s="571"/>
      <c r="NVV224" s="571"/>
      <c r="NVW224" s="571"/>
      <c r="NVX224" s="571"/>
      <c r="NVY224" s="571"/>
      <c r="NVZ224" s="571"/>
      <c r="NWA224" s="571"/>
      <c r="NWB224" s="571"/>
      <c r="NWC224" s="571"/>
      <c r="NWD224" s="571"/>
      <c r="NWE224" s="571"/>
      <c r="NWF224" s="571"/>
      <c r="NWG224" s="571"/>
      <c r="NWH224" s="571"/>
      <c r="NWI224" s="571"/>
      <c r="NWJ224" s="571"/>
      <c r="NWK224" s="571"/>
      <c r="NWL224" s="571"/>
      <c r="NWM224" s="571"/>
      <c r="NWN224" s="571"/>
      <c r="NWO224" s="571"/>
      <c r="NWP224" s="571"/>
      <c r="NWQ224" s="571"/>
      <c r="NWR224" s="571"/>
      <c r="NWS224" s="571"/>
      <c r="NWT224" s="571"/>
      <c r="NWU224" s="571"/>
      <c r="NWV224" s="571"/>
      <c r="NWW224" s="571"/>
      <c r="NWX224" s="571"/>
      <c r="NWY224" s="571"/>
      <c r="NWZ224" s="571"/>
      <c r="NXA224" s="571"/>
      <c r="NXB224" s="571"/>
      <c r="NXC224" s="571"/>
      <c r="NXD224" s="571"/>
      <c r="NXE224" s="571"/>
      <c r="NXF224" s="571"/>
      <c r="NXG224" s="571"/>
      <c r="NXH224" s="571"/>
      <c r="NXI224" s="571"/>
      <c r="NXJ224" s="571"/>
      <c r="NXK224" s="571"/>
      <c r="NXL224" s="571"/>
      <c r="NXM224" s="571"/>
      <c r="NXN224" s="571"/>
      <c r="NXO224" s="571"/>
      <c r="NXP224" s="571"/>
      <c r="NXQ224" s="571"/>
      <c r="NXR224" s="571"/>
      <c r="NXS224" s="571"/>
      <c r="NXT224" s="571"/>
      <c r="NXU224" s="571"/>
      <c r="NXV224" s="571"/>
      <c r="NXW224" s="571"/>
      <c r="NXX224" s="571"/>
      <c r="NXY224" s="571"/>
      <c r="NXZ224" s="571"/>
      <c r="NYA224" s="571"/>
      <c r="NYB224" s="571"/>
      <c r="NYC224" s="571"/>
      <c r="NYD224" s="571"/>
      <c r="NYE224" s="571"/>
      <c r="NYF224" s="571"/>
      <c r="NYG224" s="571"/>
      <c r="NYH224" s="571"/>
      <c r="NYI224" s="571"/>
      <c r="NYJ224" s="571"/>
      <c r="NYK224" s="571"/>
      <c r="NYL224" s="571"/>
      <c r="NYM224" s="571"/>
      <c r="NYN224" s="571"/>
      <c r="NYO224" s="571"/>
      <c r="NYP224" s="571"/>
      <c r="NYQ224" s="571"/>
      <c r="NYR224" s="571"/>
      <c r="NYS224" s="571"/>
      <c r="NYT224" s="571"/>
      <c r="NYU224" s="571"/>
      <c r="NYV224" s="571"/>
      <c r="NYW224" s="571"/>
      <c r="NYX224" s="571"/>
      <c r="NYY224" s="571"/>
      <c r="NYZ224" s="571"/>
      <c r="NZA224" s="571"/>
      <c r="NZB224" s="571"/>
      <c r="NZC224" s="571"/>
      <c r="NZD224" s="571"/>
      <c r="NZE224" s="571"/>
      <c r="NZF224" s="571"/>
      <c r="NZG224" s="571"/>
      <c r="NZH224" s="571"/>
      <c r="NZI224" s="571"/>
      <c r="NZJ224" s="571"/>
      <c r="NZK224" s="571"/>
      <c r="NZL224" s="571"/>
      <c r="NZM224" s="571"/>
      <c r="NZN224" s="571"/>
      <c r="NZO224" s="571"/>
      <c r="NZP224" s="571"/>
      <c r="NZQ224" s="571"/>
      <c r="NZR224" s="571"/>
      <c r="NZS224" s="571"/>
      <c r="NZT224" s="571"/>
      <c r="NZU224" s="571"/>
      <c r="NZV224" s="571"/>
      <c r="NZW224" s="571"/>
      <c r="NZX224" s="571"/>
      <c r="NZY224" s="571"/>
      <c r="NZZ224" s="571"/>
      <c r="OAA224" s="571"/>
      <c r="OAB224" s="571"/>
      <c r="OAC224" s="571"/>
      <c r="OAD224" s="571"/>
      <c r="OAE224" s="571"/>
      <c r="OAF224" s="571"/>
      <c r="OAG224" s="571"/>
      <c r="OAH224" s="571"/>
      <c r="OAI224" s="571"/>
      <c r="OAJ224" s="571"/>
      <c r="OAK224" s="571"/>
      <c r="OAL224" s="571"/>
      <c r="OAM224" s="571"/>
      <c r="OAN224" s="571"/>
      <c r="OAO224" s="571"/>
      <c r="OAP224" s="571"/>
      <c r="OAQ224" s="571"/>
      <c r="OAR224" s="571"/>
      <c r="OAS224" s="571"/>
      <c r="OAT224" s="571"/>
      <c r="OAU224" s="571"/>
      <c r="OAV224" s="571"/>
      <c r="OAW224" s="571"/>
      <c r="OAX224" s="571"/>
      <c r="OAY224" s="571"/>
      <c r="OAZ224" s="571"/>
      <c r="OBA224" s="571"/>
      <c r="OBB224" s="571"/>
      <c r="OBC224" s="571"/>
      <c r="OBD224" s="571"/>
      <c r="OBE224" s="571"/>
      <c r="OBF224" s="571"/>
      <c r="OBG224" s="571"/>
      <c r="OBH224" s="571"/>
      <c r="OBI224" s="571"/>
      <c r="OBJ224" s="571"/>
      <c r="OBK224" s="571"/>
      <c r="OBL224" s="571"/>
      <c r="OBM224" s="571"/>
      <c r="OBN224" s="571"/>
      <c r="OBO224" s="571"/>
      <c r="OBP224" s="571"/>
      <c r="OBQ224" s="571"/>
      <c r="OBR224" s="571"/>
      <c r="OBS224" s="571"/>
      <c r="OBT224" s="571"/>
      <c r="OBU224" s="571"/>
      <c r="OBV224" s="571"/>
      <c r="OBW224" s="571"/>
      <c r="OBX224" s="571"/>
      <c r="OBY224" s="571"/>
      <c r="OBZ224" s="571"/>
      <c r="OCA224" s="571"/>
      <c r="OCB224" s="571"/>
      <c r="OCC224" s="571"/>
      <c r="OCD224" s="571"/>
      <c r="OCE224" s="571"/>
      <c r="OCF224" s="571"/>
      <c r="OCG224" s="571"/>
      <c r="OCH224" s="571"/>
      <c r="OCI224" s="571"/>
      <c r="OCJ224" s="571"/>
      <c r="OCK224" s="571"/>
      <c r="OCL224" s="571"/>
      <c r="OCM224" s="571"/>
      <c r="OCN224" s="571"/>
      <c r="OCO224" s="571"/>
      <c r="OCP224" s="571"/>
      <c r="OCQ224" s="571"/>
      <c r="OCR224" s="571"/>
      <c r="OCS224" s="571"/>
      <c r="OCT224" s="571"/>
      <c r="OCU224" s="571"/>
      <c r="OCV224" s="571"/>
      <c r="OCW224" s="571"/>
      <c r="OCX224" s="571"/>
      <c r="OCY224" s="571"/>
      <c r="OCZ224" s="571"/>
      <c r="ODA224" s="571"/>
      <c r="ODB224" s="571"/>
      <c r="ODC224" s="571"/>
      <c r="ODD224" s="571"/>
      <c r="ODE224" s="571"/>
      <c r="ODF224" s="571"/>
      <c r="ODG224" s="571"/>
      <c r="ODH224" s="571"/>
      <c r="ODI224" s="571"/>
      <c r="ODJ224" s="571"/>
      <c r="ODK224" s="571"/>
      <c r="ODL224" s="571"/>
      <c r="ODM224" s="571"/>
      <c r="ODN224" s="571"/>
      <c r="ODO224" s="571"/>
      <c r="ODP224" s="571"/>
      <c r="ODQ224" s="571"/>
      <c r="ODR224" s="571"/>
      <c r="ODS224" s="571"/>
      <c r="ODT224" s="571"/>
      <c r="ODU224" s="571"/>
      <c r="ODV224" s="571"/>
      <c r="ODW224" s="571"/>
      <c r="ODX224" s="571"/>
      <c r="ODY224" s="571"/>
      <c r="ODZ224" s="571"/>
      <c r="OEA224" s="571"/>
      <c r="OEB224" s="571"/>
      <c r="OEC224" s="571"/>
      <c r="OED224" s="571"/>
      <c r="OEE224" s="571"/>
      <c r="OEF224" s="571"/>
      <c r="OEG224" s="571"/>
      <c r="OEH224" s="571"/>
      <c r="OEI224" s="571"/>
      <c r="OEJ224" s="571"/>
      <c r="OEK224" s="571"/>
      <c r="OEL224" s="571"/>
      <c r="OEM224" s="571"/>
      <c r="OEN224" s="571"/>
      <c r="OEO224" s="571"/>
      <c r="OEP224" s="571"/>
      <c r="OEQ224" s="571"/>
      <c r="OER224" s="571"/>
      <c r="OES224" s="571"/>
      <c r="OET224" s="571"/>
      <c r="OEU224" s="571"/>
      <c r="OEV224" s="571"/>
      <c r="OEW224" s="571"/>
      <c r="OEX224" s="571"/>
      <c r="OEY224" s="571"/>
      <c r="OEZ224" s="571"/>
      <c r="OFA224" s="571"/>
      <c r="OFB224" s="571"/>
      <c r="OFC224" s="571"/>
      <c r="OFD224" s="571"/>
      <c r="OFE224" s="571"/>
      <c r="OFF224" s="571"/>
      <c r="OFG224" s="571"/>
      <c r="OFH224" s="571"/>
      <c r="OFI224" s="571"/>
      <c r="OFJ224" s="571"/>
      <c r="OFK224" s="571"/>
      <c r="OFL224" s="571"/>
      <c r="OFM224" s="571"/>
      <c r="OFN224" s="571"/>
      <c r="OFO224" s="571"/>
      <c r="OFP224" s="571"/>
      <c r="OFQ224" s="571"/>
      <c r="OFR224" s="571"/>
      <c r="OFS224" s="571"/>
      <c r="OFT224" s="571"/>
      <c r="OFU224" s="571"/>
      <c r="OFV224" s="571"/>
      <c r="OFW224" s="571"/>
      <c r="OFX224" s="571"/>
      <c r="OFY224" s="571"/>
      <c r="OFZ224" s="571"/>
      <c r="OGA224" s="571"/>
      <c r="OGB224" s="571"/>
      <c r="OGC224" s="571"/>
      <c r="OGD224" s="571"/>
      <c r="OGE224" s="571"/>
      <c r="OGF224" s="571"/>
      <c r="OGG224" s="571"/>
      <c r="OGH224" s="571"/>
      <c r="OGI224" s="571"/>
      <c r="OGJ224" s="571"/>
      <c r="OGK224" s="571"/>
      <c r="OGL224" s="571"/>
      <c r="OGM224" s="571"/>
      <c r="OGN224" s="571"/>
      <c r="OGO224" s="571"/>
      <c r="OGP224" s="571"/>
      <c r="OGQ224" s="571"/>
      <c r="OGR224" s="571"/>
      <c r="OGS224" s="571"/>
      <c r="OGT224" s="571"/>
      <c r="OGU224" s="571"/>
      <c r="OGV224" s="571"/>
      <c r="OGW224" s="571"/>
      <c r="OGX224" s="571"/>
      <c r="OGY224" s="571"/>
      <c r="OGZ224" s="571"/>
      <c r="OHA224" s="571"/>
      <c r="OHB224" s="571"/>
      <c r="OHC224" s="571"/>
      <c r="OHD224" s="571"/>
      <c r="OHE224" s="571"/>
      <c r="OHF224" s="571"/>
      <c r="OHG224" s="571"/>
      <c r="OHH224" s="571"/>
      <c r="OHI224" s="571"/>
      <c r="OHJ224" s="571"/>
      <c r="OHK224" s="571"/>
      <c r="OHL224" s="571"/>
      <c r="OHM224" s="571"/>
      <c r="OHN224" s="571"/>
      <c r="OHO224" s="571"/>
      <c r="OHP224" s="571"/>
      <c r="OHQ224" s="571"/>
      <c r="OHR224" s="571"/>
      <c r="OHS224" s="571"/>
      <c r="OHT224" s="571"/>
      <c r="OHU224" s="571"/>
      <c r="OHV224" s="571"/>
      <c r="OHW224" s="571"/>
      <c r="OHX224" s="571"/>
      <c r="OHY224" s="571"/>
      <c r="OHZ224" s="571"/>
      <c r="OIA224" s="571"/>
      <c r="OIB224" s="571"/>
      <c r="OIC224" s="571"/>
      <c r="OID224" s="571"/>
      <c r="OIE224" s="571"/>
      <c r="OIF224" s="571"/>
      <c r="OIG224" s="571"/>
      <c r="OIH224" s="571"/>
      <c r="OII224" s="571"/>
      <c r="OIJ224" s="571"/>
      <c r="OIK224" s="571"/>
      <c r="OIL224" s="571"/>
      <c r="OIM224" s="571"/>
      <c r="OIN224" s="571"/>
      <c r="OIO224" s="571"/>
      <c r="OIP224" s="571"/>
      <c r="OIQ224" s="571"/>
      <c r="OIR224" s="571"/>
      <c r="OIS224" s="571"/>
      <c r="OIT224" s="571"/>
      <c r="OIU224" s="571"/>
      <c r="OIV224" s="571"/>
      <c r="OIW224" s="571"/>
      <c r="OIX224" s="571"/>
      <c r="OIY224" s="571"/>
      <c r="OIZ224" s="571"/>
      <c r="OJA224" s="571"/>
      <c r="OJB224" s="571"/>
      <c r="OJC224" s="571"/>
      <c r="OJD224" s="571"/>
      <c r="OJE224" s="571"/>
      <c r="OJF224" s="571"/>
      <c r="OJG224" s="571"/>
      <c r="OJH224" s="571"/>
      <c r="OJI224" s="571"/>
      <c r="OJJ224" s="571"/>
      <c r="OJK224" s="571"/>
      <c r="OJL224" s="571"/>
      <c r="OJM224" s="571"/>
      <c r="OJN224" s="571"/>
      <c r="OJO224" s="571"/>
      <c r="OJP224" s="571"/>
      <c r="OJQ224" s="571"/>
      <c r="OJR224" s="571"/>
      <c r="OJS224" s="571"/>
      <c r="OJT224" s="571"/>
      <c r="OJU224" s="571"/>
      <c r="OJV224" s="571"/>
      <c r="OJW224" s="571"/>
      <c r="OJX224" s="571"/>
      <c r="OJY224" s="571"/>
      <c r="OJZ224" s="571"/>
      <c r="OKA224" s="571"/>
      <c r="OKB224" s="571"/>
      <c r="OKC224" s="571"/>
      <c r="OKD224" s="571"/>
      <c r="OKE224" s="571"/>
      <c r="OKF224" s="571"/>
      <c r="OKG224" s="571"/>
      <c r="OKH224" s="571"/>
      <c r="OKI224" s="571"/>
      <c r="OKJ224" s="571"/>
      <c r="OKK224" s="571"/>
      <c r="OKL224" s="571"/>
      <c r="OKM224" s="571"/>
      <c r="OKN224" s="571"/>
      <c r="OKO224" s="571"/>
      <c r="OKP224" s="571"/>
      <c r="OKQ224" s="571"/>
      <c r="OKR224" s="571"/>
      <c r="OKS224" s="571"/>
      <c r="OKT224" s="571"/>
      <c r="OKU224" s="571"/>
      <c r="OKV224" s="571"/>
      <c r="OKW224" s="571"/>
      <c r="OKX224" s="571"/>
      <c r="OKY224" s="571"/>
      <c r="OKZ224" s="571"/>
      <c r="OLA224" s="571"/>
      <c r="OLB224" s="571"/>
      <c r="OLC224" s="571"/>
      <c r="OLD224" s="571"/>
      <c r="OLE224" s="571"/>
      <c r="OLF224" s="571"/>
      <c r="OLG224" s="571"/>
      <c r="OLH224" s="571"/>
      <c r="OLI224" s="571"/>
      <c r="OLJ224" s="571"/>
      <c r="OLK224" s="571"/>
      <c r="OLL224" s="571"/>
      <c r="OLM224" s="571"/>
      <c r="OLN224" s="571"/>
      <c r="OLO224" s="571"/>
      <c r="OLP224" s="571"/>
      <c r="OLQ224" s="571"/>
      <c r="OLR224" s="571"/>
      <c r="OLS224" s="571"/>
      <c r="OLT224" s="571"/>
      <c r="OLU224" s="571"/>
      <c r="OLV224" s="571"/>
      <c r="OLW224" s="571"/>
      <c r="OLX224" s="571"/>
      <c r="OLY224" s="571"/>
      <c r="OLZ224" s="571"/>
      <c r="OMA224" s="571"/>
      <c r="OMB224" s="571"/>
      <c r="OMC224" s="571"/>
      <c r="OMD224" s="571"/>
      <c r="OME224" s="571"/>
      <c r="OMF224" s="571"/>
      <c r="OMG224" s="571"/>
      <c r="OMH224" s="571"/>
      <c r="OMI224" s="571"/>
      <c r="OMJ224" s="571"/>
      <c r="OMK224" s="571"/>
      <c r="OML224" s="571"/>
      <c r="OMM224" s="571"/>
      <c r="OMN224" s="571"/>
      <c r="OMO224" s="571"/>
      <c r="OMP224" s="571"/>
      <c r="OMQ224" s="571"/>
      <c r="OMR224" s="571"/>
      <c r="OMS224" s="571"/>
      <c r="OMT224" s="571"/>
      <c r="OMU224" s="571"/>
      <c r="OMV224" s="571"/>
      <c r="OMW224" s="571"/>
      <c r="OMX224" s="571"/>
      <c r="OMY224" s="571"/>
      <c r="OMZ224" s="571"/>
      <c r="ONA224" s="571"/>
      <c r="ONB224" s="571"/>
      <c r="ONC224" s="571"/>
      <c r="OND224" s="571"/>
      <c r="ONE224" s="571"/>
      <c r="ONF224" s="571"/>
      <c r="ONG224" s="571"/>
      <c r="ONH224" s="571"/>
      <c r="ONI224" s="571"/>
      <c r="ONJ224" s="571"/>
      <c r="ONK224" s="571"/>
      <c r="ONL224" s="571"/>
      <c r="ONM224" s="571"/>
      <c r="ONN224" s="571"/>
      <c r="ONO224" s="571"/>
      <c r="ONP224" s="571"/>
      <c r="ONQ224" s="571"/>
      <c r="ONR224" s="571"/>
      <c r="ONS224" s="571"/>
      <c r="ONT224" s="571"/>
      <c r="ONU224" s="571"/>
      <c r="ONV224" s="571"/>
      <c r="ONW224" s="571"/>
      <c r="ONX224" s="571"/>
      <c r="ONY224" s="571"/>
      <c r="ONZ224" s="571"/>
      <c r="OOA224" s="571"/>
      <c r="OOB224" s="571"/>
      <c r="OOC224" s="571"/>
      <c r="OOD224" s="571"/>
      <c r="OOE224" s="571"/>
      <c r="OOF224" s="571"/>
      <c r="OOG224" s="571"/>
      <c r="OOH224" s="571"/>
      <c r="OOI224" s="571"/>
      <c r="OOJ224" s="571"/>
      <c r="OOK224" s="571"/>
      <c r="OOL224" s="571"/>
      <c r="OOM224" s="571"/>
      <c r="OON224" s="571"/>
      <c r="OOO224" s="571"/>
      <c r="OOP224" s="571"/>
      <c r="OOQ224" s="571"/>
      <c r="OOR224" s="571"/>
      <c r="OOS224" s="571"/>
      <c r="OOT224" s="571"/>
      <c r="OOU224" s="571"/>
      <c r="OOV224" s="571"/>
      <c r="OOW224" s="571"/>
      <c r="OOX224" s="571"/>
      <c r="OOY224" s="571"/>
      <c r="OOZ224" s="571"/>
      <c r="OPA224" s="571"/>
      <c r="OPB224" s="571"/>
      <c r="OPC224" s="571"/>
      <c r="OPD224" s="571"/>
      <c r="OPE224" s="571"/>
      <c r="OPF224" s="571"/>
      <c r="OPG224" s="571"/>
      <c r="OPH224" s="571"/>
      <c r="OPI224" s="571"/>
      <c r="OPJ224" s="571"/>
      <c r="OPK224" s="571"/>
      <c r="OPL224" s="571"/>
      <c r="OPM224" s="571"/>
      <c r="OPN224" s="571"/>
      <c r="OPO224" s="571"/>
      <c r="OPP224" s="571"/>
      <c r="OPQ224" s="571"/>
      <c r="OPR224" s="571"/>
      <c r="OPS224" s="571"/>
      <c r="OPT224" s="571"/>
      <c r="OPU224" s="571"/>
      <c r="OPV224" s="571"/>
      <c r="OPW224" s="571"/>
      <c r="OPX224" s="571"/>
      <c r="OPY224" s="571"/>
      <c r="OPZ224" s="571"/>
      <c r="OQA224" s="571"/>
      <c r="OQB224" s="571"/>
      <c r="OQC224" s="571"/>
      <c r="OQD224" s="571"/>
      <c r="OQE224" s="571"/>
      <c r="OQF224" s="571"/>
      <c r="OQG224" s="571"/>
      <c r="OQH224" s="571"/>
      <c r="OQI224" s="571"/>
      <c r="OQJ224" s="571"/>
      <c r="OQK224" s="571"/>
      <c r="OQL224" s="571"/>
      <c r="OQM224" s="571"/>
      <c r="OQN224" s="571"/>
      <c r="OQO224" s="571"/>
      <c r="OQP224" s="571"/>
      <c r="OQQ224" s="571"/>
      <c r="OQR224" s="571"/>
      <c r="OQS224" s="571"/>
      <c r="OQT224" s="571"/>
      <c r="OQU224" s="571"/>
      <c r="OQV224" s="571"/>
      <c r="OQW224" s="571"/>
      <c r="OQX224" s="571"/>
      <c r="OQY224" s="571"/>
      <c r="OQZ224" s="571"/>
      <c r="ORA224" s="571"/>
      <c r="ORB224" s="571"/>
      <c r="ORC224" s="571"/>
      <c r="ORD224" s="571"/>
      <c r="ORE224" s="571"/>
      <c r="ORF224" s="571"/>
      <c r="ORG224" s="571"/>
      <c r="ORH224" s="571"/>
      <c r="ORI224" s="571"/>
      <c r="ORJ224" s="571"/>
      <c r="ORK224" s="571"/>
      <c r="ORL224" s="571"/>
      <c r="ORM224" s="571"/>
      <c r="ORN224" s="571"/>
      <c r="ORO224" s="571"/>
      <c r="ORP224" s="571"/>
      <c r="ORQ224" s="571"/>
      <c r="ORR224" s="571"/>
      <c r="ORS224" s="571"/>
      <c r="ORT224" s="571"/>
      <c r="ORU224" s="571"/>
      <c r="ORV224" s="571"/>
      <c r="ORW224" s="571"/>
      <c r="ORX224" s="571"/>
      <c r="ORY224" s="571"/>
      <c r="ORZ224" s="571"/>
      <c r="OSA224" s="571"/>
      <c r="OSB224" s="571"/>
      <c r="OSC224" s="571"/>
      <c r="OSD224" s="571"/>
      <c r="OSE224" s="571"/>
      <c r="OSF224" s="571"/>
      <c r="OSG224" s="571"/>
      <c r="OSH224" s="571"/>
      <c r="OSI224" s="571"/>
      <c r="OSJ224" s="571"/>
      <c r="OSK224" s="571"/>
      <c r="OSL224" s="571"/>
      <c r="OSM224" s="571"/>
      <c r="OSN224" s="571"/>
      <c r="OSO224" s="571"/>
      <c r="OSP224" s="571"/>
      <c r="OSQ224" s="571"/>
      <c r="OSR224" s="571"/>
      <c r="OSS224" s="571"/>
      <c r="OST224" s="571"/>
      <c r="OSU224" s="571"/>
      <c r="OSV224" s="571"/>
      <c r="OSW224" s="571"/>
      <c r="OSX224" s="571"/>
      <c r="OSY224" s="571"/>
      <c r="OSZ224" s="571"/>
      <c r="OTA224" s="571"/>
      <c r="OTB224" s="571"/>
      <c r="OTC224" s="571"/>
      <c r="OTD224" s="571"/>
      <c r="OTE224" s="571"/>
      <c r="OTF224" s="571"/>
      <c r="OTG224" s="571"/>
      <c r="OTH224" s="571"/>
      <c r="OTI224" s="571"/>
      <c r="OTJ224" s="571"/>
      <c r="OTK224" s="571"/>
      <c r="OTL224" s="571"/>
      <c r="OTM224" s="571"/>
      <c r="OTN224" s="571"/>
      <c r="OTO224" s="571"/>
      <c r="OTP224" s="571"/>
      <c r="OTQ224" s="571"/>
      <c r="OTR224" s="571"/>
      <c r="OTS224" s="571"/>
      <c r="OTT224" s="571"/>
      <c r="OTU224" s="571"/>
      <c r="OTV224" s="571"/>
      <c r="OTW224" s="571"/>
      <c r="OTX224" s="571"/>
      <c r="OTY224" s="571"/>
      <c r="OTZ224" s="571"/>
      <c r="OUA224" s="571"/>
      <c r="OUB224" s="571"/>
      <c r="OUC224" s="571"/>
      <c r="OUD224" s="571"/>
      <c r="OUE224" s="571"/>
      <c r="OUF224" s="571"/>
      <c r="OUG224" s="571"/>
      <c r="OUH224" s="571"/>
      <c r="OUI224" s="571"/>
      <c r="OUJ224" s="571"/>
      <c r="OUK224" s="571"/>
      <c r="OUL224" s="571"/>
      <c r="OUM224" s="571"/>
      <c r="OUN224" s="571"/>
      <c r="OUO224" s="571"/>
      <c r="OUP224" s="571"/>
      <c r="OUQ224" s="571"/>
      <c r="OUR224" s="571"/>
      <c r="OUS224" s="571"/>
      <c r="OUT224" s="571"/>
      <c r="OUU224" s="571"/>
      <c r="OUV224" s="571"/>
      <c r="OUW224" s="571"/>
      <c r="OUX224" s="571"/>
      <c r="OUY224" s="571"/>
      <c r="OUZ224" s="571"/>
      <c r="OVA224" s="571"/>
      <c r="OVB224" s="571"/>
      <c r="OVC224" s="571"/>
      <c r="OVD224" s="571"/>
      <c r="OVE224" s="571"/>
      <c r="OVF224" s="571"/>
      <c r="OVG224" s="571"/>
      <c r="OVH224" s="571"/>
      <c r="OVI224" s="571"/>
      <c r="OVJ224" s="571"/>
      <c r="OVK224" s="571"/>
      <c r="OVL224" s="571"/>
      <c r="OVM224" s="571"/>
      <c r="OVN224" s="571"/>
      <c r="OVO224" s="571"/>
      <c r="OVP224" s="571"/>
      <c r="OVQ224" s="571"/>
      <c r="OVR224" s="571"/>
      <c r="OVS224" s="571"/>
      <c r="OVT224" s="571"/>
      <c r="OVU224" s="571"/>
      <c r="OVV224" s="571"/>
      <c r="OVW224" s="571"/>
      <c r="OVX224" s="571"/>
      <c r="OVY224" s="571"/>
      <c r="OVZ224" s="571"/>
      <c r="OWA224" s="571"/>
      <c r="OWB224" s="571"/>
      <c r="OWC224" s="571"/>
      <c r="OWD224" s="571"/>
      <c r="OWE224" s="571"/>
      <c r="OWF224" s="571"/>
      <c r="OWG224" s="571"/>
      <c r="OWH224" s="571"/>
      <c r="OWI224" s="571"/>
      <c r="OWJ224" s="571"/>
      <c r="OWK224" s="571"/>
      <c r="OWL224" s="571"/>
      <c r="OWM224" s="571"/>
      <c r="OWN224" s="571"/>
      <c r="OWO224" s="571"/>
      <c r="OWP224" s="571"/>
      <c r="OWQ224" s="571"/>
      <c r="OWR224" s="571"/>
      <c r="OWS224" s="571"/>
      <c r="OWT224" s="571"/>
      <c r="OWU224" s="571"/>
      <c r="OWV224" s="571"/>
      <c r="OWW224" s="571"/>
      <c r="OWX224" s="571"/>
      <c r="OWY224" s="571"/>
      <c r="OWZ224" s="571"/>
      <c r="OXA224" s="571"/>
      <c r="OXB224" s="571"/>
      <c r="OXC224" s="571"/>
      <c r="OXD224" s="571"/>
      <c r="OXE224" s="571"/>
      <c r="OXF224" s="571"/>
      <c r="OXG224" s="571"/>
      <c r="OXH224" s="571"/>
      <c r="OXI224" s="571"/>
      <c r="OXJ224" s="571"/>
      <c r="OXK224" s="571"/>
      <c r="OXL224" s="571"/>
      <c r="OXM224" s="571"/>
      <c r="OXN224" s="571"/>
      <c r="OXO224" s="571"/>
      <c r="OXP224" s="571"/>
      <c r="OXQ224" s="571"/>
      <c r="OXR224" s="571"/>
      <c r="OXS224" s="571"/>
      <c r="OXT224" s="571"/>
      <c r="OXU224" s="571"/>
      <c r="OXV224" s="571"/>
      <c r="OXW224" s="571"/>
      <c r="OXX224" s="571"/>
      <c r="OXY224" s="571"/>
      <c r="OXZ224" s="571"/>
      <c r="OYA224" s="571"/>
      <c r="OYB224" s="571"/>
      <c r="OYC224" s="571"/>
      <c r="OYD224" s="571"/>
      <c r="OYE224" s="571"/>
      <c r="OYF224" s="571"/>
      <c r="OYG224" s="571"/>
      <c r="OYH224" s="571"/>
      <c r="OYI224" s="571"/>
      <c r="OYJ224" s="571"/>
      <c r="OYK224" s="571"/>
      <c r="OYL224" s="571"/>
      <c r="OYM224" s="571"/>
      <c r="OYN224" s="571"/>
      <c r="OYO224" s="571"/>
      <c r="OYP224" s="571"/>
      <c r="OYQ224" s="571"/>
      <c r="OYR224" s="571"/>
      <c r="OYS224" s="571"/>
      <c r="OYT224" s="571"/>
      <c r="OYU224" s="571"/>
      <c r="OYV224" s="571"/>
      <c r="OYW224" s="571"/>
      <c r="OYX224" s="571"/>
      <c r="OYY224" s="571"/>
      <c r="OYZ224" s="571"/>
      <c r="OZA224" s="571"/>
      <c r="OZB224" s="571"/>
      <c r="OZC224" s="571"/>
      <c r="OZD224" s="571"/>
      <c r="OZE224" s="571"/>
      <c r="OZF224" s="571"/>
      <c r="OZG224" s="571"/>
      <c r="OZH224" s="571"/>
      <c r="OZI224" s="571"/>
      <c r="OZJ224" s="571"/>
      <c r="OZK224" s="571"/>
      <c r="OZL224" s="571"/>
      <c r="OZM224" s="571"/>
      <c r="OZN224" s="571"/>
      <c r="OZO224" s="571"/>
      <c r="OZP224" s="571"/>
      <c r="OZQ224" s="571"/>
      <c r="OZR224" s="571"/>
      <c r="OZS224" s="571"/>
      <c r="OZT224" s="571"/>
      <c r="OZU224" s="571"/>
      <c r="OZV224" s="571"/>
      <c r="OZW224" s="571"/>
      <c r="OZX224" s="571"/>
      <c r="OZY224" s="571"/>
      <c r="OZZ224" s="571"/>
      <c r="PAA224" s="571"/>
      <c r="PAB224" s="571"/>
      <c r="PAC224" s="571"/>
      <c r="PAD224" s="571"/>
      <c r="PAE224" s="571"/>
      <c r="PAF224" s="571"/>
      <c r="PAG224" s="571"/>
      <c r="PAH224" s="571"/>
      <c r="PAI224" s="571"/>
      <c r="PAJ224" s="571"/>
      <c r="PAK224" s="571"/>
      <c r="PAL224" s="571"/>
      <c r="PAM224" s="571"/>
      <c r="PAN224" s="571"/>
      <c r="PAO224" s="571"/>
      <c r="PAP224" s="571"/>
      <c r="PAQ224" s="571"/>
      <c r="PAR224" s="571"/>
      <c r="PAS224" s="571"/>
      <c r="PAT224" s="571"/>
      <c r="PAU224" s="571"/>
      <c r="PAV224" s="571"/>
      <c r="PAW224" s="571"/>
      <c r="PAX224" s="571"/>
      <c r="PAY224" s="571"/>
      <c r="PAZ224" s="571"/>
      <c r="PBA224" s="571"/>
      <c r="PBB224" s="571"/>
      <c r="PBC224" s="571"/>
      <c r="PBD224" s="571"/>
      <c r="PBE224" s="571"/>
      <c r="PBF224" s="571"/>
      <c r="PBG224" s="571"/>
      <c r="PBH224" s="571"/>
      <c r="PBI224" s="571"/>
      <c r="PBJ224" s="571"/>
      <c r="PBK224" s="571"/>
      <c r="PBL224" s="571"/>
      <c r="PBM224" s="571"/>
      <c r="PBN224" s="571"/>
      <c r="PBO224" s="571"/>
      <c r="PBP224" s="571"/>
      <c r="PBQ224" s="571"/>
      <c r="PBR224" s="571"/>
      <c r="PBS224" s="571"/>
      <c r="PBT224" s="571"/>
      <c r="PBU224" s="571"/>
      <c r="PBV224" s="571"/>
      <c r="PBW224" s="571"/>
      <c r="PBX224" s="571"/>
      <c r="PBY224" s="571"/>
      <c r="PBZ224" s="571"/>
      <c r="PCA224" s="571"/>
      <c r="PCB224" s="571"/>
      <c r="PCC224" s="571"/>
      <c r="PCD224" s="571"/>
      <c r="PCE224" s="571"/>
      <c r="PCF224" s="571"/>
      <c r="PCG224" s="571"/>
      <c r="PCH224" s="571"/>
      <c r="PCI224" s="571"/>
      <c r="PCJ224" s="571"/>
      <c r="PCK224" s="571"/>
      <c r="PCL224" s="571"/>
      <c r="PCM224" s="571"/>
      <c r="PCN224" s="571"/>
      <c r="PCO224" s="571"/>
      <c r="PCP224" s="571"/>
      <c r="PCQ224" s="571"/>
      <c r="PCR224" s="571"/>
      <c r="PCS224" s="571"/>
      <c r="PCT224" s="571"/>
      <c r="PCU224" s="571"/>
      <c r="PCV224" s="571"/>
      <c r="PCW224" s="571"/>
      <c r="PCX224" s="571"/>
      <c r="PCY224" s="571"/>
      <c r="PCZ224" s="571"/>
      <c r="PDA224" s="571"/>
      <c r="PDB224" s="571"/>
      <c r="PDC224" s="571"/>
      <c r="PDD224" s="571"/>
      <c r="PDE224" s="571"/>
      <c r="PDF224" s="571"/>
      <c r="PDG224" s="571"/>
      <c r="PDH224" s="571"/>
      <c r="PDI224" s="571"/>
      <c r="PDJ224" s="571"/>
      <c r="PDK224" s="571"/>
      <c r="PDL224" s="571"/>
      <c r="PDM224" s="571"/>
      <c r="PDN224" s="571"/>
      <c r="PDO224" s="571"/>
      <c r="PDP224" s="571"/>
      <c r="PDQ224" s="571"/>
      <c r="PDR224" s="571"/>
      <c r="PDS224" s="571"/>
      <c r="PDT224" s="571"/>
      <c r="PDU224" s="571"/>
      <c r="PDV224" s="571"/>
      <c r="PDW224" s="571"/>
      <c r="PDX224" s="571"/>
      <c r="PDY224" s="571"/>
      <c r="PDZ224" s="571"/>
      <c r="PEA224" s="571"/>
      <c r="PEB224" s="571"/>
      <c r="PEC224" s="571"/>
      <c r="PED224" s="571"/>
      <c r="PEE224" s="571"/>
      <c r="PEF224" s="571"/>
      <c r="PEG224" s="571"/>
      <c r="PEH224" s="571"/>
      <c r="PEI224" s="571"/>
      <c r="PEJ224" s="571"/>
      <c r="PEK224" s="571"/>
      <c r="PEL224" s="571"/>
      <c r="PEM224" s="571"/>
      <c r="PEN224" s="571"/>
      <c r="PEO224" s="571"/>
      <c r="PEP224" s="571"/>
      <c r="PEQ224" s="571"/>
      <c r="PER224" s="571"/>
      <c r="PES224" s="571"/>
      <c r="PET224" s="571"/>
      <c r="PEU224" s="571"/>
      <c r="PEV224" s="571"/>
      <c r="PEW224" s="571"/>
      <c r="PEX224" s="571"/>
      <c r="PEY224" s="571"/>
      <c r="PEZ224" s="571"/>
      <c r="PFA224" s="571"/>
      <c r="PFB224" s="571"/>
      <c r="PFC224" s="571"/>
      <c r="PFD224" s="571"/>
      <c r="PFE224" s="571"/>
      <c r="PFF224" s="571"/>
      <c r="PFG224" s="571"/>
      <c r="PFH224" s="571"/>
      <c r="PFI224" s="571"/>
      <c r="PFJ224" s="571"/>
      <c r="PFK224" s="571"/>
      <c r="PFL224" s="571"/>
      <c r="PFM224" s="571"/>
      <c r="PFN224" s="571"/>
      <c r="PFO224" s="571"/>
      <c r="PFP224" s="571"/>
      <c r="PFQ224" s="571"/>
      <c r="PFR224" s="571"/>
      <c r="PFS224" s="571"/>
      <c r="PFT224" s="571"/>
      <c r="PFU224" s="571"/>
      <c r="PFV224" s="571"/>
      <c r="PFW224" s="571"/>
      <c r="PFX224" s="571"/>
      <c r="PFY224" s="571"/>
      <c r="PFZ224" s="571"/>
      <c r="PGA224" s="571"/>
      <c r="PGB224" s="571"/>
      <c r="PGC224" s="571"/>
      <c r="PGD224" s="571"/>
      <c r="PGE224" s="571"/>
      <c r="PGF224" s="571"/>
      <c r="PGG224" s="571"/>
      <c r="PGH224" s="571"/>
      <c r="PGI224" s="571"/>
      <c r="PGJ224" s="571"/>
      <c r="PGK224" s="571"/>
      <c r="PGL224" s="571"/>
      <c r="PGM224" s="571"/>
      <c r="PGN224" s="571"/>
      <c r="PGO224" s="571"/>
      <c r="PGP224" s="571"/>
      <c r="PGQ224" s="571"/>
      <c r="PGR224" s="571"/>
      <c r="PGS224" s="571"/>
      <c r="PGT224" s="571"/>
      <c r="PGU224" s="571"/>
      <c r="PGV224" s="571"/>
      <c r="PGW224" s="571"/>
      <c r="PGX224" s="571"/>
      <c r="PGY224" s="571"/>
      <c r="PGZ224" s="571"/>
      <c r="PHA224" s="571"/>
      <c r="PHB224" s="571"/>
      <c r="PHC224" s="571"/>
      <c r="PHD224" s="571"/>
      <c r="PHE224" s="571"/>
      <c r="PHF224" s="571"/>
      <c r="PHG224" s="571"/>
      <c r="PHH224" s="571"/>
      <c r="PHI224" s="571"/>
      <c r="PHJ224" s="571"/>
      <c r="PHK224" s="571"/>
      <c r="PHL224" s="571"/>
      <c r="PHM224" s="571"/>
      <c r="PHN224" s="571"/>
      <c r="PHO224" s="571"/>
      <c r="PHP224" s="571"/>
      <c r="PHQ224" s="571"/>
      <c r="PHR224" s="571"/>
      <c r="PHS224" s="571"/>
      <c r="PHT224" s="571"/>
      <c r="PHU224" s="571"/>
      <c r="PHV224" s="571"/>
      <c r="PHW224" s="571"/>
      <c r="PHX224" s="571"/>
      <c r="PHY224" s="571"/>
      <c r="PHZ224" s="571"/>
      <c r="PIA224" s="571"/>
      <c r="PIB224" s="571"/>
      <c r="PIC224" s="571"/>
      <c r="PID224" s="571"/>
      <c r="PIE224" s="571"/>
      <c r="PIF224" s="571"/>
      <c r="PIG224" s="571"/>
      <c r="PIH224" s="571"/>
      <c r="PII224" s="571"/>
      <c r="PIJ224" s="571"/>
      <c r="PIK224" s="571"/>
      <c r="PIL224" s="571"/>
      <c r="PIM224" s="571"/>
      <c r="PIN224" s="571"/>
      <c r="PIO224" s="571"/>
      <c r="PIP224" s="571"/>
      <c r="PIQ224" s="571"/>
      <c r="PIR224" s="571"/>
      <c r="PIS224" s="571"/>
      <c r="PIT224" s="571"/>
      <c r="PIU224" s="571"/>
      <c r="PIV224" s="571"/>
      <c r="PIW224" s="571"/>
      <c r="PIX224" s="571"/>
      <c r="PIY224" s="571"/>
      <c r="PIZ224" s="571"/>
      <c r="PJA224" s="571"/>
      <c r="PJB224" s="571"/>
      <c r="PJC224" s="571"/>
      <c r="PJD224" s="571"/>
      <c r="PJE224" s="571"/>
      <c r="PJF224" s="571"/>
      <c r="PJG224" s="571"/>
      <c r="PJH224" s="571"/>
      <c r="PJI224" s="571"/>
      <c r="PJJ224" s="571"/>
      <c r="PJK224" s="571"/>
      <c r="PJL224" s="571"/>
      <c r="PJM224" s="571"/>
      <c r="PJN224" s="571"/>
      <c r="PJO224" s="571"/>
      <c r="PJP224" s="571"/>
      <c r="PJQ224" s="571"/>
      <c r="PJR224" s="571"/>
      <c r="PJS224" s="571"/>
      <c r="PJT224" s="571"/>
      <c r="PJU224" s="571"/>
      <c r="PJV224" s="571"/>
      <c r="PJW224" s="571"/>
      <c r="PJX224" s="571"/>
      <c r="PJY224" s="571"/>
      <c r="PJZ224" s="571"/>
      <c r="PKA224" s="571"/>
      <c r="PKB224" s="571"/>
      <c r="PKC224" s="571"/>
      <c r="PKD224" s="571"/>
      <c r="PKE224" s="571"/>
      <c r="PKF224" s="571"/>
      <c r="PKG224" s="571"/>
      <c r="PKH224" s="571"/>
      <c r="PKI224" s="571"/>
      <c r="PKJ224" s="571"/>
      <c r="PKK224" s="571"/>
      <c r="PKL224" s="571"/>
      <c r="PKM224" s="571"/>
      <c r="PKN224" s="571"/>
      <c r="PKO224" s="571"/>
      <c r="PKP224" s="571"/>
      <c r="PKQ224" s="571"/>
      <c r="PKR224" s="571"/>
      <c r="PKS224" s="571"/>
      <c r="PKT224" s="571"/>
      <c r="PKU224" s="571"/>
      <c r="PKV224" s="571"/>
      <c r="PKW224" s="571"/>
      <c r="PKX224" s="571"/>
      <c r="PKY224" s="571"/>
      <c r="PKZ224" s="571"/>
      <c r="PLA224" s="571"/>
      <c r="PLB224" s="571"/>
      <c r="PLC224" s="571"/>
      <c r="PLD224" s="571"/>
      <c r="PLE224" s="571"/>
      <c r="PLF224" s="571"/>
      <c r="PLG224" s="571"/>
      <c r="PLH224" s="571"/>
      <c r="PLI224" s="571"/>
      <c r="PLJ224" s="571"/>
      <c r="PLK224" s="571"/>
      <c r="PLL224" s="571"/>
      <c r="PLM224" s="571"/>
      <c r="PLN224" s="571"/>
      <c r="PLO224" s="571"/>
      <c r="PLP224" s="571"/>
      <c r="PLQ224" s="571"/>
      <c r="PLR224" s="571"/>
      <c r="PLS224" s="571"/>
      <c r="PLT224" s="571"/>
      <c r="PLU224" s="571"/>
      <c r="PLV224" s="571"/>
      <c r="PLW224" s="571"/>
      <c r="PLX224" s="571"/>
      <c r="PLY224" s="571"/>
      <c r="PLZ224" s="571"/>
      <c r="PMA224" s="571"/>
      <c r="PMB224" s="571"/>
      <c r="PMC224" s="571"/>
      <c r="PMD224" s="571"/>
      <c r="PME224" s="571"/>
      <c r="PMF224" s="571"/>
      <c r="PMG224" s="571"/>
      <c r="PMH224" s="571"/>
      <c r="PMI224" s="571"/>
      <c r="PMJ224" s="571"/>
      <c r="PMK224" s="571"/>
      <c r="PML224" s="571"/>
      <c r="PMM224" s="571"/>
      <c r="PMN224" s="571"/>
      <c r="PMO224" s="571"/>
      <c r="PMP224" s="571"/>
      <c r="PMQ224" s="571"/>
      <c r="PMR224" s="571"/>
      <c r="PMS224" s="571"/>
      <c r="PMT224" s="571"/>
      <c r="PMU224" s="571"/>
      <c r="PMV224" s="571"/>
      <c r="PMW224" s="571"/>
      <c r="PMX224" s="571"/>
      <c r="PMY224" s="571"/>
      <c r="PMZ224" s="571"/>
      <c r="PNA224" s="571"/>
      <c r="PNB224" s="571"/>
      <c r="PNC224" s="571"/>
      <c r="PND224" s="571"/>
      <c r="PNE224" s="571"/>
      <c r="PNF224" s="571"/>
      <c r="PNG224" s="571"/>
      <c r="PNH224" s="571"/>
      <c r="PNI224" s="571"/>
      <c r="PNJ224" s="571"/>
      <c r="PNK224" s="571"/>
      <c r="PNL224" s="571"/>
      <c r="PNM224" s="571"/>
      <c r="PNN224" s="571"/>
      <c r="PNO224" s="571"/>
      <c r="PNP224" s="571"/>
      <c r="PNQ224" s="571"/>
      <c r="PNR224" s="571"/>
      <c r="PNS224" s="571"/>
      <c r="PNT224" s="571"/>
      <c r="PNU224" s="571"/>
      <c r="PNV224" s="571"/>
      <c r="PNW224" s="571"/>
      <c r="PNX224" s="571"/>
      <c r="PNY224" s="571"/>
      <c r="PNZ224" s="571"/>
      <c r="POA224" s="571"/>
      <c r="POB224" s="571"/>
      <c r="POC224" s="571"/>
      <c r="POD224" s="571"/>
      <c r="POE224" s="571"/>
      <c r="POF224" s="571"/>
      <c r="POG224" s="571"/>
      <c r="POH224" s="571"/>
      <c r="POI224" s="571"/>
      <c r="POJ224" s="571"/>
      <c r="POK224" s="571"/>
      <c r="POL224" s="571"/>
      <c r="POM224" s="571"/>
      <c r="PON224" s="571"/>
      <c r="POO224" s="571"/>
      <c r="POP224" s="571"/>
      <c r="POQ224" s="571"/>
      <c r="POR224" s="571"/>
      <c r="POS224" s="571"/>
      <c r="POT224" s="571"/>
      <c r="POU224" s="571"/>
      <c r="POV224" s="571"/>
      <c r="POW224" s="571"/>
      <c r="POX224" s="571"/>
      <c r="POY224" s="571"/>
      <c r="POZ224" s="571"/>
      <c r="PPA224" s="571"/>
      <c r="PPB224" s="571"/>
      <c r="PPC224" s="571"/>
      <c r="PPD224" s="571"/>
      <c r="PPE224" s="571"/>
      <c r="PPF224" s="571"/>
      <c r="PPG224" s="571"/>
      <c r="PPH224" s="571"/>
      <c r="PPI224" s="571"/>
      <c r="PPJ224" s="571"/>
      <c r="PPK224" s="571"/>
      <c r="PPL224" s="571"/>
      <c r="PPM224" s="571"/>
      <c r="PPN224" s="571"/>
      <c r="PPO224" s="571"/>
      <c r="PPP224" s="571"/>
      <c r="PPQ224" s="571"/>
      <c r="PPR224" s="571"/>
      <c r="PPS224" s="571"/>
      <c r="PPT224" s="571"/>
      <c r="PPU224" s="571"/>
      <c r="PPV224" s="571"/>
      <c r="PPW224" s="571"/>
      <c r="PPX224" s="571"/>
      <c r="PPY224" s="571"/>
      <c r="PPZ224" s="571"/>
      <c r="PQA224" s="571"/>
      <c r="PQB224" s="571"/>
      <c r="PQC224" s="571"/>
      <c r="PQD224" s="571"/>
      <c r="PQE224" s="571"/>
      <c r="PQF224" s="571"/>
      <c r="PQG224" s="571"/>
      <c r="PQH224" s="571"/>
      <c r="PQI224" s="571"/>
      <c r="PQJ224" s="571"/>
      <c r="PQK224" s="571"/>
      <c r="PQL224" s="571"/>
      <c r="PQM224" s="571"/>
      <c r="PQN224" s="571"/>
      <c r="PQO224" s="571"/>
      <c r="PQP224" s="571"/>
      <c r="PQQ224" s="571"/>
      <c r="PQR224" s="571"/>
      <c r="PQS224" s="571"/>
      <c r="PQT224" s="571"/>
      <c r="PQU224" s="571"/>
      <c r="PQV224" s="571"/>
      <c r="PQW224" s="571"/>
      <c r="PQX224" s="571"/>
      <c r="PQY224" s="571"/>
      <c r="PQZ224" s="571"/>
      <c r="PRA224" s="571"/>
      <c r="PRB224" s="571"/>
      <c r="PRC224" s="571"/>
      <c r="PRD224" s="571"/>
      <c r="PRE224" s="571"/>
      <c r="PRF224" s="571"/>
      <c r="PRG224" s="571"/>
      <c r="PRH224" s="571"/>
      <c r="PRI224" s="571"/>
      <c r="PRJ224" s="571"/>
      <c r="PRK224" s="571"/>
      <c r="PRL224" s="571"/>
      <c r="PRM224" s="571"/>
      <c r="PRN224" s="571"/>
      <c r="PRO224" s="571"/>
      <c r="PRP224" s="571"/>
      <c r="PRQ224" s="571"/>
      <c r="PRR224" s="571"/>
      <c r="PRS224" s="571"/>
      <c r="PRT224" s="571"/>
      <c r="PRU224" s="571"/>
      <c r="PRV224" s="571"/>
      <c r="PRW224" s="571"/>
      <c r="PRX224" s="571"/>
      <c r="PRY224" s="571"/>
      <c r="PRZ224" s="571"/>
      <c r="PSA224" s="571"/>
      <c r="PSB224" s="571"/>
      <c r="PSC224" s="571"/>
      <c r="PSD224" s="571"/>
      <c r="PSE224" s="571"/>
      <c r="PSF224" s="571"/>
      <c r="PSG224" s="571"/>
      <c r="PSH224" s="571"/>
      <c r="PSI224" s="571"/>
      <c r="PSJ224" s="571"/>
      <c r="PSK224" s="571"/>
      <c r="PSL224" s="571"/>
      <c r="PSM224" s="571"/>
      <c r="PSN224" s="571"/>
      <c r="PSO224" s="571"/>
      <c r="PSP224" s="571"/>
      <c r="PSQ224" s="571"/>
      <c r="PSR224" s="571"/>
      <c r="PSS224" s="571"/>
      <c r="PST224" s="571"/>
      <c r="PSU224" s="571"/>
      <c r="PSV224" s="571"/>
      <c r="PSW224" s="571"/>
      <c r="PSX224" s="571"/>
      <c r="PSY224" s="571"/>
      <c r="PSZ224" s="571"/>
      <c r="PTA224" s="571"/>
      <c r="PTB224" s="571"/>
      <c r="PTC224" s="571"/>
      <c r="PTD224" s="571"/>
      <c r="PTE224" s="571"/>
      <c r="PTF224" s="571"/>
      <c r="PTG224" s="571"/>
      <c r="PTH224" s="571"/>
      <c r="PTI224" s="571"/>
      <c r="PTJ224" s="571"/>
      <c r="PTK224" s="571"/>
      <c r="PTL224" s="571"/>
      <c r="PTM224" s="571"/>
      <c r="PTN224" s="571"/>
      <c r="PTO224" s="571"/>
      <c r="PTP224" s="571"/>
      <c r="PTQ224" s="571"/>
      <c r="PTR224" s="571"/>
      <c r="PTS224" s="571"/>
      <c r="PTT224" s="571"/>
      <c r="PTU224" s="571"/>
      <c r="PTV224" s="571"/>
      <c r="PTW224" s="571"/>
      <c r="PTX224" s="571"/>
      <c r="PTY224" s="571"/>
      <c r="PTZ224" s="571"/>
      <c r="PUA224" s="571"/>
      <c r="PUB224" s="571"/>
      <c r="PUC224" s="571"/>
      <c r="PUD224" s="571"/>
      <c r="PUE224" s="571"/>
      <c r="PUF224" s="571"/>
      <c r="PUG224" s="571"/>
      <c r="PUH224" s="571"/>
      <c r="PUI224" s="571"/>
      <c r="PUJ224" s="571"/>
      <c r="PUK224" s="571"/>
      <c r="PUL224" s="571"/>
      <c r="PUM224" s="571"/>
      <c r="PUN224" s="571"/>
      <c r="PUO224" s="571"/>
      <c r="PUP224" s="571"/>
      <c r="PUQ224" s="571"/>
      <c r="PUR224" s="571"/>
      <c r="PUS224" s="571"/>
      <c r="PUT224" s="571"/>
      <c r="PUU224" s="571"/>
      <c r="PUV224" s="571"/>
      <c r="PUW224" s="571"/>
      <c r="PUX224" s="571"/>
      <c r="PUY224" s="571"/>
      <c r="PUZ224" s="571"/>
      <c r="PVA224" s="571"/>
      <c r="PVB224" s="571"/>
      <c r="PVC224" s="571"/>
      <c r="PVD224" s="571"/>
      <c r="PVE224" s="571"/>
      <c r="PVF224" s="571"/>
      <c r="PVG224" s="571"/>
      <c r="PVH224" s="571"/>
      <c r="PVI224" s="571"/>
      <c r="PVJ224" s="571"/>
      <c r="PVK224" s="571"/>
      <c r="PVL224" s="571"/>
      <c r="PVM224" s="571"/>
      <c r="PVN224" s="571"/>
      <c r="PVO224" s="571"/>
      <c r="PVP224" s="571"/>
      <c r="PVQ224" s="571"/>
      <c r="PVR224" s="571"/>
      <c r="PVS224" s="571"/>
      <c r="PVT224" s="571"/>
      <c r="PVU224" s="571"/>
      <c r="PVV224" s="571"/>
      <c r="PVW224" s="571"/>
      <c r="PVX224" s="571"/>
      <c r="PVY224" s="571"/>
      <c r="PVZ224" s="571"/>
      <c r="PWA224" s="571"/>
      <c r="PWB224" s="571"/>
      <c r="PWC224" s="571"/>
      <c r="PWD224" s="571"/>
      <c r="PWE224" s="571"/>
      <c r="PWF224" s="571"/>
      <c r="PWG224" s="571"/>
      <c r="PWH224" s="571"/>
      <c r="PWI224" s="571"/>
      <c r="PWJ224" s="571"/>
      <c r="PWK224" s="571"/>
      <c r="PWL224" s="571"/>
      <c r="PWM224" s="571"/>
      <c r="PWN224" s="571"/>
      <c r="PWO224" s="571"/>
      <c r="PWP224" s="571"/>
      <c r="PWQ224" s="571"/>
      <c r="PWR224" s="571"/>
      <c r="PWS224" s="571"/>
      <c r="PWT224" s="571"/>
      <c r="PWU224" s="571"/>
      <c r="PWV224" s="571"/>
      <c r="PWW224" s="571"/>
      <c r="PWX224" s="571"/>
      <c r="PWY224" s="571"/>
      <c r="PWZ224" s="571"/>
      <c r="PXA224" s="571"/>
      <c r="PXB224" s="571"/>
      <c r="PXC224" s="571"/>
      <c r="PXD224" s="571"/>
      <c r="PXE224" s="571"/>
      <c r="PXF224" s="571"/>
      <c r="PXG224" s="571"/>
      <c r="PXH224" s="571"/>
      <c r="PXI224" s="571"/>
      <c r="PXJ224" s="571"/>
      <c r="PXK224" s="571"/>
      <c r="PXL224" s="571"/>
      <c r="PXM224" s="571"/>
      <c r="PXN224" s="571"/>
      <c r="PXO224" s="571"/>
      <c r="PXP224" s="571"/>
      <c r="PXQ224" s="571"/>
      <c r="PXR224" s="571"/>
      <c r="PXS224" s="571"/>
      <c r="PXT224" s="571"/>
      <c r="PXU224" s="571"/>
      <c r="PXV224" s="571"/>
      <c r="PXW224" s="571"/>
      <c r="PXX224" s="571"/>
      <c r="PXY224" s="571"/>
      <c r="PXZ224" s="571"/>
      <c r="PYA224" s="571"/>
      <c r="PYB224" s="571"/>
      <c r="PYC224" s="571"/>
      <c r="PYD224" s="571"/>
      <c r="PYE224" s="571"/>
      <c r="PYF224" s="571"/>
      <c r="PYG224" s="571"/>
      <c r="PYH224" s="571"/>
      <c r="PYI224" s="571"/>
      <c r="PYJ224" s="571"/>
      <c r="PYK224" s="571"/>
      <c r="PYL224" s="571"/>
      <c r="PYM224" s="571"/>
      <c r="PYN224" s="571"/>
      <c r="PYO224" s="571"/>
      <c r="PYP224" s="571"/>
      <c r="PYQ224" s="571"/>
      <c r="PYR224" s="571"/>
      <c r="PYS224" s="571"/>
      <c r="PYT224" s="571"/>
      <c r="PYU224" s="571"/>
      <c r="PYV224" s="571"/>
      <c r="PYW224" s="571"/>
      <c r="PYX224" s="571"/>
      <c r="PYY224" s="571"/>
      <c r="PYZ224" s="571"/>
      <c r="PZA224" s="571"/>
      <c r="PZB224" s="571"/>
      <c r="PZC224" s="571"/>
      <c r="PZD224" s="571"/>
      <c r="PZE224" s="571"/>
      <c r="PZF224" s="571"/>
      <c r="PZG224" s="571"/>
      <c r="PZH224" s="571"/>
      <c r="PZI224" s="571"/>
      <c r="PZJ224" s="571"/>
      <c r="PZK224" s="571"/>
      <c r="PZL224" s="571"/>
      <c r="PZM224" s="571"/>
      <c r="PZN224" s="571"/>
      <c r="PZO224" s="571"/>
      <c r="PZP224" s="571"/>
      <c r="PZQ224" s="571"/>
      <c r="PZR224" s="571"/>
      <c r="PZS224" s="571"/>
      <c r="PZT224" s="571"/>
      <c r="PZU224" s="571"/>
      <c r="PZV224" s="571"/>
      <c r="PZW224" s="571"/>
      <c r="PZX224" s="571"/>
      <c r="PZY224" s="571"/>
      <c r="PZZ224" s="571"/>
      <c r="QAA224" s="571"/>
      <c r="QAB224" s="571"/>
      <c r="QAC224" s="571"/>
      <c r="QAD224" s="571"/>
      <c r="QAE224" s="571"/>
      <c r="QAF224" s="571"/>
      <c r="QAG224" s="571"/>
      <c r="QAH224" s="571"/>
      <c r="QAI224" s="571"/>
      <c r="QAJ224" s="571"/>
      <c r="QAK224" s="571"/>
      <c r="QAL224" s="571"/>
      <c r="QAM224" s="571"/>
      <c r="QAN224" s="571"/>
      <c r="QAO224" s="571"/>
      <c r="QAP224" s="571"/>
      <c r="QAQ224" s="571"/>
      <c r="QAR224" s="571"/>
      <c r="QAS224" s="571"/>
      <c r="QAT224" s="571"/>
      <c r="QAU224" s="571"/>
      <c r="QAV224" s="571"/>
      <c r="QAW224" s="571"/>
      <c r="QAX224" s="571"/>
      <c r="QAY224" s="571"/>
      <c r="QAZ224" s="571"/>
      <c r="QBA224" s="571"/>
      <c r="QBB224" s="571"/>
      <c r="QBC224" s="571"/>
      <c r="QBD224" s="571"/>
      <c r="QBE224" s="571"/>
      <c r="QBF224" s="571"/>
      <c r="QBG224" s="571"/>
      <c r="QBH224" s="571"/>
      <c r="QBI224" s="571"/>
      <c r="QBJ224" s="571"/>
      <c r="QBK224" s="571"/>
      <c r="QBL224" s="571"/>
      <c r="QBM224" s="571"/>
      <c r="QBN224" s="571"/>
      <c r="QBO224" s="571"/>
      <c r="QBP224" s="571"/>
      <c r="QBQ224" s="571"/>
      <c r="QBR224" s="571"/>
      <c r="QBS224" s="571"/>
      <c r="QBT224" s="571"/>
      <c r="QBU224" s="571"/>
      <c r="QBV224" s="571"/>
      <c r="QBW224" s="571"/>
      <c r="QBX224" s="571"/>
      <c r="QBY224" s="571"/>
      <c r="QBZ224" s="571"/>
      <c r="QCA224" s="571"/>
      <c r="QCB224" s="571"/>
      <c r="QCC224" s="571"/>
      <c r="QCD224" s="571"/>
      <c r="QCE224" s="571"/>
      <c r="QCF224" s="571"/>
      <c r="QCG224" s="571"/>
      <c r="QCH224" s="571"/>
      <c r="QCI224" s="571"/>
      <c r="QCJ224" s="571"/>
      <c r="QCK224" s="571"/>
      <c r="QCL224" s="571"/>
      <c r="QCM224" s="571"/>
      <c r="QCN224" s="571"/>
      <c r="QCO224" s="571"/>
      <c r="QCP224" s="571"/>
      <c r="QCQ224" s="571"/>
      <c r="QCR224" s="571"/>
      <c r="QCS224" s="571"/>
      <c r="QCT224" s="571"/>
      <c r="QCU224" s="571"/>
      <c r="QCV224" s="571"/>
      <c r="QCW224" s="571"/>
      <c r="QCX224" s="571"/>
      <c r="QCY224" s="571"/>
      <c r="QCZ224" s="571"/>
      <c r="QDA224" s="571"/>
      <c r="QDB224" s="571"/>
      <c r="QDC224" s="571"/>
      <c r="QDD224" s="571"/>
      <c r="QDE224" s="571"/>
      <c r="QDF224" s="571"/>
      <c r="QDG224" s="571"/>
      <c r="QDH224" s="571"/>
      <c r="QDI224" s="571"/>
      <c r="QDJ224" s="571"/>
      <c r="QDK224" s="571"/>
      <c r="QDL224" s="571"/>
      <c r="QDM224" s="571"/>
      <c r="QDN224" s="571"/>
      <c r="QDO224" s="571"/>
      <c r="QDP224" s="571"/>
      <c r="QDQ224" s="571"/>
      <c r="QDR224" s="571"/>
      <c r="QDS224" s="571"/>
      <c r="QDT224" s="571"/>
      <c r="QDU224" s="571"/>
      <c r="QDV224" s="571"/>
      <c r="QDW224" s="571"/>
      <c r="QDX224" s="571"/>
      <c r="QDY224" s="571"/>
      <c r="QDZ224" s="571"/>
      <c r="QEA224" s="571"/>
      <c r="QEB224" s="571"/>
      <c r="QEC224" s="571"/>
      <c r="QED224" s="571"/>
      <c r="QEE224" s="571"/>
      <c r="QEF224" s="571"/>
      <c r="QEG224" s="571"/>
      <c r="QEH224" s="571"/>
      <c r="QEI224" s="571"/>
      <c r="QEJ224" s="571"/>
      <c r="QEK224" s="571"/>
      <c r="QEL224" s="571"/>
      <c r="QEM224" s="571"/>
      <c r="QEN224" s="571"/>
      <c r="QEO224" s="571"/>
      <c r="QEP224" s="571"/>
      <c r="QEQ224" s="571"/>
      <c r="QER224" s="571"/>
      <c r="QES224" s="571"/>
      <c r="QET224" s="571"/>
      <c r="QEU224" s="571"/>
      <c r="QEV224" s="571"/>
      <c r="QEW224" s="571"/>
      <c r="QEX224" s="571"/>
      <c r="QEY224" s="571"/>
      <c r="QEZ224" s="571"/>
      <c r="QFA224" s="571"/>
      <c r="QFB224" s="571"/>
      <c r="QFC224" s="571"/>
      <c r="QFD224" s="571"/>
      <c r="QFE224" s="571"/>
      <c r="QFF224" s="571"/>
      <c r="QFG224" s="571"/>
      <c r="QFH224" s="571"/>
      <c r="QFI224" s="571"/>
      <c r="QFJ224" s="571"/>
      <c r="QFK224" s="571"/>
      <c r="QFL224" s="571"/>
      <c r="QFM224" s="571"/>
      <c r="QFN224" s="571"/>
      <c r="QFO224" s="571"/>
      <c r="QFP224" s="571"/>
      <c r="QFQ224" s="571"/>
      <c r="QFR224" s="571"/>
      <c r="QFS224" s="571"/>
      <c r="QFT224" s="571"/>
      <c r="QFU224" s="571"/>
      <c r="QFV224" s="571"/>
      <c r="QFW224" s="571"/>
      <c r="QFX224" s="571"/>
      <c r="QFY224" s="571"/>
      <c r="QFZ224" s="571"/>
      <c r="QGA224" s="571"/>
      <c r="QGB224" s="571"/>
      <c r="QGC224" s="571"/>
      <c r="QGD224" s="571"/>
      <c r="QGE224" s="571"/>
      <c r="QGF224" s="571"/>
      <c r="QGG224" s="571"/>
      <c r="QGH224" s="571"/>
      <c r="QGI224" s="571"/>
      <c r="QGJ224" s="571"/>
      <c r="QGK224" s="571"/>
      <c r="QGL224" s="571"/>
      <c r="QGM224" s="571"/>
      <c r="QGN224" s="571"/>
      <c r="QGO224" s="571"/>
      <c r="QGP224" s="571"/>
      <c r="QGQ224" s="571"/>
      <c r="QGR224" s="571"/>
      <c r="QGS224" s="571"/>
      <c r="QGT224" s="571"/>
      <c r="QGU224" s="571"/>
      <c r="QGV224" s="571"/>
      <c r="QGW224" s="571"/>
      <c r="QGX224" s="571"/>
      <c r="QGY224" s="571"/>
      <c r="QGZ224" s="571"/>
      <c r="QHA224" s="571"/>
      <c r="QHB224" s="571"/>
      <c r="QHC224" s="571"/>
      <c r="QHD224" s="571"/>
      <c r="QHE224" s="571"/>
      <c r="QHF224" s="571"/>
      <c r="QHG224" s="571"/>
      <c r="QHH224" s="571"/>
      <c r="QHI224" s="571"/>
      <c r="QHJ224" s="571"/>
      <c r="QHK224" s="571"/>
      <c r="QHL224" s="571"/>
      <c r="QHM224" s="571"/>
      <c r="QHN224" s="571"/>
      <c r="QHO224" s="571"/>
      <c r="QHP224" s="571"/>
      <c r="QHQ224" s="571"/>
      <c r="QHR224" s="571"/>
      <c r="QHS224" s="571"/>
      <c r="QHT224" s="571"/>
      <c r="QHU224" s="571"/>
      <c r="QHV224" s="571"/>
      <c r="QHW224" s="571"/>
      <c r="QHX224" s="571"/>
      <c r="QHY224" s="571"/>
      <c r="QHZ224" s="571"/>
      <c r="QIA224" s="571"/>
      <c r="QIB224" s="571"/>
      <c r="QIC224" s="571"/>
      <c r="QID224" s="571"/>
      <c r="QIE224" s="571"/>
      <c r="QIF224" s="571"/>
      <c r="QIG224" s="571"/>
      <c r="QIH224" s="571"/>
      <c r="QII224" s="571"/>
      <c r="QIJ224" s="571"/>
      <c r="QIK224" s="571"/>
      <c r="QIL224" s="571"/>
      <c r="QIM224" s="571"/>
      <c r="QIN224" s="571"/>
      <c r="QIO224" s="571"/>
      <c r="QIP224" s="571"/>
      <c r="QIQ224" s="571"/>
      <c r="QIR224" s="571"/>
      <c r="QIS224" s="571"/>
      <c r="QIT224" s="571"/>
      <c r="QIU224" s="571"/>
      <c r="QIV224" s="571"/>
      <c r="QIW224" s="571"/>
      <c r="QIX224" s="571"/>
      <c r="QIY224" s="571"/>
      <c r="QIZ224" s="571"/>
      <c r="QJA224" s="571"/>
      <c r="QJB224" s="571"/>
      <c r="QJC224" s="571"/>
      <c r="QJD224" s="571"/>
      <c r="QJE224" s="571"/>
      <c r="QJF224" s="571"/>
      <c r="QJG224" s="571"/>
      <c r="QJH224" s="571"/>
      <c r="QJI224" s="571"/>
      <c r="QJJ224" s="571"/>
      <c r="QJK224" s="571"/>
      <c r="QJL224" s="571"/>
      <c r="QJM224" s="571"/>
      <c r="QJN224" s="571"/>
      <c r="QJO224" s="571"/>
      <c r="QJP224" s="571"/>
      <c r="QJQ224" s="571"/>
      <c r="QJR224" s="571"/>
      <c r="QJS224" s="571"/>
      <c r="QJT224" s="571"/>
      <c r="QJU224" s="571"/>
      <c r="QJV224" s="571"/>
      <c r="QJW224" s="571"/>
      <c r="QJX224" s="571"/>
      <c r="QJY224" s="571"/>
      <c r="QJZ224" s="571"/>
      <c r="QKA224" s="571"/>
      <c r="QKB224" s="571"/>
      <c r="QKC224" s="571"/>
      <c r="QKD224" s="571"/>
      <c r="QKE224" s="571"/>
      <c r="QKF224" s="571"/>
      <c r="QKG224" s="571"/>
      <c r="QKH224" s="571"/>
      <c r="QKI224" s="571"/>
      <c r="QKJ224" s="571"/>
      <c r="QKK224" s="571"/>
      <c r="QKL224" s="571"/>
      <c r="QKM224" s="571"/>
      <c r="QKN224" s="571"/>
      <c r="QKO224" s="571"/>
      <c r="QKP224" s="571"/>
      <c r="QKQ224" s="571"/>
      <c r="QKR224" s="571"/>
      <c r="QKS224" s="571"/>
      <c r="QKT224" s="571"/>
      <c r="QKU224" s="571"/>
      <c r="QKV224" s="571"/>
      <c r="QKW224" s="571"/>
      <c r="QKX224" s="571"/>
      <c r="QKY224" s="571"/>
      <c r="QKZ224" s="571"/>
      <c r="QLA224" s="571"/>
      <c r="QLB224" s="571"/>
      <c r="QLC224" s="571"/>
      <c r="QLD224" s="571"/>
      <c r="QLE224" s="571"/>
      <c r="QLF224" s="571"/>
      <c r="QLG224" s="571"/>
      <c r="QLH224" s="571"/>
      <c r="QLI224" s="571"/>
      <c r="QLJ224" s="571"/>
      <c r="QLK224" s="571"/>
      <c r="QLL224" s="571"/>
      <c r="QLM224" s="571"/>
      <c r="QLN224" s="571"/>
      <c r="QLO224" s="571"/>
      <c r="QLP224" s="571"/>
      <c r="QLQ224" s="571"/>
      <c r="QLR224" s="571"/>
      <c r="QLS224" s="571"/>
      <c r="QLT224" s="571"/>
      <c r="QLU224" s="571"/>
      <c r="QLV224" s="571"/>
      <c r="QLW224" s="571"/>
      <c r="QLX224" s="571"/>
      <c r="QLY224" s="571"/>
      <c r="QLZ224" s="571"/>
      <c r="QMA224" s="571"/>
      <c r="QMB224" s="571"/>
      <c r="QMC224" s="571"/>
      <c r="QMD224" s="571"/>
      <c r="QME224" s="571"/>
      <c r="QMF224" s="571"/>
      <c r="QMG224" s="571"/>
      <c r="QMH224" s="571"/>
      <c r="QMI224" s="571"/>
      <c r="QMJ224" s="571"/>
      <c r="QMK224" s="571"/>
      <c r="QML224" s="571"/>
      <c r="QMM224" s="571"/>
      <c r="QMN224" s="571"/>
      <c r="QMO224" s="571"/>
      <c r="QMP224" s="571"/>
      <c r="QMQ224" s="571"/>
      <c r="QMR224" s="571"/>
      <c r="QMS224" s="571"/>
      <c r="QMT224" s="571"/>
      <c r="QMU224" s="571"/>
      <c r="QMV224" s="571"/>
      <c r="QMW224" s="571"/>
      <c r="QMX224" s="571"/>
      <c r="QMY224" s="571"/>
      <c r="QMZ224" s="571"/>
      <c r="QNA224" s="571"/>
      <c r="QNB224" s="571"/>
      <c r="QNC224" s="571"/>
      <c r="QND224" s="571"/>
      <c r="QNE224" s="571"/>
      <c r="QNF224" s="571"/>
      <c r="QNG224" s="571"/>
      <c r="QNH224" s="571"/>
      <c r="QNI224" s="571"/>
      <c r="QNJ224" s="571"/>
      <c r="QNK224" s="571"/>
      <c r="QNL224" s="571"/>
      <c r="QNM224" s="571"/>
      <c r="QNN224" s="571"/>
      <c r="QNO224" s="571"/>
      <c r="QNP224" s="571"/>
      <c r="QNQ224" s="571"/>
      <c r="QNR224" s="571"/>
      <c r="QNS224" s="571"/>
      <c r="QNT224" s="571"/>
      <c r="QNU224" s="571"/>
      <c r="QNV224" s="571"/>
      <c r="QNW224" s="571"/>
      <c r="QNX224" s="571"/>
      <c r="QNY224" s="571"/>
      <c r="QNZ224" s="571"/>
      <c r="QOA224" s="571"/>
      <c r="QOB224" s="571"/>
      <c r="QOC224" s="571"/>
      <c r="QOD224" s="571"/>
      <c r="QOE224" s="571"/>
      <c r="QOF224" s="571"/>
      <c r="QOG224" s="571"/>
      <c r="QOH224" s="571"/>
      <c r="QOI224" s="571"/>
      <c r="QOJ224" s="571"/>
      <c r="QOK224" s="571"/>
      <c r="QOL224" s="571"/>
      <c r="QOM224" s="571"/>
      <c r="QON224" s="571"/>
      <c r="QOO224" s="571"/>
      <c r="QOP224" s="571"/>
      <c r="QOQ224" s="571"/>
      <c r="QOR224" s="571"/>
      <c r="QOS224" s="571"/>
      <c r="QOT224" s="571"/>
      <c r="QOU224" s="571"/>
      <c r="QOV224" s="571"/>
      <c r="QOW224" s="571"/>
      <c r="QOX224" s="571"/>
      <c r="QOY224" s="571"/>
      <c r="QOZ224" s="571"/>
      <c r="QPA224" s="571"/>
      <c r="QPB224" s="571"/>
      <c r="QPC224" s="571"/>
      <c r="QPD224" s="571"/>
      <c r="QPE224" s="571"/>
      <c r="QPF224" s="571"/>
      <c r="QPG224" s="571"/>
      <c r="QPH224" s="571"/>
      <c r="QPI224" s="571"/>
      <c r="QPJ224" s="571"/>
      <c r="QPK224" s="571"/>
      <c r="QPL224" s="571"/>
      <c r="QPM224" s="571"/>
      <c r="QPN224" s="571"/>
      <c r="QPO224" s="571"/>
      <c r="QPP224" s="571"/>
      <c r="QPQ224" s="571"/>
      <c r="QPR224" s="571"/>
      <c r="QPS224" s="571"/>
      <c r="QPT224" s="571"/>
      <c r="QPU224" s="571"/>
      <c r="QPV224" s="571"/>
      <c r="QPW224" s="571"/>
      <c r="QPX224" s="571"/>
      <c r="QPY224" s="571"/>
      <c r="QPZ224" s="571"/>
      <c r="QQA224" s="571"/>
      <c r="QQB224" s="571"/>
      <c r="QQC224" s="571"/>
      <c r="QQD224" s="571"/>
      <c r="QQE224" s="571"/>
      <c r="QQF224" s="571"/>
      <c r="QQG224" s="571"/>
      <c r="QQH224" s="571"/>
      <c r="QQI224" s="571"/>
      <c r="QQJ224" s="571"/>
      <c r="QQK224" s="571"/>
      <c r="QQL224" s="571"/>
      <c r="QQM224" s="571"/>
      <c r="QQN224" s="571"/>
      <c r="QQO224" s="571"/>
      <c r="QQP224" s="571"/>
      <c r="QQQ224" s="571"/>
      <c r="QQR224" s="571"/>
      <c r="QQS224" s="571"/>
      <c r="QQT224" s="571"/>
      <c r="QQU224" s="571"/>
      <c r="QQV224" s="571"/>
      <c r="QQW224" s="571"/>
      <c r="QQX224" s="571"/>
      <c r="QQY224" s="571"/>
      <c r="QQZ224" s="571"/>
      <c r="QRA224" s="571"/>
      <c r="QRB224" s="571"/>
      <c r="QRC224" s="571"/>
      <c r="QRD224" s="571"/>
      <c r="QRE224" s="571"/>
      <c r="QRF224" s="571"/>
      <c r="QRG224" s="571"/>
      <c r="QRH224" s="571"/>
      <c r="QRI224" s="571"/>
      <c r="QRJ224" s="571"/>
      <c r="QRK224" s="571"/>
      <c r="QRL224" s="571"/>
      <c r="QRM224" s="571"/>
      <c r="QRN224" s="571"/>
      <c r="QRO224" s="571"/>
      <c r="QRP224" s="571"/>
      <c r="QRQ224" s="571"/>
      <c r="QRR224" s="571"/>
      <c r="QRS224" s="571"/>
      <c r="QRT224" s="571"/>
      <c r="QRU224" s="571"/>
      <c r="QRV224" s="571"/>
      <c r="QRW224" s="571"/>
      <c r="QRX224" s="571"/>
      <c r="QRY224" s="571"/>
      <c r="QRZ224" s="571"/>
      <c r="QSA224" s="571"/>
      <c r="QSB224" s="571"/>
      <c r="QSC224" s="571"/>
      <c r="QSD224" s="571"/>
      <c r="QSE224" s="571"/>
      <c r="QSF224" s="571"/>
      <c r="QSG224" s="571"/>
      <c r="QSH224" s="571"/>
      <c r="QSI224" s="571"/>
      <c r="QSJ224" s="571"/>
      <c r="QSK224" s="571"/>
      <c r="QSL224" s="571"/>
      <c r="QSM224" s="571"/>
      <c r="QSN224" s="571"/>
      <c r="QSO224" s="571"/>
      <c r="QSP224" s="571"/>
      <c r="QSQ224" s="571"/>
      <c r="QSR224" s="571"/>
      <c r="QSS224" s="571"/>
      <c r="QST224" s="571"/>
      <c r="QSU224" s="571"/>
      <c r="QSV224" s="571"/>
      <c r="QSW224" s="571"/>
      <c r="QSX224" s="571"/>
      <c r="QSY224" s="571"/>
      <c r="QSZ224" s="571"/>
      <c r="QTA224" s="571"/>
      <c r="QTB224" s="571"/>
      <c r="QTC224" s="571"/>
      <c r="QTD224" s="571"/>
      <c r="QTE224" s="571"/>
      <c r="QTF224" s="571"/>
      <c r="QTG224" s="571"/>
      <c r="QTH224" s="571"/>
      <c r="QTI224" s="571"/>
      <c r="QTJ224" s="571"/>
      <c r="QTK224" s="571"/>
      <c r="QTL224" s="571"/>
      <c r="QTM224" s="571"/>
      <c r="QTN224" s="571"/>
      <c r="QTO224" s="571"/>
      <c r="QTP224" s="571"/>
      <c r="QTQ224" s="571"/>
      <c r="QTR224" s="571"/>
      <c r="QTS224" s="571"/>
      <c r="QTT224" s="571"/>
      <c r="QTU224" s="571"/>
      <c r="QTV224" s="571"/>
      <c r="QTW224" s="571"/>
      <c r="QTX224" s="571"/>
      <c r="QTY224" s="571"/>
      <c r="QTZ224" s="571"/>
      <c r="QUA224" s="571"/>
      <c r="QUB224" s="571"/>
      <c r="QUC224" s="571"/>
      <c r="QUD224" s="571"/>
      <c r="QUE224" s="571"/>
      <c r="QUF224" s="571"/>
      <c r="QUG224" s="571"/>
      <c r="QUH224" s="571"/>
      <c r="QUI224" s="571"/>
      <c r="QUJ224" s="571"/>
      <c r="QUK224" s="571"/>
      <c r="QUL224" s="571"/>
      <c r="QUM224" s="571"/>
      <c r="QUN224" s="571"/>
      <c r="QUO224" s="571"/>
      <c r="QUP224" s="571"/>
      <c r="QUQ224" s="571"/>
      <c r="QUR224" s="571"/>
      <c r="QUS224" s="571"/>
      <c r="QUT224" s="571"/>
      <c r="QUU224" s="571"/>
      <c r="QUV224" s="571"/>
      <c r="QUW224" s="571"/>
      <c r="QUX224" s="571"/>
      <c r="QUY224" s="571"/>
      <c r="QUZ224" s="571"/>
      <c r="QVA224" s="571"/>
      <c r="QVB224" s="571"/>
      <c r="QVC224" s="571"/>
      <c r="QVD224" s="571"/>
      <c r="QVE224" s="571"/>
      <c r="QVF224" s="571"/>
      <c r="QVG224" s="571"/>
      <c r="QVH224" s="571"/>
      <c r="QVI224" s="571"/>
      <c r="QVJ224" s="571"/>
      <c r="QVK224" s="571"/>
      <c r="QVL224" s="571"/>
      <c r="QVM224" s="571"/>
      <c r="QVN224" s="571"/>
      <c r="QVO224" s="571"/>
      <c r="QVP224" s="571"/>
      <c r="QVQ224" s="571"/>
      <c r="QVR224" s="571"/>
      <c r="QVS224" s="571"/>
      <c r="QVT224" s="571"/>
      <c r="QVU224" s="571"/>
      <c r="QVV224" s="571"/>
      <c r="QVW224" s="571"/>
      <c r="QVX224" s="571"/>
      <c r="QVY224" s="571"/>
      <c r="QVZ224" s="571"/>
      <c r="QWA224" s="571"/>
      <c r="QWB224" s="571"/>
      <c r="QWC224" s="571"/>
      <c r="QWD224" s="571"/>
      <c r="QWE224" s="571"/>
      <c r="QWF224" s="571"/>
      <c r="QWG224" s="571"/>
      <c r="QWH224" s="571"/>
      <c r="QWI224" s="571"/>
      <c r="QWJ224" s="571"/>
      <c r="QWK224" s="571"/>
      <c r="QWL224" s="571"/>
      <c r="QWM224" s="571"/>
      <c r="QWN224" s="571"/>
      <c r="QWO224" s="571"/>
      <c r="QWP224" s="571"/>
      <c r="QWQ224" s="571"/>
      <c r="QWR224" s="571"/>
      <c r="QWS224" s="571"/>
      <c r="QWT224" s="571"/>
      <c r="QWU224" s="571"/>
      <c r="QWV224" s="571"/>
      <c r="QWW224" s="571"/>
      <c r="QWX224" s="571"/>
      <c r="QWY224" s="571"/>
      <c r="QWZ224" s="571"/>
      <c r="QXA224" s="571"/>
      <c r="QXB224" s="571"/>
      <c r="QXC224" s="571"/>
      <c r="QXD224" s="571"/>
      <c r="QXE224" s="571"/>
      <c r="QXF224" s="571"/>
      <c r="QXG224" s="571"/>
      <c r="QXH224" s="571"/>
      <c r="QXI224" s="571"/>
      <c r="QXJ224" s="571"/>
      <c r="QXK224" s="571"/>
      <c r="QXL224" s="571"/>
      <c r="QXM224" s="571"/>
      <c r="QXN224" s="571"/>
      <c r="QXO224" s="571"/>
      <c r="QXP224" s="571"/>
      <c r="QXQ224" s="571"/>
      <c r="QXR224" s="571"/>
      <c r="QXS224" s="571"/>
      <c r="QXT224" s="571"/>
      <c r="QXU224" s="571"/>
      <c r="QXV224" s="571"/>
      <c r="QXW224" s="571"/>
      <c r="QXX224" s="571"/>
      <c r="QXY224" s="571"/>
      <c r="QXZ224" s="571"/>
      <c r="QYA224" s="571"/>
      <c r="QYB224" s="571"/>
      <c r="QYC224" s="571"/>
      <c r="QYD224" s="571"/>
      <c r="QYE224" s="571"/>
      <c r="QYF224" s="571"/>
      <c r="QYG224" s="571"/>
      <c r="QYH224" s="571"/>
      <c r="QYI224" s="571"/>
      <c r="QYJ224" s="571"/>
      <c r="QYK224" s="571"/>
      <c r="QYL224" s="571"/>
      <c r="QYM224" s="571"/>
      <c r="QYN224" s="571"/>
      <c r="QYO224" s="571"/>
      <c r="QYP224" s="571"/>
      <c r="QYQ224" s="571"/>
      <c r="QYR224" s="571"/>
      <c r="QYS224" s="571"/>
      <c r="QYT224" s="571"/>
      <c r="QYU224" s="571"/>
      <c r="QYV224" s="571"/>
      <c r="QYW224" s="571"/>
      <c r="QYX224" s="571"/>
      <c r="QYY224" s="571"/>
      <c r="QYZ224" s="571"/>
      <c r="QZA224" s="571"/>
      <c r="QZB224" s="571"/>
      <c r="QZC224" s="571"/>
      <c r="QZD224" s="571"/>
      <c r="QZE224" s="571"/>
      <c r="QZF224" s="571"/>
      <c r="QZG224" s="571"/>
      <c r="QZH224" s="571"/>
      <c r="QZI224" s="571"/>
      <c r="QZJ224" s="571"/>
      <c r="QZK224" s="571"/>
      <c r="QZL224" s="571"/>
      <c r="QZM224" s="571"/>
      <c r="QZN224" s="571"/>
      <c r="QZO224" s="571"/>
      <c r="QZP224" s="571"/>
      <c r="QZQ224" s="571"/>
      <c r="QZR224" s="571"/>
      <c r="QZS224" s="571"/>
      <c r="QZT224" s="571"/>
      <c r="QZU224" s="571"/>
      <c r="QZV224" s="571"/>
      <c r="QZW224" s="571"/>
      <c r="QZX224" s="571"/>
      <c r="QZY224" s="571"/>
      <c r="QZZ224" s="571"/>
      <c r="RAA224" s="571"/>
      <c r="RAB224" s="571"/>
      <c r="RAC224" s="571"/>
      <c r="RAD224" s="571"/>
      <c r="RAE224" s="571"/>
      <c r="RAF224" s="571"/>
      <c r="RAG224" s="571"/>
      <c r="RAH224" s="571"/>
      <c r="RAI224" s="571"/>
      <c r="RAJ224" s="571"/>
      <c r="RAK224" s="571"/>
      <c r="RAL224" s="571"/>
      <c r="RAM224" s="571"/>
      <c r="RAN224" s="571"/>
      <c r="RAO224" s="571"/>
      <c r="RAP224" s="571"/>
      <c r="RAQ224" s="571"/>
      <c r="RAR224" s="571"/>
      <c r="RAS224" s="571"/>
      <c r="RAT224" s="571"/>
      <c r="RAU224" s="571"/>
      <c r="RAV224" s="571"/>
      <c r="RAW224" s="571"/>
      <c r="RAX224" s="571"/>
      <c r="RAY224" s="571"/>
      <c r="RAZ224" s="571"/>
      <c r="RBA224" s="571"/>
      <c r="RBB224" s="571"/>
      <c r="RBC224" s="571"/>
      <c r="RBD224" s="571"/>
      <c r="RBE224" s="571"/>
      <c r="RBF224" s="571"/>
      <c r="RBG224" s="571"/>
      <c r="RBH224" s="571"/>
      <c r="RBI224" s="571"/>
      <c r="RBJ224" s="571"/>
      <c r="RBK224" s="571"/>
      <c r="RBL224" s="571"/>
      <c r="RBM224" s="571"/>
      <c r="RBN224" s="571"/>
      <c r="RBO224" s="571"/>
      <c r="RBP224" s="571"/>
      <c r="RBQ224" s="571"/>
      <c r="RBR224" s="571"/>
      <c r="RBS224" s="571"/>
      <c r="RBT224" s="571"/>
      <c r="RBU224" s="571"/>
      <c r="RBV224" s="571"/>
      <c r="RBW224" s="571"/>
      <c r="RBX224" s="571"/>
      <c r="RBY224" s="571"/>
      <c r="RBZ224" s="571"/>
      <c r="RCA224" s="571"/>
      <c r="RCB224" s="571"/>
      <c r="RCC224" s="571"/>
      <c r="RCD224" s="571"/>
      <c r="RCE224" s="571"/>
      <c r="RCF224" s="571"/>
      <c r="RCG224" s="571"/>
      <c r="RCH224" s="571"/>
      <c r="RCI224" s="571"/>
      <c r="RCJ224" s="571"/>
      <c r="RCK224" s="571"/>
      <c r="RCL224" s="571"/>
      <c r="RCM224" s="571"/>
      <c r="RCN224" s="571"/>
      <c r="RCO224" s="571"/>
      <c r="RCP224" s="571"/>
      <c r="RCQ224" s="571"/>
      <c r="RCR224" s="571"/>
      <c r="RCS224" s="571"/>
      <c r="RCT224" s="571"/>
      <c r="RCU224" s="571"/>
      <c r="RCV224" s="571"/>
      <c r="RCW224" s="571"/>
      <c r="RCX224" s="571"/>
      <c r="RCY224" s="571"/>
      <c r="RCZ224" s="571"/>
      <c r="RDA224" s="571"/>
      <c r="RDB224" s="571"/>
      <c r="RDC224" s="571"/>
      <c r="RDD224" s="571"/>
      <c r="RDE224" s="571"/>
      <c r="RDF224" s="571"/>
      <c r="RDG224" s="571"/>
      <c r="RDH224" s="571"/>
      <c r="RDI224" s="571"/>
      <c r="RDJ224" s="571"/>
      <c r="RDK224" s="571"/>
      <c r="RDL224" s="571"/>
      <c r="RDM224" s="571"/>
      <c r="RDN224" s="571"/>
      <c r="RDO224" s="571"/>
      <c r="RDP224" s="571"/>
      <c r="RDQ224" s="571"/>
      <c r="RDR224" s="571"/>
      <c r="RDS224" s="571"/>
      <c r="RDT224" s="571"/>
      <c r="RDU224" s="571"/>
      <c r="RDV224" s="571"/>
      <c r="RDW224" s="571"/>
      <c r="RDX224" s="571"/>
      <c r="RDY224" s="571"/>
      <c r="RDZ224" s="571"/>
      <c r="REA224" s="571"/>
      <c r="REB224" s="571"/>
      <c r="REC224" s="571"/>
      <c r="RED224" s="571"/>
      <c r="REE224" s="571"/>
      <c r="REF224" s="571"/>
      <c r="REG224" s="571"/>
      <c r="REH224" s="571"/>
      <c r="REI224" s="571"/>
      <c r="REJ224" s="571"/>
      <c r="REK224" s="571"/>
      <c r="REL224" s="571"/>
      <c r="REM224" s="571"/>
      <c r="REN224" s="571"/>
      <c r="REO224" s="571"/>
      <c r="REP224" s="571"/>
      <c r="REQ224" s="571"/>
      <c r="RER224" s="571"/>
      <c r="RES224" s="571"/>
      <c r="RET224" s="571"/>
      <c r="REU224" s="571"/>
      <c r="REV224" s="571"/>
      <c r="REW224" s="571"/>
      <c r="REX224" s="571"/>
      <c r="REY224" s="571"/>
      <c r="REZ224" s="571"/>
      <c r="RFA224" s="571"/>
      <c r="RFB224" s="571"/>
      <c r="RFC224" s="571"/>
      <c r="RFD224" s="571"/>
      <c r="RFE224" s="571"/>
      <c r="RFF224" s="571"/>
      <c r="RFG224" s="571"/>
      <c r="RFH224" s="571"/>
      <c r="RFI224" s="571"/>
      <c r="RFJ224" s="571"/>
      <c r="RFK224" s="571"/>
      <c r="RFL224" s="571"/>
      <c r="RFM224" s="571"/>
      <c r="RFN224" s="571"/>
      <c r="RFO224" s="571"/>
      <c r="RFP224" s="571"/>
      <c r="RFQ224" s="571"/>
      <c r="RFR224" s="571"/>
      <c r="RFS224" s="571"/>
      <c r="RFT224" s="571"/>
      <c r="RFU224" s="571"/>
      <c r="RFV224" s="571"/>
      <c r="RFW224" s="571"/>
      <c r="RFX224" s="571"/>
      <c r="RFY224" s="571"/>
      <c r="RFZ224" s="571"/>
      <c r="RGA224" s="571"/>
      <c r="RGB224" s="571"/>
      <c r="RGC224" s="571"/>
      <c r="RGD224" s="571"/>
      <c r="RGE224" s="571"/>
      <c r="RGF224" s="571"/>
      <c r="RGG224" s="571"/>
      <c r="RGH224" s="571"/>
      <c r="RGI224" s="571"/>
      <c r="RGJ224" s="571"/>
      <c r="RGK224" s="571"/>
      <c r="RGL224" s="571"/>
      <c r="RGM224" s="571"/>
      <c r="RGN224" s="571"/>
      <c r="RGO224" s="571"/>
      <c r="RGP224" s="571"/>
      <c r="RGQ224" s="571"/>
      <c r="RGR224" s="571"/>
      <c r="RGS224" s="571"/>
      <c r="RGT224" s="571"/>
      <c r="RGU224" s="571"/>
      <c r="RGV224" s="571"/>
      <c r="RGW224" s="571"/>
      <c r="RGX224" s="571"/>
      <c r="RGY224" s="571"/>
      <c r="RGZ224" s="571"/>
      <c r="RHA224" s="571"/>
      <c r="RHB224" s="571"/>
      <c r="RHC224" s="571"/>
      <c r="RHD224" s="571"/>
      <c r="RHE224" s="571"/>
      <c r="RHF224" s="571"/>
      <c r="RHG224" s="571"/>
      <c r="RHH224" s="571"/>
      <c r="RHI224" s="571"/>
      <c r="RHJ224" s="571"/>
      <c r="RHK224" s="571"/>
      <c r="RHL224" s="571"/>
      <c r="RHM224" s="571"/>
      <c r="RHN224" s="571"/>
      <c r="RHO224" s="571"/>
      <c r="RHP224" s="571"/>
      <c r="RHQ224" s="571"/>
      <c r="RHR224" s="571"/>
      <c r="RHS224" s="571"/>
      <c r="RHT224" s="571"/>
      <c r="RHU224" s="571"/>
      <c r="RHV224" s="571"/>
      <c r="RHW224" s="571"/>
      <c r="RHX224" s="571"/>
      <c r="RHY224" s="571"/>
      <c r="RHZ224" s="571"/>
      <c r="RIA224" s="571"/>
      <c r="RIB224" s="571"/>
      <c r="RIC224" s="571"/>
      <c r="RID224" s="571"/>
      <c r="RIE224" s="571"/>
      <c r="RIF224" s="571"/>
      <c r="RIG224" s="571"/>
      <c r="RIH224" s="571"/>
      <c r="RII224" s="571"/>
      <c r="RIJ224" s="571"/>
      <c r="RIK224" s="571"/>
      <c r="RIL224" s="571"/>
      <c r="RIM224" s="571"/>
      <c r="RIN224" s="571"/>
      <c r="RIO224" s="571"/>
      <c r="RIP224" s="571"/>
      <c r="RIQ224" s="571"/>
      <c r="RIR224" s="571"/>
      <c r="RIS224" s="571"/>
      <c r="RIT224" s="571"/>
      <c r="RIU224" s="571"/>
      <c r="RIV224" s="571"/>
      <c r="RIW224" s="571"/>
      <c r="RIX224" s="571"/>
      <c r="RIY224" s="571"/>
      <c r="RIZ224" s="571"/>
      <c r="RJA224" s="571"/>
      <c r="RJB224" s="571"/>
      <c r="RJC224" s="571"/>
      <c r="RJD224" s="571"/>
      <c r="RJE224" s="571"/>
      <c r="RJF224" s="571"/>
      <c r="RJG224" s="571"/>
      <c r="RJH224" s="571"/>
      <c r="RJI224" s="571"/>
      <c r="RJJ224" s="571"/>
      <c r="RJK224" s="571"/>
      <c r="RJL224" s="571"/>
      <c r="RJM224" s="571"/>
      <c r="RJN224" s="571"/>
      <c r="RJO224" s="571"/>
      <c r="RJP224" s="571"/>
      <c r="RJQ224" s="571"/>
      <c r="RJR224" s="571"/>
      <c r="RJS224" s="571"/>
      <c r="RJT224" s="571"/>
      <c r="RJU224" s="571"/>
      <c r="RJV224" s="571"/>
      <c r="RJW224" s="571"/>
      <c r="RJX224" s="571"/>
      <c r="RJY224" s="571"/>
      <c r="RJZ224" s="571"/>
      <c r="RKA224" s="571"/>
      <c r="RKB224" s="571"/>
      <c r="RKC224" s="571"/>
      <c r="RKD224" s="571"/>
      <c r="RKE224" s="571"/>
      <c r="RKF224" s="571"/>
      <c r="RKG224" s="571"/>
      <c r="RKH224" s="571"/>
      <c r="RKI224" s="571"/>
      <c r="RKJ224" s="571"/>
      <c r="RKK224" s="571"/>
      <c r="RKL224" s="571"/>
      <c r="RKM224" s="571"/>
      <c r="RKN224" s="571"/>
      <c r="RKO224" s="571"/>
      <c r="RKP224" s="571"/>
      <c r="RKQ224" s="571"/>
      <c r="RKR224" s="571"/>
      <c r="RKS224" s="571"/>
      <c r="RKT224" s="571"/>
      <c r="RKU224" s="571"/>
      <c r="RKV224" s="571"/>
      <c r="RKW224" s="571"/>
      <c r="RKX224" s="571"/>
      <c r="RKY224" s="571"/>
      <c r="RKZ224" s="571"/>
      <c r="RLA224" s="571"/>
      <c r="RLB224" s="571"/>
      <c r="RLC224" s="571"/>
      <c r="RLD224" s="571"/>
      <c r="RLE224" s="571"/>
      <c r="RLF224" s="571"/>
      <c r="RLG224" s="571"/>
      <c r="RLH224" s="571"/>
      <c r="RLI224" s="571"/>
      <c r="RLJ224" s="571"/>
      <c r="RLK224" s="571"/>
      <c r="RLL224" s="571"/>
      <c r="RLM224" s="571"/>
      <c r="RLN224" s="571"/>
      <c r="RLO224" s="571"/>
      <c r="RLP224" s="571"/>
      <c r="RLQ224" s="571"/>
      <c r="RLR224" s="571"/>
      <c r="RLS224" s="571"/>
      <c r="RLT224" s="571"/>
      <c r="RLU224" s="571"/>
      <c r="RLV224" s="571"/>
      <c r="RLW224" s="571"/>
      <c r="RLX224" s="571"/>
      <c r="RLY224" s="571"/>
      <c r="RLZ224" s="571"/>
      <c r="RMA224" s="571"/>
      <c r="RMB224" s="571"/>
      <c r="RMC224" s="571"/>
      <c r="RMD224" s="571"/>
      <c r="RME224" s="571"/>
      <c r="RMF224" s="571"/>
      <c r="RMG224" s="571"/>
      <c r="RMH224" s="571"/>
      <c r="RMI224" s="571"/>
      <c r="RMJ224" s="571"/>
      <c r="RMK224" s="571"/>
      <c r="RML224" s="571"/>
      <c r="RMM224" s="571"/>
      <c r="RMN224" s="571"/>
      <c r="RMO224" s="571"/>
      <c r="RMP224" s="571"/>
      <c r="RMQ224" s="571"/>
      <c r="RMR224" s="571"/>
      <c r="RMS224" s="571"/>
      <c r="RMT224" s="571"/>
      <c r="RMU224" s="571"/>
      <c r="RMV224" s="571"/>
      <c r="RMW224" s="571"/>
      <c r="RMX224" s="571"/>
      <c r="RMY224" s="571"/>
      <c r="RMZ224" s="571"/>
      <c r="RNA224" s="571"/>
      <c r="RNB224" s="571"/>
      <c r="RNC224" s="571"/>
      <c r="RND224" s="571"/>
      <c r="RNE224" s="571"/>
      <c r="RNF224" s="571"/>
      <c r="RNG224" s="571"/>
      <c r="RNH224" s="571"/>
      <c r="RNI224" s="571"/>
      <c r="RNJ224" s="571"/>
      <c r="RNK224" s="571"/>
      <c r="RNL224" s="571"/>
      <c r="RNM224" s="571"/>
      <c r="RNN224" s="571"/>
      <c r="RNO224" s="571"/>
      <c r="RNP224" s="571"/>
      <c r="RNQ224" s="571"/>
      <c r="RNR224" s="571"/>
      <c r="RNS224" s="571"/>
      <c r="RNT224" s="571"/>
      <c r="RNU224" s="571"/>
      <c r="RNV224" s="571"/>
      <c r="RNW224" s="571"/>
      <c r="RNX224" s="571"/>
      <c r="RNY224" s="571"/>
      <c r="RNZ224" s="571"/>
      <c r="ROA224" s="571"/>
      <c r="ROB224" s="571"/>
      <c r="ROC224" s="571"/>
      <c r="ROD224" s="571"/>
      <c r="ROE224" s="571"/>
      <c r="ROF224" s="571"/>
      <c r="ROG224" s="571"/>
      <c r="ROH224" s="571"/>
      <c r="ROI224" s="571"/>
      <c r="ROJ224" s="571"/>
      <c r="ROK224" s="571"/>
      <c r="ROL224" s="571"/>
      <c r="ROM224" s="571"/>
      <c r="RON224" s="571"/>
      <c r="ROO224" s="571"/>
      <c r="ROP224" s="571"/>
      <c r="ROQ224" s="571"/>
      <c r="ROR224" s="571"/>
      <c r="ROS224" s="571"/>
      <c r="ROT224" s="571"/>
      <c r="ROU224" s="571"/>
      <c r="ROV224" s="571"/>
      <c r="ROW224" s="571"/>
      <c r="ROX224" s="571"/>
      <c r="ROY224" s="571"/>
      <c r="ROZ224" s="571"/>
      <c r="RPA224" s="571"/>
      <c r="RPB224" s="571"/>
      <c r="RPC224" s="571"/>
      <c r="RPD224" s="571"/>
      <c r="RPE224" s="571"/>
      <c r="RPF224" s="571"/>
      <c r="RPG224" s="571"/>
      <c r="RPH224" s="571"/>
      <c r="RPI224" s="571"/>
      <c r="RPJ224" s="571"/>
      <c r="RPK224" s="571"/>
      <c r="RPL224" s="571"/>
      <c r="RPM224" s="571"/>
      <c r="RPN224" s="571"/>
      <c r="RPO224" s="571"/>
      <c r="RPP224" s="571"/>
      <c r="RPQ224" s="571"/>
      <c r="RPR224" s="571"/>
      <c r="RPS224" s="571"/>
      <c r="RPT224" s="571"/>
      <c r="RPU224" s="571"/>
      <c r="RPV224" s="571"/>
      <c r="RPW224" s="571"/>
      <c r="RPX224" s="571"/>
      <c r="RPY224" s="571"/>
      <c r="RPZ224" s="571"/>
      <c r="RQA224" s="571"/>
      <c r="RQB224" s="571"/>
      <c r="RQC224" s="571"/>
      <c r="RQD224" s="571"/>
      <c r="RQE224" s="571"/>
      <c r="RQF224" s="571"/>
      <c r="RQG224" s="571"/>
      <c r="RQH224" s="571"/>
      <c r="RQI224" s="571"/>
      <c r="RQJ224" s="571"/>
      <c r="RQK224" s="571"/>
      <c r="RQL224" s="571"/>
      <c r="RQM224" s="571"/>
      <c r="RQN224" s="571"/>
      <c r="RQO224" s="571"/>
      <c r="RQP224" s="571"/>
      <c r="RQQ224" s="571"/>
      <c r="RQR224" s="571"/>
      <c r="RQS224" s="571"/>
      <c r="RQT224" s="571"/>
      <c r="RQU224" s="571"/>
      <c r="RQV224" s="571"/>
      <c r="RQW224" s="571"/>
      <c r="RQX224" s="571"/>
      <c r="RQY224" s="571"/>
      <c r="RQZ224" s="571"/>
      <c r="RRA224" s="571"/>
      <c r="RRB224" s="571"/>
      <c r="RRC224" s="571"/>
      <c r="RRD224" s="571"/>
      <c r="RRE224" s="571"/>
      <c r="RRF224" s="571"/>
      <c r="RRG224" s="571"/>
      <c r="RRH224" s="571"/>
      <c r="RRI224" s="571"/>
      <c r="RRJ224" s="571"/>
      <c r="RRK224" s="571"/>
      <c r="RRL224" s="571"/>
      <c r="RRM224" s="571"/>
      <c r="RRN224" s="571"/>
      <c r="RRO224" s="571"/>
      <c r="RRP224" s="571"/>
      <c r="RRQ224" s="571"/>
      <c r="RRR224" s="571"/>
      <c r="RRS224" s="571"/>
      <c r="RRT224" s="571"/>
      <c r="RRU224" s="571"/>
      <c r="RRV224" s="571"/>
      <c r="RRW224" s="571"/>
      <c r="RRX224" s="571"/>
      <c r="RRY224" s="571"/>
      <c r="RRZ224" s="571"/>
      <c r="RSA224" s="571"/>
      <c r="RSB224" s="571"/>
      <c r="RSC224" s="571"/>
      <c r="RSD224" s="571"/>
      <c r="RSE224" s="571"/>
      <c r="RSF224" s="571"/>
      <c r="RSG224" s="571"/>
      <c r="RSH224" s="571"/>
      <c r="RSI224" s="571"/>
      <c r="RSJ224" s="571"/>
      <c r="RSK224" s="571"/>
      <c r="RSL224" s="571"/>
      <c r="RSM224" s="571"/>
      <c r="RSN224" s="571"/>
      <c r="RSO224" s="571"/>
      <c r="RSP224" s="571"/>
      <c r="RSQ224" s="571"/>
      <c r="RSR224" s="571"/>
      <c r="RSS224" s="571"/>
      <c r="RST224" s="571"/>
      <c r="RSU224" s="571"/>
      <c r="RSV224" s="571"/>
      <c r="RSW224" s="571"/>
      <c r="RSX224" s="571"/>
      <c r="RSY224" s="571"/>
      <c r="RSZ224" s="571"/>
      <c r="RTA224" s="571"/>
      <c r="RTB224" s="571"/>
      <c r="RTC224" s="571"/>
      <c r="RTD224" s="571"/>
      <c r="RTE224" s="571"/>
      <c r="RTF224" s="571"/>
      <c r="RTG224" s="571"/>
      <c r="RTH224" s="571"/>
      <c r="RTI224" s="571"/>
      <c r="RTJ224" s="571"/>
      <c r="RTK224" s="571"/>
      <c r="RTL224" s="571"/>
      <c r="RTM224" s="571"/>
      <c r="RTN224" s="571"/>
      <c r="RTO224" s="571"/>
      <c r="RTP224" s="571"/>
      <c r="RTQ224" s="571"/>
      <c r="RTR224" s="571"/>
      <c r="RTS224" s="571"/>
      <c r="RTT224" s="571"/>
      <c r="RTU224" s="571"/>
      <c r="RTV224" s="571"/>
      <c r="RTW224" s="571"/>
      <c r="RTX224" s="571"/>
      <c r="RTY224" s="571"/>
      <c r="RTZ224" s="571"/>
      <c r="RUA224" s="571"/>
      <c r="RUB224" s="571"/>
      <c r="RUC224" s="571"/>
      <c r="RUD224" s="571"/>
      <c r="RUE224" s="571"/>
      <c r="RUF224" s="571"/>
      <c r="RUG224" s="571"/>
      <c r="RUH224" s="571"/>
      <c r="RUI224" s="571"/>
      <c r="RUJ224" s="571"/>
      <c r="RUK224" s="571"/>
      <c r="RUL224" s="571"/>
      <c r="RUM224" s="571"/>
      <c r="RUN224" s="571"/>
      <c r="RUO224" s="571"/>
      <c r="RUP224" s="571"/>
      <c r="RUQ224" s="571"/>
      <c r="RUR224" s="571"/>
      <c r="RUS224" s="571"/>
      <c r="RUT224" s="571"/>
      <c r="RUU224" s="571"/>
      <c r="RUV224" s="571"/>
      <c r="RUW224" s="571"/>
      <c r="RUX224" s="571"/>
      <c r="RUY224" s="571"/>
      <c r="RUZ224" s="571"/>
      <c r="RVA224" s="571"/>
      <c r="RVB224" s="571"/>
      <c r="RVC224" s="571"/>
      <c r="RVD224" s="571"/>
      <c r="RVE224" s="571"/>
      <c r="RVF224" s="571"/>
      <c r="RVG224" s="571"/>
      <c r="RVH224" s="571"/>
      <c r="RVI224" s="571"/>
      <c r="RVJ224" s="571"/>
      <c r="RVK224" s="571"/>
      <c r="RVL224" s="571"/>
      <c r="RVM224" s="571"/>
      <c r="RVN224" s="571"/>
      <c r="RVO224" s="571"/>
      <c r="RVP224" s="571"/>
      <c r="RVQ224" s="571"/>
      <c r="RVR224" s="571"/>
      <c r="RVS224" s="571"/>
      <c r="RVT224" s="571"/>
      <c r="RVU224" s="571"/>
      <c r="RVV224" s="571"/>
      <c r="RVW224" s="571"/>
      <c r="RVX224" s="571"/>
      <c r="RVY224" s="571"/>
      <c r="RVZ224" s="571"/>
      <c r="RWA224" s="571"/>
      <c r="RWB224" s="571"/>
      <c r="RWC224" s="571"/>
      <c r="RWD224" s="571"/>
      <c r="RWE224" s="571"/>
      <c r="RWF224" s="571"/>
      <c r="RWG224" s="571"/>
      <c r="RWH224" s="571"/>
      <c r="RWI224" s="571"/>
      <c r="RWJ224" s="571"/>
      <c r="RWK224" s="571"/>
      <c r="RWL224" s="571"/>
      <c r="RWM224" s="571"/>
      <c r="RWN224" s="571"/>
      <c r="RWO224" s="571"/>
      <c r="RWP224" s="571"/>
      <c r="RWQ224" s="571"/>
      <c r="RWR224" s="571"/>
      <c r="RWS224" s="571"/>
      <c r="RWT224" s="571"/>
      <c r="RWU224" s="571"/>
      <c r="RWV224" s="571"/>
      <c r="RWW224" s="571"/>
      <c r="RWX224" s="571"/>
      <c r="RWY224" s="571"/>
      <c r="RWZ224" s="571"/>
      <c r="RXA224" s="571"/>
      <c r="RXB224" s="571"/>
      <c r="RXC224" s="571"/>
      <c r="RXD224" s="571"/>
      <c r="RXE224" s="571"/>
      <c r="RXF224" s="571"/>
      <c r="RXG224" s="571"/>
      <c r="RXH224" s="571"/>
      <c r="RXI224" s="571"/>
      <c r="RXJ224" s="571"/>
      <c r="RXK224" s="571"/>
      <c r="RXL224" s="571"/>
      <c r="RXM224" s="571"/>
      <c r="RXN224" s="571"/>
      <c r="RXO224" s="571"/>
      <c r="RXP224" s="571"/>
      <c r="RXQ224" s="571"/>
      <c r="RXR224" s="571"/>
      <c r="RXS224" s="571"/>
      <c r="RXT224" s="571"/>
      <c r="RXU224" s="571"/>
      <c r="RXV224" s="571"/>
      <c r="RXW224" s="571"/>
      <c r="RXX224" s="571"/>
      <c r="RXY224" s="571"/>
      <c r="RXZ224" s="571"/>
      <c r="RYA224" s="571"/>
      <c r="RYB224" s="571"/>
      <c r="RYC224" s="571"/>
      <c r="RYD224" s="571"/>
      <c r="RYE224" s="571"/>
      <c r="RYF224" s="571"/>
      <c r="RYG224" s="571"/>
      <c r="RYH224" s="571"/>
      <c r="RYI224" s="571"/>
      <c r="RYJ224" s="571"/>
      <c r="RYK224" s="571"/>
      <c r="RYL224" s="571"/>
      <c r="RYM224" s="571"/>
      <c r="RYN224" s="571"/>
      <c r="RYO224" s="571"/>
      <c r="RYP224" s="571"/>
      <c r="RYQ224" s="571"/>
      <c r="RYR224" s="571"/>
      <c r="RYS224" s="571"/>
      <c r="RYT224" s="571"/>
      <c r="RYU224" s="571"/>
      <c r="RYV224" s="571"/>
      <c r="RYW224" s="571"/>
      <c r="RYX224" s="571"/>
      <c r="RYY224" s="571"/>
      <c r="RYZ224" s="571"/>
      <c r="RZA224" s="571"/>
      <c r="RZB224" s="571"/>
      <c r="RZC224" s="571"/>
      <c r="RZD224" s="571"/>
      <c r="RZE224" s="571"/>
      <c r="RZF224" s="571"/>
      <c r="RZG224" s="571"/>
      <c r="RZH224" s="571"/>
      <c r="RZI224" s="571"/>
      <c r="RZJ224" s="571"/>
      <c r="RZK224" s="571"/>
      <c r="RZL224" s="571"/>
      <c r="RZM224" s="571"/>
      <c r="RZN224" s="571"/>
      <c r="RZO224" s="571"/>
      <c r="RZP224" s="571"/>
      <c r="RZQ224" s="571"/>
      <c r="RZR224" s="571"/>
      <c r="RZS224" s="571"/>
      <c r="RZT224" s="571"/>
      <c r="RZU224" s="571"/>
      <c r="RZV224" s="571"/>
      <c r="RZW224" s="571"/>
      <c r="RZX224" s="571"/>
      <c r="RZY224" s="571"/>
      <c r="RZZ224" s="571"/>
      <c r="SAA224" s="571"/>
      <c r="SAB224" s="571"/>
      <c r="SAC224" s="571"/>
      <c r="SAD224" s="571"/>
      <c r="SAE224" s="571"/>
      <c r="SAF224" s="571"/>
      <c r="SAG224" s="571"/>
      <c r="SAH224" s="571"/>
      <c r="SAI224" s="571"/>
      <c r="SAJ224" s="571"/>
      <c r="SAK224" s="571"/>
      <c r="SAL224" s="571"/>
      <c r="SAM224" s="571"/>
      <c r="SAN224" s="571"/>
      <c r="SAO224" s="571"/>
      <c r="SAP224" s="571"/>
      <c r="SAQ224" s="571"/>
      <c r="SAR224" s="571"/>
      <c r="SAS224" s="571"/>
      <c r="SAT224" s="571"/>
      <c r="SAU224" s="571"/>
      <c r="SAV224" s="571"/>
      <c r="SAW224" s="571"/>
      <c r="SAX224" s="571"/>
      <c r="SAY224" s="571"/>
      <c r="SAZ224" s="571"/>
      <c r="SBA224" s="571"/>
      <c r="SBB224" s="571"/>
      <c r="SBC224" s="571"/>
      <c r="SBD224" s="571"/>
      <c r="SBE224" s="571"/>
      <c r="SBF224" s="571"/>
      <c r="SBG224" s="571"/>
      <c r="SBH224" s="571"/>
      <c r="SBI224" s="571"/>
      <c r="SBJ224" s="571"/>
      <c r="SBK224" s="571"/>
      <c r="SBL224" s="571"/>
      <c r="SBM224" s="571"/>
      <c r="SBN224" s="571"/>
      <c r="SBO224" s="571"/>
      <c r="SBP224" s="571"/>
      <c r="SBQ224" s="571"/>
      <c r="SBR224" s="571"/>
      <c r="SBS224" s="571"/>
      <c r="SBT224" s="571"/>
      <c r="SBU224" s="571"/>
      <c r="SBV224" s="571"/>
      <c r="SBW224" s="571"/>
      <c r="SBX224" s="571"/>
      <c r="SBY224" s="571"/>
      <c r="SBZ224" s="571"/>
      <c r="SCA224" s="571"/>
      <c r="SCB224" s="571"/>
      <c r="SCC224" s="571"/>
      <c r="SCD224" s="571"/>
      <c r="SCE224" s="571"/>
      <c r="SCF224" s="571"/>
      <c r="SCG224" s="571"/>
      <c r="SCH224" s="571"/>
      <c r="SCI224" s="571"/>
      <c r="SCJ224" s="571"/>
      <c r="SCK224" s="571"/>
      <c r="SCL224" s="571"/>
      <c r="SCM224" s="571"/>
      <c r="SCN224" s="571"/>
      <c r="SCO224" s="571"/>
      <c r="SCP224" s="571"/>
      <c r="SCQ224" s="571"/>
      <c r="SCR224" s="571"/>
      <c r="SCS224" s="571"/>
      <c r="SCT224" s="571"/>
      <c r="SCU224" s="571"/>
      <c r="SCV224" s="571"/>
      <c r="SCW224" s="571"/>
      <c r="SCX224" s="571"/>
      <c r="SCY224" s="571"/>
      <c r="SCZ224" s="571"/>
      <c r="SDA224" s="571"/>
      <c r="SDB224" s="571"/>
      <c r="SDC224" s="571"/>
      <c r="SDD224" s="571"/>
      <c r="SDE224" s="571"/>
      <c r="SDF224" s="571"/>
      <c r="SDG224" s="571"/>
      <c r="SDH224" s="571"/>
      <c r="SDI224" s="571"/>
      <c r="SDJ224" s="571"/>
      <c r="SDK224" s="571"/>
      <c r="SDL224" s="571"/>
      <c r="SDM224" s="571"/>
      <c r="SDN224" s="571"/>
      <c r="SDO224" s="571"/>
      <c r="SDP224" s="571"/>
      <c r="SDQ224" s="571"/>
      <c r="SDR224" s="571"/>
      <c r="SDS224" s="571"/>
      <c r="SDT224" s="571"/>
      <c r="SDU224" s="571"/>
      <c r="SDV224" s="571"/>
      <c r="SDW224" s="571"/>
      <c r="SDX224" s="571"/>
      <c r="SDY224" s="571"/>
      <c r="SDZ224" s="571"/>
      <c r="SEA224" s="571"/>
      <c r="SEB224" s="571"/>
      <c r="SEC224" s="571"/>
      <c r="SED224" s="571"/>
      <c r="SEE224" s="571"/>
      <c r="SEF224" s="571"/>
      <c r="SEG224" s="571"/>
      <c r="SEH224" s="571"/>
      <c r="SEI224" s="571"/>
      <c r="SEJ224" s="571"/>
      <c r="SEK224" s="571"/>
      <c r="SEL224" s="571"/>
      <c r="SEM224" s="571"/>
      <c r="SEN224" s="571"/>
      <c r="SEO224" s="571"/>
      <c r="SEP224" s="571"/>
      <c r="SEQ224" s="571"/>
      <c r="SER224" s="571"/>
      <c r="SES224" s="571"/>
      <c r="SET224" s="571"/>
      <c r="SEU224" s="571"/>
      <c r="SEV224" s="571"/>
      <c r="SEW224" s="571"/>
      <c r="SEX224" s="571"/>
      <c r="SEY224" s="571"/>
      <c r="SEZ224" s="571"/>
      <c r="SFA224" s="571"/>
      <c r="SFB224" s="571"/>
      <c r="SFC224" s="571"/>
      <c r="SFD224" s="571"/>
      <c r="SFE224" s="571"/>
      <c r="SFF224" s="571"/>
      <c r="SFG224" s="571"/>
      <c r="SFH224" s="571"/>
      <c r="SFI224" s="571"/>
      <c r="SFJ224" s="571"/>
      <c r="SFK224" s="571"/>
      <c r="SFL224" s="571"/>
      <c r="SFM224" s="571"/>
      <c r="SFN224" s="571"/>
      <c r="SFO224" s="571"/>
      <c r="SFP224" s="571"/>
      <c r="SFQ224" s="571"/>
      <c r="SFR224" s="571"/>
      <c r="SFS224" s="571"/>
      <c r="SFT224" s="571"/>
      <c r="SFU224" s="571"/>
      <c r="SFV224" s="571"/>
      <c r="SFW224" s="571"/>
      <c r="SFX224" s="571"/>
      <c r="SFY224" s="571"/>
      <c r="SFZ224" s="571"/>
      <c r="SGA224" s="571"/>
      <c r="SGB224" s="571"/>
      <c r="SGC224" s="571"/>
      <c r="SGD224" s="571"/>
      <c r="SGE224" s="571"/>
      <c r="SGF224" s="571"/>
      <c r="SGG224" s="571"/>
      <c r="SGH224" s="571"/>
      <c r="SGI224" s="571"/>
      <c r="SGJ224" s="571"/>
      <c r="SGK224" s="571"/>
      <c r="SGL224" s="571"/>
      <c r="SGM224" s="571"/>
      <c r="SGN224" s="571"/>
      <c r="SGO224" s="571"/>
      <c r="SGP224" s="571"/>
      <c r="SGQ224" s="571"/>
      <c r="SGR224" s="571"/>
      <c r="SGS224" s="571"/>
      <c r="SGT224" s="571"/>
      <c r="SGU224" s="571"/>
      <c r="SGV224" s="571"/>
      <c r="SGW224" s="571"/>
      <c r="SGX224" s="571"/>
      <c r="SGY224" s="571"/>
      <c r="SGZ224" s="571"/>
      <c r="SHA224" s="571"/>
      <c r="SHB224" s="571"/>
      <c r="SHC224" s="571"/>
      <c r="SHD224" s="571"/>
      <c r="SHE224" s="571"/>
      <c r="SHF224" s="571"/>
      <c r="SHG224" s="571"/>
      <c r="SHH224" s="571"/>
      <c r="SHI224" s="571"/>
      <c r="SHJ224" s="571"/>
      <c r="SHK224" s="571"/>
      <c r="SHL224" s="571"/>
      <c r="SHM224" s="571"/>
      <c r="SHN224" s="571"/>
      <c r="SHO224" s="571"/>
      <c r="SHP224" s="571"/>
      <c r="SHQ224" s="571"/>
      <c r="SHR224" s="571"/>
      <c r="SHS224" s="571"/>
      <c r="SHT224" s="571"/>
      <c r="SHU224" s="571"/>
      <c r="SHV224" s="571"/>
      <c r="SHW224" s="571"/>
      <c r="SHX224" s="571"/>
      <c r="SHY224" s="571"/>
      <c r="SHZ224" s="571"/>
      <c r="SIA224" s="571"/>
      <c r="SIB224" s="571"/>
      <c r="SIC224" s="571"/>
      <c r="SID224" s="571"/>
      <c r="SIE224" s="571"/>
      <c r="SIF224" s="571"/>
      <c r="SIG224" s="571"/>
      <c r="SIH224" s="571"/>
      <c r="SII224" s="571"/>
      <c r="SIJ224" s="571"/>
      <c r="SIK224" s="571"/>
      <c r="SIL224" s="571"/>
      <c r="SIM224" s="571"/>
      <c r="SIN224" s="571"/>
      <c r="SIO224" s="571"/>
      <c r="SIP224" s="571"/>
      <c r="SIQ224" s="571"/>
      <c r="SIR224" s="571"/>
      <c r="SIS224" s="571"/>
      <c r="SIT224" s="571"/>
      <c r="SIU224" s="571"/>
      <c r="SIV224" s="571"/>
      <c r="SIW224" s="571"/>
      <c r="SIX224" s="571"/>
      <c r="SIY224" s="571"/>
      <c r="SIZ224" s="571"/>
      <c r="SJA224" s="571"/>
      <c r="SJB224" s="571"/>
      <c r="SJC224" s="571"/>
      <c r="SJD224" s="571"/>
      <c r="SJE224" s="571"/>
      <c r="SJF224" s="571"/>
      <c r="SJG224" s="571"/>
      <c r="SJH224" s="571"/>
      <c r="SJI224" s="571"/>
      <c r="SJJ224" s="571"/>
      <c r="SJK224" s="571"/>
      <c r="SJL224" s="571"/>
      <c r="SJM224" s="571"/>
      <c r="SJN224" s="571"/>
      <c r="SJO224" s="571"/>
      <c r="SJP224" s="571"/>
      <c r="SJQ224" s="571"/>
      <c r="SJR224" s="571"/>
      <c r="SJS224" s="571"/>
      <c r="SJT224" s="571"/>
      <c r="SJU224" s="571"/>
      <c r="SJV224" s="571"/>
      <c r="SJW224" s="571"/>
      <c r="SJX224" s="571"/>
      <c r="SJY224" s="571"/>
      <c r="SJZ224" s="571"/>
      <c r="SKA224" s="571"/>
      <c r="SKB224" s="571"/>
      <c r="SKC224" s="571"/>
      <c r="SKD224" s="571"/>
      <c r="SKE224" s="571"/>
      <c r="SKF224" s="571"/>
      <c r="SKG224" s="571"/>
      <c r="SKH224" s="571"/>
      <c r="SKI224" s="571"/>
      <c r="SKJ224" s="571"/>
      <c r="SKK224" s="571"/>
      <c r="SKL224" s="571"/>
      <c r="SKM224" s="571"/>
      <c r="SKN224" s="571"/>
      <c r="SKO224" s="571"/>
      <c r="SKP224" s="571"/>
      <c r="SKQ224" s="571"/>
      <c r="SKR224" s="571"/>
      <c r="SKS224" s="571"/>
      <c r="SKT224" s="571"/>
      <c r="SKU224" s="571"/>
      <c r="SKV224" s="571"/>
      <c r="SKW224" s="571"/>
      <c r="SKX224" s="571"/>
      <c r="SKY224" s="571"/>
      <c r="SKZ224" s="571"/>
      <c r="SLA224" s="571"/>
      <c r="SLB224" s="571"/>
      <c r="SLC224" s="571"/>
      <c r="SLD224" s="571"/>
      <c r="SLE224" s="571"/>
      <c r="SLF224" s="571"/>
      <c r="SLG224" s="571"/>
      <c r="SLH224" s="571"/>
      <c r="SLI224" s="571"/>
      <c r="SLJ224" s="571"/>
      <c r="SLK224" s="571"/>
      <c r="SLL224" s="571"/>
      <c r="SLM224" s="571"/>
      <c r="SLN224" s="571"/>
      <c r="SLO224" s="571"/>
      <c r="SLP224" s="571"/>
      <c r="SLQ224" s="571"/>
      <c r="SLR224" s="571"/>
      <c r="SLS224" s="571"/>
      <c r="SLT224" s="571"/>
      <c r="SLU224" s="571"/>
      <c r="SLV224" s="571"/>
      <c r="SLW224" s="571"/>
      <c r="SLX224" s="571"/>
      <c r="SLY224" s="571"/>
      <c r="SLZ224" s="571"/>
      <c r="SMA224" s="571"/>
      <c r="SMB224" s="571"/>
      <c r="SMC224" s="571"/>
      <c r="SMD224" s="571"/>
      <c r="SME224" s="571"/>
      <c r="SMF224" s="571"/>
      <c r="SMG224" s="571"/>
      <c r="SMH224" s="571"/>
      <c r="SMI224" s="571"/>
      <c r="SMJ224" s="571"/>
      <c r="SMK224" s="571"/>
      <c r="SML224" s="571"/>
      <c r="SMM224" s="571"/>
      <c r="SMN224" s="571"/>
      <c r="SMO224" s="571"/>
      <c r="SMP224" s="571"/>
      <c r="SMQ224" s="571"/>
      <c r="SMR224" s="571"/>
      <c r="SMS224" s="571"/>
      <c r="SMT224" s="571"/>
      <c r="SMU224" s="571"/>
      <c r="SMV224" s="571"/>
      <c r="SMW224" s="571"/>
      <c r="SMX224" s="571"/>
      <c r="SMY224" s="571"/>
      <c r="SMZ224" s="571"/>
      <c r="SNA224" s="571"/>
      <c r="SNB224" s="571"/>
      <c r="SNC224" s="571"/>
      <c r="SND224" s="571"/>
      <c r="SNE224" s="571"/>
      <c r="SNF224" s="571"/>
      <c r="SNG224" s="571"/>
      <c r="SNH224" s="571"/>
      <c r="SNI224" s="571"/>
      <c r="SNJ224" s="571"/>
      <c r="SNK224" s="571"/>
      <c r="SNL224" s="571"/>
      <c r="SNM224" s="571"/>
      <c r="SNN224" s="571"/>
      <c r="SNO224" s="571"/>
      <c r="SNP224" s="571"/>
      <c r="SNQ224" s="571"/>
      <c r="SNR224" s="571"/>
      <c r="SNS224" s="571"/>
      <c r="SNT224" s="571"/>
      <c r="SNU224" s="571"/>
      <c r="SNV224" s="571"/>
      <c r="SNW224" s="571"/>
      <c r="SNX224" s="571"/>
      <c r="SNY224" s="571"/>
      <c r="SNZ224" s="571"/>
      <c r="SOA224" s="571"/>
      <c r="SOB224" s="571"/>
      <c r="SOC224" s="571"/>
      <c r="SOD224" s="571"/>
      <c r="SOE224" s="571"/>
      <c r="SOF224" s="571"/>
      <c r="SOG224" s="571"/>
      <c r="SOH224" s="571"/>
      <c r="SOI224" s="571"/>
      <c r="SOJ224" s="571"/>
      <c r="SOK224" s="571"/>
      <c r="SOL224" s="571"/>
      <c r="SOM224" s="571"/>
      <c r="SON224" s="571"/>
      <c r="SOO224" s="571"/>
      <c r="SOP224" s="571"/>
      <c r="SOQ224" s="571"/>
      <c r="SOR224" s="571"/>
      <c r="SOS224" s="571"/>
      <c r="SOT224" s="571"/>
      <c r="SOU224" s="571"/>
      <c r="SOV224" s="571"/>
      <c r="SOW224" s="571"/>
      <c r="SOX224" s="571"/>
      <c r="SOY224" s="571"/>
      <c r="SOZ224" s="571"/>
      <c r="SPA224" s="571"/>
      <c r="SPB224" s="571"/>
      <c r="SPC224" s="571"/>
      <c r="SPD224" s="571"/>
      <c r="SPE224" s="571"/>
      <c r="SPF224" s="571"/>
      <c r="SPG224" s="571"/>
      <c r="SPH224" s="571"/>
      <c r="SPI224" s="571"/>
      <c r="SPJ224" s="571"/>
      <c r="SPK224" s="571"/>
      <c r="SPL224" s="571"/>
      <c r="SPM224" s="571"/>
      <c r="SPN224" s="571"/>
      <c r="SPO224" s="571"/>
      <c r="SPP224" s="571"/>
      <c r="SPQ224" s="571"/>
      <c r="SPR224" s="571"/>
      <c r="SPS224" s="571"/>
      <c r="SPT224" s="571"/>
      <c r="SPU224" s="571"/>
      <c r="SPV224" s="571"/>
      <c r="SPW224" s="571"/>
      <c r="SPX224" s="571"/>
      <c r="SPY224" s="571"/>
      <c r="SPZ224" s="571"/>
      <c r="SQA224" s="571"/>
      <c r="SQB224" s="571"/>
      <c r="SQC224" s="571"/>
      <c r="SQD224" s="571"/>
      <c r="SQE224" s="571"/>
      <c r="SQF224" s="571"/>
      <c r="SQG224" s="571"/>
      <c r="SQH224" s="571"/>
      <c r="SQI224" s="571"/>
      <c r="SQJ224" s="571"/>
      <c r="SQK224" s="571"/>
      <c r="SQL224" s="571"/>
      <c r="SQM224" s="571"/>
      <c r="SQN224" s="571"/>
      <c r="SQO224" s="571"/>
      <c r="SQP224" s="571"/>
      <c r="SQQ224" s="571"/>
      <c r="SQR224" s="571"/>
      <c r="SQS224" s="571"/>
      <c r="SQT224" s="571"/>
      <c r="SQU224" s="571"/>
      <c r="SQV224" s="571"/>
      <c r="SQW224" s="571"/>
      <c r="SQX224" s="571"/>
      <c r="SQY224" s="571"/>
      <c r="SQZ224" s="571"/>
      <c r="SRA224" s="571"/>
      <c r="SRB224" s="571"/>
      <c r="SRC224" s="571"/>
      <c r="SRD224" s="571"/>
      <c r="SRE224" s="571"/>
      <c r="SRF224" s="571"/>
      <c r="SRG224" s="571"/>
      <c r="SRH224" s="571"/>
      <c r="SRI224" s="571"/>
      <c r="SRJ224" s="571"/>
      <c r="SRK224" s="571"/>
      <c r="SRL224" s="571"/>
      <c r="SRM224" s="571"/>
      <c r="SRN224" s="571"/>
      <c r="SRO224" s="571"/>
      <c r="SRP224" s="571"/>
      <c r="SRQ224" s="571"/>
      <c r="SRR224" s="571"/>
      <c r="SRS224" s="571"/>
      <c r="SRT224" s="571"/>
      <c r="SRU224" s="571"/>
      <c r="SRV224" s="571"/>
      <c r="SRW224" s="571"/>
      <c r="SRX224" s="571"/>
      <c r="SRY224" s="571"/>
      <c r="SRZ224" s="571"/>
      <c r="SSA224" s="571"/>
      <c r="SSB224" s="571"/>
      <c r="SSC224" s="571"/>
      <c r="SSD224" s="571"/>
      <c r="SSE224" s="571"/>
      <c r="SSF224" s="571"/>
      <c r="SSG224" s="571"/>
      <c r="SSH224" s="571"/>
      <c r="SSI224" s="571"/>
      <c r="SSJ224" s="571"/>
      <c r="SSK224" s="571"/>
      <c r="SSL224" s="571"/>
      <c r="SSM224" s="571"/>
      <c r="SSN224" s="571"/>
      <c r="SSO224" s="571"/>
      <c r="SSP224" s="571"/>
      <c r="SSQ224" s="571"/>
      <c r="SSR224" s="571"/>
      <c r="SSS224" s="571"/>
      <c r="SST224" s="571"/>
      <c r="SSU224" s="571"/>
      <c r="SSV224" s="571"/>
      <c r="SSW224" s="571"/>
      <c r="SSX224" s="571"/>
      <c r="SSY224" s="571"/>
      <c r="SSZ224" s="571"/>
      <c r="STA224" s="571"/>
      <c r="STB224" s="571"/>
      <c r="STC224" s="571"/>
      <c r="STD224" s="571"/>
      <c r="STE224" s="571"/>
      <c r="STF224" s="571"/>
      <c r="STG224" s="571"/>
      <c r="STH224" s="571"/>
      <c r="STI224" s="571"/>
      <c r="STJ224" s="571"/>
      <c r="STK224" s="571"/>
      <c r="STL224" s="571"/>
      <c r="STM224" s="571"/>
      <c r="STN224" s="571"/>
      <c r="STO224" s="571"/>
      <c r="STP224" s="571"/>
      <c r="STQ224" s="571"/>
      <c r="STR224" s="571"/>
      <c r="STS224" s="571"/>
      <c r="STT224" s="571"/>
      <c r="STU224" s="571"/>
      <c r="STV224" s="571"/>
      <c r="STW224" s="571"/>
      <c r="STX224" s="571"/>
      <c r="STY224" s="571"/>
      <c r="STZ224" s="571"/>
      <c r="SUA224" s="571"/>
      <c r="SUB224" s="571"/>
      <c r="SUC224" s="571"/>
      <c r="SUD224" s="571"/>
      <c r="SUE224" s="571"/>
      <c r="SUF224" s="571"/>
      <c r="SUG224" s="571"/>
      <c r="SUH224" s="571"/>
      <c r="SUI224" s="571"/>
      <c r="SUJ224" s="571"/>
      <c r="SUK224" s="571"/>
      <c r="SUL224" s="571"/>
      <c r="SUM224" s="571"/>
      <c r="SUN224" s="571"/>
      <c r="SUO224" s="571"/>
      <c r="SUP224" s="571"/>
      <c r="SUQ224" s="571"/>
      <c r="SUR224" s="571"/>
      <c r="SUS224" s="571"/>
      <c r="SUT224" s="571"/>
      <c r="SUU224" s="571"/>
      <c r="SUV224" s="571"/>
      <c r="SUW224" s="571"/>
      <c r="SUX224" s="571"/>
      <c r="SUY224" s="571"/>
      <c r="SUZ224" s="571"/>
      <c r="SVA224" s="571"/>
      <c r="SVB224" s="571"/>
      <c r="SVC224" s="571"/>
      <c r="SVD224" s="571"/>
      <c r="SVE224" s="571"/>
      <c r="SVF224" s="571"/>
      <c r="SVG224" s="571"/>
      <c r="SVH224" s="571"/>
      <c r="SVI224" s="571"/>
      <c r="SVJ224" s="571"/>
      <c r="SVK224" s="571"/>
      <c r="SVL224" s="571"/>
      <c r="SVM224" s="571"/>
      <c r="SVN224" s="571"/>
      <c r="SVO224" s="571"/>
      <c r="SVP224" s="571"/>
      <c r="SVQ224" s="571"/>
      <c r="SVR224" s="571"/>
      <c r="SVS224" s="571"/>
      <c r="SVT224" s="571"/>
      <c r="SVU224" s="571"/>
      <c r="SVV224" s="571"/>
      <c r="SVW224" s="571"/>
      <c r="SVX224" s="571"/>
      <c r="SVY224" s="571"/>
      <c r="SVZ224" s="571"/>
      <c r="SWA224" s="571"/>
      <c r="SWB224" s="571"/>
      <c r="SWC224" s="571"/>
      <c r="SWD224" s="571"/>
      <c r="SWE224" s="571"/>
      <c r="SWF224" s="571"/>
      <c r="SWG224" s="571"/>
      <c r="SWH224" s="571"/>
      <c r="SWI224" s="571"/>
      <c r="SWJ224" s="571"/>
      <c r="SWK224" s="571"/>
      <c r="SWL224" s="571"/>
      <c r="SWM224" s="571"/>
      <c r="SWN224" s="571"/>
      <c r="SWO224" s="571"/>
      <c r="SWP224" s="571"/>
      <c r="SWQ224" s="571"/>
      <c r="SWR224" s="571"/>
      <c r="SWS224" s="571"/>
      <c r="SWT224" s="571"/>
      <c r="SWU224" s="571"/>
      <c r="SWV224" s="571"/>
      <c r="SWW224" s="571"/>
      <c r="SWX224" s="571"/>
      <c r="SWY224" s="571"/>
      <c r="SWZ224" s="571"/>
      <c r="SXA224" s="571"/>
      <c r="SXB224" s="571"/>
      <c r="SXC224" s="571"/>
      <c r="SXD224" s="571"/>
      <c r="SXE224" s="571"/>
      <c r="SXF224" s="571"/>
      <c r="SXG224" s="571"/>
      <c r="SXH224" s="571"/>
      <c r="SXI224" s="571"/>
      <c r="SXJ224" s="571"/>
      <c r="SXK224" s="571"/>
      <c r="SXL224" s="571"/>
      <c r="SXM224" s="571"/>
      <c r="SXN224" s="571"/>
      <c r="SXO224" s="571"/>
      <c r="SXP224" s="571"/>
      <c r="SXQ224" s="571"/>
      <c r="SXR224" s="571"/>
      <c r="SXS224" s="571"/>
      <c r="SXT224" s="571"/>
      <c r="SXU224" s="571"/>
      <c r="SXV224" s="571"/>
      <c r="SXW224" s="571"/>
      <c r="SXX224" s="571"/>
      <c r="SXY224" s="571"/>
      <c r="SXZ224" s="571"/>
      <c r="SYA224" s="571"/>
      <c r="SYB224" s="571"/>
      <c r="SYC224" s="571"/>
      <c r="SYD224" s="571"/>
      <c r="SYE224" s="571"/>
      <c r="SYF224" s="571"/>
      <c r="SYG224" s="571"/>
      <c r="SYH224" s="571"/>
      <c r="SYI224" s="571"/>
      <c r="SYJ224" s="571"/>
      <c r="SYK224" s="571"/>
      <c r="SYL224" s="571"/>
      <c r="SYM224" s="571"/>
      <c r="SYN224" s="571"/>
      <c r="SYO224" s="571"/>
      <c r="SYP224" s="571"/>
      <c r="SYQ224" s="571"/>
      <c r="SYR224" s="571"/>
      <c r="SYS224" s="571"/>
      <c r="SYT224" s="571"/>
      <c r="SYU224" s="571"/>
      <c r="SYV224" s="571"/>
      <c r="SYW224" s="571"/>
      <c r="SYX224" s="571"/>
      <c r="SYY224" s="571"/>
      <c r="SYZ224" s="571"/>
      <c r="SZA224" s="571"/>
      <c r="SZB224" s="571"/>
      <c r="SZC224" s="571"/>
      <c r="SZD224" s="571"/>
      <c r="SZE224" s="571"/>
      <c r="SZF224" s="571"/>
      <c r="SZG224" s="571"/>
      <c r="SZH224" s="571"/>
      <c r="SZI224" s="571"/>
      <c r="SZJ224" s="571"/>
      <c r="SZK224" s="571"/>
      <c r="SZL224" s="571"/>
      <c r="SZM224" s="571"/>
      <c r="SZN224" s="571"/>
      <c r="SZO224" s="571"/>
      <c r="SZP224" s="571"/>
      <c r="SZQ224" s="571"/>
      <c r="SZR224" s="571"/>
      <c r="SZS224" s="571"/>
      <c r="SZT224" s="571"/>
      <c r="SZU224" s="571"/>
      <c r="SZV224" s="571"/>
      <c r="SZW224" s="571"/>
      <c r="SZX224" s="571"/>
      <c r="SZY224" s="571"/>
      <c r="SZZ224" s="571"/>
      <c r="TAA224" s="571"/>
      <c r="TAB224" s="571"/>
      <c r="TAC224" s="571"/>
      <c r="TAD224" s="571"/>
      <c r="TAE224" s="571"/>
      <c r="TAF224" s="571"/>
      <c r="TAG224" s="571"/>
      <c r="TAH224" s="571"/>
      <c r="TAI224" s="571"/>
      <c r="TAJ224" s="571"/>
      <c r="TAK224" s="571"/>
      <c r="TAL224" s="571"/>
      <c r="TAM224" s="571"/>
      <c r="TAN224" s="571"/>
      <c r="TAO224" s="571"/>
      <c r="TAP224" s="571"/>
      <c r="TAQ224" s="571"/>
      <c r="TAR224" s="571"/>
      <c r="TAS224" s="571"/>
      <c r="TAT224" s="571"/>
      <c r="TAU224" s="571"/>
      <c r="TAV224" s="571"/>
      <c r="TAW224" s="571"/>
      <c r="TAX224" s="571"/>
      <c r="TAY224" s="571"/>
      <c r="TAZ224" s="571"/>
      <c r="TBA224" s="571"/>
      <c r="TBB224" s="571"/>
      <c r="TBC224" s="571"/>
      <c r="TBD224" s="571"/>
      <c r="TBE224" s="571"/>
      <c r="TBF224" s="571"/>
      <c r="TBG224" s="571"/>
      <c r="TBH224" s="571"/>
      <c r="TBI224" s="571"/>
      <c r="TBJ224" s="571"/>
      <c r="TBK224" s="571"/>
      <c r="TBL224" s="571"/>
      <c r="TBM224" s="571"/>
      <c r="TBN224" s="571"/>
      <c r="TBO224" s="571"/>
      <c r="TBP224" s="571"/>
      <c r="TBQ224" s="571"/>
      <c r="TBR224" s="571"/>
      <c r="TBS224" s="571"/>
      <c r="TBT224" s="571"/>
      <c r="TBU224" s="571"/>
      <c r="TBV224" s="571"/>
      <c r="TBW224" s="571"/>
      <c r="TBX224" s="571"/>
      <c r="TBY224" s="571"/>
      <c r="TBZ224" s="571"/>
      <c r="TCA224" s="571"/>
      <c r="TCB224" s="571"/>
      <c r="TCC224" s="571"/>
      <c r="TCD224" s="571"/>
      <c r="TCE224" s="571"/>
      <c r="TCF224" s="571"/>
      <c r="TCG224" s="571"/>
      <c r="TCH224" s="571"/>
      <c r="TCI224" s="571"/>
      <c r="TCJ224" s="571"/>
      <c r="TCK224" s="571"/>
      <c r="TCL224" s="571"/>
      <c r="TCM224" s="571"/>
      <c r="TCN224" s="571"/>
      <c r="TCO224" s="571"/>
      <c r="TCP224" s="571"/>
      <c r="TCQ224" s="571"/>
      <c r="TCR224" s="571"/>
      <c r="TCS224" s="571"/>
      <c r="TCT224" s="571"/>
      <c r="TCU224" s="571"/>
      <c r="TCV224" s="571"/>
      <c r="TCW224" s="571"/>
      <c r="TCX224" s="571"/>
      <c r="TCY224" s="571"/>
      <c r="TCZ224" s="571"/>
      <c r="TDA224" s="571"/>
      <c r="TDB224" s="571"/>
      <c r="TDC224" s="571"/>
      <c r="TDD224" s="571"/>
      <c r="TDE224" s="571"/>
      <c r="TDF224" s="571"/>
      <c r="TDG224" s="571"/>
      <c r="TDH224" s="571"/>
      <c r="TDI224" s="571"/>
      <c r="TDJ224" s="571"/>
      <c r="TDK224" s="571"/>
      <c r="TDL224" s="571"/>
      <c r="TDM224" s="571"/>
      <c r="TDN224" s="571"/>
      <c r="TDO224" s="571"/>
      <c r="TDP224" s="571"/>
      <c r="TDQ224" s="571"/>
      <c r="TDR224" s="571"/>
      <c r="TDS224" s="571"/>
      <c r="TDT224" s="571"/>
      <c r="TDU224" s="571"/>
      <c r="TDV224" s="571"/>
      <c r="TDW224" s="571"/>
      <c r="TDX224" s="571"/>
      <c r="TDY224" s="571"/>
      <c r="TDZ224" s="571"/>
      <c r="TEA224" s="571"/>
      <c r="TEB224" s="571"/>
      <c r="TEC224" s="571"/>
      <c r="TED224" s="571"/>
      <c r="TEE224" s="571"/>
      <c r="TEF224" s="571"/>
      <c r="TEG224" s="571"/>
      <c r="TEH224" s="571"/>
      <c r="TEI224" s="571"/>
      <c r="TEJ224" s="571"/>
      <c r="TEK224" s="571"/>
      <c r="TEL224" s="571"/>
      <c r="TEM224" s="571"/>
      <c r="TEN224" s="571"/>
      <c r="TEO224" s="571"/>
      <c r="TEP224" s="571"/>
      <c r="TEQ224" s="571"/>
      <c r="TER224" s="571"/>
      <c r="TES224" s="571"/>
      <c r="TET224" s="571"/>
      <c r="TEU224" s="571"/>
      <c r="TEV224" s="571"/>
      <c r="TEW224" s="571"/>
      <c r="TEX224" s="571"/>
      <c r="TEY224" s="571"/>
      <c r="TEZ224" s="571"/>
      <c r="TFA224" s="571"/>
      <c r="TFB224" s="571"/>
      <c r="TFC224" s="571"/>
      <c r="TFD224" s="571"/>
      <c r="TFE224" s="571"/>
      <c r="TFF224" s="571"/>
      <c r="TFG224" s="571"/>
      <c r="TFH224" s="571"/>
      <c r="TFI224" s="571"/>
      <c r="TFJ224" s="571"/>
      <c r="TFK224" s="571"/>
      <c r="TFL224" s="571"/>
      <c r="TFM224" s="571"/>
      <c r="TFN224" s="571"/>
      <c r="TFO224" s="571"/>
      <c r="TFP224" s="571"/>
      <c r="TFQ224" s="571"/>
      <c r="TFR224" s="571"/>
      <c r="TFS224" s="571"/>
      <c r="TFT224" s="571"/>
      <c r="TFU224" s="571"/>
      <c r="TFV224" s="571"/>
      <c r="TFW224" s="571"/>
      <c r="TFX224" s="571"/>
      <c r="TFY224" s="571"/>
      <c r="TFZ224" s="571"/>
      <c r="TGA224" s="571"/>
      <c r="TGB224" s="571"/>
      <c r="TGC224" s="571"/>
      <c r="TGD224" s="571"/>
      <c r="TGE224" s="571"/>
      <c r="TGF224" s="571"/>
      <c r="TGG224" s="571"/>
      <c r="TGH224" s="571"/>
      <c r="TGI224" s="571"/>
      <c r="TGJ224" s="571"/>
      <c r="TGK224" s="571"/>
      <c r="TGL224" s="571"/>
      <c r="TGM224" s="571"/>
      <c r="TGN224" s="571"/>
      <c r="TGO224" s="571"/>
      <c r="TGP224" s="571"/>
      <c r="TGQ224" s="571"/>
      <c r="TGR224" s="571"/>
      <c r="TGS224" s="571"/>
      <c r="TGT224" s="571"/>
      <c r="TGU224" s="571"/>
      <c r="TGV224" s="571"/>
      <c r="TGW224" s="571"/>
      <c r="TGX224" s="571"/>
      <c r="TGY224" s="571"/>
      <c r="TGZ224" s="571"/>
      <c r="THA224" s="571"/>
      <c r="THB224" s="571"/>
      <c r="THC224" s="571"/>
      <c r="THD224" s="571"/>
      <c r="THE224" s="571"/>
      <c r="THF224" s="571"/>
      <c r="THG224" s="571"/>
      <c r="THH224" s="571"/>
      <c r="THI224" s="571"/>
      <c r="THJ224" s="571"/>
      <c r="THK224" s="571"/>
      <c r="THL224" s="571"/>
      <c r="THM224" s="571"/>
      <c r="THN224" s="571"/>
      <c r="THO224" s="571"/>
      <c r="THP224" s="571"/>
      <c r="THQ224" s="571"/>
      <c r="THR224" s="571"/>
      <c r="THS224" s="571"/>
      <c r="THT224" s="571"/>
      <c r="THU224" s="571"/>
      <c r="THV224" s="571"/>
      <c r="THW224" s="571"/>
      <c r="THX224" s="571"/>
      <c r="THY224" s="571"/>
      <c r="THZ224" s="571"/>
      <c r="TIA224" s="571"/>
      <c r="TIB224" s="571"/>
      <c r="TIC224" s="571"/>
      <c r="TID224" s="571"/>
      <c r="TIE224" s="571"/>
      <c r="TIF224" s="571"/>
      <c r="TIG224" s="571"/>
      <c r="TIH224" s="571"/>
      <c r="TII224" s="571"/>
      <c r="TIJ224" s="571"/>
      <c r="TIK224" s="571"/>
      <c r="TIL224" s="571"/>
      <c r="TIM224" s="571"/>
      <c r="TIN224" s="571"/>
      <c r="TIO224" s="571"/>
      <c r="TIP224" s="571"/>
      <c r="TIQ224" s="571"/>
      <c r="TIR224" s="571"/>
      <c r="TIS224" s="571"/>
      <c r="TIT224" s="571"/>
      <c r="TIU224" s="571"/>
      <c r="TIV224" s="571"/>
      <c r="TIW224" s="571"/>
      <c r="TIX224" s="571"/>
      <c r="TIY224" s="571"/>
      <c r="TIZ224" s="571"/>
      <c r="TJA224" s="571"/>
      <c r="TJB224" s="571"/>
      <c r="TJC224" s="571"/>
      <c r="TJD224" s="571"/>
      <c r="TJE224" s="571"/>
      <c r="TJF224" s="571"/>
      <c r="TJG224" s="571"/>
      <c r="TJH224" s="571"/>
      <c r="TJI224" s="571"/>
      <c r="TJJ224" s="571"/>
      <c r="TJK224" s="571"/>
      <c r="TJL224" s="571"/>
      <c r="TJM224" s="571"/>
      <c r="TJN224" s="571"/>
      <c r="TJO224" s="571"/>
      <c r="TJP224" s="571"/>
      <c r="TJQ224" s="571"/>
      <c r="TJR224" s="571"/>
      <c r="TJS224" s="571"/>
      <c r="TJT224" s="571"/>
      <c r="TJU224" s="571"/>
      <c r="TJV224" s="571"/>
      <c r="TJW224" s="571"/>
      <c r="TJX224" s="571"/>
      <c r="TJY224" s="571"/>
      <c r="TJZ224" s="571"/>
      <c r="TKA224" s="571"/>
      <c r="TKB224" s="571"/>
      <c r="TKC224" s="571"/>
      <c r="TKD224" s="571"/>
      <c r="TKE224" s="571"/>
      <c r="TKF224" s="571"/>
      <c r="TKG224" s="571"/>
      <c r="TKH224" s="571"/>
      <c r="TKI224" s="571"/>
      <c r="TKJ224" s="571"/>
      <c r="TKK224" s="571"/>
      <c r="TKL224" s="571"/>
      <c r="TKM224" s="571"/>
      <c r="TKN224" s="571"/>
      <c r="TKO224" s="571"/>
      <c r="TKP224" s="571"/>
      <c r="TKQ224" s="571"/>
      <c r="TKR224" s="571"/>
      <c r="TKS224" s="571"/>
      <c r="TKT224" s="571"/>
      <c r="TKU224" s="571"/>
      <c r="TKV224" s="571"/>
      <c r="TKW224" s="571"/>
      <c r="TKX224" s="571"/>
      <c r="TKY224" s="571"/>
      <c r="TKZ224" s="571"/>
      <c r="TLA224" s="571"/>
      <c r="TLB224" s="571"/>
      <c r="TLC224" s="571"/>
      <c r="TLD224" s="571"/>
      <c r="TLE224" s="571"/>
      <c r="TLF224" s="571"/>
      <c r="TLG224" s="571"/>
      <c r="TLH224" s="571"/>
      <c r="TLI224" s="571"/>
      <c r="TLJ224" s="571"/>
      <c r="TLK224" s="571"/>
      <c r="TLL224" s="571"/>
      <c r="TLM224" s="571"/>
      <c r="TLN224" s="571"/>
      <c r="TLO224" s="571"/>
      <c r="TLP224" s="571"/>
      <c r="TLQ224" s="571"/>
      <c r="TLR224" s="571"/>
      <c r="TLS224" s="571"/>
      <c r="TLT224" s="571"/>
      <c r="TLU224" s="571"/>
      <c r="TLV224" s="571"/>
      <c r="TLW224" s="571"/>
      <c r="TLX224" s="571"/>
      <c r="TLY224" s="571"/>
      <c r="TLZ224" s="571"/>
      <c r="TMA224" s="571"/>
      <c r="TMB224" s="571"/>
      <c r="TMC224" s="571"/>
      <c r="TMD224" s="571"/>
      <c r="TME224" s="571"/>
      <c r="TMF224" s="571"/>
      <c r="TMG224" s="571"/>
      <c r="TMH224" s="571"/>
      <c r="TMI224" s="571"/>
      <c r="TMJ224" s="571"/>
      <c r="TMK224" s="571"/>
      <c r="TML224" s="571"/>
      <c r="TMM224" s="571"/>
      <c r="TMN224" s="571"/>
      <c r="TMO224" s="571"/>
      <c r="TMP224" s="571"/>
      <c r="TMQ224" s="571"/>
      <c r="TMR224" s="571"/>
      <c r="TMS224" s="571"/>
      <c r="TMT224" s="571"/>
      <c r="TMU224" s="571"/>
      <c r="TMV224" s="571"/>
      <c r="TMW224" s="571"/>
      <c r="TMX224" s="571"/>
      <c r="TMY224" s="571"/>
      <c r="TMZ224" s="571"/>
      <c r="TNA224" s="571"/>
      <c r="TNB224" s="571"/>
      <c r="TNC224" s="571"/>
      <c r="TND224" s="571"/>
      <c r="TNE224" s="571"/>
      <c r="TNF224" s="571"/>
      <c r="TNG224" s="571"/>
      <c r="TNH224" s="571"/>
      <c r="TNI224" s="571"/>
      <c r="TNJ224" s="571"/>
      <c r="TNK224" s="571"/>
      <c r="TNL224" s="571"/>
      <c r="TNM224" s="571"/>
      <c r="TNN224" s="571"/>
      <c r="TNO224" s="571"/>
      <c r="TNP224" s="571"/>
      <c r="TNQ224" s="571"/>
      <c r="TNR224" s="571"/>
      <c r="TNS224" s="571"/>
      <c r="TNT224" s="571"/>
      <c r="TNU224" s="571"/>
      <c r="TNV224" s="571"/>
      <c r="TNW224" s="571"/>
      <c r="TNX224" s="571"/>
      <c r="TNY224" s="571"/>
      <c r="TNZ224" s="571"/>
      <c r="TOA224" s="571"/>
      <c r="TOB224" s="571"/>
      <c r="TOC224" s="571"/>
      <c r="TOD224" s="571"/>
      <c r="TOE224" s="571"/>
      <c r="TOF224" s="571"/>
      <c r="TOG224" s="571"/>
      <c r="TOH224" s="571"/>
      <c r="TOI224" s="571"/>
      <c r="TOJ224" s="571"/>
      <c r="TOK224" s="571"/>
      <c r="TOL224" s="571"/>
      <c r="TOM224" s="571"/>
      <c r="TON224" s="571"/>
      <c r="TOO224" s="571"/>
      <c r="TOP224" s="571"/>
      <c r="TOQ224" s="571"/>
      <c r="TOR224" s="571"/>
      <c r="TOS224" s="571"/>
      <c r="TOT224" s="571"/>
      <c r="TOU224" s="571"/>
      <c r="TOV224" s="571"/>
      <c r="TOW224" s="571"/>
      <c r="TOX224" s="571"/>
      <c r="TOY224" s="571"/>
      <c r="TOZ224" s="571"/>
      <c r="TPA224" s="571"/>
      <c r="TPB224" s="571"/>
      <c r="TPC224" s="571"/>
      <c r="TPD224" s="571"/>
      <c r="TPE224" s="571"/>
      <c r="TPF224" s="571"/>
      <c r="TPG224" s="571"/>
      <c r="TPH224" s="571"/>
      <c r="TPI224" s="571"/>
      <c r="TPJ224" s="571"/>
      <c r="TPK224" s="571"/>
      <c r="TPL224" s="571"/>
      <c r="TPM224" s="571"/>
      <c r="TPN224" s="571"/>
      <c r="TPO224" s="571"/>
      <c r="TPP224" s="571"/>
      <c r="TPQ224" s="571"/>
      <c r="TPR224" s="571"/>
      <c r="TPS224" s="571"/>
      <c r="TPT224" s="571"/>
      <c r="TPU224" s="571"/>
      <c r="TPV224" s="571"/>
      <c r="TPW224" s="571"/>
      <c r="TPX224" s="571"/>
      <c r="TPY224" s="571"/>
      <c r="TPZ224" s="571"/>
      <c r="TQA224" s="571"/>
      <c r="TQB224" s="571"/>
      <c r="TQC224" s="571"/>
      <c r="TQD224" s="571"/>
      <c r="TQE224" s="571"/>
      <c r="TQF224" s="571"/>
      <c r="TQG224" s="571"/>
      <c r="TQH224" s="571"/>
      <c r="TQI224" s="571"/>
      <c r="TQJ224" s="571"/>
      <c r="TQK224" s="571"/>
      <c r="TQL224" s="571"/>
      <c r="TQM224" s="571"/>
      <c r="TQN224" s="571"/>
      <c r="TQO224" s="571"/>
      <c r="TQP224" s="571"/>
      <c r="TQQ224" s="571"/>
      <c r="TQR224" s="571"/>
      <c r="TQS224" s="571"/>
      <c r="TQT224" s="571"/>
      <c r="TQU224" s="571"/>
      <c r="TQV224" s="571"/>
      <c r="TQW224" s="571"/>
      <c r="TQX224" s="571"/>
      <c r="TQY224" s="571"/>
      <c r="TQZ224" s="571"/>
      <c r="TRA224" s="571"/>
      <c r="TRB224" s="571"/>
      <c r="TRC224" s="571"/>
      <c r="TRD224" s="571"/>
      <c r="TRE224" s="571"/>
      <c r="TRF224" s="571"/>
      <c r="TRG224" s="571"/>
      <c r="TRH224" s="571"/>
      <c r="TRI224" s="571"/>
      <c r="TRJ224" s="571"/>
      <c r="TRK224" s="571"/>
      <c r="TRL224" s="571"/>
      <c r="TRM224" s="571"/>
      <c r="TRN224" s="571"/>
      <c r="TRO224" s="571"/>
      <c r="TRP224" s="571"/>
      <c r="TRQ224" s="571"/>
      <c r="TRR224" s="571"/>
      <c r="TRS224" s="571"/>
      <c r="TRT224" s="571"/>
      <c r="TRU224" s="571"/>
      <c r="TRV224" s="571"/>
      <c r="TRW224" s="571"/>
      <c r="TRX224" s="571"/>
      <c r="TRY224" s="571"/>
      <c r="TRZ224" s="571"/>
      <c r="TSA224" s="571"/>
      <c r="TSB224" s="571"/>
      <c r="TSC224" s="571"/>
      <c r="TSD224" s="571"/>
      <c r="TSE224" s="571"/>
      <c r="TSF224" s="571"/>
      <c r="TSG224" s="571"/>
      <c r="TSH224" s="571"/>
      <c r="TSI224" s="571"/>
      <c r="TSJ224" s="571"/>
      <c r="TSK224" s="571"/>
      <c r="TSL224" s="571"/>
      <c r="TSM224" s="571"/>
      <c r="TSN224" s="571"/>
      <c r="TSO224" s="571"/>
      <c r="TSP224" s="571"/>
      <c r="TSQ224" s="571"/>
      <c r="TSR224" s="571"/>
      <c r="TSS224" s="571"/>
      <c r="TST224" s="571"/>
      <c r="TSU224" s="571"/>
      <c r="TSV224" s="571"/>
      <c r="TSW224" s="571"/>
      <c r="TSX224" s="571"/>
      <c r="TSY224" s="571"/>
      <c r="TSZ224" s="571"/>
      <c r="TTA224" s="571"/>
      <c r="TTB224" s="571"/>
      <c r="TTC224" s="571"/>
      <c r="TTD224" s="571"/>
      <c r="TTE224" s="571"/>
      <c r="TTF224" s="571"/>
      <c r="TTG224" s="571"/>
      <c r="TTH224" s="571"/>
      <c r="TTI224" s="571"/>
      <c r="TTJ224" s="571"/>
      <c r="TTK224" s="571"/>
      <c r="TTL224" s="571"/>
      <c r="TTM224" s="571"/>
      <c r="TTN224" s="571"/>
      <c r="TTO224" s="571"/>
      <c r="TTP224" s="571"/>
      <c r="TTQ224" s="571"/>
      <c r="TTR224" s="571"/>
      <c r="TTS224" s="571"/>
      <c r="TTT224" s="571"/>
      <c r="TTU224" s="571"/>
      <c r="TTV224" s="571"/>
      <c r="TTW224" s="571"/>
      <c r="TTX224" s="571"/>
      <c r="TTY224" s="571"/>
      <c r="TTZ224" s="571"/>
      <c r="TUA224" s="571"/>
      <c r="TUB224" s="571"/>
      <c r="TUC224" s="571"/>
      <c r="TUD224" s="571"/>
      <c r="TUE224" s="571"/>
      <c r="TUF224" s="571"/>
      <c r="TUG224" s="571"/>
      <c r="TUH224" s="571"/>
      <c r="TUI224" s="571"/>
      <c r="TUJ224" s="571"/>
      <c r="TUK224" s="571"/>
      <c r="TUL224" s="571"/>
      <c r="TUM224" s="571"/>
      <c r="TUN224" s="571"/>
      <c r="TUO224" s="571"/>
      <c r="TUP224" s="571"/>
      <c r="TUQ224" s="571"/>
      <c r="TUR224" s="571"/>
      <c r="TUS224" s="571"/>
      <c r="TUT224" s="571"/>
      <c r="TUU224" s="571"/>
      <c r="TUV224" s="571"/>
      <c r="TUW224" s="571"/>
      <c r="TUX224" s="571"/>
      <c r="TUY224" s="571"/>
      <c r="TUZ224" s="571"/>
      <c r="TVA224" s="571"/>
      <c r="TVB224" s="571"/>
      <c r="TVC224" s="571"/>
      <c r="TVD224" s="571"/>
      <c r="TVE224" s="571"/>
      <c r="TVF224" s="571"/>
      <c r="TVG224" s="571"/>
      <c r="TVH224" s="571"/>
      <c r="TVI224" s="571"/>
      <c r="TVJ224" s="571"/>
      <c r="TVK224" s="571"/>
      <c r="TVL224" s="571"/>
      <c r="TVM224" s="571"/>
      <c r="TVN224" s="571"/>
      <c r="TVO224" s="571"/>
      <c r="TVP224" s="571"/>
      <c r="TVQ224" s="571"/>
      <c r="TVR224" s="571"/>
      <c r="TVS224" s="571"/>
      <c r="TVT224" s="571"/>
      <c r="TVU224" s="571"/>
      <c r="TVV224" s="571"/>
      <c r="TVW224" s="571"/>
      <c r="TVX224" s="571"/>
      <c r="TVY224" s="571"/>
      <c r="TVZ224" s="571"/>
      <c r="TWA224" s="571"/>
      <c r="TWB224" s="571"/>
      <c r="TWC224" s="571"/>
      <c r="TWD224" s="571"/>
      <c r="TWE224" s="571"/>
      <c r="TWF224" s="571"/>
      <c r="TWG224" s="571"/>
      <c r="TWH224" s="571"/>
      <c r="TWI224" s="571"/>
      <c r="TWJ224" s="571"/>
      <c r="TWK224" s="571"/>
      <c r="TWL224" s="571"/>
      <c r="TWM224" s="571"/>
      <c r="TWN224" s="571"/>
      <c r="TWO224" s="571"/>
      <c r="TWP224" s="571"/>
      <c r="TWQ224" s="571"/>
      <c r="TWR224" s="571"/>
      <c r="TWS224" s="571"/>
      <c r="TWT224" s="571"/>
      <c r="TWU224" s="571"/>
      <c r="TWV224" s="571"/>
      <c r="TWW224" s="571"/>
      <c r="TWX224" s="571"/>
      <c r="TWY224" s="571"/>
      <c r="TWZ224" s="571"/>
      <c r="TXA224" s="571"/>
      <c r="TXB224" s="571"/>
      <c r="TXC224" s="571"/>
      <c r="TXD224" s="571"/>
      <c r="TXE224" s="571"/>
      <c r="TXF224" s="571"/>
      <c r="TXG224" s="571"/>
      <c r="TXH224" s="571"/>
      <c r="TXI224" s="571"/>
      <c r="TXJ224" s="571"/>
      <c r="TXK224" s="571"/>
      <c r="TXL224" s="571"/>
      <c r="TXM224" s="571"/>
      <c r="TXN224" s="571"/>
      <c r="TXO224" s="571"/>
      <c r="TXP224" s="571"/>
      <c r="TXQ224" s="571"/>
      <c r="TXR224" s="571"/>
      <c r="TXS224" s="571"/>
      <c r="TXT224" s="571"/>
      <c r="TXU224" s="571"/>
      <c r="TXV224" s="571"/>
      <c r="TXW224" s="571"/>
      <c r="TXX224" s="571"/>
      <c r="TXY224" s="571"/>
      <c r="TXZ224" s="571"/>
      <c r="TYA224" s="571"/>
      <c r="TYB224" s="571"/>
      <c r="TYC224" s="571"/>
      <c r="TYD224" s="571"/>
      <c r="TYE224" s="571"/>
      <c r="TYF224" s="571"/>
      <c r="TYG224" s="571"/>
      <c r="TYH224" s="571"/>
      <c r="TYI224" s="571"/>
      <c r="TYJ224" s="571"/>
      <c r="TYK224" s="571"/>
      <c r="TYL224" s="571"/>
      <c r="TYM224" s="571"/>
      <c r="TYN224" s="571"/>
      <c r="TYO224" s="571"/>
      <c r="TYP224" s="571"/>
      <c r="TYQ224" s="571"/>
      <c r="TYR224" s="571"/>
      <c r="TYS224" s="571"/>
      <c r="TYT224" s="571"/>
      <c r="TYU224" s="571"/>
      <c r="TYV224" s="571"/>
      <c r="TYW224" s="571"/>
      <c r="TYX224" s="571"/>
      <c r="TYY224" s="571"/>
      <c r="TYZ224" s="571"/>
      <c r="TZA224" s="571"/>
      <c r="TZB224" s="571"/>
      <c r="TZC224" s="571"/>
      <c r="TZD224" s="571"/>
      <c r="TZE224" s="571"/>
      <c r="TZF224" s="571"/>
      <c r="TZG224" s="571"/>
      <c r="TZH224" s="571"/>
      <c r="TZI224" s="571"/>
      <c r="TZJ224" s="571"/>
      <c r="TZK224" s="571"/>
      <c r="TZL224" s="571"/>
      <c r="TZM224" s="571"/>
      <c r="TZN224" s="571"/>
      <c r="TZO224" s="571"/>
      <c r="TZP224" s="571"/>
      <c r="TZQ224" s="571"/>
      <c r="TZR224" s="571"/>
      <c r="TZS224" s="571"/>
      <c r="TZT224" s="571"/>
      <c r="TZU224" s="571"/>
      <c r="TZV224" s="571"/>
      <c r="TZW224" s="571"/>
      <c r="TZX224" s="571"/>
      <c r="TZY224" s="571"/>
      <c r="TZZ224" s="571"/>
      <c r="UAA224" s="571"/>
      <c r="UAB224" s="571"/>
      <c r="UAC224" s="571"/>
      <c r="UAD224" s="571"/>
      <c r="UAE224" s="571"/>
      <c r="UAF224" s="571"/>
      <c r="UAG224" s="571"/>
      <c r="UAH224" s="571"/>
      <c r="UAI224" s="571"/>
      <c r="UAJ224" s="571"/>
      <c r="UAK224" s="571"/>
      <c r="UAL224" s="571"/>
      <c r="UAM224" s="571"/>
      <c r="UAN224" s="571"/>
      <c r="UAO224" s="571"/>
      <c r="UAP224" s="571"/>
      <c r="UAQ224" s="571"/>
      <c r="UAR224" s="571"/>
      <c r="UAS224" s="571"/>
      <c r="UAT224" s="571"/>
      <c r="UAU224" s="571"/>
      <c r="UAV224" s="571"/>
      <c r="UAW224" s="571"/>
      <c r="UAX224" s="571"/>
      <c r="UAY224" s="571"/>
      <c r="UAZ224" s="571"/>
      <c r="UBA224" s="571"/>
      <c r="UBB224" s="571"/>
      <c r="UBC224" s="571"/>
      <c r="UBD224" s="571"/>
      <c r="UBE224" s="571"/>
      <c r="UBF224" s="571"/>
      <c r="UBG224" s="571"/>
      <c r="UBH224" s="571"/>
      <c r="UBI224" s="571"/>
      <c r="UBJ224" s="571"/>
      <c r="UBK224" s="571"/>
      <c r="UBL224" s="571"/>
      <c r="UBM224" s="571"/>
      <c r="UBN224" s="571"/>
      <c r="UBO224" s="571"/>
      <c r="UBP224" s="571"/>
      <c r="UBQ224" s="571"/>
      <c r="UBR224" s="571"/>
      <c r="UBS224" s="571"/>
      <c r="UBT224" s="571"/>
      <c r="UBU224" s="571"/>
      <c r="UBV224" s="571"/>
      <c r="UBW224" s="571"/>
      <c r="UBX224" s="571"/>
      <c r="UBY224" s="571"/>
      <c r="UBZ224" s="571"/>
      <c r="UCA224" s="571"/>
      <c r="UCB224" s="571"/>
      <c r="UCC224" s="571"/>
      <c r="UCD224" s="571"/>
      <c r="UCE224" s="571"/>
      <c r="UCF224" s="571"/>
      <c r="UCG224" s="571"/>
      <c r="UCH224" s="571"/>
      <c r="UCI224" s="571"/>
      <c r="UCJ224" s="571"/>
      <c r="UCK224" s="571"/>
      <c r="UCL224" s="571"/>
      <c r="UCM224" s="571"/>
      <c r="UCN224" s="571"/>
      <c r="UCO224" s="571"/>
      <c r="UCP224" s="571"/>
      <c r="UCQ224" s="571"/>
      <c r="UCR224" s="571"/>
      <c r="UCS224" s="571"/>
      <c r="UCT224" s="571"/>
      <c r="UCU224" s="571"/>
      <c r="UCV224" s="571"/>
      <c r="UCW224" s="571"/>
      <c r="UCX224" s="571"/>
      <c r="UCY224" s="571"/>
      <c r="UCZ224" s="571"/>
      <c r="UDA224" s="571"/>
      <c r="UDB224" s="571"/>
      <c r="UDC224" s="571"/>
      <c r="UDD224" s="571"/>
      <c r="UDE224" s="571"/>
      <c r="UDF224" s="571"/>
      <c r="UDG224" s="571"/>
      <c r="UDH224" s="571"/>
      <c r="UDI224" s="571"/>
      <c r="UDJ224" s="571"/>
      <c r="UDK224" s="571"/>
      <c r="UDL224" s="571"/>
      <c r="UDM224" s="571"/>
      <c r="UDN224" s="571"/>
      <c r="UDO224" s="571"/>
      <c r="UDP224" s="571"/>
      <c r="UDQ224" s="571"/>
      <c r="UDR224" s="571"/>
      <c r="UDS224" s="571"/>
      <c r="UDT224" s="571"/>
      <c r="UDU224" s="571"/>
      <c r="UDV224" s="571"/>
      <c r="UDW224" s="571"/>
      <c r="UDX224" s="571"/>
      <c r="UDY224" s="571"/>
      <c r="UDZ224" s="571"/>
      <c r="UEA224" s="571"/>
      <c r="UEB224" s="571"/>
      <c r="UEC224" s="571"/>
      <c r="UED224" s="571"/>
      <c r="UEE224" s="571"/>
      <c r="UEF224" s="571"/>
      <c r="UEG224" s="571"/>
      <c r="UEH224" s="571"/>
      <c r="UEI224" s="571"/>
      <c r="UEJ224" s="571"/>
      <c r="UEK224" s="571"/>
      <c r="UEL224" s="571"/>
      <c r="UEM224" s="571"/>
      <c r="UEN224" s="571"/>
      <c r="UEO224" s="571"/>
      <c r="UEP224" s="571"/>
      <c r="UEQ224" s="571"/>
      <c r="UER224" s="571"/>
      <c r="UES224" s="571"/>
      <c r="UET224" s="571"/>
      <c r="UEU224" s="571"/>
      <c r="UEV224" s="571"/>
      <c r="UEW224" s="571"/>
      <c r="UEX224" s="571"/>
      <c r="UEY224" s="571"/>
      <c r="UEZ224" s="571"/>
      <c r="UFA224" s="571"/>
      <c r="UFB224" s="571"/>
      <c r="UFC224" s="571"/>
      <c r="UFD224" s="571"/>
      <c r="UFE224" s="571"/>
      <c r="UFF224" s="571"/>
      <c r="UFG224" s="571"/>
      <c r="UFH224" s="571"/>
      <c r="UFI224" s="571"/>
      <c r="UFJ224" s="571"/>
      <c r="UFK224" s="571"/>
      <c r="UFL224" s="571"/>
      <c r="UFM224" s="571"/>
      <c r="UFN224" s="571"/>
      <c r="UFO224" s="571"/>
      <c r="UFP224" s="571"/>
      <c r="UFQ224" s="571"/>
      <c r="UFR224" s="571"/>
      <c r="UFS224" s="571"/>
      <c r="UFT224" s="571"/>
      <c r="UFU224" s="571"/>
      <c r="UFV224" s="571"/>
      <c r="UFW224" s="571"/>
      <c r="UFX224" s="571"/>
      <c r="UFY224" s="571"/>
      <c r="UFZ224" s="571"/>
      <c r="UGA224" s="571"/>
      <c r="UGB224" s="571"/>
      <c r="UGC224" s="571"/>
      <c r="UGD224" s="571"/>
      <c r="UGE224" s="571"/>
      <c r="UGF224" s="571"/>
      <c r="UGG224" s="571"/>
      <c r="UGH224" s="571"/>
      <c r="UGI224" s="571"/>
      <c r="UGJ224" s="571"/>
      <c r="UGK224" s="571"/>
      <c r="UGL224" s="571"/>
      <c r="UGM224" s="571"/>
      <c r="UGN224" s="571"/>
      <c r="UGO224" s="571"/>
      <c r="UGP224" s="571"/>
      <c r="UGQ224" s="571"/>
      <c r="UGR224" s="571"/>
      <c r="UGS224" s="571"/>
      <c r="UGT224" s="571"/>
      <c r="UGU224" s="571"/>
      <c r="UGV224" s="571"/>
      <c r="UGW224" s="571"/>
      <c r="UGX224" s="571"/>
      <c r="UGY224" s="571"/>
      <c r="UGZ224" s="571"/>
      <c r="UHA224" s="571"/>
      <c r="UHB224" s="571"/>
      <c r="UHC224" s="571"/>
      <c r="UHD224" s="571"/>
      <c r="UHE224" s="571"/>
      <c r="UHF224" s="571"/>
      <c r="UHG224" s="571"/>
      <c r="UHH224" s="571"/>
      <c r="UHI224" s="571"/>
      <c r="UHJ224" s="571"/>
      <c r="UHK224" s="571"/>
      <c r="UHL224" s="571"/>
      <c r="UHM224" s="571"/>
      <c r="UHN224" s="571"/>
      <c r="UHO224" s="571"/>
      <c r="UHP224" s="571"/>
      <c r="UHQ224" s="571"/>
      <c r="UHR224" s="571"/>
      <c r="UHS224" s="571"/>
      <c r="UHT224" s="571"/>
      <c r="UHU224" s="571"/>
      <c r="UHV224" s="571"/>
      <c r="UHW224" s="571"/>
      <c r="UHX224" s="571"/>
      <c r="UHY224" s="571"/>
      <c r="UHZ224" s="571"/>
      <c r="UIA224" s="571"/>
      <c r="UIB224" s="571"/>
      <c r="UIC224" s="571"/>
      <c r="UID224" s="571"/>
      <c r="UIE224" s="571"/>
      <c r="UIF224" s="571"/>
      <c r="UIG224" s="571"/>
      <c r="UIH224" s="571"/>
      <c r="UII224" s="571"/>
      <c r="UIJ224" s="571"/>
      <c r="UIK224" s="571"/>
      <c r="UIL224" s="571"/>
      <c r="UIM224" s="571"/>
      <c r="UIN224" s="571"/>
      <c r="UIO224" s="571"/>
      <c r="UIP224" s="571"/>
      <c r="UIQ224" s="571"/>
      <c r="UIR224" s="571"/>
      <c r="UIS224" s="571"/>
      <c r="UIT224" s="571"/>
      <c r="UIU224" s="571"/>
      <c r="UIV224" s="571"/>
      <c r="UIW224" s="571"/>
      <c r="UIX224" s="571"/>
      <c r="UIY224" s="571"/>
      <c r="UIZ224" s="571"/>
      <c r="UJA224" s="571"/>
      <c r="UJB224" s="571"/>
      <c r="UJC224" s="571"/>
      <c r="UJD224" s="571"/>
      <c r="UJE224" s="571"/>
      <c r="UJF224" s="571"/>
      <c r="UJG224" s="571"/>
      <c r="UJH224" s="571"/>
      <c r="UJI224" s="571"/>
      <c r="UJJ224" s="571"/>
      <c r="UJK224" s="571"/>
      <c r="UJL224" s="571"/>
      <c r="UJM224" s="571"/>
      <c r="UJN224" s="571"/>
      <c r="UJO224" s="571"/>
      <c r="UJP224" s="571"/>
      <c r="UJQ224" s="571"/>
      <c r="UJR224" s="571"/>
      <c r="UJS224" s="571"/>
      <c r="UJT224" s="571"/>
      <c r="UJU224" s="571"/>
      <c r="UJV224" s="571"/>
      <c r="UJW224" s="571"/>
      <c r="UJX224" s="571"/>
      <c r="UJY224" s="571"/>
      <c r="UJZ224" s="571"/>
      <c r="UKA224" s="571"/>
      <c r="UKB224" s="571"/>
      <c r="UKC224" s="571"/>
      <c r="UKD224" s="571"/>
      <c r="UKE224" s="571"/>
      <c r="UKF224" s="571"/>
      <c r="UKG224" s="571"/>
      <c r="UKH224" s="571"/>
      <c r="UKI224" s="571"/>
      <c r="UKJ224" s="571"/>
      <c r="UKK224" s="571"/>
      <c r="UKL224" s="571"/>
      <c r="UKM224" s="571"/>
      <c r="UKN224" s="571"/>
      <c r="UKO224" s="571"/>
      <c r="UKP224" s="571"/>
      <c r="UKQ224" s="571"/>
      <c r="UKR224" s="571"/>
      <c r="UKS224" s="571"/>
      <c r="UKT224" s="571"/>
      <c r="UKU224" s="571"/>
      <c r="UKV224" s="571"/>
      <c r="UKW224" s="571"/>
      <c r="UKX224" s="571"/>
      <c r="UKY224" s="571"/>
      <c r="UKZ224" s="571"/>
      <c r="ULA224" s="571"/>
      <c r="ULB224" s="571"/>
      <c r="ULC224" s="571"/>
      <c r="ULD224" s="571"/>
      <c r="ULE224" s="571"/>
      <c r="ULF224" s="571"/>
      <c r="ULG224" s="571"/>
      <c r="ULH224" s="571"/>
      <c r="ULI224" s="571"/>
      <c r="ULJ224" s="571"/>
      <c r="ULK224" s="571"/>
      <c r="ULL224" s="571"/>
      <c r="ULM224" s="571"/>
      <c r="ULN224" s="571"/>
      <c r="ULO224" s="571"/>
      <c r="ULP224" s="571"/>
      <c r="ULQ224" s="571"/>
      <c r="ULR224" s="571"/>
      <c r="ULS224" s="571"/>
      <c r="ULT224" s="571"/>
      <c r="ULU224" s="571"/>
      <c r="ULV224" s="571"/>
      <c r="ULW224" s="571"/>
      <c r="ULX224" s="571"/>
      <c r="ULY224" s="571"/>
      <c r="ULZ224" s="571"/>
      <c r="UMA224" s="571"/>
      <c r="UMB224" s="571"/>
      <c r="UMC224" s="571"/>
      <c r="UMD224" s="571"/>
      <c r="UME224" s="571"/>
      <c r="UMF224" s="571"/>
      <c r="UMG224" s="571"/>
      <c r="UMH224" s="571"/>
      <c r="UMI224" s="571"/>
      <c r="UMJ224" s="571"/>
      <c r="UMK224" s="571"/>
      <c r="UML224" s="571"/>
      <c r="UMM224" s="571"/>
      <c r="UMN224" s="571"/>
      <c r="UMO224" s="571"/>
      <c r="UMP224" s="571"/>
      <c r="UMQ224" s="571"/>
      <c r="UMR224" s="571"/>
      <c r="UMS224" s="571"/>
      <c r="UMT224" s="571"/>
      <c r="UMU224" s="571"/>
      <c r="UMV224" s="571"/>
      <c r="UMW224" s="571"/>
      <c r="UMX224" s="571"/>
      <c r="UMY224" s="571"/>
      <c r="UMZ224" s="571"/>
      <c r="UNA224" s="571"/>
      <c r="UNB224" s="571"/>
      <c r="UNC224" s="571"/>
      <c r="UND224" s="571"/>
      <c r="UNE224" s="571"/>
      <c r="UNF224" s="571"/>
      <c r="UNG224" s="571"/>
      <c r="UNH224" s="571"/>
      <c r="UNI224" s="571"/>
      <c r="UNJ224" s="571"/>
      <c r="UNK224" s="571"/>
      <c r="UNL224" s="571"/>
      <c r="UNM224" s="571"/>
      <c r="UNN224" s="571"/>
      <c r="UNO224" s="571"/>
      <c r="UNP224" s="571"/>
      <c r="UNQ224" s="571"/>
      <c r="UNR224" s="571"/>
      <c r="UNS224" s="571"/>
      <c r="UNT224" s="571"/>
      <c r="UNU224" s="571"/>
      <c r="UNV224" s="571"/>
      <c r="UNW224" s="571"/>
      <c r="UNX224" s="571"/>
      <c r="UNY224" s="571"/>
      <c r="UNZ224" s="571"/>
      <c r="UOA224" s="571"/>
      <c r="UOB224" s="571"/>
      <c r="UOC224" s="571"/>
      <c r="UOD224" s="571"/>
      <c r="UOE224" s="571"/>
      <c r="UOF224" s="571"/>
      <c r="UOG224" s="571"/>
      <c r="UOH224" s="571"/>
      <c r="UOI224" s="571"/>
      <c r="UOJ224" s="571"/>
      <c r="UOK224" s="571"/>
      <c r="UOL224" s="571"/>
      <c r="UOM224" s="571"/>
      <c r="UON224" s="571"/>
      <c r="UOO224" s="571"/>
      <c r="UOP224" s="571"/>
      <c r="UOQ224" s="571"/>
      <c r="UOR224" s="571"/>
      <c r="UOS224" s="571"/>
      <c r="UOT224" s="571"/>
      <c r="UOU224" s="571"/>
      <c r="UOV224" s="571"/>
      <c r="UOW224" s="571"/>
      <c r="UOX224" s="571"/>
      <c r="UOY224" s="571"/>
      <c r="UOZ224" s="571"/>
      <c r="UPA224" s="571"/>
      <c r="UPB224" s="571"/>
      <c r="UPC224" s="571"/>
      <c r="UPD224" s="571"/>
      <c r="UPE224" s="571"/>
      <c r="UPF224" s="571"/>
      <c r="UPG224" s="571"/>
      <c r="UPH224" s="571"/>
      <c r="UPI224" s="571"/>
      <c r="UPJ224" s="571"/>
      <c r="UPK224" s="571"/>
      <c r="UPL224" s="571"/>
      <c r="UPM224" s="571"/>
      <c r="UPN224" s="571"/>
      <c r="UPO224" s="571"/>
      <c r="UPP224" s="571"/>
      <c r="UPQ224" s="571"/>
      <c r="UPR224" s="571"/>
      <c r="UPS224" s="571"/>
      <c r="UPT224" s="571"/>
      <c r="UPU224" s="571"/>
      <c r="UPV224" s="571"/>
      <c r="UPW224" s="571"/>
      <c r="UPX224" s="571"/>
      <c r="UPY224" s="571"/>
      <c r="UPZ224" s="571"/>
      <c r="UQA224" s="571"/>
      <c r="UQB224" s="571"/>
      <c r="UQC224" s="571"/>
      <c r="UQD224" s="571"/>
      <c r="UQE224" s="571"/>
      <c r="UQF224" s="571"/>
      <c r="UQG224" s="571"/>
      <c r="UQH224" s="571"/>
      <c r="UQI224" s="571"/>
      <c r="UQJ224" s="571"/>
      <c r="UQK224" s="571"/>
      <c r="UQL224" s="571"/>
      <c r="UQM224" s="571"/>
      <c r="UQN224" s="571"/>
      <c r="UQO224" s="571"/>
      <c r="UQP224" s="571"/>
      <c r="UQQ224" s="571"/>
      <c r="UQR224" s="571"/>
      <c r="UQS224" s="571"/>
      <c r="UQT224" s="571"/>
      <c r="UQU224" s="571"/>
      <c r="UQV224" s="571"/>
      <c r="UQW224" s="571"/>
      <c r="UQX224" s="571"/>
      <c r="UQY224" s="571"/>
      <c r="UQZ224" s="571"/>
      <c r="URA224" s="571"/>
      <c r="URB224" s="571"/>
      <c r="URC224" s="571"/>
      <c r="URD224" s="571"/>
      <c r="URE224" s="571"/>
      <c r="URF224" s="571"/>
      <c r="URG224" s="571"/>
      <c r="URH224" s="571"/>
      <c r="URI224" s="571"/>
      <c r="URJ224" s="571"/>
      <c r="URK224" s="571"/>
      <c r="URL224" s="571"/>
      <c r="URM224" s="571"/>
      <c r="URN224" s="571"/>
      <c r="URO224" s="571"/>
      <c r="URP224" s="571"/>
      <c r="URQ224" s="571"/>
      <c r="URR224" s="571"/>
      <c r="URS224" s="571"/>
      <c r="URT224" s="571"/>
      <c r="URU224" s="571"/>
      <c r="URV224" s="571"/>
      <c r="URW224" s="571"/>
      <c r="URX224" s="571"/>
      <c r="URY224" s="571"/>
      <c r="URZ224" s="571"/>
      <c r="USA224" s="571"/>
      <c r="USB224" s="571"/>
      <c r="USC224" s="571"/>
      <c r="USD224" s="571"/>
      <c r="USE224" s="571"/>
      <c r="USF224" s="571"/>
      <c r="USG224" s="571"/>
      <c r="USH224" s="571"/>
      <c r="USI224" s="571"/>
      <c r="USJ224" s="571"/>
      <c r="USK224" s="571"/>
      <c r="USL224" s="571"/>
      <c r="USM224" s="571"/>
      <c r="USN224" s="571"/>
      <c r="USO224" s="571"/>
      <c r="USP224" s="571"/>
      <c r="USQ224" s="571"/>
      <c r="USR224" s="571"/>
      <c r="USS224" s="571"/>
      <c r="UST224" s="571"/>
      <c r="USU224" s="571"/>
      <c r="USV224" s="571"/>
      <c r="USW224" s="571"/>
      <c r="USX224" s="571"/>
      <c r="USY224" s="571"/>
      <c r="USZ224" s="571"/>
      <c r="UTA224" s="571"/>
      <c r="UTB224" s="571"/>
      <c r="UTC224" s="571"/>
      <c r="UTD224" s="571"/>
      <c r="UTE224" s="571"/>
      <c r="UTF224" s="571"/>
      <c r="UTG224" s="571"/>
      <c r="UTH224" s="571"/>
      <c r="UTI224" s="571"/>
      <c r="UTJ224" s="571"/>
      <c r="UTK224" s="571"/>
      <c r="UTL224" s="571"/>
      <c r="UTM224" s="571"/>
      <c r="UTN224" s="571"/>
      <c r="UTO224" s="571"/>
      <c r="UTP224" s="571"/>
      <c r="UTQ224" s="571"/>
      <c r="UTR224" s="571"/>
      <c r="UTS224" s="571"/>
      <c r="UTT224" s="571"/>
      <c r="UTU224" s="571"/>
      <c r="UTV224" s="571"/>
      <c r="UTW224" s="571"/>
      <c r="UTX224" s="571"/>
      <c r="UTY224" s="571"/>
      <c r="UTZ224" s="571"/>
      <c r="UUA224" s="571"/>
      <c r="UUB224" s="571"/>
      <c r="UUC224" s="571"/>
      <c r="UUD224" s="571"/>
      <c r="UUE224" s="571"/>
      <c r="UUF224" s="571"/>
      <c r="UUG224" s="571"/>
      <c r="UUH224" s="571"/>
      <c r="UUI224" s="571"/>
      <c r="UUJ224" s="571"/>
      <c r="UUK224" s="571"/>
      <c r="UUL224" s="571"/>
      <c r="UUM224" s="571"/>
      <c r="UUN224" s="571"/>
      <c r="UUO224" s="571"/>
      <c r="UUP224" s="571"/>
      <c r="UUQ224" s="571"/>
      <c r="UUR224" s="571"/>
      <c r="UUS224" s="571"/>
      <c r="UUT224" s="571"/>
      <c r="UUU224" s="571"/>
      <c r="UUV224" s="571"/>
      <c r="UUW224" s="571"/>
      <c r="UUX224" s="571"/>
      <c r="UUY224" s="571"/>
      <c r="UUZ224" s="571"/>
      <c r="UVA224" s="571"/>
      <c r="UVB224" s="571"/>
      <c r="UVC224" s="571"/>
      <c r="UVD224" s="571"/>
      <c r="UVE224" s="571"/>
      <c r="UVF224" s="571"/>
      <c r="UVG224" s="571"/>
      <c r="UVH224" s="571"/>
      <c r="UVI224" s="571"/>
      <c r="UVJ224" s="571"/>
      <c r="UVK224" s="571"/>
      <c r="UVL224" s="571"/>
      <c r="UVM224" s="571"/>
      <c r="UVN224" s="571"/>
      <c r="UVO224" s="571"/>
      <c r="UVP224" s="571"/>
      <c r="UVQ224" s="571"/>
      <c r="UVR224" s="571"/>
      <c r="UVS224" s="571"/>
      <c r="UVT224" s="571"/>
      <c r="UVU224" s="571"/>
      <c r="UVV224" s="571"/>
      <c r="UVW224" s="571"/>
      <c r="UVX224" s="571"/>
      <c r="UVY224" s="571"/>
      <c r="UVZ224" s="571"/>
      <c r="UWA224" s="571"/>
      <c r="UWB224" s="571"/>
      <c r="UWC224" s="571"/>
      <c r="UWD224" s="571"/>
      <c r="UWE224" s="571"/>
      <c r="UWF224" s="571"/>
      <c r="UWG224" s="571"/>
      <c r="UWH224" s="571"/>
      <c r="UWI224" s="571"/>
      <c r="UWJ224" s="571"/>
      <c r="UWK224" s="571"/>
      <c r="UWL224" s="571"/>
      <c r="UWM224" s="571"/>
      <c r="UWN224" s="571"/>
      <c r="UWO224" s="571"/>
      <c r="UWP224" s="571"/>
      <c r="UWQ224" s="571"/>
      <c r="UWR224" s="571"/>
      <c r="UWS224" s="571"/>
      <c r="UWT224" s="571"/>
      <c r="UWU224" s="571"/>
      <c r="UWV224" s="571"/>
      <c r="UWW224" s="571"/>
      <c r="UWX224" s="571"/>
      <c r="UWY224" s="571"/>
      <c r="UWZ224" s="571"/>
      <c r="UXA224" s="571"/>
      <c r="UXB224" s="571"/>
      <c r="UXC224" s="571"/>
      <c r="UXD224" s="571"/>
      <c r="UXE224" s="571"/>
      <c r="UXF224" s="571"/>
      <c r="UXG224" s="571"/>
      <c r="UXH224" s="571"/>
      <c r="UXI224" s="571"/>
      <c r="UXJ224" s="571"/>
      <c r="UXK224" s="571"/>
      <c r="UXL224" s="571"/>
      <c r="UXM224" s="571"/>
      <c r="UXN224" s="571"/>
      <c r="UXO224" s="571"/>
      <c r="UXP224" s="571"/>
      <c r="UXQ224" s="571"/>
      <c r="UXR224" s="571"/>
      <c r="UXS224" s="571"/>
      <c r="UXT224" s="571"/>
      <c r="UXU224" s="571"/>
      <c r="UXV224" s="571"/>
      <c r="UXW224" s="571"/>
      <c r="UXX224" s="571"/>
      <c r="UXY224" s="571"/>
      <c r="UXZ224" s="571"/>
      <c r="UYA224" s="571"/>
      <c r="UYB224" s="571"/>
      <c r="UYC224" s="571"/>
      <c r="UYD224" s="571"/>
      <c r="UYE224" s="571"/>
      <c r="UYF224" s="571"/>
      <c r="UYG224" s="571"/>
      <c r="UYH224" s="571"/>
      <c r="UYI224" s="571"/>
      <c r="UYJ224" s="571"/>
      <c r="UYK224" s="571"/>
      <c r="UYL224" s="571"/>
      <c r="UYM224" s="571"/>
      <c r="UYN224" s="571"/>
      <c r="UYO224" s="571"/>
      <c r="UYP224" s="571"/>
      <c r="UYQ224" s="571"/>
      <c r="UYR224" s="571"/>
      <c r="UYS224" s="571"/>
      <c r="UYT224" s="571"/>
      <c r="UYU224" s="571"/>
      <c r="UYV224" s="571"/>
      <c r="UYW224" s="571"/>
      <c r="UYX224" s="571"/>
      <c r="UYY224" s="571"/>
      <c r="UYZ224" s="571"/>
      <c r="UZA224" s="571"/>
      <c r="UZB224" s="571"/>
      <c r="UZC224" s="571"/>
      <c r="UZD224" s="571"/>
      <c r="UZE224" s="571"/>
      <c r="UZF224" s="571"/>
      <c r="UZG224" s="571"/>
      <c r="UZH224" s="571"/>
      <c r="UZI224" s="571"/>
      <c r="UZJ224" s="571"/>
      <c r="UZK224" s="571"/>
      <c r="UZL224" s="571"/>
      <c r="UZM224" s="571"/>
      <c r="UZN224" s="571"/>
      <c r="UZO224" s="571"/>
      <c r="UZP224" s="571"/>
      <c r="UZQ224" s="571"/>
      <c r="UZR224" s="571"/>
      <c r="UZS224" s="571"/>
      <c r="UZT224" s="571"/>
      <c r="UZU224" s="571"/>
      <c r="UZV224" s="571"/>
      <c r="UZW224" s="571"/>
      <c r="UZX224" s="571"/>
      <c r="UZY224" s="571"/>
      <c r="UZZ224" s="571"/>
      <c r="VAA224" s="571"/>
      <c r="VAB224" s="571"/>
      <c r="VAC224" s="571"/>
      <c r="VAD224" s="571"/>
      <c r="VAE224" s="571"/>
      <c r="VAF224" s="571"/>
      <c r="VAG224" s="571"/>
      <c r="VAH224" s="571"/>
      <c r="VAI224" s="571"/>
      <c r="VAJ224" s="571"/>
      <c r="VAK224" s="571"/>
      <c r="VAL224" s="571"/>
      <c r="VAM224" s="571"/>
      <c r="VAN224" s="571"/>
      <c r="VAO224" s="571"/>
      <c r="VAP224" s="571"/>
      <c r="VAQ224" s="571"/>
      <c r="VAR224" s="571"/>
      <c r="VAS224" s="571"/>
      <c r="VAT224" s="571"/>
      <c r="VAU224" s="571"/>
      <c r="VAV224" s="571"/>
      <c r="VAW224" s="571"/>
      <c r="VAX224" s="571"/>
      <c r="VAY224" s="571"/>
      <c r="VAZ224" s="571"/>
      <c r="VBA224" s="571"/>
      <c r="VBB224" s="571"/>
      <c r="VBC224" s="571"/>
      <c r="VBD224" s="571"/>
      <c r="VBE224" s="571"/>
      <c r="VBF224" s="571"/>
      <c r="VBG224" s="571"/>
      <c r="VBH224" s="571"/>
      <c r="VBI224" s="571"/>
      <c r="VBJ224" s="571"/>
      <c r="VBK224" s="571"/>
      <c r="VBL224" s="571"/>
      <c r="VBM224" s="571"/>
      <c r="VBN224" s="571"/>
      <c r="VBO224" s="571"/>
      <c r="VBP224" s="571"/>
      <c r="VBQ224" s="571"/>
      <c r="VBR224" s="571"/>
      <c r="VBS224" s="571"/>
      <c r="VBT224" s="571"/>
      <c r="VBU224" s="571"/>
      <c r="VBV224" s="571"/>
      <c r="VBW224" s="571"/>
      <c r="VBX224" s="571"/>
      <c r="VBY224" s="571"/>
      <c r="VBZ224" s="571"/>
      <c r="VCA224" s="571"/>
      <c r="VCB224" s="571"/>
      <c r="VCC224" s="571"/>
      <c r="VCD224" s="571"/>
      <c r="VCE224" s="571"/>
      <c r="VCF224" s="571"/>
      <c r="VCG224" s="571"/>
      <c r="VCH224" s="571"/>
      <c r="VCI224" s="571"/>
      <c r="VCJ224" s="571"/>
      <c r="VCK224" s="571"/>
      <c r="VCL224" s="571"/>
      <c r="VCM224" s="571"/>
      <c r="VCN224" s="571"/>
      <c r="VCO224" s="571"/>
      <c r="VCP224" s="571"/>
      <c r="VCQ224" s="571"/>
      <c r="VCR224" s="571"/>
      <c r="VCS224" s="571"/>
      <c r="VCT224" s="571"/>
      <c r="VCU224" s="571"/>
      <c r="VCV224" s="571"/>
      <c r="VCW224" s="571"/>
      <c r="VCX224" s="571"/>
      <c r="VCY224" s="571"/>
      <c r="VCZ224" s="571"/>
      <c r="VDA224" s="571"/>
      <c r="VDB224" s="571"/>
      <c r="VDC224" s="571"/>
      <c r="VDD224" s="571"/>
      <c r="VDE224" s="571"/>
      <c r="VDF224" s="571"/>
      <c r="VDG224" s="571"/>
      <c r="VDH224" s="571"/>
      <c r="VDI224" s="571"/>
      <c r="VDJ224" s="571"/>
      <c r="VDK224" s="571"/>
      <c r="VDL224" s="571"/>
      <c r="VDM224" s="571"/>
      <c r="VDN224" s="571"/>
      <c r="VDO224" s="571"/>
      <c r="VDP224" s="571"/>
      <c r="VDQ224" s="571"/>
      <c r="VDR224" s="571"/>
      <c r="VDS224" s="571"/>
      <c r="VDT224" s="571"/>
      <c r="VDU224" s="571"/>
      <c r="VDV224" s="571"/>
      <c r="VDW224" s="571"/>
      <c r="VDX224" s="571"/>
      <c r="VDY224" s="571"/>
      <c r="VDZ224" s="571"/>
      <c r="VEA224" s="571"/>
      <c r="VEB224" s="571"/>
      <c r="VEC224" s="571"/>
      <c r="VED224" s="571"/>
      <c r="VEE224" s="571"/>
      <c r="VEF224" s="571"/>
      <c r="VEG224" s="571"/>
      <c r="VEH224" s="571"/>
      <c r="VEI224" s="571"/>
      <c r="VEJ224" s="571"/>
      <c r="VEK224" s="571"/>
      <c r="VEL224" s="571"/>
      <c r="VEM224" s="571"/>
      <c r="VEN224" s="571"/>
      <c r="VEO224" s="571"/>
      <c r="VEP224" s="571"/>
      <c r="VEQ224" s="571"/>
      <c r="VER224" s="571"/>
      <c r="VES224" s="571"/>
      <c r="VET224" s="571"/>
      <c r="VEU224" s="571"/>
      <c r="VEV224" s="571"/>
      <c r="VEW224" s="571"/>
      <c r="VEX224" s="571"/>
      <c r="VEY224" s="571"/>
      <c r="VEZ224" s="571"/>
      <c r="VFA224" s="571"/>
      <c r="VFB224" s="571"/>
      <c r="VFC224" s="571"/>
      <c r="VFD224" s="571"/>
      <c r="VFE224" s="571"/>
      <c r="VFF224" s="571"/>
      <c r="VFG224" s="571"/>
      <c r="VFH224" s="571"/>
      <c r="VFI224" s="571"/>
      <c r="VFJ224" s="571"/>
      <c r="VFK224" s="571"/>
      <c r="VFL224" s="571"/>
      <c r="VFM224" s="571"/>
      <c r="VFN224" s="571"/>
      <c r="VFO224" s="571"/>
      <c r="VFP224" s="571"/>
      <c r="VFQ224" s="571"/>
      <c r="VFR224" s="571"/>
      <c r="VFS224" s="571"/>
      <c r="VFT224" s="571"/>
      <c r="VFU224" s="571"/>
      <c r="VFV224" s="571"/>
      <c r="VFW224" s="571"/>
      <c r="VFX224" s="571"/>
      <c r="VFY224" s="571"/>
      <c r="VFZ224" s="571"/>
      <c r="VGA224" s="571"/>
      <c r="VGB224" s="571"/>
      <c r="VGC224" s="571"/>
      <c r="VGD224" s="571"/>
      <c r="VGE224" s="571"/>
      <c r="VGF224" s="571"/>
      <c r="VGG224" s="571"/>
      <c r="VGH224" s="571"/>
      <c r="VGI224" s="571"/>
      <c r="VGJ224" s="571"/>
      <c r="VGK224" s="571"/>
      <c r="VGL224" s="571"/>
      <c r="VGM224" s="571"/>
      <c r="VGN224" s="571"/>
      <c r="VGO224" s="571"/>
      <c r="VGP224" s="571"/>
      <c r="VGQ224" s="571"/>
      <c r="VGR224" s="571"/>
      <c r="VGS224" s="571"/>
      <c r="VGT224" s="571"/>
      <c r="VGU224" s="571"/>
      <c r="VGV224" s="571"/>
      <c r="VGW224" s="571"/>
      <c r="VGX224" s="571"/>
      <c r="VGY224" s="571"/>
      <c r="VGZ224" s="571"/>
      <c r="VHA224" s="571"/>
      <c r="VHB224" s="571"/>
      <c r="VHC224" s="571"/>
      <c r="VHD224" s="571"/>
      <c r="VHE224" s="571"/>
      <c r="VHF224" s="571"/>
      <c r="VHG224" s="571"/>
      <c r="VHH224" s="571"/>
      <c r="VHI224" s="571"/>
      <c r="VHJ224" s="571"/>
      <c r="VHK224" s="571"/>
      <c r="VHL224" s="571"/>
      <c r="VHM224" s="571"/>
      <c r="VHN224" s="571"/>
      <c r="VHO224" s="571"/>
      <c r="VHP224" s="571"/>
      <c r="VHQ224" s="571"/>
      <c r="VHR224" s="571"/>
      <c r="VHS224" s="571"/>
      <c r="VHT224" s="571"/>
      <c r="VHU224" s="571"/>
      <c r="VHV224" s="571"/>
      <c r="VHW224" s="571"/>
      <c r="VHX224" s="571"/>
      <c r="VHY224" s="571"/>
      <c r="VHZ224" s="571"/>
      <c r="VIA224" s="571"/>
      <c r="VIB224" s="571"/>
      <c r="VIC224" s="571"/>
      <c r="VID224" s="571"/>
      <c r="VIE224" s="571"/>
      <c r="VIF224" s="571"/>
      <c r="VIG224" s="571"/>
      <c r="VIH224" s="571"/>
      <c r="VII224" s="571"/>
      <c r="VIJ224" s="571"/>
      <c r="VIK224" s="571"/>
      <c r="VIL224" s="571"/>
      <c r="VIM224" s="571"/>
      <c r="VIN224" s="571"/>
      <c r="VIO224" s="571"/>
      <c r="VIP224" s="571"/>
      <c r="VIQ224" s="571"/>
      <c r="VIR224" s="571"/>
      <c r="VIS224" s="571"/>
      <c r="VIT224" s="571"/>
      <c r="VIU224" s="571"/>
      <c r="VIV224" s="571"/>
      <c r="VIW224" s="571"/>
      <c r="VIX224" s="571"/>
      <c r="VIY224" s="571"/>
      <c r="VIZ224" s="571"/>
      <c r="VJA224" s="571"/>
      <c r="VJB224" s="571"/>
      <c r="VJC224" s="571"/>
      <c r="VJD224" s="571"/>
      <c r="VJE224" s="571"/>
      <c r="VJF224" s="571"/>
      <c r="VJG224" s="571"/>
      <c r="VJH224" s="571"/>
      <c r="VJI224" s="571"/>
      <c r="VJJ224" s="571"/>
      <c r="VJK224" s="571"/>
      <c r="VJL224" s="571"/>
      <c r="VJM224" s="571"/>
      <c r="VJN224" s="571"/>
      <c r="VJO224" s="571"/>
      <c r="VJP224" s="571"/>
      <c r="VJQ224" s="571"/>
      <c r="VJR224" s="571"/>
      <c r="VJS224" s="571"/>
      <c r="VJT224" s="571"/>
      <c r="VJU224" s="571"/>
      <c r="VJV224" s="571"/>
      <c r="VJW224" s="571"/>
      <c r="VJX224" s="571"/>
      <c r="VJY224" s="571"/>
      <c r="VJZ224" s="571"/>
      <c r="VKA224" s="571"/>
      <c r="VKB224" s="571"/>
      <c r="VKC224" s="571"/>
      <c r="VKD224" s="571"/>
      <c r="VKE224" s="571"/>
      <c r="VKF224" s="571"/>
      <c r="VKG224" s="571"/>
      <c r="VKH224" s="571"/>
      <c r="VKI224" s="571"/>
      <c r="VKJ224" s="571"/>
      <c r="VKK224" s="571"/>
      <c r="VKL224" s="571"/>
      <c r="VKM224" s="571"/>
      <c r="VKN224" s="571"/>
      <c r="VKO224" s="571"/>
      <c r="VKP224" s="571"/>
      <c r="VKQ224" s="571"/>
      <c r="VKR224" s="571"/>
      <c r="VKS224" s="571"/>
      <c r="VKT224" s="571"/>
      <c r="VKU224" s="571"/>
      <c r="VKV224" s="571"/>
      <c r="VKW224" s="571"/>
      <c r="VKX224" s="571"/>
      <c r="VKY224" s="571"/>
      <c r="VKZ224" s="571"/>
      <c r="VLA224" s="571"/>
      <c r="VLB224" s="571"/>
      <c r="VLC224" s="571"/>
      <c r="VLD224" s="571"/>
      <c r="VLE224" s="571"/>
      <c r="VLF224" s="571"/>
      <c r="VLG224" s="571"/>
      <c r="VLH224" s="571"/>
      <c r="VLI224" s="571"/>
      <c r="VLJ224" s="571"/>
      <c r="VLK224" s="571"/>
      <c r="VLL224" s="571"/>
      <c r="VLM224" s="571"/>
      <c r="VLN224" s="571"/>
      <c r="VLO224" s="571"/>
      <c r="VLP224" s="571"/>
      <c r="VLQ224" s="571"/>
      <c r="VLR224" s="571"/>
      <c r="VLS224" s="571"/>
      <c r="VLT224" s="571"/>
      <c r="VLU224" s="571"/>
      <c r="VLV224" s="571"/>
      <c r="VLW224" s="571"/>
      <c r="VLX224" s="571"/>
      <c r="VLY224" s="571"/>
      <c r="VLZ224" s="571"/>
      <c r="VMA224" s="571"/>
      <c r="VMB224" s="571"/>
      <c r="VMC224" s="571"/>
      <c r="VMD224" s="571"/>
      <c r="VME224" s="571"/>
      <c r="VMF224" s="571"/>
      <c r="VMG224" s="571"/>
      <c r="VMH224" s="571"/>
      <c r="VMI224" s="571"/>
      <c r="VMJ224" s="571"/>
      <c r="VMK224" s="571"/>
      <c r="VML224" s="571"/>
      <c r="VMM224" s="571"/>
      <c r="VMN224" s="571"/>
      <c r="VMO224" s="571"/>
      <c r="VMP224" s="571"/>
      <c r="VMQ224" s="571"/>
      <c r="VMR224" s="571"/>
      <c r="VMS224" s="571"/>
      <c r="VMT224" s="571"/>
      <c r="VMU224" s="571"/>
      <c r="VMV224" s="571"/>
      <c r="VMW224" s="571"/>
      <c r="VMX224" s="571"/>
      <c r="VMY224" s="571"/>
      <c r="VMZ224" s="571"/>
      <c r="VNA224" s="571"/>
      <c r="VNB224" s="571"/>
      <c r="VNC224" s="571"/>
      <c r="VND224" s="571"/>
      <c r="VNE224" s="571"/>
      <c r="VNF224" s="571"/>
      <c r="VNG224" s="571"/>
      <c r="VNH224" s="571"/>
      <c r="VNI224" s="571"/>
      <c r="VNJ224" s="571"/>
      <c r="VNK224" s="571"/>
      <c r="VNL224" s="571"/>
      <c r="VNM224" s="571"/>
      <c r="VNN224" s="571"/>
      <c r="VNO224" s="571"/>
      <c r="VNP224" s="571"/>
      <c r="VNQ224" s="571"/>
      <c r="VNR224" s="571"/>
      <c r="VNS224" s="571"/>
      <c r="VNT224" s="571"/>
      <c r="VNU224" s="571"/>
      <c r="VNV224" s="571"/>
      <c r="VNW224" s="571"/>
      <c r="VNX224" s="571"/>
      <c r="VNY224" s="571"/>
      <c r="VNZ224" s="571"/>
      <c r="VOA224" s="571"/>
      <c r="VOB224" s="571"/>
      <c r="VOC224" s="571"/>
      <c r="VOD224" s="571"/>
      <c r="VOE224" s="571"/>
      <c r="VOF224" s="571"/>
      <c r="VOG224" s="571"/>
      <c r="VOH224" s="571"/>
      <c r="VOI224" s="571"/>
      <c r="VOJ224" s="571"/>
      <c r="VOK224" s="571"/>
      <c r="VOL224" s="571"/>
      <c r="VOM224" s="571"/>
      <c r="VON224" s="571"/>
      <c r="VOO224" s="571"/>
      <c r="VOP224" s="571"/>
      <c r="VOQ224" s="571"/>
      <c r="VOR224" s="571"/>
      <c r="VOS224" s="571"/>
      <c r="VOT224" s="571"/>
      <c r="VOU224" s="571"/>
      <c r="VOV224" s="571"/>
      <c r="VOW224" s="571"/>
      <c r="VOX224" s="571"/>
      <c r="VOY224" s="571"/>
      <c r="VOZ224" s="571"/>
      <c r="VPA224" s="571"/>
      <c r="VPB224" s="571"/>
      <c r="VPC224" s="571"/>
      <c r="VPD224" s="571"/>
      <c r="VPE224" s="571"/>
      <c r="VPF224" s="571"/>
      <c r="VPG224" s="571"/>
      <c r="VPH224" s="571"/>
      <c r="VPI224" s="571"/>
      <c r="VPJ224" s="571"/>
      <c r="VPK224" s="571"/>
      <c r="VPL224" s="571"/>
      <c r="VPM224" s="571"/>
      <c r="VPN224" s="571"/>
      <c r="VPO224" s="571"/>
      <c r="VPP224" s="571"/>
      <c r="VPQ224" s="571"/>
      <c r="VPR224" s="571"/>
      <c r="VPS224" s="571"/>
      <c r="VPT224" s="571"/>
      <c r="VPU224" s="571"/>
      <c r="VPV224" s="571"/>
      <c r="VPW224" s="571"/>
      <c r="VPX224" s="571"/>
      <c r="VPY224" s="571"/>
      <c r="VPZ224" s="571"/>
      <c r="VQA224" s="571"/>
      <c r="VQB224" s="571"/>
      <c r="VQC224" s="571"/>
      <c r="VQD224" s="571"/>
      <c r="VQE224" s="571"/>
      <c r="VQF224" s="571"/>
      <c r="VQG224" s="571"/>
      <c r="VQH224" s="571"/>
      <c r="VQI224" s="571"/>
      <c r="VQJ224" s="571"/>
      <c r="VQK224" s="571"/>
      <c r="VQL224" s="571"/>
      <c r="VQM224" s="571"/>
      <c r="VQN224" s="571"/>
      <c r="VQO224" s="571"/>
      <c r="VQP224" s="571"/>
      <c r="VQQ224" s="571"/>
      <c r="VQR224" s="571"/>
      <c r="VQS224" s="571"/>
      <c r="VQT224" s="571"/>
      <c r="VQU224" s="571"/>
      <c r="VQV224" s="571"/>
      <c r="VQW224" s="571"/>
      <c r="VQX224" s="571"/>
      <c r="VQY224" s="571"/>
      <c r="VQZ224" s="571"/>
      <c r="VRA224" s="571"/>
      <c r="VRB224" s="571"/>
      <c r="VRC224" s="571"/>
      <c r="VRD224" s="571"/>
      <c r="VRE224" s="571"/>
      <c r="VRF224" s="571"/>
      <c r="VRG224" s="571"/>
      <c r="VRH224" s="571"/>
      <c r="VRI224" s="571"/>
      <c r="VRJ224" s="571"/>
      <c r="VRK224" s="571"/>
      <c r="VRL224" s="571"/>
      <c r="VRM224" s="571"/>
      <c r="VRN224" s="571"/>
      <c r="VRO224" s="571"/>
      <c r="VRP224" s="571"/>
      <c r="VRQ224" s="571"/>
      <c r="VRR224" s="571"/>
      <c r="VRS224" s="571"/>
      <c r="VRT224" s="571"/>
      <c r="VRU224" s="571"/>
      <c r="VRV224" s="571"/>
      <c r="VRW224" s="571"/>
      <c r="VRX224" s="571"/>
      <c r="VRY224" s="571"/>
      <c r="VRZ224" s="571"/>
      <c r="VSA224" s="571"/>
      <c r="VSB224" s="571"/>
      <c r="VSC224" s="571"/>
      <c r="VSD224" s="571"/>
      <c r="VSE224" s="571"/>
      <c r="VSF224" s="571"/>
      <c r="VSG224" s="571"/>
      <c r="VSH224" s="571"/>
      <c r="VSI224" s="571"/>
      <c r="VSJ224" s="571"/>
      <c r="VSK224" s="571"/>
      <c r="VSL224" s="571"/>
      <c r="VSM224" s="571"/>
      <c r="VSN224" s="571"/>
      <c r="VSO224" s="571"/>
      <c r="VSP224" s="571"/>
      <c r="VSQ224" s="571"/>
      <c r="VSR224" s="571"/>
      <c r="VSS224" s="571"/>
      <c r="VST224" s="571"/>
      <c r="VSU224" s="571"/>
      <c r="VSV224" s="571"/>
      <c r="VSW224" s="571"/>
      <c r="VSX224" s="571"/>
      <c r="VSY224" s="571"/>
      <c r="VSZ224" s="571"/>
      <c r="VTA224" s="571"/>
      <c r="VTB224" s="571"/>
      <c r="VTC224" s="571"/>
      <c r="VTD224" s="571"/>
      <c r="VTE224" s="571"/>
      <c r="VTF224" s="571"/>
      <c r="VTG224" s="571"/>
      <c r="VTH224" s="571"/>
      <c r="VTI224" s="571"/>
      <c r="VTJ224" s="571"/>
      <c r="VTK224" s="571"/>
      <c r="VTL224" s="571"/>
      <c r="VTM224" s="571"/>
      <c r="VTN224" s="571"/>
      <c r="VTO224" s="571"/>
      <c r="VTP224" s="571"/>
      <c r="VTQ224" s="571"/>
      <c r="VTR224" s="571"/>
      <c r="VTS224" s="571"/>
      <c r="VTT224" s="571"/>
      <c r="VTU224" s="571"/>
      <c r="VTV224" s="571"/>
      <c r="VTW224" s="571"/>
      <c r="VTX224" s="571"/>
      <c r="VTY224" s="571"/>
      <c r="VTZ224" s="571"/>
      <c r="VUA224" s="571"/>
      <c r="VUB224" s="571"/>
      <c r="VUC224" s="571"/>
      <c r="VUD224" s="571"/>
      <c r="VUE224" s="571"/>
      <c r="VUF224" s="571"/>
      <c r="VUG224" s="571"/>
      <c r="VUH224" s="571"/>
      <c r="VUI224" s="571"/>
      <c r="VUJ224" s="571"/>
      <c r="VUK224" s="571"/>
      <c r="VUL224" s="571"/>
      <c r="VUM224" s="571"/>
      <c r="VUN224" s="571"/>
      <c r="VUO224" s="571"/>
      <c r="VUP224" s="571"/>
      <c r="VUQ224" s="571"/>
      <c r="VUR224" s="571"/>
      <c r="VUS224" s="571"/>
      <c r="VUT224" s="571"/>
      <c r="VUU224" s="571"/>
      <c r="VUV224" s="571"/>
      <c r="VUW224" s="571"/>
      <c r="VUX224" s="571"/>
      <c r="VUY224" s="571"/>
      <c r="VUZ224" s="571"/>
      <c r="VVA224" s="571"/>
      <c r="VVB224" s="571"/>
      <c r="VVC224" s="571"/>
      <c r="VVD224" s="571"/>
      <c r="VVE224" s="571"/>
      <c r="VVF224" s="571"/>
      <c r="VVG224" s="571"/>
      <c r="VVH224" s="571"/>
      <c r="VVI224" s="571"/>
      <c r="VVJ224" s="571"/>
      <c r="VVK224" s="571"/>
      <c r="VVL224" s="571"/>
      <c r="VVM224" s="571"/>
      <c r="VVN224" s="571"/>
      <c r="VVO224" s="571"/>
      <c r="VVP224" s="571"/>
      <c r="VVQ224" s="571"/>
      <c r="VVR224" s="571"/>
      <c r="VVS224" s="571"/>
      <c r="VVT224" s="571"/>
      <c r="VVU224" s="571"/>
      <c r="VVV224" s="571"/>
      <c r="VVW224" s="571"/>
      <c r="VVX224" s="571"/>
      <c r="VVY224" s="571"/>
      <c r="VVZ224" s="571"/>
      <c r="VWA224" s="571"/>
      <c r="VWB224" s="571"/>
      <c r="VWC224" s="571"/>
      <c r="VWD224" s="571"/>
      <c r="VWE224" s="571"/>
      <c r="VWF224" s="571"/>
      <c r="VWG224" s="571"/>
      <c r="VWH224" s="571"/>
      <c r="VWI224" s="571"/>
      <c r="VWJ224" s="571"/>
      <c r="VWK224" s="571"/>
      <c r="VWL224" s="571"/>
      <c r="VWM224" s="571"/>
      <c r="VWN224" s="571"/>
      <c r="VWO224" s="571"/>
      <c r="VWP224" s="571"/>
      <c r="VWQ224" s="571"/>
      <c r="VWR224" s="571"/>
      <c r="VWS224" s="571"/>
      <c r="VWT224" s="571"/>
      <c r="VWU224" s="571"/>
      <c r="VWV224" s="571"/>
      <c r="VWW224" s="571"/>
      <c r="VWX224" s="571"/>
      <c r="VWY224" s="571"/>
      <c r="VWZ224" s="571"/>
      <c r="VXA224" s="571"/>
      <c r="VXB224" s="571"/>
      <c r="VXC224" s="571"/>
      <c r="VXD224" s="571"/>
      <c r="VXE224" s="571"/>
      <c r="VXF224" s="571"/>
      <c r="VXG224" s="571"/>
      <c r="VXH224" s="571"/>
      <c r="VXI224" s="571"/>
      <c r="VXJ224" s="571"/>
      <c r="VXK224" s="571"/>
      <c r="VXL224" s="571"/>
      <c r="VXM224" s="571"/>
      <c r="VXN224" s="571"/>
      <c r="VXO224" s="571"/>
      <c r="VXP224" s="571"/>
      <c r="VXQ224" s="571"/>
      <c r="VXR224" s="571"/>
      <c r="VXS224" s="571"/>
      <c r="VXT224" s="571"/>
      <c r="VXU224" s="571"/>
      <c r="VXV224" s="571"/>
      <c r="VXW224" s="571"/>
      <c r="VXX224" s="571"/>
      <c r="VXY224" s="571"/>
      <c r="VXZ224" s="571"/>
      <c r="VYA224" s="571"/>
      <c r="VYB224" s="571"/>
      <c r="VYC224" s="571"/>
      <c r="VYD224" s="571"/>
      <c r="VYE224" s="571"/>
      <c r="VYF224" s="571"/>
      <c r="VYG224" s="571"/>
      <c r="VYH224" s="571"/>
      <c r="VYI224" s="571"/>
      <c r="VYJ224" s="571"/>
      <c r="VYK224" s="571"/>
      <c r="VYL224" s="571"/>
      <c r="VYM224" s="571"/>
      <c r="VYN224" s="571"/>
      <c r="VYO224" s="571"/>
      <c r="VYP224" s="571"/>
      <c r="VYQ224" s="571"/>
      <c r="VYR224" s="571"/>
      <c r="VYS224" s="571"/>
      <c r="VYT224" s="571"/>
      <c r="VYU224" s="571"/>
      <c r="VYV224" s="571"/>
      <c r="VYW224" s="571"/>
      <c r="VYX224" s="571"/>
      <c r="VYY224" s="571"/>
      <c r="VYZ224" s="571"/>
      <c r="VZA224" s="571"/>
      <c r="VZB224" s="571"/>
      <c r="VZC224" s="571"/>
      <c r="VZD224" s="571"/>
      <c r="VZE224" s="571"/>
      <c r="VZF224" s="571"/>
      <c r="VZG224" s="571"/>
      <c r="VZH224" s="571"/>
      <c r="VZI224" s="571"/>
      <c r="VZJ224" s="571"/>
      <c r="VZK224" s="571"/>
      <c r="VZL224" s="571"/>
      <c r="VZM224" s="571"/>
      <c r="VZN224" s="571"/>
      <c r="VZO224" s="571"/>
      <c r="VZP224" s="571"/>
      <c r="VZQ224" s="571"/>
      <c r="VZR224" s="571"/>
      <c r="VZS224" s="571"/>
      <c r="VZT224" s="571"/>
      <c r="VZU224" s="571"/>
      <c r="VZV224" s="571"/>
      <c r="VZW224" s="571"/>
      <c r="VZX224" s="571"/>
      <c r="VZY224" s="571"/>
      <c r="VZZ224" s="571"/>
      <c r="WAA224" s="571"/>
      <c r="WAB224" s="571"/>
      <c r="WAC224" s="571"/>
      <c r="WAD224" s="571"/>
      <c r="WAE224" s="571"/>
      <c r="WAF224" s="571"/>
      <c r="WAG224" s="571"/>
      <c r="WAH224" s="571"/>
      <c r="WAI224" s="571"/>
      <c r="WAJ224" s="571"/>
      <c r="WAK224" s="571"/>
      <c r="WAL224" s="571"/>
      <c r="WAM224" s="571"/>
      <c r="WAN224" s="571"/>
      <c r="WAO224" s="571"/>
      <c r="WAP224" s="571"/>
      <c r="WAQ224" s="571"/>
      <c r="WAR224" s="571"/>
      <c r="WAS224" s="571"/>
      <c r="WAT224" s="571"/>
      <c r="WAU224" s="571"/>
      <c r="WAV224" s="571"/>
      <c r="WAW224" s="571"/>
      <c r="WAX224" s="571"/>
      <c r="WAY224" s="571"/>
      <c r="WAZ224" s="571"/>
      <c r="WBA224" s="571"/>
      <c r="WBB224" s="571"/>
      <c r="WBC224" s="571"/>
      <c r="WBD224" s="571"/>
      <c r="WBE224" s="571"/>
      <c r="WBF224" s="571"/>
      <c r="WBG224" s="571"/>
      <c r="WBH224" s="571"/>
      <c r="WBI224" s="571"/>
      <c r="WBJ224" s="571"/>
      <c r="WBK224" s="571"/>
      <c r="WBL224" s="571"/>
      <c r="WBM224" s="571"/>
      <c r="WBN224" s="571"/>
      <c r="WBO224" s="571"/>
      <c r="WBP224" s="571"/>
      <c r="WBQ224" s="571"/>
      <c r="WBR224" s="571"/>
      <c r="WBS224" s="571"/>
      <c r="WBT224" s="571"/>
      <c r="WBU224" s="571"/>
      <c r="WBV224" s="571"/>
      <c r="WBW224" s="571"/>
      <c r="WBX224" s="571"/>
      <c r="WBY224" s="571"/>
      <c r="WBZ224" s="571"/>
      <c r="WCA224" s="571"/>
      <c r="WCB224" s="571"/>
      <c r="WCC224" s="571"/>
      <c r="WCD224" s="571"/>
      <c r="WCE224" s="571"/>
      <c r="WCF224" s="571"/>
      <c r="WCG224" s="571"/>
      <c r="WCH224" s="571"/>
      <c r="WCI224" s="571"/>
      <c r="WCJ224" s="571"/>
      <c r="WCK224" s="571"/>
      <c r="WCL224" s="571"/>
      <c r="WCM224" s="571"/>
      <c r="WCN224" s="571"/>
      <c r="WCO224" s="571"/>
      <c r="WCP224" s="571"/>
      <c r="WCQ224" s="571"/>
      <c r="WCR224" s="571"/>
      <c r="WCS224" s="571"/>
      <c r="WCT224" s="571"/>
      <c r="WCU224" s="571"/>
      <c r="WCV224" s="571"/>
      <c r="WCW224" s="571"/>
      <c r="WCX224" s="571"/>
      <c r="WCY224" s="571"/>
      <c r="WCZ224" s="571"/>
      <c r="WDA224" s="571"/>
      <c r="WDB224" s="571"/>
      <c r="WDC224" s="571"/>
      <c r="WDD224" s="571"/>
      <c r="WDE224" s="571"/>
      <c r="WDF224" s="571"/>
      <c r="WDG224" s="571"/>
      <c r="WDH224" s="571"/>
      <c r="WDI224" s="571"/>
      <c r="WDJ224" s="571"/>
      <c r="WDK224" s="571"/>
      <c r="WDL224" s="571"/>
      <c r="WDM224" s="571"/>
      <c r="WDN224" s="571"/>
      <c r="WDO224" s="571"/>
      <c r="WDP224" s="571"/>
      <c r="WDQ224" s="571"/>
      <c r="WDR224" s="571"/>
      <c r="WDS224" s="571"/>
      <c r="WDT224" s="571"/>
      <c r="WDU224" s="571"/>
      <c r="WDV224" s="571"/>
      <c r="WDW224" s="571"/>
      <c r="WDX224" s="571"/>
      <c r="WDY224" s="571"/>
      <c r="WDZ224" s="571"/>
      <c r="WEA224" s="571"/>
      <c r="WEB224" s="571"/>
      <c r="WEC224" s="571"/>
      <c r="WED224" s="571"/>
      <c r="WEE224" s="571"/>
      <c r="WEF224" s="571"/>
      <c r="WEG224" s="571"/>
      <c r="WEH224" s="571"/>
      <c r="WEI224" s="571"/>
      <c r="WEJ224" s="571"/>
      <c r="WEK224" s="571"/>
      <c r="WEL224" s="571"/>
      <c r="WEM224" s="571"/>
      <c r="WEN224" s="571"/>
      <c r="WEO224" s="571"/>
      <c r="WEP224" s="571"/>
      <c r="WEQ224" s="571"/>
      <c r="WER224" s="571"/>
      <c r="WES224" s="571"/>
      <c r="WET224" s="571"/>
      <c r="WEU224" s="571"/>
      <c r="WEV224" s="571"/>
      <c r="WEW224" s="571"/>
      <c r="WEX224" s="571"/>
      <c r="WEY224" s="571"/>
      <c r="WEZ224" s="571"/>
      <c r="WFA224" s="571"/>
      <c r="WFB224" s="571"/>
      <c r="WFC224" s="571"/>
      <c r="WFD224" s="571"/>
      <c r="WFE224" s="571"/>
      <c r="WFF224" s="571"/>
      <c r="WFG224" s="571"/>
      <c r="WFH224" s="571"/>
      <c r="WFI224" s="571"/>
      <c r="WFJ224" s="571"/>
      <c r="WFK224" s="571"/>
      <c r="WFL224" s="571"/>
      <c r="WFM224" s="571"/>
      <c r="WFN224" s="571"/>
      <c r="WFO224" s="571"/>
      <c r="WFP224" s="571"/>
      <c r="WFQ224" s="571"/>
      <c r="WFR224" s="571"/>
      <c r="WFS224" s="571"/>
      <c r="WFT224" s="571"/>
      <c r="WFU224" s="571"/>
      <c r="WFV224" s="571"/>
      <c r="WFW224" s="571"/>
      <c r="WFX224" s="571"/>
      <c r="WFY224" s="571"/>
      <c r="WFZ224" s="571"/>
      <c r="WGA224" s="571"/>
      <c r="WGB224" s="571"/>
      <c r="WGC224" s="571"/>
      <c r="WGD224" s="571"/>
      <c r="WGE224" s="571"/>
      <c r="WGF224" s="571"/>
      <c r="WGG224" s="571"/>
      <c r="WGH224" s="571"/>
      <c r="WGI224" s="571"/>
      <c r="WGJ224" s="571"/>
      <c r="WGK224" s="571"/>
      <c r="WGL224" s="571"/>
      <c r="WGM224" s="571"/>
      <c r="WGN224" s="571"/>
      <c r="WGO224" s="571"/>
      <c r="WGP224" s="571"/>
      <c r="WGQ224" s="571"/>
      <c r="WGR224" s="571"/>
      <c r="WGS224" s="571"/>
      <c r="WGT224" s="571"/>
      <c r="WGU224" s="571"/>
      <c r="WGV224" s="571"/>
      <c r="WGW224" s="571"/>
      <c r="WGX224" s="571"/>
      <c r="WGY224" s="571"/>
      <c r="WGZ224" s="571"/>
      <c r="WHA224" s="571"/>
      <c r="WHB224" s="571"/>
      <c r="WHC224" s="571"/>
      <c r="WHD224" s="571"/>
      <c r="WHE224" s="571"/>
      <c r="WHF224" s="571"/>
      <c r="WHG224" s="571"/>
      <c r="WHH224" s="571"/>
      <c r="WHI224" s="571"/>
      <c r="WHJ224" s="571"/>
      <c r="WHK224" s="571"/>
      <c r="WHL224" s="571"/>
      <c r="WHM224" s="571"/>
      <c r="WHN224" s="571"/>
      <c r="WHO224" s="571"/>
      <c r="WHP224" s="571"/>
      <c r="WHQ224" s="571"/>
      <c r="WHR224" s="571"/>
      <c r="WHS224" s="571"/>
      <c r="WHT224" s="571"/>
      <c r="WHU224" s="571"/>
      <c r="WHV224" s="571"/>
      <c r="WHW224" s="571"/>
      <c r="WHX224" s="571"/>
      <c r="WHY224" s="571"/>
      <c r="WHZ224" s="571"/>
      <c r="WIA224" s="571"/>
      <c r="WIB224" s="571"/>
      <c r="WIC224" s="571"/>
      <c r="WID224" s="571"/>
      <c r="WIE224" s="571"/>
      <c r="WIF224" s="571"/>
      <c r="WIG224" s="571"/>
      <c r="WIH224" s="571"/>
      <c r="WII224" s="571"/>
      <c r="WIJ224" s="571"/>
      <c r="WIK224" s="571"/>
      <c r="WIL224" s="571"/>
      <c r="WIM224" s="571"/>
      <c r="WIN224" s="571"/>
      <c r="WIO224" s="571"/>
      <c r="WIP224" s="571"/>
      <c r="WIQ224" s="571"/>
      <c r="WIR224" s="571"/>
      <c r="WIS224" s="571"/>
      <c r="WIT224" s="571"/>
      <c r="WIU224" s="571"/>
      <c r="WIV224" s="571"/>
      <c r="WIW224" s="571"/>
      <c r="WIX224" s="571"/>
      <c r="WIY224" s="571"/>
      <c r="WIZ224" s="571"/>
      <c r="WJA224" s="571"/>
      <c r="WJB224" s="571"/>
      <c r="WJC224" s="571"/>
      <c r="WJD224" s="571"/>
      <c r="WJE224" s="571"/>
      <c r="WJF224" s="571"/>
      <c r="WJG224" s="571"/>
      <c r="WJH224" s="571"/>
      <c r="WJI224" s="571"/>
      <c r="WJJ224" s="571"/>
      <c r="WJK224" s="571"/>
      <c r="WJL224" s="571"/>
      <c r="WJM224" s="571"/>
      <c r="WJN224" s="571"/>
      <c r="WJO224" s="571"/>
      <c r="WJP224" s="571"/>
      <c r="WJQ224" s="571"/>
      <c r="WJR224" s="571"/>
      <c r="WJS224" s="571"/>
      <c r="WJT224" s="571"/>
      <c r="WJU224" s="571"/>
      <c r="WJV224" s="571"/>
      <c r="WJW224" s="571"/>
      <c r="WJX224" s="571"/>
      <c r="WJY224" s="571"/>
      <c r="WJZ224" s="571"/>
      <c r="WKA224" s="571"/>
      <c r="WKB224" s="571"/>
      <c r="WKC224" s="571"/>
      <c r="WKD224" s="571"/>
      <c r="WKE224" s="571"/>
      <c r="WKF224" s="571"/>
      <c r="WKG224" s="571"/>
      <c r="WKH224" s="571"/>
      <c r="WKI224" s="571"/>
      <c r="WKJ224" s="571"/>
      <c r="WKK224" s="571"/>
      <c r="WKL224" s="571"/>
      <c r="WKM224" s="571"/>
      <c r="WKN224" s="571"/>
      <c r="WKO224" s="571"/>
      <c r="WKP224" s="571"/>
      <c r="WKQ224" s="571"/>
      <c r="WKR224" s="571"/>
      <c r="WKS224" s="571"/>
      <c r="WKT224" s="571"/>
      <c r="WKU224" s="571"/>
      <c r="WKV224" s="571"/>
      <c r="WKW224" s="571"/>
      <c r="WKX224" s="571"/>
      <c r="WKY224" s="571"/>
      <c r="WKZ224" s="571"/>
      <c r="WLA224" s="571"/>
      <c r="WLB224" s="571"/>
      <c r="WLC224" s="571"/>
      <c r="WLD224" s="571"/>
      <c r="WLE224" s="571"/>
      <c r="WLF224" s="571"/>
      <c r="WLG224" s="571"/>
      <c r="WLH224" s="571"/>
      <c r="WLI224" s="571"/>
      <c r="WLJ224" s="571"/>
      <c r="WLK224" s="571"/>
      <c r="WLL224" s="571"/>
      <c r="WLM224" s="571"/>
      <c r="WLN224" s="571"/>
      <c r="WLO224" s="571"/>
      <c r="WLP224" s="571"/>
      <c r="WLQ224" s="571"/>
      <c r="WLR224" s="571"/>
      <c r="WLS224" s="571"/>
      <c r="WLT224" s="571"/>
      <c r="WLU224" s="571"/>
      <c r="WLV224" s="571"/>
      <c r="WLW224" s="571"/>
      <c r="WLX224" s="571"/>
      <c r="WLY224" s="571"/>
      <c r="WLZ224" s="571"/>
      <c r="WMA224" s="571"/>
      <c r="WMB224" s="571"/>
      <c r="WMC224" s="571"/>
      <c r="WMD224" s="571"/>
      <c r="WME224" s="571"/>
      <c r="WMF224" s="571"/>
      <c r="WMG224" s="571"/>
      <c r="WMH224" s="571"/>
      <c r="WMI224" s="571"/>
      <c r="WMJ224" s="571"/>
      <c r="WMK224" s="571"/>
      <c r="WML224" s="571"/>
      <c r="WMM224" s="571"/>
      <c r="WMN224" s="571"/>
      <c r="WMO224" s="571"/>
      <c r="WMP224" s="571"/>
      <c r="WMQ224" s="571"/>
      <c r="WMR224" s="571"/>
      <c r="WMS224" s="571"/>
      <c r="WMT224" s="571"/>
      <c r="WMU224" s="571"/>
      <c r="WMV224" s="571"/>
      <c r="WMW224" s="571"/>
      <c r="WMX224" s="571"/>
      <c r="WMY224" s="571"/>
      <c r="WMZ224" s="571"/>
      <c r="WNA224" s="571"/>
      <c r="WNB224" s="571"/>
      <c r="WNC224" s="571"/>
      <c r="WND224" s="571"/>
      <c r="WNE224" s="571"/>
      <c r="WNF224" s="571"/>
      <c r="WNG224" s="571"/>
      <c r="WNH224" s="571"/>
      <c r="WNI224" s="571"/>
      <c r="WNJ224" s="571"/>
      <c r="WNK224" s="571"/>
      <c r="WNL224" s="571"/>
      <c r="WNM224" s="571"/>
      <c r="WNN224" s="571"/>
      <c r="WNO224" s="571"/>
      <c r="WNP224" s="571"/>
      <c r="WNQ224" s="571"/>
      <c r="WNR224" s="571"/>
      <c r="WNS224" s="571"/>
      <c r="WNT224" s="571"/>
      <c r="WNU224" s="571"/>
      <c r="WNV224" s="571"/>
      <c r="WNW224" s="571"/>
      <c r="WNX224" s="571"/>
      <c r="WNY224" s="571"/>
      <c r="WNZ224" s="571"/>
      <c r="WOA224" s="571"/>
      <c r="WOB224" s="571"/>
      <c r="WOC224" s="571"/>
      <c r="WOD224" s="571"/>
      <c r="WOE224" s="571"/>
      <c r="WOF224" s="571"/>
      <c r="WOG224" s="571"/>
      <c r="WOH224" s="571"/>
      <c r="WOI224" s="571"/>
      <c r="WOJ224" s="571"/>
      <c r="WOK224" s="571"/>
      <c r="WOL224" s="571"/>
      <c r="WOM224" s="571"/>
      <c r="WON224" s="571"/>
      <c r="WOO224" s="571"/>
      <c r="WOP224" s="571"/>
      <c r="WOQ224" s="571"/>
      <c r="WOR224" s="571"/>
      <c r="WOS224" s="571"/>
      <c r="WOT224" s="571"/>
      <c r="WOU224" s="571"/>
      <c r="WOV224" s="571"/>
      <c r="WOW224" s="571"/>
      <c r="WOX224" s="571"/>
      <c r="WOY224" s="571"/>
      <c r="WOZ224" s="571"/>
      <c r="WPA224" s="571"/>
      <c r="WPB224" s="571"/>
      <c r="WPC224" s="571"/>
      <c r="WPD224" s="571"/>
      <c r="WPE224" s="571"/>
      <c r="WPF224" s="571"/>
      <c r="WPG224" s="571"/>
      <c r="WPH224" s="571"/>
      <c r="WPI224" s="571"/>
      <c r="WPJ224" s="571"/>
      <c r="WPK224" s="571"/>
      <c r="WPL224" s="571"/>
      <c r="WPM224" s="571"/>
      <c r="WPN224" s="571"/>
      <c r="WPO224" s="571"/>
      <c r="WPP224" s="571"/>
      <c r="WPQ224" s="571"/>
      <c r="WPR224" s="571"/>
      <c r="WPS224" s="571"/>
      <c r="WPT224" s="571"/>
      <c r="WPU224" s="571"/>
      <c r="WPV224" s="571"/>
      <c r="WPW224" s="571"/>
      <c r="WPX224" s="571"/>
      <c r="WPY224" s="571"/>
      <c r="WPZ224" s="571"/>
      <c r="WQA224" s="571"/>
      <c r="WQB224" s="571"/>
      <c r="WQC224" s="571"/>
      <c r="WQD224" s="571"/>
      <c r="WQE224" s="571"/>
      <c r="WQF224" s="571"/>
      <c r="WQG224" s="571"/>
      <c r="WQH224" s="571"/>
      <c r="WQI224" s="571"/>
      <c r="WQJ224" s="571"/>
      <c r="WQK224" s="571"/>
      <c r="WQL224" s="571"/>
      <c r="WQM224" s="571"/>
      <c r="WQN224" s="571"/>
      <c r="WQO224" s="571"/>
      <c r="WQP224" s="571"/>
      <c r="WQQ224" s="571"/>
      <c r="WQR224" s="571"/>
      <c r="WQS224" s="571"/>
      <c r="WQT224" s="571"/>
      <c r="WQU224" s="571"/>
      <c r="WQV224" s="571"/>
      <c r="WQW224" s="571"/>
      <c r="WQX224" s="571"/>
      <c r="WQY224" s="571"/>
      <c r="WQZ224" s="571"/>
      <c r="WRA224" s="571"/>
      <c r="WRB224" s="571"/>
      <c r="WRC224" s="571"/>
      <c r="WRD224" s="571"/>
      <c r="WRE224" s="571"/>
      <c r="WRF224" s="571"/>
      <c r="WRG224" s="571"/>
      <c r="WRH224" s="571"/>
      <c r="WRI224" s="571"/>
      <c r="WRJ224" s="571"/>
      <c r="WRK224" s="571"/>
      <c r="WRL224" s="571"/>
      <c r="WRM224" s="571"/>
      <c r="WRN224" s="571"/>
      <c r="WRO224" s="571"/>
      <c r="WRP224" s="571"/>
      <c r="WRQ224" s="571"/>
      <c r="WRR224" s="571"/>
      <c r="WRS224" s="571"/>
      <c r="WRT224" s="571"/>
      <c r="WRU224" s="571"/>
      <c r="WRV224" s="571"/>
      <c r="WRW224" s="571"/>
      <c r="WRX224" s="571"/>
      <c r="WRY224" s="571"/>
      <c r="WRZ224" s="571"/>
      <c r="WSA224" s="571"/>
      <c r="WSB224" s="571"/>
      <c r="WSC224" s="571"/>
      <c r="WSD224" s="571"/>
      <c r="WSE224" s="571"/>
      <c r="WSF224" s="571"/>
      <c r="WSG224" s="571"/>
      <c r="WSH224" s="571"/>
      <c r="WSI224" s="571"/>
      <c r="WSJ224" s="571"/>
      <c r="WSK224" s="571"/>
      <c r="WSL224" s="571"/>
      <c r="WSM224" s="571"/>
      <c r="WSN224" s="571"/>
      <c r="WSO224" s="571"/>
      <c r="WSP224" s="571"/>
      <c r="WSQ224" s="571"/>
      <c r="WSR224" s="571"/>
      <c r="WSS224" s="571"/>
      <c r="WST224" s="571"/>
      <c r="WSU224" s="571"/>
      <c r="WSV224" s="571"/>
      <c r="WSW224" s="571"/>
      <c r="WSX224" s="571"/>
      <c r="WSY224" s="571"/>
      <c r="WSZ224" s="571"/>
      <c r="WTA224" s="571"/>
      <c r="WTB224" s="571"/>
      <c r="WTC224" s="571"/>
      <c r="WTD224" s="571"/>
      <c r="WTE224" s="571"/>
      <c r="WTF224" s="571"/>
      <c r="WTG224" s="571"/>
      <c r="WTH224" s="571"/>
      <c r="WTI224" s="571"/>
      <c r="WTJ224" s="571"/>
      <c r="WTK224" s="571"/>
      <c r="WTL224" s="571"/>
      <c r="WTM224" s="571"/>
      <c r="WTN224" s="571"/>
      <c r="WTO224" s="571"/>
      <c r="WTP224" s="571"/>
      <c r="WTQ224" s="571"/>
      <c r="WTR224" s="571"/>
      <c r="WTS224" s="571"/>
      <c r="WTT224" s="571"/>
      <c r="WTU224" s="571"/>
      <c r="WTV224" s="571"/>
      <c r="WTW224" s="571"/>
      <c r="WTX224" s="571"/>
      <c r="WTY224" s="571"/>
      <c r="WTZ224" s="571"/>
      <c r="WUA224" s="571"/>
      <c r="WUB224" s="571"/>
      <c r="WUC224" s="571"/>
      <c r="WUD224" s="571"/>
      <c r="WUE224" s="571"/>
      <c r="WUF224" s="571"/>
      <c r="WUG224" s="571"/>
      <c r="WUH224" s="571"/>
      <c r="WUI224" s="571"/>
      <c r="WUJ224" s="571"/>
      <c r="WUK224" s="571"/>
      <c r="WUL224" s="571"/>
      <c r="WUM224" s="571"/>
      <c r="WUN224" s="571"/>
      <c r="WUO224" s="571"/>
      <c r="WUP224" s="571"/>
      <c r="WUQ224" s="571"/>
      <c r="WUR224" s="571"/>
      <c r="WUS224" s="571"/>
      <c r="WUT224" s="571"/>
      <c r="WUU224" s="571"/>
      <c r="WUV224" s="571"/>
      <c r="WUW224" s="571"/>
      <c r="WUX224" s="571"/>
      <c r="WUY224" s="571"/>
      <c r="WUZ224" s="571"/>
      <c r="WVA224" s="571"/>
      <c r="WVB224" s="571"/>
      <c r="WVC224" s="571"/>
      <c r="WVD224" s="571"/>
      <c r="WVE224" s="571"/>
      <c r="WVF224" s="571"/>
      <c r="WVG224" s="571"/>
      <c r="WVH224" s="571"/>
      <c r="WVI224" s="571"/>
      <c r="WVJ224" s="571"/>
      <c r="WVK224" s="571"/>
      <c r="WVL224" s="571"/>
      <c r="WVM224" s="571"/>
      <c r="WVN224" s="571"/>
      <c r="WVO224" s="571"/>
      <c r="WVP224" s="571"/>
      <c r="WVQ224" s="571"/>
      <c r="WVR224" s="571"/>
      <c r="WVS224" s="571"/>
      <c r="WVT224" s="571"/>
      <c r="WVU224" s="571"/>
      <c r="WVV224" s="571"/>
      <c r="WVW224" s="571"/>
      <c r="WVX224" s="571"/>
      <c r="WVY224" s="571"/>
      <c r="WVZ224" s="571"/>
      <c r="WWA224" s="571"/>
      <c r="WWB224" s="571"/>
      <c r="WWC224" s="571"/>
      <c r="WWD224" s="571"/>
      <c r="WWE224" s="571"/>
      <c r="WWF224" s="571"/>
      <c r="WWG224" s="571"/>
      <c r="WWH224" s="571"/>
      <c r="WWI224" s="571"/>
      <c r="WWJ224" s="571"/>
      <c r="WWK224" s="571"/>
      <c r="WWL224" s="571"/>
      <c r="WWM224" s="571"/>
      <c r="WWN224" s="571"/>
      <c r="WWO224" s="571"/>
      <c r="WWP224" s="571"/>
      <c r="WWQ224" s="571"/>
      <c r="WWR224" s="571"/>
      <c r="WWS224" s="571"/>
      <c r="WWT224" s="571"/>
      <c r="WWU224" s="571"/>
      <c r="WWV224" s="571"/>
      <c r="WWW224" s="571"/>
      <c r="WWX224" s="571"/>
      <c r="WWY224" s="571"/>
      <c r="WWZ224" s="571"/>
      <c r="WXA224" s="571"/>
      <c r="WXB224" s="571"/>
      <c r="WXC224" s="571"/>
      <c r="WXD224" s="571"/>
      <c r="WXE224" s="571"/>
      <c r="WXF224" s="571"/>
      <c r="WXG224" s="571"/>
      <c r="WXH224" s="571"/>
      <c r="WXI224" s="571"/>
      <c r="WXJ224" s="571"/>
      <c r="WXK224" s="571"/>
      <c r="WXL224" s="571"/>
      <c r="WXM224" s="571"/>
      <c r="WXN224" s="571"/>
      <c r="WXO224" s="571"/>
      <c r="WXP224" s="571"/>
      <c r="WXQ224" s="571"/>
      <c r="WXR224" s="571"/>
      <c r="WXS224" s="571"/>
      <c r="WXT224" s="571"/>
      <c r="WXU224" s="571"/>
      <c r="WXV224" s="571"/>
      <c r="WXW224" s="571"/>
      <c r="WXX224" s="571"/>
      <c r="WXY224" s="571"/>
      <c r="WXZ224" s="571"/>
      <c r="WYA224" s="571"/>
      <c r="WYB224" s="571"/>
      <c r="WYC224" s="571"/>
      <c r="WYD224" s="571"/>
      <c r="WYE224" s="571"/>
      <c r="WYF224" s="571"/>
      <c r="WYG224" s="571"/>
      <c r="WYH224" s="571"/>
      <c r="WYI224" s="571"/>
      <c r="WYJ224" s="571"/>
      <c r="WYK224" s="571"/>
      <c r="WYL224" s="571"/>
      <c r="WYM224" s="571"/>
      <c r="WYN224" s="571"/>
      <c r="WYO224" s="571"/>
      <c r="WYP224" s="571"/>
      <c r="WYQ224" s="571"/>
      <c r="WYR224" s="571"/>
      <c r="WYS224" s="571"/>
      <c r="WYT224" s="571"/>
      <c r="WYU224" s="571"/>
      <c r="WYV224" s="571"/>
      <c r="WYW224" s="571"/>
      <c r="WYX224" s="571"/>
      <c r="WYY224" s="571"/>
      <c r="WYZ224" s="571"/>
      <c r="WZA224" s="571"/>
      <c r="WZB224" s="571"/>
      <c r="WZC224" s="571"/>
      <c r="WZD224" s="571"/>
      <c r="WZE224" s="571"/>
      <c r="WZF224" s="571"/>
      <c r="WZG224" s="571"/>
      <c r="WZH224" s="571"/>
      <c r="WZI224" s="571"/>
      <c r="WZJ224" s="571"/>
      <c r="WZK224" s="571"/>
      <c r="WZL224" s="571"/>
      <c r="WZM224" s="571"/>
      <c r="WZN224" s="571"/>
      <c r="WZO224" s="571"/>
      <c r="WZP224" s="571"/>
      <c r="WZQ224" s="571"/>
      <c r="WZR224" s="571"/>
      <c r="WZS224" s="571"/>
      <c r="WZT224" s="571"/>
      <c r="WZU224" s="571"/>
      <c r="WZV224" s="571"/>
      <c r="WZW224" s="571"/>
      <c r="WZX224" s="571"/>
      <c r="WZY224" s="571"/>
      <c r="WZZ224" s="571"/>
      <c r="XAA224" s="571"/>
      <c r="XAB224" s="571"/>
      <c r="XAC224" s="571"/>
      <c r="XAD224" s="571"/>
      <c r="XAE224" s="571"/>
      <c r="XAF224" s="571"/>
      <c r="XAG224" s="571"/>
      <c r="XAH224" s="571"/>
      <c r="XAI224" s="571"/>
      <c r="XAJ224" s="571"/>
      <c r="XAK224" s="571"/>
      <c r="XAL224" s="571"/>
      <c r="XAM224" s="571"/>
      <c r="XAN224" s="571"/>
      <c r="XAO224" s="571"/>
      <c r="XAP224" s="571"/>
      <c r="XAQ224" s="571"/>
      <c r="XAR224" s="571"/>
      <c r="XAS224" s="571"/>
      <c r="XAT224" s="571"/>
      <c r="XAU224" s="571"/>
      <c r="XAV224" s="571"/>
      <c r="XAW224" s="571"/>
      <c r="XAX224" s="571"/>
      <c r="XAY224" s="571"/>
      <c r="XAZ224" s="571"/>
      <c r="XBA224" s="571"/>
      <c r="XBB224" s="571"/>
      <c r="XBC224" s="571"/>
      <c r="XBD224" s="571"/>
      <c r="XBE224" s="571"/>
      <c r="XBF224" s="571"/>
      <c r="XBG224" s="571"/>
      <c r="XBH224" s="571"/>
      <c r="XBI224" s="571"/>
      <c r="XBJ224" s="571"/>
      <c r="XBK224" s="571"/>
      <c r="XBL224" s="571"/>
      <c r="XBM224" s="571"/>
      <c r="XBN224" s="571"/>
      <c r="XBO224" s="571"/>
      <c r="XBP224" s="571"/>
      <c r="XBQ224" s="571"/>
      <c r="XBR224" s="571"/>
      <c r="XBS224" s="571"/>
      <c r="XBT224" s="571"/>
      <c r="XBU224" s="571"/>
      <c r="XBV224" s="571"/>
      <c r="XBW224" s="571"/>
      <c r="XBX224" s="571"/>
      <c r="XBY224" s="571"/>
      <c r="XBZ224" s="571"/>
      <c r="XCA224" s="571"/>
      <c r="XCB224" s="571"/>
      <c r="XCC224" s="571"/>
      <c r="XCD224" s="571"/>
      <c r="XCE224" s="571"/>
      <c r="XCF224" s="571"/>
      <c r="XCG224" s="571"/>
      <c r="XCH224" s="571"/>
      <c r="XCI224" s="571"/>
      <c r="XCJ224" s="571"/>
      <c r="XCK224" s="571"/>
      <c r="XCL224" s="571"/>
      <c r="XCM224" s="571"/>
      <c r="XCN224" s="571"/>
      <c r="XCO224" s="571"/>
      <c r="XCP224" s="571"/>
      <c r="XCQ224" s="571"/>
      <c r="XCR224" s="571"/>
      <c r="XCS224" s="571"/>
      <c r="XCT224" s="571"/>
      <c r="XCU224" s="571"/>
      <c r="XCV224" s="571"/>
      <c r="XCW224" s="571"/>
      <c r="XCX224" s="571"/>
      <c r="XCY224" s="571"/>
      <c r="XCZ224" s="571"/>
      <c r="XDA224" s="571"/>
      <c r="XDB224" s="571"/>
      <c r="XDC224" s="571"/>
      <c r="XDD224" s="571"/>
      <c r="XDE224" s="571"/>
      <c r="XDF224" s="571"/>
      <c r="XDG224" s="571"/>
      <c r="XDH224" s="571"/>
      <c r="XDI224" s="571"/>
      <c r="XDJ224" s="571"/>
      <c r="XDK224" s="571"/>
      <c r="XDL224" s="571"/>
      <c r="XDM224" s="571"/>
      <c r="XDN224" s="571"/>
      <c r="XDO224" s="571"/>
      <c r="XDP224" s="571"/>
      <c r="XDQ224" s="571"/>
      <c r="XDR224" s="571"/>
      <c r="XDS224" s="571"/>
      <c r="XDT224" s="571"/>
      <c r="XDU224" s="571"/>
      <c r="XDV224" s="571"/>
      <c r="XDW224" s="571"/>
      <c r="XDX224" s="571"/>
      <c r="XDY224" s="571"/>
      <c r="XDZ224" s="571"/>
      <c r="XEA224" s="571"/>
      <c r="XEB224" s="571"/>
      <c r="XEC224" s="571"/>
      <c r="XED224" s="571"/>
      <c r="XEE224" s="571"/>
      <c r="XEF224" s="571"/>
      <c r="XEG224" s="571"/>
      <c r="XEH224" s="571"/>
      <c r="XEI224" s="571"/>
      <c r="XEJ224" s="571"/>
      <c r="XEK224" s="571"/>
      <c r="XEL224" s="571"/>
      <c r="XEM224" s="571"/>
      <c r="XEN224" s="571"/>
      <c r="XEO224" s="571"/>
      <c r="XEP224" s="571"/>
      <c r="XEQ224" s="571"/>
      <c r="XER224" s="571"/>
      <c r="XES224" s="571"/>
      <c r="XET224" s="571"/>
      <c r="XEU224" s="571"/>
      <c r="XEV224" s="571"/>
      <c r="XEW224" s="571"/>
      <c r="XEX224" s="571"/>
      <c r="XEY224" s="571"/>
      <c r="XEZ224" s="571"/>
      <c r="XFA224" s="571"/>
      <c r="XFB224" s="571"/>
      <c r="XFC224" s="571"/>
      <c r="XFD224" s="571"/>
    </row>
    <row r="225" spans="1:11">
      <c r="A225" s="571" t="s">
        <v>305</v>
      </c>
      <c r="B225" s="571"/>
      <c r="C225" s="571"/>
      <c r="D225" s="571"/>
      <c r="E225" s="571"/>
      <c r="F225" s="571"/>
      <c r="G225" s="571"/>
      <c r="H225" s="571"/>
      <c r="I225" s="571"/>
      <c r="J225" s="571"/>
    </row>
    <row r="226" spans="1:11">
      <c r="A226" s="571" t="s">
        <v>415</v>
      </c>
      <c r="B226" s="571"/>
      <c r="C226" s="571"/>
      <c r="D226" s="571"/>
      <c r="E226" s="571"/>
      <c r="F226" s="571"/>
      <c r="G226" s="571"/>
      <c r="H226" s="571"/>
      <c r="I226" s="571"/>
      <c r="J226" s="571"/>
      <c r="K226" s="137"/>
    </row>
    <row r="227" spans="1:11" ht="21.75" customHeight="1">
      <c r="A227" s="139"/>
      <c r="B227" s="145"/>
      <c r="C227" s="145"/>
      <c r="D227" s="145"/>
      <c r="E227" s="145"/>
      <c r="F227" s="145"/>
      <c r="G227" s="145"/>
      <c r="H227" s="145"/>
      <c r="I227" s="145"/>
      <c r="J227" s="145"/>
      <c r="K227" s="137"/>
    </row>
    <row r="228" spans="1:11">
      <c r="A228" s="571" t="s">
        <v>306</v>
      </c>
      <c r="B228" s="571"/>
      <c r="C228" s="571"/>
      <c r="D228" s="571"/>
      <c r="E228" s="571"/>
      <c r="F228" s="571"/>
      <c r="G228" s="571"/>
      <c r="H228" s="571"/>
      <c r="I228" s="571"/>
      <c r="J228" s="571"/>
      <c r="K228" s="137"/>
    </row>
    <row r="229" spans="1:11">
      <c r="A229" s="139"/>
      <c r="B229" s="145"/>
      <c r="C229" s="145"/>
      <c r="D229" s="145"/>
      <c r="E229" s="145"/>
      <c r="F229" s="145"/>
      <c r="G229" s="145"/>
      <c r="H229" s="145"/>
      <c r="I229" s="145"/>
      <c r="J229" s="145"/>
    </row>
    <row r="230" spans="1:11" ht="16.5" customHeight="1">
      <c r="A230" s="582" t="s">
        <v>444</v>
      </c>
      <c r="B230" s="582"/>
      <c r="C230" s="145"/>
      <c r="D230" s="145"/>
      <c r="E230" s="145"/>
      <c r="F230" s="145"/>
      <c r="G230" s="145"/>
      <c r="H230" s="145"/>
      <c r="I230" s="145"/>
      <c r="J230" s="145"/>
    </row>
    <row r="231" spans="1:11">
      <c r="A231" s="277"/>
      <c r="B231" s="277"/>
      <c r="C231" s="276"/>
      <c r="D231" s="276"/>
      <c r="E231" s="276"/>
      <c r="F231" s="276"/>
      <c r="G231" s="276"/>
      <c r="H231" s="276"/>
      <c r="I231" s="276"/>
      <c r="J231" s="276"/>
    </row>
    <row r="232" spans="1:11" ht="34.5">
      <c r="A232" s="289" t="s">
        <v>307</v>
      </c>
      <c r="B232" s="288" t="s">
        <v>308</v>
      </c>
      <c r="C232" s="145"/>
      <c r="D232" s="145"/>
      <c r="E232" s="145"/>
      <c r="F232" s="145"/>
      <c r="G232" s="145"/>
      <c r="H232" s="145"/>
      <c r="I232" s="145"/>
      <c r="J232" s="145"/>
    </row>
    <row r="233" spans="1:11">
      <c r="A233" s="290" t="s">
        <v>416</v>
      </c>
      <c r="B233" s="291">
        <v>1</v>
      </c>
      <c r="C233" s="145"/>
      <c r="D233" s="145"/>
      <c r="E233" s="145"/>
      <c r="F233" s="145"/>
      <c r="G233" s="145"/>
      <c r="H233" s="145"/>
      <c r="I233" s="145"/>
      <c r="J233" s="145"/>
      <c r="K233" s="278"/>
    </row>
    <row r="234" spans="1:11">
      <c r="A234" s="290" t="s">
        <v>417</v>
      </c>
      <c r="B234" s="291">
        <v>1</v>
      </c>
      <c r="C234" s="276"/>
      <c r="D234" s="276"/>
      <c r="E234" s="276"/>
      <c r="F234" s="276"/>
      <c r="G234" s="276"/>
      <c r="H234" s="276"/>
      <c r="I234" s="276"/>
      <c r="J234" s="276"/>
    </row>
    <row r="235" spans="1:11" ht="23.25" customHeight="1">
      <c r="A235" s="139"/>
      <c r="B235" s="145"/>
      <c r="C235" s="145"/>
      <c r="D235" s="145"/>
      <c r="E235" s="145"/>
      <c r="F235" s="145"/>
      <c r="G235" s="145"/>
      <c r="H235" s="145"/>
      <c r="I235" s="177"/>
      <c r="J235" s="145"/>
    </row>
    <row r="236" spans="1:11">
      <c r="A236" s="582" t="s">
        <v>309</v>
      </c>
      <c r="B236" s="582"/>
      <c r="C236" s="582"/>
      <c r="D236" s="582"/>
      <c r="E236" s="582"/>
      <c r="F236" s="582"/>
      <c r="G236" s="582"/>
      <c r="H236" s="582"/>
      <c r="I236" s="582"/>
      <c r="J236" s="582"/>
      <c r="K236" s="278"/>
    </row>
    <row r="237" spans="1:11">
      <c r="A237" s="371"/>
    </row>
    <row r="238" spans="1:11">
      <c r="A238" s="146"/>
    </row>
    <row r="239" spans="1:11">
      <c r="A239" s="133"/>
    </row>
    <row r="240" spans="1:11">
      <c r="A240" s="146" t="s">
        <v>310</v>
      </c>
    </row>
    <row r="241" spans="1:11">
      <c r="A241" s="146"/>
    </row>
    <row r="242" spans="1:11">
      <c r="B242" s="269">
        <v>40543</v>
      </c>
      <c r="C242" s="269">
        <v>40178</v>
      </c>
    </row>
    <row r="243" spans="1:11">
      <c r="A243" s="134" t="s">
        <v>311</v>
      </c>
      <c r="B243" s="158">
        <f>76253217.72-288123</f>
        <v>75965094.719999999</v>
      </c>
      <c r="C243" s="158">
        <f>74300175.39-108580</f>
        <v>74191595.390000001</v>
      </c>
      <c r="E243" s="155"/>
    </row>
    <row r="244" spans="1:11">
      <c r="A244" s="368" t="s">
        <v>455</v>
      </c>
      <c r="B244" s="158">
        <f>B259+57812</f>
        <v>345935.21</v>
      </c>
      <c r="C244" s="158">
        <v>108580.22</v>
      </c>
      <c r="D244" s="368"/>
      <c r="E244" s="155"/>
      <c r="F244" s="368"/>
      <c r="G244" s="368"/>
      <c r="H244" s="368"/>
      <c r="I244" s="368"/>
      <c r="J244" s="368"/>
      <c r="K244" s="368"/>
    </row>
    <row r="245" spans="1:11">
      <c r="A245" s="157" t="s">
        <v>312</v>
      </c>
      <c r="B245" s="131">
        <v>41742.839999999997</v>
      </c>
      <c r="C245" s="131">
        <v>41862.86</v>
      </c>
    </row>
    <row r="246" spans="1:11" ht="34.5">
      <c r="A246" s="266" t="s">
        <v>313</v>
      </c>
      <c r="B246" s="296">
        <v>189236.38999999998</v>
      </c>
      <c r="C246" s="296">
        <v>2229182.87</v>
      </c>
    </row>
    <row r="247" spans="1:11" ht="34.5">
      <c r="A247" s="266" t="s">
        <v>314</v>
      </c>
      <c r="B247" s="296">
        <v>796132.58000000007</v>
      </c>
      <c r="C247" s="296">
        <v>850260.92999999993</v>
      </c>
    </row>
    <row r="248" spans="1:11">
      <c r="A248" s="157" t="s">
        <v>315</v>
      </c>
      <c r="B248" s="131">
        <f>1470582.56-57812</f>
        <v>1412770.56</v>
      </c>
      <c r="C248" s="131">
        <v>502398.55000000005</v>
      </c>
    </row>
    <row r="249" spans="1:11" ht="18" thickBot="1">
      <c r="A249" s="157" t="s">
        <v>316</v>
      </c>
      <c r="B249" s="152">
        <v>52593.41</v>
      </c>
      <c r="C249" s="152">
        <f>31507.66+984</f>
        <v>32491.66</v>
      </c>
    </row>
    <row r="250" spans="1:11" ht="18" thickBot="1">
      <c r="B250" s="160">
        <f>SUM(B243:B249)</f>
        <v>78803505.709999993</v>
      </c>
      <c r="C250" s="160">
        <f>SUM(C243:C249)</f>
        <v>77956372.480000004</v>
      </c>
      <c r="F250" s="216"/>
    </row>
    <row r="251" spans="1:11">
      <c r="B251" s="176"/>
      <c r="C251" s="176"/>
      <c r="F251" s="216"/>
    </row>
    <row r="252" spans="1:11">
      <c r="B252" s="176"/>
      <c r="C252" s="176"/>
      <c r="F252" s="216"/>
    </row>
    <row r="253" spans="1:11">
      <c r="A253" s="133"/>
      <c r="F253" s="216"/>
    </row>
    <row r="254" spans="1:11">
      <c r="A254" s="282" t="s">
        <v>450</v>
      </c>
      <c r="F254" s="216"/>
      <c r="G254" s="216"/>
    </row>
    <row r="255" spans="1:11">
      <c r="A255" s="146"/>
      <c r="F255" s="216"/>
      <c r="G255" s="216"/>
    </row>
    <row r="256" spans="1:11">
      <c r="B256" s="269">
        <v>40543</v>
      </c>
      <c r="C256" s="269">
        <v>40178</v>
      </c>
      <c r="F256" s="216"/>
      <c r="G256" s="216"/>
    </row>
    <row r="257" spans="1:11">
      <c r="A257" s="134" t="s">
        <v>317</v>
      </c>
      <c r="B257" s="158">
        <v>89315897.329999998</v>
      </c>
      <c r="C257" s="158">
        <v>75538931.900000006</v>
      </c>
      <c r="F257" s="216"/>
      <c r="G257" s="216"/>
    </row>
    <row r="258" spans="1:11">
      <c r="A258" s="308" t="s">
        <v>318</v>
      </c>
      <c r="B258" s="158">
        <v>9134584.0999999996</v>
      </c>
      <c r="C258" s="158">
        <v>6692171.4000000004</v>
      </c>
      <c r="D258" s="308"/>
      <c r="E258" s="308"/>
      <c r="F258" s="216"/>
      <c r="G258" s="216"/>
      <c r="H258" s="308"/>
      <c r="I258" s="308"/>
      <c r="J258" s="308"/>
      <c r="K258" s="308"/>
    </row>
    <row r="259" spans="1:11" ht="18" thickBot="1">
      <c r="A259" s="308" t="s">
        <v>455</v>
      </c>
      <c r="B259" s="159">
        <v>288123.21000000002</v>
      </c>
      <c r="C259" s="159">
        <v>108580.22</v>
      </c>
      <c r="F259" s="216"/>
      <c r="G259" s="216"/>
    </row>
    <row r="260" spans="1:11">
      <c r="B260" s="174">
        <f>SUM(B257:B259)</f>
        <v>98738604.639999986</v>
      </c>
      <c r="C260" s="174">
        <f>SUM(C257:C259)</f>
        <v>82339683.520000011</v>
      </c>
      <c r="F260" s="216"/>
      <c r="G260" s="216"/>
    </row>
    <row r="261" spans="1:11" ht="35.25" thickBot="1">
      <c r="A261" s="266" t="s">
        <v>319</v>
      </c>
      <c r="B261" s="297">
        <v>-22485386.919999998</v>
      </c>
      <c r="C261" s="297">
        <v>-8039508.1299999999</v>
      </c>
    </row>
    <row r="262" spans="1:11" ht="18" thickBot="1">
      <c r="B262" s="160">
        <f>SUM(B260:B261)</f>
        <v>76253217.719999984</v>
      </c>
      <c r="C262" s="160">
        <f>SUM(C260:C261)</f>
        <v>74300175.390000015</v>
      </c>
      <c r="E262" s="155"/>
      <c r="F262" s="155"/>
    </row>
    <row r="267" spans="1:11">
      <c r="A267" s="134" t="s">
        <v>215</v>
      </c>
    </row>
    <row r="268" spans="1:11">
      <c r="A268" s="571" t="s">
        <v>320</v>
      </c>
      <c r="B268" s="571"/>
      <c r="C268" s="571"/>
      <c r="D268" s="571"/>
      <c r="E268" s="571"/>
      <c r="F268" s="571"/>
      <c r="G268" s="571"/>
      <c r="H268" s="571"/>
      <c r="I268" s="571"/>
      <c r="J268" s="571"/>
      <c r="K268" s="308"/>
    </row>
    <row r="269" spans="1:11">
      <c r="A269" s="303"/>
      <c r="B269" s="303"/>
      <c r="C269" s="303"/>
      <c r="D269" s="303"/>
      <c r="E269" s="303"/>
      <c r="F269" s="303"/>
      <c r="G269" s="303"/>
      <c r="H269" s="303"/>
      <c r="I269" s="303"/>
      <c r="J269" s="303"/>
      <c r="K269" s="308"/>
    </row>
    <row r="270" spans="1:11">
      <c r="A270" s="139"/>
      <c r="B270" s="313">
        <v>40543</v>
      </c>
      <c r="C270" s="308"/>
      <c r="D270" s="308"/>
      <c r="E270" s="308"/>
      <c r="F270" s="308"/>
      <c r="G270" s="308"/>
      <c r="H270" s="308"/>
      <c r="I270" s="308"/>
      <c r="J270" s="308"/>
      <c r="K270" s="308"/>
    </row>
    <row r="271" spans="1:11">
      <c r="A271" s="309" t="s">
        <v>321</v>
      </c>
      <c r="B271" s="314">
        <v>8039508</v>
      </c>
      <c r="C271" s="308"/>
      <c r="D271" s="308"/>
      <c r="E271" s="315"/>
      <c r="F271" s="315"/>
      <c r="G271" s="315"/>
      <c r="H271" s="308"/>
      <c r="I271" s="308"/>
      <c r="J271" s="308"/>
      <c r="K271" s="308"/>
    </row>
    <row r="272" spans="1:11">
      <c r="A272" s="309" t="s">
        <v>322</v>
      </c>
      <c r="B272" s="316">
        <v>-575</v>
      </c>
      <c r="C272" s="308"/>
      <c r="D272" s="308"/>
      <c r="E272" s="317"/>
      <c r="F272" s="318"/>
      <c r="G272" s="317"/>
      <c r="H272" s="319"/>
      <c r="I272" s="319"/>
      <c r="J272" s="308"/>
      <c r="K272" s="308"/>
    </row>
    <row r="273" spans="1:11">
      <c r="A273" s="309" t="s">
        <v>323</v>
      </c>
      <c r="B273" s="320">
        <v>-2090798</v>
      </c>
      <c r="C273" s="308"/>
      <c r="D273" s="308"/>
      <c r="E273" s="321"/>
      <c r="F273" s="322"/>
      <c r="G273" s="317"/>
      <c r="H273" s="319"/>
      <c r="I273" s="319"/>
      <c r="J273" s="308"/>
      <c r="K273" s="308"/>
    </row>
    <row r="274" spans="1:11" ht="18" thickBot="1">
      <c r="A274" s="309" t="s">
        <v>324</v>
      </c>
      <c r="B274" s="159">
        <v>16537251.919999998</v>
      </c>
      <c r="C274" s="308"/>
      <c r="D274" s="308"/>
      <c r="E274" s="321"/>
      <c r="F274" s="164"/>
      <c r="G274" s="317"/>
      <c r="H274" s="319"/>
      <c r="I274" s="319"/>
      <c r="J274" s="308"/>
      <c r="K274" s="308"/>
    </row>
    <row r="275" spans="1:11" ht="18" thickBot="1">
      <c r="A275" s="310" t="s">
        <v>325</v>
      </c>
      <c r="B275" s="160">
        <f>SUM(B271:B274)</f>
        <v>22485386.919999998</v>
      </c>
      <c r="C275" s="308"/>
      <c r="D275" s="308"/>
      <c r="E275" s="321"/>
      <c r="F275" s="323"/>
      <c r="G275" s="317"/>
      <c r="H275" s="319"/>
      <c r="I275" s="319"/>
      <c r="J275" s="308"/>
      <c r="K275" s="308"/>
    </row>
    <row r="276" spans="1:11">
      <c r="A276" s="308"/>
      <c r="B276" s="308"/>
      <c r="C276" s="308"/>
      <c r="D276" s="308"/>
      <c r="E276" s="321"/>
      <c r="F276" s="324"/>
      <c r="G276" s="317"/>
      <c r="H276" s="319"/>
      <c r="I276" s="319"/>
      <c r="J276" s="308"/>
      <c r="K276" s="308"/>
    </row>
    <row r="277" spans="1:11">
      <c r="A277" s="308"/>
      <c r="B277" s="308"/>
      <c r="C277" s="308"/>
      <c r="D277" s="308"/>
      <c r="E277" s="321"/>
      <c r="F277" s="324"/>
      <c r="G277" s="317"/>
      <c r="H277" s="319"/>
      <c r="I277" s="319"/>
      <c r="J277" s="308"/>
      <c r="K277" s="308"/>
    </row>
    <row r="278" spans="1:11">
      <c r="A278" s="308"/>
      <c r="B278" s="308"/>
      <c r="C278" s="308"/>
      <c r="D278" s="308"/>
      <c r="E278" s="325"/>
      <c r="F278" s="326"/>
      <c r="G278" s="317"/>
      <c r="H278" s="308"/>
      <c r="I278" s="308"/>
      <c r="J278" s="308"/>
      <c r="K278" s="308"/>
    </row>
    <row r="279" spans="1:11">
      <c r="A279" s="308" t="s">
        <v>326</v>
      </c>
      <c r="B279" s="304"/>
      <c r="C279" s="308"/>
      <c r="D279" s="308"/>
      <c r="E279" s="319"/>
      <c r="F279" s="319"/>
      <c r="G279" s="319"/>
      <c r="H279" s="308"/>
      <c r="I279" s="308"/>
      <c r="J279" s="308"/>
      <c r="K279" s="308"/>
    </row>
    <row r="280" spans="1:11">
      <c r="A280" s="304"/>
      <c r="B280" s="304"/>
      <c r="C280" s="308"/>
      <c r="D280" s="308"/>
      <c r="E280" s="308"/>
      <c r="F280" s="308"/>
      <c r="G280" s="308"/>
      <c r="H280" s="308"/>
      <c r="I280" s="308"/>
      <c r="J280" s="308"/>
      <c r="K280" s="308"/>
    </row>
    <row r="281" spans="1:11">
      <c r="A281" s="139"/>
      <c r="B281" s="313">
        <v>40543</v>
      </c>
      <c r="C281" s="308"/>
      <c r="D281" s="306"/>
      <c r="E281" s="158"/>
      <c r="F281" s="308"/>
      <c r="G281" s="308"/>
      <c r="H281" s="308"/>
      <c r="I281" s="308"/>
      <c r="J281" s="308"/>
      <c r="K281" s="308"/>
    </row>
    <row r="282" spans="1:11">
      <c r="A282" s="309" t="s">
        <v>327</v>
      </c>
      <c r="B282" s="158">
        <v>52654883</v>
      </c>
      <c r="C282" s="308"/>
      <c r="D282" s="158"/>
      <c r="E282" s="308"/>
      <c r="F282" s="308"/>
      <c r="G282" s="308"/>
      <c r="H282" s="155"/>
      <c r="I282" s="308"/>
      <c r="J282" s="308"/>
      <c r="K282" s="308"/>
    </row>
    <row r="283" spans="1:11">
      <c r="A283" s="309" t="s">
        <v>328</v>
      </c>
      <c r="B283" s="158">
        <v>28003499.639999986</v>
      </c>
      <c r="C283" s="308"/>
      <c r="D283" s="158"/>
      <c r="E283" s="308"/>
      <c r="F283" s="308"/>
      <c r="G283" s="308"/>
      <c r="H283" s="308"/>
      <c r="I283" s="308"/>
      <c r="J283" s="308"/>
      <c r="K283" s="308"/>
    </row>
    <row r="284" spans="1:11">
      <c r="A284" s="309" t="s">
        <v>329</v>
      </c>
      <c r="B284" s="158">
        <v>5988613</v>
      </c>
      <c r="C284" s="308"/>
      <c r="D284" s="158"/>
      <c r="E284" s="308"/>
      <c r="F284" s="308"/>
      <c r="G284" s="308"/>
      <c r="H284" s="308"/>
      <c r="I284" s="308"/>
      <c r="J284" s="308"/>
      <c r="K284" s="308"/>
    </row>
    <row r="285" spans="1:11" ht="18" thickBot="1">
      <c r="A285" s="309" t="s">
        <v>330</v>
      </c>
      <c r="B285" s="159">
        <v>12091609</v>
      </c>
      <c r="C285" s="308"/>
      <c r="D285" s="308"/>
      <c r="E285" s="308"/>
      <c r="F285" s="308"/>
      <c r="G285" s="308"/>
      <c r="H285" s="308"/>
      <c r="I285" s="308"/>
      <c r="J285" s="308"/>
      <c r="K285" s="308"/>
    </row>
    <row r="286" spans="1:11" ht="18" thickBot="1">
      <c r="A286" s="142"/>
      <c r="B286" s="160">
        <f>B282+B283+B284+B285</f>
        <v>98738604.639999986</v>
      </c>
      <c r="C286" s="308"/>
      <c r="D286" s="308"/>
      <c r="E286" s="308"/>
      <c r="F286" s="308"/>
      <c r="G286" s="308"/>
      <c r="H286" s="308"/>
      <c r="I286" s="308"/>
      <c r="J286" s="308"/>
      <c r="K286" s="308"/>
    </row>
    <row r="287" spans="1:11">
      <c r="A287" s="308"/>
      <c r="B287" s="308"/>
      <c r="C287" s="308"/>
      <c r="D287" s="308"/>
      <c r="E287" s="308"/>
      <c r="F287" s="308"/>
      <c r="G287" s="308"/>
      <c r="H287" s="308"/>
      <c r="I287" s="308"/>
      <c r="J287" s="308"/>
      <c r="K287" s="308"/>
    </row>
    <row r="288" spans="1:11" s="292" customFormat="1">
      <c r="A288" s="146"/>
      <c r="B288" s="134"/>
      <c r="C288" s="134"/>
      <c r="D288" s="134"/>
      <c r="E288" s="134"/>
      <c r="F288" s="134"/>
      <c r="G288" s="134"/>
      <c r="H288" s="134"/>
      <c r="I288" s="134"/>
      <c r="J288" s="134"/>
      <c r="K288" s="293"/>
    </row>
    <row r="289" spans="1:11" s="292" customFormat="1">
      <c r="A289" s="137"/>
      <c r="B289" s="137"/>
      <c r="C289" s="137"/>
      <c r="D289" s="137"/>
      <c r="E289" s="137"/>
      <c r="F289" s="137"/>
      <c r="G289" s="137"/>
      <c r="H289" s="137"/>
      <c r="I289" s="137"/>
      <c r="J289" s="137"/>
      <c r="K289" s="293"/>
    </row>
    <row r="290" spans="1:11">
      <c r="A290" s="312" t="s">
        <v>456</v>
      </c>
      <c r="B290" s="284"/>
      <c r="C290" s="284"/>
      <c r="D290" s="284"/>
      <c r="E290" s="284"/>
      <c r="F290" s="284"/>
      <c r="G290" s="284"/>
      <c r="H290" s="284"/>
      <c r="I290" s="284"/>
      <c r="J290" s="284"/>
      <c r="K290" s="284"/>
    </row>
    <row r="291" spans="1:11">
      <c r="A291" s="282"/>
      <c r="B291" s="284"/>
      <c r="C291" s="284"/>
      <c r="D291" s="284"/>
      <c r="E291" s="284"/>
      <c r="F291" s="284"/>
      <c r="G291" s="284"/>
      <c r="H291" s="284"/>
      <c r="I291" s="284"/>
      <c r="J291" s="284"/>
      <c r="K291" s="284"/>
    </row>
    <row r="292" spans="1:11">
      <c r="A292" s="283"/>
      <c r="B292" s="283"/>
      <c r="C292" s="283"/>
      <c r="D292" s="283"/>
      <c r="E292" s="283"/>
      <c r="F292" s="283"/>
      <c r="G292" s="283"/>
      <c r="H292" s="283"/>
      <c r="I292" s="283"/>
      <c r="J292" s="283"/>
      <c r="K292" s="284"/>
    </row>
    <row r="293" spans="1:11">
      <c r="A293" s="287"/>
      <c r="B293" s="269">
        <v>40543</v>
      </c>
      <c r="C293" s="269">
        <v>40178</v>
      </c>
      <c r="D293" s="284"/>
      <c r="E293" s="284"/>
      <c r="F293" s="284"/>
      <c r="G293" s="284"/>
      <c r="H293" s="284"/>
      <c r="I293" s="284"/>
      <c r="J293" s="284"/>
      <c r="K293" s="284"/>
    </row>
    <row r="294" spans="1:11">
      <c r="A294" s="287" t="s">
        <v>331</v>
      </c>
      <c r="B294" s="131">
        <v>160000</v>
      </c>
      <c r="C294" s="221">
        <v>22857414.709999997</v>
      </c>
      <c r="D294" s="284"/>
      <c r="E294" s="284"/>
      <c r="F294" s="284"/>
      <c r="G294" s="284"/>
      <c r="H294" s="284"/>
      <c r="I294" s="284"/>
      <c r="J294" s="284"/>
      <c r="K294" s="284"/>
    </row>
    <row r="295" spans="1:11" ht="18" thickBot="1">
      <c r="A295" s="287" t="s">
        <v>332</v>
      </c>
      <c r="B295" s="152">
        <v>559213.91</v>
      </c>
      <c r="C295" s="222">
        <v>7527075.370000001</v>
      </c>
      <c r="D295" s="284"/>
      <c r="E295" s="284"/>
      <c r="F295" s="284"/>
      <c r="G295" s="284"/>
      <c r="H295" s="284"/>
      <c r="I295" s="284"/>
      <c r="J295" s="284"/>
      <c r="K295" s="284"/>
    </row>
    <row r="296" spans="1:11">
      <c r="A296" s="285"/>
      <c r="B296" s="179">
        <f>SUM(B294:B295)</f>
        <v>719213.91</v>
      </c>
      <c r="C296" s="179">
        <f>SUM(C294:C295)</f>
        <v>30384490.079999998</v>
      </c>
      <c r="D296" s="284"/>
      <c r="E296" s="284"/>
      <c r="F296" s="284"/>
      <c r="G296" s="284"/>
      <c r="H296" s="284"/>
      <c r="I296" s="284"/>
      <c r="J296" s="284"/>
      <c r="K296" s="284"/>
    </row>
    <row r="297" spans="1:11" ht="18" thickBot="1">
      <c r="A297" s="284" t="s">
        <v>300</v>
      </c>
      <c r="B297" s="180">
        <v>-160000</v>
      </c>
      <c r="C297" s="180">
        <v>-160000</v>
      </c>
      <c r="D297" s="284"/>
      <c r="E297" s="284"/>
      <c r="F297" s="284"/>
      <c r="G297" s="284"/>
      <c r="H297" s="284"/>
      <c r="I297" s="284"/>
      <c r="J297" s="284"/>
      <c r="K297" s="284"/>
    </row>
    <row r="298" spans="1:11" ht="18" thickBot="1">
      <c r="A298" s="286"/>
      <c r="B298" s="181">
        <f>SUM(B296:B297)</f>
        <v>559213.91</v>
      </c>
      <c r="C298" s="181">
        <f>SUM(C296:C297)</f>
        <v>30224490.079999998</v>
      </c>
      <c r="D298" s="284"/>
      <c r="E298" s="284"/>
      <c r="F298" s="284"/>
      <c r="G298" s="284"/>
      <c r="H298" s="284"/>
      <c r="I298" s="284"/>
      <c r="J298" s="284"/>
      <c r="K298" s="284"/>
    </row>
    <row r="300" spans="1:11" ht="20.25" customHeight="1"/>
    <row r="301" spans="1:11">
      <c r="A301" s="146" t="s">
        <v>333</v>
      </c>
    </row>
    <row r="303" spans="1:11">
      <c r="A303" s="157"/>
      <c r="B303" s="269">
        <v>40543</v>
      </c>
      <c r="C303" s="269">
        <v>40178</v>
      </c>
    </row>
    <row r="304" spans="1:11">
      <c r="A304" s="157" t="s">
        <v>334</v>
      </c>
      <c r="B304" s="131">
        <v>1057222.67</v>
      </c>
      <c r="C304" s="223">
        <v>1440616.52</v>
      </c>
    </row>
    <row r="305" spans="1:7">
      <c r="A305" s="157" t="s">
        <v>404</v>
      </c>
      <c r="B305" s="131">
        <v>83434.48000000001</v>
      </c>
      <c r="C305" s="223">
        <v>1071139.6199999999</v>
      </c>
    </row>
    <row r="306" spans="1:7" ht="18" thickBot="1">
      <c r="A306" s="157" t="s">
        <v>335</v>
      </c>
      <c r="B306" s="152">
        <v>7385.2099999999991</v>
      </c>
      <c r="C306" s="152">
        <v>3668.94</v>
      </c>
    </row>
    <row r="307" spans="1:7" ht="18" thickBot="1">
      <c r="A307" s="153"/>
      <c r="B307" s="182">
        <f>SUM(B304:B306)</f>
        <v>1148042.3599999999</v>
      </c>
      <c r="C307" s="182">
        <f>SUM(C304:C306)</f>
        <v>2515425.0799999996</v>
      </c>
    </row>
    <row r="310" spans="1:7">
      <c r="A310" s="146"/>
    </row>
    <row r="311" spans="1:7">
      <c r="A311" s="146" t="s">
        <v>336</v>
      </c>
    </row>
    <row r="312" spans="1:7">
      <c r="A312" s="133"/>
    </row>
    <row r="313" spans="1:7">
      <c r="A313" s="178"/>
      <c r="B313" s="269">
        <v>40543</v>
      </c>
      <c r="C313" s="269">
        <v>40178</v>
      </c>
    </row>
    <row r="314" spans="1:7">
      <c r="A314" s="157" t="s">
        <v>337</v>
      </c>
      <c r="B314" s="158">
        <v>48419816.400000006</v>
      </c>
      <c r="C314" s="224">
        <v>48867415.700000003</v>
      </c>
    </row>
    <row r="315" spans="1:7">
      <c r="A315" s="157" t="s">
        <v>338</v>
      </c>
      <c r="B315" s="158">
        <v>1637903.2999999998</v>
      </c>
      <c r="C315" s="224">
        <v>2430449.8099999996</v>
      </c>
      <c r="G315" s="155"/>
    </row>
    <row r="316" spans="1:7">
      <c r="A316" s="157" t="s">
        <v>339</v>
      </c>
      <c r="B316" s="158">
        <v>2950359.54</v>
      </c>
      <c r="C316" s="224">
        <v>2643032.0299999998</v>
      </c>
    </row>
    <row r="317" spans="1:7" ht="18" thickBot="1">
      <c r="A317" s="157" t="s">
        <v>340</v>
      </c>
      <c r="B317" s="211">
        <v>0</v>
      </c>
      <c r="C317" s="225">
        <v>709432.39</v>
      </c>
    </row>
    <row r="318" spans="1:7" ht="18" thickBot="1">
      <c r="A318" s="153"/>
      <c r="B318" s="160">
        <f>SUM(B314:B317)</f>
        <v>53008079.240000002</v>
      </c>
      <c r="C318" s="160">
        <f>SUM(C314:C317)</f>
        <v>54650329.930000007</v>
      </c>
    </row>
    <row r="319" spans="1:7">
      <c r="A319" s="133"/>
    </row>
    <row r="320" spans="1:7">
      <c r="A320" s="133"/>
    </row>
    <row r="321" spans="1:10">
      <c r="A321" s="146"/>
    </row>
    <row r="322" spans="1:10">
      <c r="A322" s="146" t="s">
        <v>341</v>
      </c>
      <c r="B322" s="140"/>
      <c r="C322" s="140"/>
      <c r="D322" s="140"/>
      <c r="E322" s="140"/>
      <c r="F322" s="140"/>
      <c r="G322" s="140"/>
      <c r="H322" s="140"/>
      <c r="I322" s="140"/>
      <c r="J322" s="140"/>
    </row>
    <row r="323" spans="1:10">
      <c r="A323" s="139"/>
      <c r="B323" s="140"/>
      <c r="C323" s="140"/>
      <c r="D323" s="140"/>
      <c r="E323" s="140"/>
      <c r="F323" s="140"/>
      <c r="G323" s="140"/>
      <c r="H323" s="140"/>
      <c r="I323" s="140"/>
      <c r="J323" s="140"/>
    </row>
    <row r="324" spans="1:10" ht="57" customHeight="1">
      <c r="A324" s="571" t="s">
        <v>410</v>
      </c>
      <c r="B324" s="571"/>
      <c r="C324" s="571"/>
      <c r="D324" s="571"/>
      <c r="E324" s="571"/>
      <c r="F324" s="571"/>
      <c r="G324" s="571"/>
      <c r="H324" s="571"/>
      <c r="I324" s="571"/>
      <c r="J324" s="571"/>
    </row>
    <row r="325" spans="1:10">
      <c r="A325" s="183"/>
      <c r="B325" s="140"/>
      <c r="C325" s="140"/>
      <c r="D325" s="140"/>
      <c r="E325" s="140"/>
      <c r="F325" s="140"/>
      <c r="G325" s="140"/>
      <c r="H325" s="140"/>
      <c r="I325" s="140"/>
      <c r="J325" s="140"/>
    </row>
    <row r="326" spans="1:10" ht="39" customHeight="1">
      <c r="A326" s="571" t="s">
        <v>411</v>
      </c>
      <c r="B326" s="571"/>
      <c r="C326" s="571"/>
      <c r="D326" s="571"/>
      <c r="E326" s="571"/>
      <c r="F326" s="571"/>
      <c r="G326" s="571"/>
      <c r="H326" s="571"/>
      <c r="I326" s="571"/>
      <c r="J326" s="571"/>
    </row>
    <row r="327" spans="1:10">
      <c r="A327" s="137"/>
      <c r="B327" s="137"/>
      <c r="C327" s="137"/>
      <c r="D327" s="137"/>
      <c r="E327" s="137"/>
      <c r="F327" s="137"/>
      <c r="G327" s="137"/>
      <c r="H327" s="137"/>
      <c r="I327" s="137"/>
      <c r="J327" s="137"/>
    </row>
    <row r="328" spans="1:10">
      <c r="A328" s="183"/>
      <c r="B328" s="140"/>
      <c r="C328" s="140"/>
      <c r="D328" s="140"/>
      <c r="E328" s="140"/>
      <c r="F328" s="140"/>
      <c r="G328" s="140"/>
      <c r="H328" s="140"/>
      <c r="I328" s="140"/>
      <c r="J328" s="140"/>
    </row>
    <row r="329" spans="1:10">
      <c r="A329" s="571" t="s">
        <v>445</v>
      </c>
      <c r="B329" s="571"/>
      <c r="C329" s="571"/>
      <c r="D329" s="571"/>
      <c r="E329" s="571"/>
      <c r="F329" s="571"/>
      <c r="G329" s="571"/>
      <c r="H329" s="571"/>
      <c r="I329" s="571"/>
      <c r="J329" s="571"/>
    </row>
    <row r="330" spans="1:10">
      <c r="A330" s="137"/>
      <c r="B330" s="137"/>
      <c r="C330" s="137"/>
      <c r="D330" s="184"/>
      <c r="E330" s="137"/>
      <c r="F330" s="137"/>
      <c r="G330" s="137"/>
      <c r="H330" s="137"/>
      <c r="I330" s="137"/>
      <c r="J330" s="137"/>
    </row>
    <row r="331" spans="1:10" ht="21.75" customHeight="1">
      <c r="A331" s="137" t="s">
        <v>342</v>
      </c>
      <c r="B331" s="208">
        <v>64290734</v>
      </c>
      <c r="C331" s="185"/>
      <c r="D331" s="185"/>
      <c r="E331" s="185"/>
      <c r="F331" s="185"/>
      <c r="G331" s="185"/>
      <c r="H331" s="185"/>
      <c r="I331" s="185"/>
      <c r="J331" s="185"/>
    </row>
    <row r="332" spans="1:10">
      <c r="A332" s="137" t="s">
        <v>343</v>
      </c>
      <c r="B332" s="298">
        <v>2820070</v>
      </c>
      <c r="C332" s="185"/>
      <c r="D332" s="185"/>
      <c r="E332" s="184"/>
      <c r="F332" s="185"/>
      <c r="G332" s="185"/>
      <c r="H332" s="185"/>
      <c r="I332" s="185"/>
      <c r="J332" s="185"/>
    </row>
    <row r="333" spans="1:10">
      <c r="A333" s="137" t="s">
        <v>344</v>
      </c>
      <c r="B333" s="209">
        <f>B331/B332</f>
        <v>22.797566727067057</v>
      </c>
      <c r="C333" s="185"/>
      <c r="D333" s="185"/>
      <c r="E333" s="185"/>
      <c r="F333" s="185"/>
      <c r="G333" s="185"/>
      <c r="H333" s="185"/>
      <c r="I333" s="185"/>
      <c r="J333" s="185"/>
    </row>
    <row r="334" spans="1:10">
      <c r="A334" s="132"/>
      <c r="B334" s="185"/>
      <c r="C334" s="185"/>
      <c r="D334" s="185"/>
      <c r="E334" s="185"/>
      <c r="F334" s="185"/>
      <c r="G334" s="185"/>
      <c r="H334" s="185"/>
      <c r="I334" s="185"/>
      <c r="J334" s="185"/>
    </row>
    <row r="335" spans="1:10">
      <c r="A335" s="571" t="s">
        <v>451</v>
      </c>
      <c r="B335" s="571"/>
      <c r="C335" s="571"/>
      <c r="D335" s="571"/>
      <c r="E335" s="571"/>
      <c r="F335" s="571"/>
      <c r="G335" s="571"/>
      <c r="H335" s="571"/>
      <c r="I335" s="571"/>
      <c r="J335" s="571"/>
    </row>
    <row r="336" spans="1:10">
      <c r="A336" s="589"/>
      <c r="B336" s="589"/>
      <c r="C336" s="589"/>
      <c r="D336" s="589"/>
      <c r="E336" s="589"/>
      <c r="F336" s="186"/>
      <c r="G336" s="140"/>
      <c r="H336" s="140"/>
      <c r="I336" s="140"/>
      <c r="J336" s="140"/>
    </row>
    <row r="337" spans="1:11" ht="36" customHeight="1">
      <c r="A337" s="590" t="s">
        <v>505</v>
      </c>
      <c r="B337" s="590"/>
      <c r="C337" s="590"/>
      <c r="D337" s="590"/>
      <c r="E337" s="590"/>
      <c r="F337" s="590"/>
      <c r="G337" s="590"/>
      <c r="H337" s="590"/>
      <c r="I337" s="590"/>
      <c r="J337" s="590"/>
    </row>
    <row r="338" spans="1:11">
      <c r="A338" s="571" t="s">
        <v>446</v>
      </c>
      <c r="B338" s="571"/>
      <c r="C338" s="571"/>
      <c r="D338" s="571"/>
      <c r="E338" s="571"/>
      <c r="F338" s="571"/>
      <c r="G338" s="571"/>
      <c r="H338" s="571"/>
      <c r="I338" s="571"/>
      <c r="J338" s="571"/>
    </row>
    <row r="339" spans="1:11" ht="42" customHeight="1">
      <c r="A339" s="589"/>
      <c r="B339" s="589"/>
      <c r="C339" s="589"/>
      <c r="D339" s="589"/>
      <c r="E339" s="589"/>
      <c r="F339" s="186"/>
      <c r="G339" s="234"/>
      <c r="H339" s="234"/>
      <c r="I339" s="234"/>
      <c r="J339" s="234"/>
    </row>
    <row r="340" spans="1:11">
      <c r="A340" s="397" t="s">
        <v>468</v>
      </c>
      <c r="B340" s="370"/>
      <c r="C340" s="370"/>
      <c r="D340" s="370"/>
      <c r="E340" s="398"/>
      <c r="F340" s="135"/>
    </row>
    <row r="341" spans="1:11" ht="18" thickBot="1">
      <c r="A341" s="397"/>
      <c r="B341" s="370"/>
      <c r="C341" s="370"/>
      <c r="D341" s="370"/>
      <c r="E341" s="398"/>
      <c r="F341" s="135"/>
      <c r="G341" s="372"/>
      <c r="H341" s="372"/>
      <c r="I341" s="372"/>
      <c r="J341" s="372"/>
      <c r="K341" s="372"/>
    </row>
    <row r="342" spans="1:11" ht="18" thickBot="1">
      <c r="A342" s="399" t="s">
        <v>469</v>
      </c>
      <c r="B342" s="578" t="s">
        <v>454</v>
      </c>
      <c r="C342" s="579"/>
      <c r="D342" s="578" t="s">
        <v>453</v>
      </c>
      <c r="E342" s="579"/>
      <c r="F342" s="233"/>
      <c r="G342" s="233"/>
      <c r="H342" s="233"/>
    </row>
    <row r="343" spans="1:11" ht="34.5" customHeight="1" thickBot="1">
      <c r="A343" s="400"/>
      <c r="B343" s="401" t="s">
        <v>470</v>
      </c>
      <c r="C343" s="402" t="s">
        <v>471</v>
      </c>
      <c r="D343" s="401" t="s">
        <v>470</v>
      </c>
      <c r="E343" s="402" t="s">
        <v>471</v>
      </c>
      <c r="F343" s="233"/>
      <c r="G343" s="233"/>
      <c r="H343" s="233"/>
    </row>
    <row r="344" spans="1:11" ht="18" thickBot="1">
      <c r="A344" s="373" t="s">
        <v>472</v>
      </c>
      <c r="B344" s="374">
        <v>18595.689999999999</v>
      </c>
      <c r="C344" s="375">
        <v>65.9405</v>
      </c>
      <c r="D344" s="374">
        <v>18596</v>
      </c>
      <c r="E344" s="375">
        <v>65.9405</v>
      </c>
      <c r="F344" s="233"/>
      <c r="G344" s="233"/>
      <c r="H344" s="233"/>
    </row>
    <row r="345" spans="1:11" ht="18" thickBot="1">
      <c r="A345" s="376"/>
      <c r="B345" s="377">
        <f>B344</f>
        <v>18595.689999999999</v>
      </c>
      <c r="C345" s="378">
        <f>C344</f>
        <v>65.9405</v>
      </c>
      <c r="D345" s="379">
        <f>D344</f>
        <v>18596</v>
      </c>
      <c r="E345" s="378">
        <f>E344</f>
        <v>65.9405</v>
      </c>
      <c r="F345" s="233"/>
      <c r="G345" s="233"/>
      <c r="H345" s="233"/>
      <c r="I345" s="372"/>
      <c r="J345" s="372"/>
      <c r="K345" s="372"/>
    </row>
    <row r="346" spans="1:11">
      <c r="A346" s="380" t="s">
        <v>345</v>
      </c>
      <c r="B346" s="381">
        <v>1345</v>
      </c>
      <c r="C346" s="382">
        <v>4.7694000000000001</v>
      </c>
      <c r="D346" s="381">
        <f>134500*10/1000</f>
        <v>1345</v>
      </c>
      <c r="E346" s="382">
        <v>4.7694000000000001</v>
      </c>
      <c r="F346" s="233"/>
      <c r="G346" s="233"/>
      <c r="H346" s="233"/>
      <c r="I346" s="372"/>
      <c r="J346" s="372"/>
      <c r="K346" s="372"/>
    </row>
    <row r="347" spans="1:11">
      <c r="A347" s="380" t="s">
        <v>473</v>
      </c>
      <c r="B347" s="381">
        <f>1192.12+147.5</f>
        <v>1339.62</v>
      </c>
      <c r="C347" s="382">
        <f>4.2273+0.523</f>
        <v>4.7502999999999993</v>
      </c>
      <c r="D347" s="381">
        <v>1340</v>
      </c>
      <c r="E347" s="382">
        <v>4.75</v>
      </c>
      <c r="F347" s="233"/>
      <c r="G347" s="233"/>
      <c r="H347" s="233"/>
      <c r="I347" s="372"/>
      <c r="J347" s="372"/>
      <c r="K347" s="372"/>
    </row>
    <row r="348" spans="1:11">
      <c r="A348" s="380" t="s">
        <v>474</v>
      </c>
      <c r="B348" s="381">
        <f>1288.18+428.09</f>
        <v>1716.27</v>
      </c>
      <c r="C348" s="382">
        <f>4.5679+1.518</f>
        <v>6.0858999999999996</v>
      </c>
      <c r="D348" s="381">
        <v>428</v>
      </c>
      <c r="E348" s="382">
        <v>1.518</v>
      </c>
      <c r="F348" s="233"/>
      <c r="G348" s="233"/>
      <c r="H348" s="233"/>
      <c r="I348" s="372"/>
      <c r="J348" s="372"/>
      <c r="K348" s="372"/>
    </row>
    <row r="349" spans="1:11">
      <c r="A349" s="380" t="s">
        <v>346</v>
      </c>
      <c r="B349" s="381">
        <v>978.91</v>
      </c>
      <c r="C349" s="382">
        <v>3.4712000000000001</v>
      </c>
      <c r="D349" s="381">
        <v>979</v>
      </c>
      <c r="E349" s="382">
        <v>3.4712000000000001</v>
      </c>
      <c r="F349" s="233"/>
      <c r="G349" s="233"/>
      <c r="H349" s="233"/>
      <c r="I349" s="372"/>
      <c r="J349" s="372"/>
      <c r="K349" s="372"/>
    </row>
    <row r="350" spans="1:11">
      <c r="A350" s="380" t="s">
        <v>475</v>
      </c>
      <c r="B350" s="381">
        <v>765.82</v>
      </c>
      <c r="C350" s="382">
        <v>2.7155999999999998</v>
      </c>
      <c r="D350" s="381">
        <v>766</v>
      </c>
      <c r="E350" s="382">
        <v>2.7155999999999998</v>
      </c>
      <c r="F350" s="233"/>
      <c r="G350" s="233"/>
      <c r="H350" s="233"/>
      <c r="I350" s="372"/>
      <c r="J350" s="372"/>
      <c r="K350" s="372"/>
    </row>
    <row r="351" spans="1:11">
      <c r="A351" s="380" t="s">
        <v>476</v>
      </c>
      <c r="B351" s="381">
        <v>365</v>
      </c>
      <c r="C351" s="382">
        <v>1.2943</v>
      </c>
      <c r="D351" s="381">
        <v>410</v>
      </c>
      <c r="E351" s="382">
        <v>1.45</v>
      </c>
      <c r="F351" s="233"/>
      <c r="G351" s="233"/>
      <c r="H351" s="233"/>
      <c r="I351" s="372"/>
      <c r="J351" s="372"/>
      <c r="K351" s="372"/>
    </row>
    <row r="352" spans="1:11">
      <c r="A352" s="380" t="s">
        <v>477</v>
      </c>
      <c r="B352" s="381">
        <v>303.01</v>
      </c>
      <c r="C352" s="382">
        <v>1.0745</v>
      </c>
      <c r="D352" s="381">
        <v>303</v>
      </c>
      <c r="E352" s="382">
        <v>1.0745</v>
      </c>
      <c r="F352" s="233"/>
      <c r="G352" s="233"/>
      <c r="H352" s="233"/>
      <c r="I352" s="372"/>
      <c r="J352" s="372"/>
      <c r="K352" s="372"/>
    </row>
    <row r="353" spans="1:11">
      <c r="A353" s="380" t="s">
        <v>478</v>
      </c>
      <c r="B353" s="381">
        <v>229.49</v>
      </c>
      <c r="C353" s="382">
        <v>0.81379999999999997</v>
      </c>
      <c r="D353" s="381">
        <v>229</v>
      </c>
      <c r="E353" s="382">
        <v>0.81379999999999997</v>
      </c>
      <c r="F353" s="233"/>
      <c r="G353" s="233"/>
      <c r="H353" s="233"/>
      <c r="I353" s="372"/>
      <c r="J353" s="372"/>
      <c r="K353" s="372"/>
    </row>
    <row r="354" spans="1:11">
      <c r="A354" s="380" t="s">
        <v>479</v>
      </c>
      <c r="B354" s="381">
        <v>202</v>
      </c>
      <c r="C354" s="382">
        <v>0.71630000000000005</v>
      </c>
      <c r="D354" s="381">
        <v>202</v>
      </c>
      <c r="E354" s="382">
        <v>0.71630000000000005</v>
      </c>
      <c r="F354" s="233"/>
      <c r="G354" s="233"/>
      <c r="H354" s="233"/>
      <c r="I354" s="372"/>
      <c r="J354" s="372"/>
      <c r="K354" s="372"/>
    </row>
    <row r="355" spans="1:11">
      <c r="A355" s="380" t="s">
        <v>348</v>
      </c>
      <c r="B355" s="381">
        <v>176.44</v>
      </c>
      <c r="C355" s="382">
        <v>0.62570000000000003</v>
      </c>
      <c r="D355" s="383"/>
      <c r="E355" s="384"/>
      <c r="F355" s="233"/>
      <c r="G355" s="233"/>
      <c r="H355" s="233"/>
      <c r="I355" s="372"/>
      <c r="J355" s="372"/>
      <c r="K355" s="372"/>
    </row>
    <row r="356" spans="1:11">
      <c r="A356" s="380" t="s">
        <v>480</v>
      </c>
      <c r="B356" s="381">
        <v>165.85</v>
      </c>
      <c r="C356" s="382">
        <v>0.58809999999999996</v>
      </c>
      <c r="D356" s="381">
        <v>162</v>
      </c>
      <c r="E356" s="382">
        <v>0.57520000000000004</v>
      </c>
      <c r="F356" s="233"/>
      <c r="G356" s="233"/>
      <c r="H356" s="233"/>
      <c r="I356" s="372"/>
      <c r="J356" s="372"/>
      <c r="K356" s="372"/>
    </row>
    <row r="357" spans="1:11">
      <c r="A357" s="380" t="s">
        <v>481</v>
      </c>
      <c r="B357" s="381">
        <v>143.53</v>
      </c>
      <c r="C357" s="382">
        <v>0.50900000000000001</v>
      </c>
      <c r="D357" s="381">
        <v>144</v>
      </c>
      <c r="E357" s="382">
        <v>0.50900000000000001</v>
      </c>
      <c r="F357" s="233"/>
      <c r="G357" s="233"/>
      <c r="H357" s="233"/>
      <c r="I357" s="372"/>
      <c r="J357" s="372"/>
      <c r="K357" s="372"/>
    </row>
    <row r="358" spans="1:11">
      <c r="A358" s="380" t="s">
        <v>482</v>
      </c>
      <c r="B358" s="381">
        <v>100</v>
      </c>
      <c r="C358" s="382">
        <v>0.35460000000000003</v>
      </c>
      <c r="D358" s="381">
        <v>100</v>
      </c>
      <c r="E358" s="382">
        <v>0.35460000000000003</v>
      </c>
      <c r="F358" s="233"/>
      <c r="G358" s="233"/>
      <c r="H358" s="233"/>
      <c r="I358" s="372"/>
      <c r="J358" s="372"/>
      <c r="K358" s="372"/>
    </row>
    <row r="359" spans="1:11">
      <c r="A359" s="380" t="s">
        <v>483</v>
      </c>
      <c r="B359" s="381">
        <v>95.88</v>
      </c>
      <c r="C359" s="382">
        <v>0.34</v>
      </c>
      <c r="D359" s="381">
        <v>151</v>
      </c>
      <c r="E359" s="382">
        <v>0.53520000000000001</v>
      </c>
      <c r="F359" s="233"/>
      <c r="G359" s="233"/>
      <c r="H359" s="233"/>
      <c r="I359" s="372"/>
      <c r="J359" s="372"/>
      <c r="K359" s="372"/>
    </row>
    <row r="360" spans="1:11">
      <c r="A360" s="380" t="s">
        <v>484</v>
      </c>
      <c r="B360" s="381">
        <v>64.790000000000006</v>
      </c>
      <c r="C360" s="382">
        <v>0.22969999999999999</v>
      </c>
      <c r="D360" s="381"/>
      <c r="E360" s="382"/>
      <c r="F360" s="233"/>
      <c r="G360" s="233"/>
      <c r="H360" s="233"/>
      <c r="I360" s="372"/>
      <c r="J360" s="372"/>
      <c r="K360" s="372"/>
    </row>
    <row r="361" spans="1:11">
      <c r="A361" s="380" t="s">
        <v>485</v>
      </c>
      <c r="B361" s="381">
        <v>56.6</v>
      </c>
      <c r="C361" s="382">
        <v>0.20069999999999999</v>
      </c>
      <c r="D361" s="381">
        <v>160</v>
      </c>
      <c r="E361" s="382">
        <v>0.56759999999999999</v>
      </c>
      <c r="F361" s="233"/>
      <c r="G361" s="233"/>
      <c r="H361" s="233"/>
      <c r="I361" s="372"/>
      <c r="J361" s="372"/>
      <c r="K361" s="372"/>
    </row>
    <row r="362" spans="1:11">
      <c r="A362" s="380" t="s">
        <v>486</v>
      </c>
      <c r="B362" s="381">
        <v>45.89</v>
      </c>
      <c r="C362" s="382">
        <v>0.16270000000000001</v>
      </c>
      <c r="D362" s="381"/>
      <c r="E362" s="382"/>
      <c r="F362" s="233"/>
      <c r="G362" s="233"/>
      <c r="H362" s="233"/>
      <c r="I362" s="372"/>
      <c r="J362" s="372"/>
      <c r="K362" s="372"/>
    </row>
    <row r="363" spans="1:11">
      <c r="A363" s="380" t="s">
        <v>487</v>
      </c>
      <c r="B363" s="381">
        <v>45.09</v>
      </c>
      <c r="C363" s="382">
        <v>0.15989999999999999</v>
      </c>
      <c r="D363" s="381"/>
      <c r="E363" s="382"/>
      <c r="F363" s="233"/>
      <c r="G363" s="233"/>
      <c r="H363" s="233"/>
      <c r="I363" s="372"/>
      <c r="J363" s="372"/>
      <c r="K363" s="372"/>
    </row>
    <row r="364" spans="1:11">
      <c r="A364" s="380" t="s">
        <v>488</v>
      </c>
      <c r="B364" s="381">
        <v>43.39</v>
      </c>
      <c r="C364" s="382">
        <v>0.15390000000000001</v>
      </c>
      <c r="D364" s="381"/>
      <c r="E364" s="382"/>
      <c r="F364" s="233"/>
      <c r="G364" s="233"/>
      <c r="H364" s="233"/>
      <c r="I364" s="372"/>
      <c r="J364" s="372"/>
      <c r="K364" s="372"/>
    </row>
    <row r="365" spans="1:11">
      <c r="A365" s="380" t="s">
        <v>489</v>
      </c>
      <c r="B365" s="381">
        <v>37.74</v>
      </c>
      <c r="C365" s="382">
        <v>0.1338</v>
      </c>
      <c r="D365" s="381"/>
      <c r="E365" s="382"/>
      <c r="F365" s="233"/>
      <c r="G365" s="233"/>
      <c r="H365" s="233"/>
      <c r="I365" s="372"/>
      <c r="J365" s="372"/>
      <c r="K365" s="372"/>
    </row>
    <row r="366" spans="1:11">
      <c r="A366" s="380" t="s">
        <v>490</v>
      </c>
      <c r="B366" s="381"/>
      <c r="C366" s="382"/>
      <c r="D366" s="381">
        <v>213</v>
      </c>
      <c r="E366" s="382">
        <v>0.75600000000000001</v>
      </c>
      <c r="F366" s="233"/>
      <c r="G366" s="233"/>
      <c r="H366" s="233"/>
      <c r="I366" s="372"/>
      <c r="J366" s="372"/>
      <c r="K366" s="372"/>
    </row>
    <row r="367" spans="1:11">
      <c r="A367" s="380" t="s">
        <v>491</v>
      </c>
      <c r="B367" s="381"/>
      <c r="C367" s="382"/>
      <c r="D367" s="381">
        <v>150</v>
      </c>
      <c r="E367" s="382">
        <v>0.53190000000000004</v>
      </c>
      <c r="F367" s="233"/>
      <c r="G367" s="233"/>
      <c r="H367" s="233"/>
      <c r="I367" s="372"/>
      <c r="J367" s="372"/>
      <c r="K367" s="372"/>
    </row>
    <row r="368" spans="1:11" ht="18" customHeight="1">
      <c r="A368" s="380" t="s">
        <v>492</v>
      </c>
      <c r="B368" s="381"/>
      <c r="C368" s="382"/>
      <c r="D368" s="385">
        <v>117</v>
      </c>
      <c r="E368" s="382">
        <v>0.41549999999999998</v>
      </c>
      <c r="F368" s="233"/>
      <c r="G368" s="233"/>
      <c r="H368" s="233"/>
    </row>
    <row r="369" spans="1:8" ht="18" customHeight="1">
      <c r="A369" s="380" t="s">
        <v>347</v>
      </c>
      <c r="B369" s="381"/>
      <c r="C369" s="382"/>
      <c r="D369" s="385">
        <v>105</v>
      </c>
      <c r="E369" s="382">
        <v>0.371</v>
      </c>
      <c r="F369" s="233"/>
      <c r="G369" s="233"/>
      <c r="H369" s="233"/>
    </row>
    <row r="370" spans="1:8" ht="18" customHeight="1" thickBot="1">
      <c r="A370" s="386" t="s">
        <v>493</v>
      </c>
      <c r="B370" s="387"/>
      <c r="C370" s="388"/>
      <c r="D370" s="389">
        <v>85</v>
      </c>
      <c r="E370" s="388">
        <v>0.30070000000000002</v>
      </c>
      <c r="F370" s="233"/>
      <c r="G370" s="233"/>
      <c r="H370" s="233"/>
    </row>
    <row r="371" spans="1:8" ht="18" customHeight="1" thickBot="1">
      <c r="A371" s="383"/>
      <c r="B371" s="390">
        <f>SUM(B346:B370)</f>
        <v>8220.32</v>
      </c>
      <c r="C371" s="391">
        <f>SUM(C346:C370)</f>
        <v>29.149400000000004</v>
      </c>
      <c r="D371" s="392">
        <f>SUM(D346:D370)</f>
        <v>7389</v>
      </c>
      <c r="E371" s="391">
        <f>SUM(E346:E370)</f>
        <v>26.195499999999999</v>
      </c>
      <c r="F371" s="233"/>
      <c r="G371" s="233"/>
      <c r="H371" s="233"/>
    </row>
    <row r="372" spans="1:8" ht="18" customHeight="1" thickBot="1">
      <c r="A372" s="393" t="s">
        <v>494</v>
      </c>
      <c r="B372" s="394">
        <v>1384.6899999999944</v>
      </c>
      <c r="C372" s="395">
        <v>4.9111999999999663</v>
      </c>
      <c r="D372" s="394">
        <v>2216</v>
      </c>
      <c r="E372" s="395">
        <f>D372*100/D373</f>
        <v>7.8578773802347435</v>
      </c>
      <c r="F372" s="233"/>
      <c r="G372" s="233"/>
      <c r="H372" s="233"/>
    </row>
    <row r="373" spans="1:8" ht="18" customHeight="1" thickBot="1">
      <c r="A373" s="393"/>
      <c r="B373" s="377">
        <f>B345+B371+B372</f>
        <v>28200.699999999993</v>
      </c>
      <c r="C373" s="396">
        <f>C345+C371+C372</f>
        <v>100.00109999999997</v>
      </c>
      <c r="D373" s="379">
        <f>D345+D371+D372</f>
        <v>28201</v>
      </c>
      <c r="E373" s="396">
        <f>E345+E371+E372</f>
        <v>99.993877380234736</v>
      </c>
      <c r="F373" s="233"/>
      <c r="G373" s="233"/>
      <c r="H373" s="233"/>
    </row>
    <row r="374" spans="1:8" ht="18" customHeight="1">
      <c r="A374" s="569"/>
      <c r="B374" s="569"/>
      <c r="C374" s="403"/>
      <c r="D374" s="404"/>
      <c r="E374" s="405"/>
      <c r="F374" s="233"/>
      <c r="G374" s="233"/>
      <c r="H374" s="233"/>
    </row>
    <row r="375" spans="1:8">
      <c r="A375" s="165"/>
      <c r="B375" s="165"/>
      <c r="C375" s="165"/>
      <c r="D375" s="165"/>
      <c r="E375" s="233"/>
      <c r="F375" s="233"/>
      <c r="G375" s="233"/>
      <c r="H375" s="233"/>
    </row>
    <row r="376" spans="1:8" ht="18" customHeight="1">
      <c r="A376" s="187"/>
      <c r="B376" s="187"/>
      <c r="C376" s="187"/>
      <c r="D376" s="187"/>
      <c r="E376" s="187"/>
      <c r="F376" s="135"/>
    </row>
    <row r="377" spans="1:8">
      <c r="A377" s="577"/>
      <c r="B377" s="577"/>
      <c r="C377" s="577"/>
      <c r="D377" s="577"/>
      <c r="E377" s="577"/>
      <c r="F377" s="135"/>
      <c r="G377" s="155"/>
    </row>
    <row r="378" spans="1:8">
      <c r="A378" s="567" t="s">
        <v>349</v>
      </c>
      <c r="B378" s="567"/>
      <c r="C378" s="567"/>
      <c r="D378" s="567"/>
      <c r="E378" s="567"/>
      <c r="F378" s="135"/>
      <c r="G378" s="155"/>
    </row>
    <row r="379" spans="1:8">
      <c r="A379" s="568"/>
      <c r="B379" s="568"/>
      <c r="C379" s="568"/>
      <c r="D379" s="568"/>
      <c r="E379" s="568"/>
      <c r="F379" s="135"/>
    </row>
    <row r="380" spans="1:8">
      <c r="B380" s="269">
        <v>40543</v>
      </c>
      <c r="C380" s="269">
        <v>40178</v>
      </c>
      <c r="F380" s="135"/>
    </row>
    <row r="381" spans="1:8">
      <c r="A381" s="188" t="s">
        <v>350</v>
      </c>
      <c r="B381" s="189">
        <v>48151307</v>
      </c>
      <c r="C381" s="189">
        <v>58320981.799999997</v>
      </c>
      <c r="F381" s="135"/>
    </row>
    <row r="382" spans="1:8" ht="18" thickBot="1">
      <c r="A382" s="190" t="s">
        <v>351</v>
      </c>
      <c r="B382" s="191">
        <v>534003110.30000001</v>
      </c>
      <c r="C382" s="191">
        <f>217793435.46-146388</f>
        <v>217647047.46000001</v>
      </c>
      <c r="D382" s="140"/>
      <c r="F382" s="135"/>
    </row>
    <row r="383" spans="1:8" ht="18" thickBot="1">
      <c r="B383" s="160">
        <f>SUM(B381:B382)</f>
        <v>582154417.29999995</v>
      </c>
      <c r="C383" s="160">
        <f>SUM(C381:C382)</f>
        <v>275968029.25999999</v>
      </c>
      <c r="D383" s="155"/>
      <c r="F383" s="135"/>
    </row>
    <row r="384" spans="1:8">
      <c r="A384" s="567"/>
      <c r="B384" s="567"/>
      <c r="C384" s="567"/>
      <c r="D384" s="567"/>
      <c r="E384" s="567"/>
      <c r="F384" s="135"/>
    </row>
    <row r="385" spans="1:11">
      <c r="A385" s="576" t="s">
        <v>461</v>
      </c>
      <c r="B385" s="576"/>
      <c r="C385" s="576"/>
      <c r="D385" s="576"/>
      <c r="E385" s="576"/>
      <c r="F385" s="576"/>
      <c r="G385" s="576"/>
      <c r="H385" s="576"/>
      <c r="I385" s="576"/>
      <c r="J385" s="576"/>
    </row>
    <row r="386" spans="1:11">
      <c r="A386" s="135"/>
    </row>
    <row r="387" spans="1:11">
      <c r="A387" s="146" t="s">
        <v>352</v>
      </c>
    </row>
    <row r="388" spans="1:11">
      <c r="A388" s="135"/>
    </row>
    <row r="389" spans="1:11">
      <c r="B389" s="269">
        <v>40543</v>
      </c>
      <c r="C389" s="269">
        <v>40178</v>
      </c>
      <c r="F389" s="155"/>
    </row>
    <row r="390" spans="1:11" ht="34.5">
      <c r="A390" s="138" t="s">
        <v>466</v>
      </c>
      <c r="B390" s="192">
        <f>981751.86+367780.13</f>
        <v>1349531.99</v>
      </c>
      <c r="C390" s="192">
        <f>45830709.61+240081923.68+9839232-983</f>
        <v>295750882.29000002</v>
      </c>
      <c r="D390" s="155"/>
      <c r="E390" s="368"/>
      <c r="F390" s="155"/>
      <c r="G390" s="368"/>
      <c r="H390" s="368"/>
      <c r="I390" s="368"/>
      <c r="J390" s="368"/>
      <c r="K390" s="368"/>
    </row>
    <row r="391" spans="1:11">
      <c r="A391" s="188" t="s">
        <v>353</v>
      </c>
      <c r="B391" s="192">
        <v>266491250.24000001</v>
      </c>
      <c r="C391" s="192">
        <v>265030001.03999999</v>
      </c>
      <c r="D391" s="155"/>
      <c r="E391" s="155"/>
    </row>
    <row r="392" spans="1:11" ht="37.5" customHeight="1">
      <c r="A392" s="188" t="s">
        <v>354</v>
      </c>
      <c r="B392" s="192">
        <v>3898208.09</v>
      </c>
      <c r="C392" s="192">
        <v>2098860.42</v>
      </c>
    </row>
    <row r="393" spans="1:11">
      <c r="A393" s="134" t="s">
        <v>355</v>
      </c>
      <c r="B393" s="158">
        <v>130909696.45999999</v>
      </c>
      <c r="C393" s="228">
        <f>117758503.11+983</f>
        <v>117759486.11</v>
      </c>
      <c r="D393" s="155"/>
      <c r="K393" s="155"/>
    </row>
    <row r="394" spans="1:11">
      <c r="A394" s="284" t="s">
        <v>364</v>
      </c>
      <c r="B394" s="158">
        <v>1694612.88</v>
      </c>
      <c r="C394" s="228">
        <v>1552725.38</v>
      </c>
      <c r="D394" s="284"/>
      <c r="E394" s="284"/>
      <c r="F394" s="284"/>
      <c r="G394" s="284"/>
      <c r="H394" s="284"/>
      <c r="I394" s="284"/>
      <c r="J394" s="284"/>
      <c r="K394" s="155"/>
    </row>
    <row r="395" spans="1:11">
      <c r="A395" s="284" t="s">
        <v>452</v>
      </c>
      <c r="B395" s="158">
        <v>4798161.49</v>
      </c>
      <c r="C395" s="228">
        <v>4521505.79</v>
      </c>
      <c r="D395" s="284"/>
      <c r="E395" s="284"/>
      <c r="F395" s="284"/>
      <c r="G395" s="284"/>
      <c r="H395" s="284"/>
      <c r="I395" s="284"/>
      <c r="J395" s="284"/>
      <c r="K395" s="155"/>
    </row>
    <row r="396" spans="1:11" ht="18" thickBot="1">
      <c r="A396" s="134" t="s">
        <v>356</v>
      </c>
      <c r="B396" s="159">
        <v>947564.82</v>
      </c>
      <c r="C396" s="159">
        <f>3302687</f>
        <v>3302687</v>
      </c>
    </row>
    <row r="397" spans="1:11" ht="18" thickBot="1">
      <c r="B397" s="160">
        <f>SUM(B390:B396)</f>
        <v>410089025.96999997</v>
      </c>
      <c r="C397" s="160">
        <f>SUM(C390:C396)</f>
        <v>690016148.02999997</v>
      </c>
      <c r="E397" s="155"/>
    </row>
    <row r="398" spans="1:11">
      <c r="A398" s="135"/>
      <c r="B398" s="162"/>
      <c r="C398" s="162"/>
    </row>
    <row r="399" spans="1:11">
      <c r="A399" s="135"/>
      <c r="B399" s="162"/>
      <c r="C399" s="162"/>
      <c r="D399" s="372"/>
      <c r="E399" s="372"/>
      <c r="F399" s="372"/>
      <c r="G399" s="372"/>
      <c r="H399" s="372"/>
      <c r="I399" s="372"/>
      <c r="J399" s="372"/>
      <c r="K399" s="372"/>
    </row>
    <row r="400" spans="1:11" s="595" customFormat="1">
      <c r="A400" s="410" t="s">
        <v>508</v>
      </c>
      <c r="B400" s="372"/>
      <c r="C400" s="372"/>
      <c r="D400" s="592"/>
      <c r="E400" s="592"/>
      <c r="F400" s="592"/>
      <c r="G400" s="592"/>
      <c r="H400" s="593"/>
      <c r="I400" s="594"/>
    </row>
    <row r="401" spans="1:11" s="595" customFormat="1">
      <c r="A401" s="408"/>
      <c r="B401" s="269" t="s">
        <v>454</v>
      </c>
      <c r="C401" s="269" t="s">
        <v>453</v>
      </c>
      <c r="D401" s="592"/>
      <c r="E401" s="593"/>
      <c r="F401" s="592"/>
      <c r="G401" s="593"/>
      <c r="H401" s="592"/>
      <c r="I401" s="596"/>
    </row>
    <row r="402" spans="1:11" s="595" customFormat="1">
      <c r="A402" s="172" t="s">
        <v>509</v>
      </c>
      <c r="B402" s="196">
        <v>367780</v>
      </c>
      <c r="C402" s="196">
        <v>454733</v>
      </c>
      <c r="D402" s="592"/>
      <c r="E402" s="593"/>
      <c r="F402" s="592"/>
      <c r="G402" s="593"/>
      <c r="H402" s="592"/>
      <c r="I402" s="594"/>
    </row>
    <row r="403" spans="1:11" s="595" customFormat="1">
      <c r="A403" s="172" t="s">
        <v>510</v>
      </c>
      <c r="B403" s="196">
        <v>0</v>
      </c>
      <c r="C403" s="196">
        <v>249920172</v>
      </c>
      <c r="D403" s="592"/>
      <c r="E403" s="592"/>
      <c r="F403" s="593"/>
      <c r="G403" s="592"/>
      <c r="H403" s="592"/>
      <c r="I403" s="596"/>
    </row>
    <row r="404" spans="1:11" s="595" customFormat="1" ht="18" thickBot="1">
      <c r="A404" s="172" t="s">
        <v>511</v>
      </c>
      <c r="B404" s="197">
        <v>981616</v>
      </c>
      <c r="C404" s="197">
        <v>45375977</v>
      </c>
      <c r="D404" s="592"/>
      <c r="E404" s="592"/>
      <c r="F404" s="592"/>
      <c r="G404" s="593"/>
      <c r="H404" s="592"/>
      <c r="I404" s="596"/>
    </row>
    <row r="405" spans="1:11" s="595" customFormat="1" ht="18" thickBot="1">
      <c r="A405" s="409"/>
      <c r="B405" s="154">
        <f>SUM(B402:B404)</f>
        <v>1349396</v>
      </c>
      <c r="C405" s="154">
        <f>SUM(C402:C404)</f>
        <v>295750882</v>
      </c>
      <c r="D405" s="592"/>
      <c r="E405" s="593"/>
      <c r="F405" s="592"/>
      <c r="G405" s="593"/>
      <c r="H405" s="593"/>
      <c r="I405" s="596"/>
    </row>
    <row r="406" spans="1:11">
      <c r="A406" s="146"/>
    </row>
    <row r="407" spans="1:11">
      <c r="A407" s="410"/>
      <c r="B407" s="372"/>
      <c r="C407" s="372"/>
      <c r="D407" s="372"/>
      <c r="E407" s="372"/>
      <c r="F407" s="372"/>
      <c r="G407" s="372"/>
      <c r="H407" s="372"/>
      <c r="I407" s="372"/>
      <c r="J407" s="372"/>
      <c r="K407" s="372"/>
    </row>
    <row r="408" spans="1:11">
      <c r="A408" s="135"/>
      <c r="B408" s="162"/>
      <c r="C408" s="162"/>
      <c r="D408" s="372"/>
      <c r="E408" s="372"/>
      <c r="F408" s="372"/>
      <c r="G408" s="372"/>
      <c r="H408" s="372"/>
      <c r="I408" s="372"/>
      <c r="J408" s="372"/>
      <c r="K408" s="372"/>
    </row>
    <row r="409" spans="1:11">
      <c r="A409" s="371" t="s">
        <v>495</v>
      </c>
      <c r="B409" s="162"/>
      <c r="C409" s="162"/>
      <c r="D409" s="372"/>
      <c r="E409" s="372"/>
      <c r="F409" s="372"/>
      <c r="G409" s="372"/>
      <c r="H409" s="372"/>
      <c r="I409" s="372"/>
      <c r="J409" s="372"/>
      <c r="K409" s="372"/>
    </row>
    <row r="410" spans="1:11">
      <c r="A410" s="372"/>
      <c r="B410" s="162"/>
      <c r="C410" s="162"/>
      <c r="D410" s="372"/>
      <c r="E410" s="372"/>
      <c r="F410" s="372"/>
      <c r="G410" s="372"/>
      <c r="H410" s="372"/>
      <c r="I410" s="372"/>
      <c r="J410" s="372"/>
      <c r="K410" s="372"/>
    </row>
    <row r="411" spans="1:11">
      <c r="A411" s="372"/>
      <c r="B411" s="269">
        <v>40543</v>
      </c>
      <c r="C411" s="269">
        <v>40178</v>
      </c>
      <c r="D411" s="155"/>
      <c r="E411" s="372"/>
      <c r="F411" s="372"/>
      <c r="G411" s="372"/>
      <c r="H411" s="372"/>
      <c r="I411" s="372"/>
      <c r="J411" s="372"/>
      <c r="K411" s="155"/>
    </row>
    <row r="412" spans="1:11">
      <c r="A412" s="372" t="s">
        <v>496</v>
      </c>
      <c r="B412" s="158">
        <v>2772256.72</v>
      </c>
      <c r="C412" s="228">
        <v>2111508.81</v>
      </c>
      <c r="D412" s="155"/>
      <c r="E412" s="372"/>
      <c r="F412" s="372"/>
      <c r="G412" s="372"/>
      <c r="H412" s="372"/>
      <c r="I412" s="372"/>
      <c r="J412" s="372"/>
      <c r="K412" s="155"/>
    </row>
    <row r="413" spans="1:11">
      <c r="A413" s="372" t="s">
        <v>497</v>
      </c>
      <c r="B413" s="158">
        <v>1385044.58</v>
      </c>
      <c r="C413" s="228">
        <v>1403228.81</v>
      </c>
      <c r="D413" s="155"/>
      <c r="E413" s="372"/>
      <c r="F413" s="372"/>
      <c r="G413" s="372"/>
      <c r="H413" s="372"/>
      <c r="I413" s="372"/>
      <c r="J413" s="372"/>
      <c r="K413" s="155"/>
    </row>
    <row r="414" spans="1:11" ht="18" thickBot="1">
      <c r="A414" s="372" t="s">
        <v>498</v>
      </c>
      <c r="B414" s="159">
        <v>640860.18999999994</v>
      </c>
      <c r="C414" s="159">
        <v>1006768.17</v>
      </c>
      <c r="D414" s="155"/>
      <c r="E414" s="372"/>
      <c r="F414" s="372"/>
      <c r="G414" s="372"/>
      <c r="H414" s="372"/>
      <c r="I414" s="372"/>
      <c r="J414" s="372"/>
      <c r="K414" s="155"/>
    </row>
    <row r="415" spans="1:11" ht="18" thickBot="1">
      <c r="A415" s="372"/>
      <c r="B415" s="160">
        <f>SUM(B412:B414)</f>
        <v>4798161.49</v>
      </c>
      <c r="C415" s="160">
        <f>SUM(C412:C414)</f>
        <v>4521505.79</v>
      </c>
      <c r="D415" s="155"/>
      <c r="E415" s="372"/>
      <c r="F415" s="372"/>
      <c r="G415" s="372"/>
      <c r="H415" s="372"/>
      <c r="I415" s="372"/>
      <c r="J415" s="372"/>
      <c r="K415" s="155"/>
    </row>
    <row r="416" spans="1:11">
      <c r="A416" s="372"/>
      <c r="B416" s="158"/>
      <c r="C416" s="228"/>
      <c r="D416" s="372"/>
      <c r="E416" s="372"/>
      <c r="F416" s="372"/>
      <c r="G416" s="372"/>
      <c r="H416" s="372"/>
      <c r="I416" s="372"/>
      <c r="J416" s="372"/>
      <c r="K416" s="155"/>
    </row>
    <row r="417" spans="1:11">
      <c r="A417" s="372"/>
      <c r="B417" s="158"/>
      <c r="C417" s="228"/>
      <c r="D417" s="155"/>
      <c r="E417" s="372"/>
      <c r="F417" s="372"/>
      <c r="G417" s="372"/>
      <c r="H417" s="372"/>
      <c r="I417" s="372"/>
      <c r="J417" s="372"/>
      <c r="K417" s="155"/>
    </row>
    <row r="418" spans="1:11">
      <c r="A418" s="135"/>
    </row>
    <row r="419" spans="1:11">
      <c r="A419" s="567" t="s">
        <v>357</v>
      </c>
      <c r="B419" s="567"/>
      <c r="C419" s="567"/>
      <c r="D419" s="567"/>
      <c r="E419" s="567"/>
      <c r="F419" s="140"/>
      <c r="G419" s="140"/>
      <c r="H419" s="140"/>
      <c r="I419" s="140"/>
      <c r="J419" s="140"/>
    </row>
    <row r="420" spans="1:11">
      <c r="A420" s="186"/>
      <c r="B420" s="140"/>
      <c r="C420" s="140"/>
      <c r="D420" s="140"/>
      <c r="E420" s="140"/>
      <c r="F420" s="140"/>
      <c r="G420" s="140"/>
      <c r="H420" s="140"/>
      <c r="I420" s="140"/>
      <c r="J420" s="140"/>
    </row>
    <row r="421" spans="1:11" ht="35.25" customHeight="1">
      <c r="A421" s="573" t="s">
        <v>506</v>
      </c>
      <c r="B421" s="574"/>
      <c r="C421" s="574"/>
      <c r="D421" s="574"/>
      <c r="E421" s="574"/>
      <c r="F421" s="574"/>
      <c r="G421" s="574"/>
      <c r="H421" s="574"/>
      <c r="I421" s="574"/>
      <c r="J421" s="574"/>
    </row>
    <row r="422" spans="1:11">
      <c r="A422" s="135"/>
    </row>
    <row r="423" spans="1:11" ht="54.75" customHeight="1">
      <c r="A423" s="135"/>
      <c r="B423" s="269">
        <v>40543</v>
      </c>
      <c r="C423" s="269">
        <v>40178</v>
      </c>
    </row>
    <row r="424" spans="1:11">
      <c r="A424" s="144" t="s">
        <v>358</v>
      </c>
      <c r="B424" s="193">
        <v>250000000</v>
      </c>
      <c r="C424" s="193">
        <v>250000000</v>
      </c>
      <c r="D424" s="144"/>
      <c r="E424" s="144"/>
      <c r="F424" s="144"/>
      <c r="G424" s="144"/>
      <c r="H424" s="144"/>
      <c r="I424" s="144"/>
      <c r="J424" s="144"/>
    </row>
    <row r="425" spans="1:11">
      <c r="A425" s="144" t="s">
        <v>359</v>
      </c>
      <c r="B425" s="193">
        <v>-4383749.8</v>
      </c>
      <c r="C425" s="229">
        <v>-5844999</v>
      </c>
      <c r="D425" s="144"/>
      <c r="E425" s="144"/>
      <c r="F425" s="144"/>
      <c r="G425" s="144"/>
      <c r="H425" s="144"/>
      <c r="I425" s="144"/>
      <c r="J425" s="144"/>
    </row>
    <row r="426" spans="1:11" ht="18" thickBot="1">
      <c r="A426" s="144" t="s">
        <v>360</v>
      </c>
      <c r="B426" s="194">
        <v>20875000.039999999</v>
      </c>
      <c r="C426" s="194">
        <v>20875000.039999999</v>
      </c>
      <c r="D426" s="144"/>
      <c r="E426" s="144"/>
      <c r="F426" s="144"/>
      <c r="G426" s="144"/>
      <c r="H426" s="144"/>
      <c r="I426" s="144"/>
      <c r="J426" s="144"/>
      <c r="K426" s="144"/>
    </row>
    <row r="427" spans="1:11" ht="18" thickBot="1">
      <c r="A427" s="133"/>
      <c r="B427" s="181">
        <f>SUM(B424:B426)</f>
        <v>266491250.23999998</v>
      </c>
      <c r="C427" s="181">
        <f>SUM(C424:C426)</f>
        <v>265030001.03999999</v>
      </c>
      <c r="D427" s="144"/>
      <c r="E427" s="144"/>
      <c r="F427" s="144"/>
      <c r="G427" s="144"/>
      <c r="H427" s="144"/>
      <c r="I427" s="144"/>
      <c r="J427" s="144"/>
      <c r="K427" s="144"/>
    </row>
    <row r="428" spans="1:11">
      <c r="A428" s="133"/>
      <c r="B428" s="195"/>
      <c r="C428" s="195"/>
      <c r="D428" s="144"/>
      <c r="E428" s="144"/>
      <c r="F428" s="144"/>
      <c r="G428" s="144"/>
      <c r="H428" s="144"/>
      <c r="I428" s="144"/>
      <c r="J428" s="144"/>
      <c r="K428" s="144"/>
    </row>
    <row r="429" spans="1:11">
      <c r="A429" s="133"/>
      <c r="B429" s="195"/>
      <c r="C429" s="195"/>
      <c r="D429" s="144"/>
      <c r="E429" s="144"/>
      <c r="F429" s="144"/>
      <c r="G429" s="144"/>
      <c r="H429" s="144"/>
      <c r="I429" s="144"/>
      <c r="J429" s="144"/>
      <c r="K429" s="144"/>
    </row>
    <row r="430" spans="1:11">
      <c r="A430" s="133"/>
      <c r="K430" s="144"/>
    </row>
    <row r="431" spans="1:11">
      <c r="A431" s="146" t="s">
        <v>403</v>
      </c>
      <c r="K431" s="144"/>
    </row>
    <row r="432" spans="1:11">
      <c r="A432" s="157"/>
      <c r="B432" s="269">
        <v>40543</v>
      </c>
      <c r="C432" s="269">
        <v>40178</v>
      </c>
    </row>
    <row r="433" spans="1:11">
      <c r="A433" s="172" t="s">
        <v>361</v>
      </c>
      <c r="B433" s="196">
        <v>124623979.38</v>
      </c>
      <c r="C433" s="196">
        <v>110896268.8</v>
      </c>
    </row>
    <row r="434" spans="1:11" ht="34.5">
      <c r="A434" s="172" t="s">
        <v>362</v>
      </c>
      <c r="B434" s="196">
        <v>6285717.0800000001</v>
      </c>
      <c r="C434" s="196">
        <v>6494125.3700000001</v>
      </c>
    </row>
    <row r="435" spans="1:11" ht="18" thickBot="1">
      <c r="A435" s="172" t="s">
        <v>363</v>
      </c>
      <c r="B435" s="197">
        <v>0</v>
      </c>
      <c r="C435" s="197">
        <v>369091.94</v>
      </c>
    </row>
    <row r="436" spans="1:11" ht="18" thickBot="1">
      <c r="A436" s="153"/>
      <c r="B436" s="154">
        <f>SUM(B433:B435)</f>
        <v>130909696.45999999</v>
      </c>
      <c r="C436" s="154">
        <f>SUM(C433:C435)</f>
        <v>117759486.11</v>
      </c>
    </row>
    <row r="437" spans="1:11">
      <c r="A437" s="133"/>
    </row>
    <row r="438" spans="1:11">
      <c r="A438" s="133"/>
    </row>
    <row r="439" spans="1:11">
      <c r="A439" s="410"/>
      <c r="B439" s="372"/>
      <c r="C439" s="372"/>
      <c r="D439" s="372"/>
      <c r="E439" s="372"/>
      <c r="F439" s="372"/>
      <c r="G439" s="372"/>
      <c r="H439" s="372"/>
      <c r="I439" s="372"/>
      <c r="J439" s="372"/>
      <c r="K439" s="372"/>
    </row>
    <row r="440" spans="1:11">
      <c r="A440" s="146" t="s">
        <v>365</v>
      </c>
    </row>
    <row r="441" spans="1:11">
      <c r="A441" s="146"/>
    </row>
    <row r="442" spans="1:11">
      <c r="B442" s="269">
        <v>40543</v>
      </c>
      <c r="C442" s="269">
        <v>40178</v>
      </c>
    </row>
    <row r="443" spans="1:11" ht="37.5" customHeight="1">
      <c r="A443" s="190" t="s">
        <v>426</v>
      </c>
      <c r="B443" s="299">
        <v>16277905.220000001</v>
      </c>
      <c r="C443" s="299">
        <v>18140000.600000001</v>
      </c>
    </row>
    <row r="444" spans="1:11" ht="40.5" customHeight="1">
      <c r="A444" s="190" t="s">
        <v>427</v>
      </c>
      <c r="B444" s="299">
        <v>1424653.85</v>
      </c>
      <c r="C444" s="299">
        <v>1246661.3600000001</v>
      </c>
    </row>
    <row r="445" spans="1:11" ht="35.25" thickBot="1">
      <c r="A445" s="190" t="s">
        <v>409</v>
      </c>
      <c r="B445" s="300">
        <v>920362.41</v>
      </c>
      <c r="C445" s="300">
        <v>804758.99</v>
      </c>
    </row>
    <row r="446" spans="1:11" ht="18" thickBot="1">
      <c r="B446" s="160">
        <f>SUM(B443:B445)</f>
        <v>18622921.48</v>
      </c>
      <c r="C446" s="160">
        <f>SUM(C443:C445)</f>
        <v>20191420.949999999</v>
      </c>
    </row>
    <row r="447" spans="1:11">
      <c r="A447" s="146"/>
    </row>
    <row r="448" spans="1:11">
      <c r="A448" s="133"/>
    </row>
    <row r="449" spans="1:11">
      <c r="A449" s="163"/>
      <c r="B449" s="140"/>
      <c r="C449" s="140"/>
      <c r="D449" s="140"/>
      <c r="E449" s="140"/>
      <c r="F449" s="140"/>
      <c r="G449" s="140"/>
      <c r="H449" s="140"/>
      <c r="I449" s="140"/>
      <c r="J449" s="140"/>
    </row>
    <row r="450" spans="1:11">
      <c r="A450" s="146" t="s">
        <v>414</v>
      </c>
    </row>
    <row r="451" spans="1:11">
      <c r="A451" s="161"/>
    </row>
    <row r="452" spans="1:11">
      <c r="A452" s="161"/>
    </row>
    <row r="453" spans="1:11">
      <c r="A453" s="575" t="s">
        <v>366</v>
      </c>
      <c r="B453" s="571"/>
      <c r="C453" s="571"/>
      <c r="D453" s="571"/>
      <c r="E453" s="571"/>
      <c r="F453" s="571"/>
      <c r="G453" s="571"/>
      <c r="H453" s="571"/>
      <c r="I453" s="571"/>
      <c r="J453" s="571"/>
    </row>
    <row r="454" spans="1:11">
      <c r="A454" s="141"/>
    </row>
    <row r="455" spans="1:11" ht="54.75" customHeight="1">
      <c r="A455" s="571" t="s">
        <v>367</v>
      </c>
      <c r="B455" s="571"/>
      <c r="C455" s="571"/>
      <c r="D455" s="571"/>
      <c r="E455" s="571"/>
      <c r="F455" s="571"/>
      <c r="G455" s="571"/>
      <c r="H455" s="571"/>
      <c r="I455" s="571"/>
      <c r="J455" s="571"/>
      <c r="K455" s="308"/>
    </row>
    <row r="456" spans="1:11">
      <c r="A456" s="309"/>
      <c r="B456" s="308"/>
      <c r="C456" s="308"/>
      <c r="D456" s="308"/>
      <c r="E456" s="308"/>
      <c r="F456" s="308"/>
      <c r="G456" s="308"/>
      <c r="H456" s="308"/>
      <c r="I456" s="308"/>
      <c r="J456" s="308"/>
      <c r="K456" s="308"/>
    </row>
    <row r="457" spans="1:11">
      <c r="A457" s="571" t="s">
        <v>368</v>
      </c>
      <c r="B457" s="571"/>
      <c r="C457" s="571"/>
      <c r="D457" s="571"/>
      <c r="E457" s="571"/>
      <c r="F457" s="571"/>
      <c r="G457" s="571"/>
      <c r="H457" s="571"/>
      <c r="I457" s="571"/>
      <c r="J457" s="571"/>
      <c r="K457" s="308"/>
    </row>
    <row r="458" spans="1:11">
      <c r="A458" s="309"/>
      <c r="B458" s="308"/>
      <c r="C458" s="308"/>
      <c r="D458" s="308"/>
      <c r="E458" s="308"/>
      <c r="F458" s="308"/>
      <c r="G458" s="308"/>
      <c r="H458" s="308"/>
      <c r="I458" s="308"/>
      <c r="J458" s="308"/>
      <c r="K458" s="308"/>
    </row>
    <row r="459" spans="1:11">
      <c r="A459" s="309"/>
      <c r="B459" s="572" t="s">
        <v>369</v>
      </c>
      <c r="C459" s="572"/>
      <c r="D459" s="570" t="s">
        <v>370</v>
      </c>
      <c r="E459" s="570"/>
      <c r="F459" s="308"/>
      <c r="G459" s="308"/>
      <c r="H459" s="308"/>
      <c r="I459" s="308"/>
      <c r="J459" s="308"/>
      <c r="K459" s="308"/>
    </row>
    <row r="460" spans="1:11">
      <c r="A460" s="309"/>
      <c r="B460" s="301">
        <v>40543</v>
      </c>
      <c r="C460" s="301">
        <v>40178</v>
      </c>
      <c r="D460" s="301">
        <v>40543</v>
      </c>
      <c r="E460" s="301">
        <v>40178</v>
      </c>
      <c r="F460" s="308"/>
      <c r="G460" s="308"/>
      <c r="H460" s="308"/>
      <c r="I460" s="308"/>
      <c r="J460" s="308"/>
      <c r="K460" s="308"/>
    </row>
    <row r="461" spans="1:11">
      <c r="A461" s="309"/>
      <c r="B461" s="214" t="s">
        <v>371</v>
      </c>
      <c r="C461" s="214" t="s">
        <v>371</v>
      </c>
      <c r="D461" s="214" t="s">
        <v>371</v>
      </c>
      <c r="E461" s="214" t="s">
        <v>371</v>
      </c>
      <c r="F461" s="308"/>
      <c r="G461" s="308"/>
      <c r="H461" s="308"/>
      <c r="I461" s="308"/>
      <c r="J461" s="308"/>
      <c r="K461" s="308"/>
    </row>
    <row r="462" spans="1:11">
      <c r="A462" s="309"/>
      <c r="B462" s="198"/>
      <c r="C462" s="198"/>
      <c r="D462" s="198"/>
      <c r="E462" s="198"/>
      <c r="F462" s="308"/>
      <c r="G462" s="308"/>
      <c r="H462" s="308"/>
      <c r="I462" s="308"/>
      <c r="J462" s="308"/>
      <c r="K462" s="308"/>
    </row>
    <row r="463" spans="1:11">
      <c r="A463" s="162" t="s">
        <v>372</v>
      </c>
      <c r="B463" s="253">
        <v>580167.04990999994</v>
      </c>
      <c r="C463" s="158">
        <v>178520</v>
      </c>
      <c r="D463" s="255">
        <v>-18864.45667</v>
      </c>
      <c r="E463" s="158">
        <v>-20508</v>
      </c>
      <c r="F463" s="308"/>
      <c r="G463" s="308"/>
      <c r="H463" s="308"/>
      <c r="I463" s="308"/>
      <c r="J463" s="308"/>
      <c r="K463" s="308"/>
    </row>
    <row r="464" spans="1:11">
      <c r="A464" s="162" t="s">
        <v>373</v>
      </c>
      <c r="B464" s="254">
        <v>290.16653000000002</v>
      </c>
      <c r="C464" s="158">
        <v>5253</v>
      </c>
      <c r="D464" s="255">
        <v>-109.6</v>
      </c>
      <c r="E464" s="162">
        <v>-109</v>
      </c>
      <c r="F464" s="308"/>
      <c r="G464" s="308"/>
      <c r="H464" s="308"/>
      <c r="I464" s="308"/>
      <c r="J464" s="308"/>
      <c r="K464" s="308"/>
    </row>
    <row r="465" spans="1:11">
      <c r="A465" s="162" t="s">
        <v>374</v>
      </c>
      <c r="B465" s="162"/>
      <c r="C465" s="308"/>
      <c r="D465" s="158"/>
      <c r="E465" s="162"/>
      <c r="F465" s="308"/>
      <c r="G465" s="308"/>
      <c r="H465" s="308"/>
      <c r="I465" s="308"/>
      <c r="J465" s="308"/>
      <c r="K465" s="308"/>
    </row>
    <row r="466" spans="1:11" ht="18" thickBot="1">
      <c r="A466" s="162" t="s">
        <v>375</v>
      </c>
      <c r="B466" s="211"/>
      <c r="C466" s="207"/>
      <c r="D466" s="207"/>
      <c r="E466" s="207"/>
      <c r="F466" s="308"/>
      <c r="G466" s="308"/>
      <c r="H466" s="308"/>
      <c r="I466" s="308"/>
      <c r="J466" s="308"/>
      <c r="K466" s="308"/>
    </row>
    <row r="467" spans="1:11" ht="18" thickBot="1">
      <c r="A467" s="308"/>
      <c r="B467" s="160">
        <f>B463+B464+B465+B466</f>
        <v>580457.21643999999</v>
      </c>
      <c r="C467" s="160">
        <f>C463+C464+C465+C466</f>
        <v>183773</v>
      </c>
      <c r="D467" s="160">
        <f>D463+D464+D465</f>
        <v>-18974.056669999998</v>
      </c>
      <c r="E467" s="160">
        <f>E463+E464</f>
        <v>-20617</v>
      </c>
      <c r="F467" s="308"/>
      <c r="G467" s="308"/>
      <c r="H467" s="308"/>
      <c r="I467" s="308"/>
      <c r="J467" s="308"/>
      <c r="K467" s="308"/>
    </row>
    <row r="468" spans="1:11">
      <c r="A468" s="310"/>
      <c r="B468" s="308"/>
      <c r="C468" s="308"/>
      <c r="D468" s="308"/>
      <c r="E468" s="308"/>
      <c r="F468" s="308"/>
      <c r="G468" s="308"/>
      <c r="H468" s="308"/>
      <c r="I468" s="308"/>
      <c r="J468" s="308"/>
      <c r="K468" s="308"/>
    </row>
    <row r="469" spans="1:11">
      <c r="A469" s="310"/>
      <c r="B469" s="308"/>
      <c r="C469" s="308"/>
      <c r="D469" s="308"/>
      <c r="E469" s="308"/>
      <c r="F469" s="308"/>
      <c r="G469" s="308"/>
      <c r="H469" s="308"/>
      <c r="I469" s="308"/>
      <c r="J469" s="308"/>
      <c r="K469" s="308"/>
    </row>
    <row r="470" spans="1:11">
      <c r="A470" s="142"/>
      <c r="B470" s="234"/>
      <c r="C470" s="234"/>
      <c r="D470" s="234"/>
      <c r="E470" s="234"/>
      <c r="F470" s="234"/>
      <c r="G470" s="234"/>
      <c r="H470" s="234"/>
      <c r="I470" s="234"/>
      <c r="J470" s="234"/>
    </row>
    <row r="471" spans="1:11">
      <c r="A471" s="575" t="s">
        <v>376</v>
      </c>
      <c r="B471" s="571"/>
      <c r="C471" s="571"/>
      <c r="D471" s="571"/>
      <c r="E471" s="571"/>
      <c r="F471" s="571"/>
      <c r="G471" s="571"/>
      <c r="H471" s="571"/>
      <c r="I471" s="571"/>
      <c r="J471" s="571"/>
    </row>
    <row r="472" spans="1:11">
      <c r="A472" s="141"/>
    </row>
    <row r="473" spans="1:11">
      <c r="A473" s="580" t="s">
        <v>377</v>
      </c>
      <c r="B473" s="571"/>
      <c r="C473" s="571"/>
      <c r="D473" s="571"/>
      <c r="E473" s="571"/>
      <c r="F473" s="571"/>
      <c r="G473" s="571"/>
      <c r="H473" s="571"/>
      <c r="I473" s="571"/>
      <c r="J473" s="571"/>
    </row>
    <row r="474" spans="1:11">
      <c r="A474" s="571" t="s">
        <v>378</v>
      </c>
      <c r="B474" s="571"/>
      <c r="C474" s="571"/>
      <c r="D474" s="571"/>
      <c r="E474" s="571"/>
      <c r="F474" s="571"/>
      <c r="G474" s="571"/>
      <c r="H474" s="571"/>
      <c r="I474" s="571"/>
      <c r="J474" s="571"/>
    </row>
    <row r="475" spans="1:11" ht="73.5" customHeight="1">
      <c r="A475" s="571" t="s">
        <v>429</v>
      </c>
      <c r="B475" s="571"/>
      <c r="C475" s="571"/>
      <c r="D475" s="571"/>
      <c r="E475" s="571"/>
      <c r="F475" s="571"/>
      <c r="G475" s="571"/>
      <c r="H475" s="571"/>
      <c r="I475" s="571"/>
      <c r="J475" s="571"/>
    </row>
    <row r="476" spans="1:11" ht="21.75" customHeight="1">
      <c r="A476" s="141"/>
    </row>
    <row r="477" spans="1:11" ht="88.5" customHeight="1">
      <c r="A477" s="308"/>
      <c r="B477" s="570" t="s">
        <v>369</v>
      </c>
      <c r="C477" s="570"/>
      <c r="D477" s="570" t="s">
        <v>370</v>
      </c>
      <c r="E477" s="570"/>
      <c r="F477" s="308"/>
      <c r="G477" s="308"/>
      <c r="H477" s="308"/>
      <c r="I477" s="308"/>
      <c r="J477" s="308"/>
      <c r="K477" s="308"/>
    </row>
    <row r="478" spans="1:11">
      <c r="A478" s="308"/>
      <c r="B478" s="301">
        <v>40543</v>
      </c>
      <c r="C478" s="301">
        <v>40178</v>
      </c>
      <c r="D478" s="301">
        <v>40543</v>
      </c>
      <c r="E478" s="301">
        <v>40178</v>
      </c>
      <c r="F478" s="308"/>
      <c r="G478" s="308"/>
      <c r="H478" s="308"/>
      <c r="I478" s="308"/>
      <c r="J478" s="308"/>
      <c r="K478" s="308"/>
    </row>
    <row r="479" spans="1:11">
      <c r="A479" s="308"/>
      <c r="B479" s="214" t="s">
        <v>371</v>
      </c>
      <c r="C479" s="214" t="s">
        <v>371</v>
      </c>
      <c r="D479" s="214" t="s">
        <v>371</v>
      </c>
      <c r="E479" s="214" t="s">
        <v>371</v>
      </c>
      <c r="F479" s="308"/>
      <c r="G479" s="308"/>
      <c r="H479" s="308"/>
      <c r="I479" s="308"/>
      <c r="J479" s="308"/>
      <c r="K479" s="308"/>
    </row>
    <row r="480" spans="1:11">
      <c r="A480" s="308"/>
      <c r="B480" s="162"/>
      <c r="C480" s="162"/>
      <c r="D480" s="162"/>
      <c r="E480" s="162"/>
      <c r="F480" s="308"/>
      <c r="G480" s="308"/>
      <c r="H480" s="308"/>
      <c r="I480" s="308"/>
      <c r="J480" s="308"/>
      <c r="K480" s="308"/>
    </row>
    <row r="481" spans="1:11">
      <c r="A481" s="162" t="s">
        <v>372</v>
      </c>
      <c r="B481" s="256">
        <v>58016.704990999999</v>
      </c>
      <c r="C481" s="256">
        <v>17852</v>
      </c>
      <c r="D481" s="256">
        <v>-1886.445667</v>
      </c>
      <c r="E481" s="256">
        <v>-2050.8000000000002</v>
      </c>
      <c r="F481" s="308"/>
      <c r="G481" s="308"/>
      <c r="H481" s="308"/>
      <c r="I481" s="308"/>
      <c r="J481" s="308"/>
      <c r="K481" s="308"/>
    </row>
    <row r="482" spans="1:11">
      <c r="A482" s="162" t="s">
        <v>373</v>
      </c>
      <c r="B482" s="256">
        <v>29.016653000000005</v>
      </c>
      <c r="C482" s="256">
        <v>525.30000000000007</v>
      </c>
      <c r="D482" s="256">
        <v>-10.96</v>
      </c>
      <c r="E482" s="256">
        <v>-10.9</v>
      </c>
      <c r="F482" s="308"/>
      <c r="G482" s="308"/>
      <c r="H482" s="308"/>
      <c r="I482" s="308"/>
      <c r="J482" s="308"/>
      <c r="K482" s="308"/>
    </row>
    <row r="483" spans="1:11">
      <c r="A483" s="162" t="s">
        <v>374</v>
      </c>
      <c r="B483" s="162"/>
      <c r="C483" s="162"/>
      <c r="D483" s="162"/>
      <c r="E483" s="162"/>
      <c r="F483" s="308"/>
      <c r="G483" s="308"/>
      <c r="H483" s="308"/>
      <c r="I483" s="308"/>
      <c r="J483" s="308"/>
      <c r="K483" s="308"/>
    </row>
    <row r="484" spans="1:11" ht="18" thickBot="1">
      <c r="A484" s="162" t="s">
        <v>375</v>
      </c>
      <c r="B484" s="162"/>
      <c r="C484" s="162"/>
      <c r="D484" s="158"/>
      <c r="E484" s="162"/>
      <c r="F484" s="308"/>
      <c r="G484" s="308"/>
      <c r="H484" s="308"/>
      <c r="I484" s="308"/>
      <c r="J484" s="308"/>
      <c r="K484" s="308"/>
    </row>
    <row r="485" spans="1:11" ht="18" thickBot="1">
      <c r="A485" s="308"/>
      <c r="B485" s="206">
        <f>B481+B482+B483</f>
        <v>58045.721643999997</v>
      </c>
      <c r="C485" s="206">
        <f>C481+C482</f>
        <v>18377.3</v>
      </c>
      <c r="D485" s="206">
        <f>D481+D482+D483</f>
        <v>-1897.405667</v>
      </c>
      <c r="E485" s="206">
        <f>E481+E482</f>
        <v>-2061.7000000000003</v>
      </c>
      <c r="F485" s="308"/>
      <c r="G485" s="308"/>
      <c r="H485" s="308"/>
      <c r="I485" s="308"/>
      <c r="J485" s="308"/>
      <c r="K485" s="308"/>
    </row>
    <row r="486" spans="1:11">
      <c r="A486" s="308"/>
      <c r="B486" s="176"/>
      <c r="C486" s="176"/>
      <c r="D486" s="176"/>
      <c r="E486" s="176"/>
      <c r="F486" s="308"/>
      <c r="G486" s="308"/>
      <c r="H486" s="308"/>
      <c r="I486" s="308"/>
      <c r="J486" s="308"/>
      <c r="K486" s="308"/>
    </row>
    <row r="487" spans="1:11" ht="34.5" customHeight="1">
      <c r="A487" s="581" t="s">
        <v>379</v>
      </c>
      <c r="B487" s="581"/>
      <c r="C487" s="581"/>
      <c r="D487" s="581"/>
      <c r="E487" s="581"/>
      <c r="F487" s="581"/>
      <c r="G487" s="581"/>
      <c r="H487" s="581"/>
      <c r="I487" s="581"/>
      <c r="J487" s="581"/>
      <c r="K487" s="308"/>
    </row>
    <row r="488" spans="1:11">
      <c r="A488" s="235"/>
      <c r="B488" s="235"/>
      <c r="C488" s="235"/>
      <c r="D488" s="235"/>
      <c r="E488" s="235"/>
      <c r="F488" s="235"/>
      <c r="G488" s="235"/>
      <c r="H488" s="235"/>
      <c r="I488" s="235"/>
      <c r="J488" s="235"/>
    </row>
    <row r="489" spans="1:11" ht="38.25" customHeight="1">
      <c r="A489" s="139"/>
      <c r="B489" s="234"/>
      <c r="C489" s="234"/>
      <c r="D489" s="234"/>
      <c r="E489" s="234"/>
      <c r="F489" s="234"/>
      <c r="G489" s="234"/>
      <c r="H489" s="234"/>
      <c r="I489" s="234"/>
      <c r="J489" s="234"/>
    </row>
    <row r="490" spans="1:11" ht="38.25" customHeight="1">
      <c r="A490" s="575" t="s">
        <v>380</v>
      </c>
      <c r="B490" s="571"/>
      <c r="C490" s="571"/>
      <c r="D490" s="571"/>
      <c r="E490" s="571"/>
      <c r="F490" s="571"/>
      <c r="G490" s="571"/>
      <c r="H490" s="571"/>
      <c r="I490" s="571"/>
      <c r="J490" s="571"/>
    </row>
    <row r="491" spans="1:11" ht="36.75" customHeight="1">
      <c r="A491" s="571" t="s">
        <v>467</v>
      </c>
      <c r="B491" s="571"/>
      <c r="C491" s="571"/>
      <c r="D491" s="571"/>
      <c r="E491" s="571"/>
      <c r="F491" s="571"/>
      <c r="G491" s="571"/>
      <c r="H491" s="571"/>
      <c r="I491" s="571"/>
      <c r="J491" s="571"/>
    </row>
    <row r="492" spans="1:11">
      <c r="A492" s="142"/>
      <c r="B492" s="234"/>
      <c r="C492" s="234"/>
      <c r="D492" s="234"/>
      <c r="E492" s="234"/>
      <c r="F492" s="234"/>
      <c r="G492" s="234"/>
      <c r="H492" s="234"/>
      <c r="I492" s="234"/>
      <c r="J492" s="234"/>
    </row>
    <row r="493" spans="1:11" ht="36" customHeight="1">
      <c r="A493" s="199"/>
      <c r="B493" s="234"/>
      <c r="C493" s="234"/>
      <c r="D493" s="234"/>
      <c r="E493" s="234"/>
      <c r="F493" s="234"/>
      <c r="G493" s="234"/>
      <c r="H493" s="234"/>
      <c r="I493" s="234"/>
      <c r="J493" s="234"/>
    </row>
    <row r="494" spans="1:11">
      <c r="A494" s="142"/>
      <c r="B494" s="234"/>
      <c r="C494" s="234"/>
      <c r="D494" s="234"/>
      <c r="E494" s="234"/>
      <c r="F494" s="234"/>
      <c r="G494" s="234"/>
      <c r="H494" s="234"/>
      <c r="I494" s="234"/>
      <c r="J494" s="234"/>
    </row>
    <row r="495" spans="1:11">
      <c r="A495" s="575" t="s">
        <v>381</v>
      </c>
      <c r="B495" s="571"/>
      <c r="C495" s="571"/>
      <c r="D495" s="571"/>
      <c r="E495" s="571"/>
      <c r="F495" s="571"/>
      <c r="G495" s="571"/>
      <c r="H495" s="571"/>
      <c r="I495" s="571"/>
      <c r="J495" s="571"/>
    </row>
    <row r="496" spans="1:11">
      <c r="A496" s="141"/>
    </row>
    <row r="497" spans="1:11" ht="35.25" customHeight="1">
      <c r="A497" s="571" t="s">
        <v>382</v>
      </c>
      <c r="B497" s="571"/>
      <c r="C497" s="571"/>
      <c r="D497" s="571"/>
      <c r="E497" s="571"/>
      <c r="F497" s="571"/>
      <c r="G497" s="571"/>
      <c r="H497" s="571"/>
      <c r="I497" s="571"/>
      <c r="J497" s="571"/>
    </row>
    <row r="498" spans="1:11" ht="36" customHeight="1">
      <c r="A498" s="571" t="s">
        <v>383</v>
      </c>
      <c r="B498" s="571"/>
      <c r="C498" s="571"/>
      <c r="D498" s="571"/>
      <c r="E498" s="571"/>
      <c r="F498" s="571"/>
      <c r="G498" s="571"/>
      <c r="H498" s="571"/>
      <c r="I498" s="571"/>
      <c r="J498" s="571"/>
    </row>
    <row r="499" spans="1:11">
      <c r="A499" s="294"/>
      <c r="B499" s="294"/>
      <c r="C499" s="294"/>
      <c r="D499" s="294"/>
      <c r="E499" s="294"/>
      <c r="F499" s="294"/>
      <c r="G499" s="294"/>
      <c r="H499" s="294"/>
      <c r="I499" s="294"/>
      <c r="J499" s="294"/>
      <c r="K499" s="295"/>
    </row>
    <row r="500" spans="1:11">
      <c r="A500" s="571" t="s">
        <v>412</v>
      </c>
      <c r="B500" s="571"/>
      <c r="C500" s="571"/>
      <c r="D500" s="571"/>
      <c r="E500" s="571"/>
      <c r="F500" s="571"/>
      <c r="G500" s="571"/>
      <c r="H500" s="571"/>
      <c r="I500" s="571"/>
      <c r="J500" s="571"/>
    </row>
    <row r="501" spans="1:11">
      <c r="A501" s="294"/>
      <c r="B501" s="294"/>
      <c r="C501" s="294"/>
      <c r="D501" s="294"/>
      <c r="E501" s="294"/>
      <c r="F501" s="294"/>
      <c r="G501" s="294"/>
      <c r="H501" s="294"/>
      <c r="I501" s="294"/>
      <c r="J501" s="294"/>
      <c r="K501" s="295"/>
    </row>
    <row r="502" spans="1:11">
      <c r="A502" s="571" t="s">
        <v>413</v>
      </c>
      <c r="B502" s="571"/>
      <c r="C502" s="571"/>
      <c r="D502" s="571"/>
      <c r="E502" s="571"/>
      <c r="F502" s="571"/>
      <c r="G502" s="571"/>
      <c r="H502" s="571"/>
      <c r="I502" s="571"/>
      <c r="J502" s="571"/>
    </row>
    <row r="503" spans="1:11">
      <c r="A503" s="137"/>
      <c r="B503" s="137"/>
      <c r="C503" s="137"/>
      <c r="D503" s="137"/>
      <c r="E503" s="137"/>
      <c r="F503" s="137"/>
      <c r="G503" s="137"/>
      <c r="H503" s="137"/>
      <c r="I503" s="137"/>
      <c r="J503" s="137"/>
    </row>
    <row r="504" spans="1:11">
      <c r="A504" s="161"/>
    </row>
    <row r="505" spans="1:11">
      <c r="A505" s="575" t="s">
        <v>384</v>
      </c>
      <c r="B505" s="571"/>
      <c r="C505" s="571"/>
      <c r="D505" s="571"/>
      <c r="E505" s="571"/>
      <c r="F505" s="571"/>
      <c r="G505" s="571"/>
      <c r="H505" s="571"/>
      <c r="I505" s="571"/>
      <c r="J505" s="571"/>
    </row>
    <row r="506" spans="1:11">
      <c r="A506" s="141"/>
    </row>
    <row r="507" spans="1:11" ht="57.75" customHeight="1">
      <c r="A507" s="571" t="s">
        <v>385</v>
      </c>
      <c r="B507" s="571"/>
      <c r="C507" s="571"/>
      <c r="D507" s="571"/>
      <c r="E507" s="571"/>
      <c r="F507" s="571"/>
      <c r="G507" s="571"/>
      <c r="H507" s="571"/>
      <c r="I507" s="571"/>
      <c r="J507" s="571"/>
    </row>
    <row r="508" spans="1:11">
      <c r="A508" s="139"/>
      <c r="B508" s="234"/>
      <c r="C508" s="234"/>
      <c r="D508" s="234"/>
      <c r="E508" s="234"/>
      <c r="F508" s="234"/>
      <c r="G508" s="234"/>
      <c r="H508" s="234"/>
      <c r="I508" s="234"/>
      <c r="J508" s="234"/>
    </row>
    <row r="509" spans="1:11" ht="58.5" customHeight="1">
      <c r="A509" s="580" t="s">
        <v>386</v>
      </c>
      <c r="B509" s="571"/>
      <c r="C509" s="571"/>
      <c r="D509" s="571"/>
      <c r="E509" s="571"/>
      <c r="F509" s="571"/>
      <c r="G509" s="571"/>
      <c r="H509" s="571"/>
      <c r="I509" s="571"/>
      <c r="J509" s="571"/>
    </row>
    <row r="510" spans="1:11">
      <c r="A510" s="571" t="s">
        <v>387</v>
      </c>
      <c r="B510" s="571"/>
      <c r="C510" s="571"/>
      <c r="D510" s="571"/>
      <c r="E510" s="571"/>
      <c r="F510" s="571"/>
      <c r="G510" s="571"/>
      <c r="H510" s="571"/>
      <c r="I510" s="571"/>
      <c r="J510" s="571"/>
    </row>
    <row r="511" spans="1:11">
      <c r="A511" s="571" t="s">
        <v>388</v>
      </c>
      <c r="B511" s="571"/>
      <c r="C511" s="571"/>
      <c r="D511" s="571"/>
      <c r="E511" s="571"/>
      <c r="F511" s="571"/>
      <c r="G511" s="571"/>
      <c r="H511" s="571"/>
      <c r="I511" s="571"/>
      <c r="J511" s="571"/>
    </row>
    <row r="512" spans="1:11">
      <c r="A512" s="139"/>
      <c r="B512" s="234"/>
      <c r="C512" s="234"/>
      <c r="D512" s="234"/>
      <c r="E512" s="234"/>
      <c r="F512" s="234"/>
      <c r="G512" s="234"/>
      <c r="H512" s="234"/>
      <c r="I512" s="234"/>
      <c r="J512" s="234"/>
    </row>
    <row r="513" spans="1:11" ht="33.75" customHeight="1">
      <c r="A513" s="163"/>
      <c r="B513" s="234"/>
      <c r="C513" s="234"/>
      <c r="D513" s="234"/>
      <c r="E513" s="234"/>
      <c r="F513" s="234"/>
      <c r="G513" s="234"/>
      <c r="H513" s="234"/>
      <c r="I513" s="234"/>
      <c r="J513" s="234"/>
    </row>
    <row r="514" spans="1:11">
      <c r="A514" s="357" t="s">
        <v>405</v>
      </c>
      <c r="B514" s="205" t="s">
        <v>389</v>
      </c>
      <c r="C514" s="205" t="s">
        <v>390</v>
      </c>
      <c r="D514" s="205" t="s">
        <v>391</v>
      </c>
      <c r="E514" s="205" t="s">
        <v>392</v>
      </c>
      <c r="F514" s="355"/>
      <c r="G514" s="355"/>
      <c r="H514" s="355"/>
      <c r="I514" s="355"/>
      <c r="J514" s="355"/>
      <c r="K514" s="357"/>
    </row>
    <row r="515" spans="1:11">
      <c r="A515" s="357"/>
      <c r="B515" s="162"/>
      <c r="C515" s="357"/>
      <c r="D515" s="357"/>
      <c r="E515" s="357"/>
      <c r="F515" s="355"/>
      <c r="G515" s="355"/>
      <c r="H515" s="355"/>
      <c r="I515" s="355"/>
      <c r="J515" s="355"/>
      <c r="K515" s="357"/>
    </row>
    <row r="516" spans="1:11">
      <c r="A516" s="354" t="s">
        <v>454</v>
      </c>
      <c r="B516" s="162"/>
      <c r="C516" s="357"/>
      <c r="D516" s="357"/>
      <c r="E516" s="357"/>
      <c r="F516" s="355"/>
      <c r="G516" s="355"/>
      <c r="H516" s="355"/>
      <c r="I516" s="355"/>
      <c r="J516" s="355"/>
      <c r="K516" s="357"/>
    </row>
    <row r="517" spans="1:11">
      <c r="A517" s="357" t="s">
        <v>393</v>
      </c>
      <c r="B517" s="358">
        <f>(B392+B393+B394+B395+B396)/1000</f>
        <v>142248.24373999998</v>
      </c>
      <c r="C517" s="359"/>
      <c r="D517" s="359"/>
      <c r="E517" s="158">
        <f>B517+C517+D517</f>
        <v>142248.24373999998</v>
      </c>
      <c r="F517" s="355"/>
      <c r="G517" s="355"/>
      <c r="H517" s="360"/>
      <c r="I517" s="355"/>
      <c r="J517" s="355"/>
      <c r="K517" s="357"/>
    </row>
    <row r="518" spans="1:11" ht="18" thickBot="1">
      <c r="A518" s="357" t="s">
        <v>394</v>
      </c>
      <c r="B518" s="361">
        <f>((B383+B390)/1000)-(C518-(B427/1000))-D518</f>
        <v>64547.292200000018</v>
      </c>
      <c r="C518" s="361">
        <f>516442+(B427/1000)</f>
        <v>782933.25023999996</v>
      </c>
      <c r="D518" s="361">
        <v>2514.6570899999997</v>
      </c>
      <c r="E518" s="159">
        <f>B518+C518+D518</f>
        <v>849995.19952999998</v>
      </c>
      <c r="F518" s="355"/>
      <c r="G518" s="365"/>
      <c r="H518" s="360"/>
      <c r="I518" s="355"/>
      <c r="J518" s="355"/>
      <c r="K518" s="357"/>
    </row>
    <row r="519" spans="1:11" ht="18" thickBot="1">
      <c r="A519" s="357"/>
      <c r="B519" s="160">
        <f>B517+B518</f>
        <v>206795.53594</v>
      </c>
      <c r="C519" s="160">
        <f>C517+C518</f>
        <v>782933.25023999996</v>
      </c>
      <c r="D519" s="160">
        <f>D517+D518</f>
        <v>2514.6570899999997</v>
      </c>
      <c r="E519" s="160">
        <f>E517+E518</f>
        <v>992243.44326999993</v>
      </c>
      <c r="F519" s="355"/>
      <c r="G519" s="177"/>
      <c r="H519" s="355"/>
      <c r="I519" s="355"/>
      <c r="J519" s="355"/>
      <c r="K519" s="357"/>
    </row>
    <row r="520" spans="1:11">
      <c r="A520" s="355"/>
      <c r="B520" s="164"/>
      <c r="C520" s="355"/>
      <c r="D520" s="355"/>
      <c r="E520" s="355"/>
      <c r="F520" s="355"/>
      <c r="G520" s="355"/>
      <c r="H520" s="355"/>
      <c r="I520" s="355"/>
      <c r="J520" s="355"/>
      <c r="K520" s="357"/>
    </row>
    <row r="521" spans="1:11">
      <c r="A521" s="362" t="s">
        <v>453</v>
      </c>
      <c r="B521" s="162"/>
      <c r="C521" s="357"/>
      <c r="D521" s="357"/>
      <c r="E521" s="357"/>
      <c r="F521" s="355"/>
      <c r="G521" s="355"/>
      <c r="H521" s="355"/>
      <c r="I521" s="355"/>
      <c r="J521" s="355"/>
      <c r="K521" s="357"/>
    </row>
    <row r="522" spans="1:11">
      <c r="A522" s="357" t="s">
        <v>393</v>
      </c>
      <c r="B522" s="158">
        <v>129235</v>
      </c>
      <c r="C522" s="372"/>
      <c r="D522" s="372"/>
      <c r="E522" s="158">
        <v>203371</v>
      </c>
      <c r="F522" s="355"/>
      <c r="G522" s="355"/>
      <c r="H522" s="355"/>
      <c r="I522" s="355"/>
      <c r="J522" s="355"/>
      <c r="K522" s="357"/>
    </row>
    <row r="523" spans="1:11" ht="18" thickBot="1">
      <c r="A523" s="357" t="s">
        <v>394</v>
      </c>
      <c r="B523" s="159">
        <v>358766</v>
      </c>
      <c r="C523" s="159">
        <v>421346</v>
      </c>
      <c r="D523" s="159">
        <v>41607</v>
      </c>
      <c r="E523" s="159">
        <v>675207</v>
      </c>
      <c r="F523" s="355"/>
      <c r="G523" s="355"/>
      <c r="H523" s="355"/>
      <c r="I523" s="355"/>
      <c r="J523" s="355"/>
      <c r="K523" s="357"/>
    </row>
    <row r="524" spans="1:11" ht="18" thickBot="1">
      <c r="A524" s="357"/>
      <c r="B524" s="160">
        <f>SUM(B522:B523)</f>
        <v>488001</v>
      </c>
      <c r="C524" s="160">
        <f>SUM(C522:C523)</f>
        <v>421346</v>
      </c>
      <c r="D524" s="160">
        <f>SUM(D522:D523)</f>
        <v>41607</v>
      </c>
      <c r="E524" s="160">
        <f>SUM(E522:E523)</f>
        <v>878578</v>
      </c>
      <c r="F524" s="355"/>
      <c r="G524" s="355"/>
      <c r="H524" s="355"/>
      <c r="I524" s="355"/>
      <c r="J524" s="355"/>
      <c r="K524" s="357"/>
    </row>
    <row r="525" spans="1:11">
      <c r="A525" s="139"/>
      <c r="B525" s="355"/>
      <c r="C525" s="355"/>
      <c r="D525" s="355"/>
      <c r="E525" s="355"/>
      <c r="F525" s="355"/>
      <c r="G525" s="355"/>
      <c r="H525" s="355"/>
      <c r="I525" s="355"/>
      <c r="J525" s="355"/>
      <c r="K525" s="357"/>
    </row>
    <row r="526" spans="1:11" ht="35.25" customHeight="1">
      <c r="A526" s="571" t="s">
        <v>464</v>
      </c>
      <c r="B526" s="571"/>
      <c r="C526" s="571"/>
      <c r="D526" s="571"/>
      <c r="E526" s="571"/>
      <c r="F526" s="571"/>
      <c r="G526" s="571"/>
      <c r="H526" s="571"/>
      <c r="I526" s="571"/>
      <c r="J526" s="571"/>
      <c r="K526" s="357"/>
    </row>
    <row r="527" spans="1:11">
      <c r="A527" s="571" t="s">
        <v>395</v>
      </c>
      <c r="B527" s="571"/>
      <c r="C527" s="571"/>
      <c r="D527" s="571"/>
      <c r="E527" s="571"/>
      <c r="F527" s="571"/>
      <c r="G527" s="571"/>
      <c r="H527" s="571"/>
      <c r="I527" s="571"/>
      <c r="J527" s="571"/>
      <c r="K527" s="357"/>
    </row>
    <row r="528" spans="1:11">
      <c r="A528" s="571" t="s">
        <v>396</v>
      </c>
      <c r="B528" s="571"/>
      <c r="C528" s="571"/>
      <c r="D528" s="571"/>
      <c r="E528" s="571"/>
      <c r="F528" s="571"/>
      <c r="G528" s="571"/>
      <c r="H528" s="571"/>
      <c r="I528" s="571"/>
      <c r="J528" s="571"/>
      <c r="K528" s="357"/>
    </row>
    <row r="529" spans="1:11" ht="20.25" customHeight="1">
      <c r="A529" s="571" t="s">
        <v>397</v>
      </c>
      <c r="B529" s="571"/>
      <c r="C529" s="571"/>
      <c r="D529" s="571"/>
      <c r="E529" s="571"/>
      <c r="F529" s="571"/>
      <c r="G529" s="571"/>
      <c r="H529" s="571"/>
      <c r="I529" s="571"/>
      <c r="J529" s="571"/>
      <c r="K529" s="357"/>
    </row>
    <row r="530" spans="1:11" ht="17.25" customHeight="1">
      <c r="A530" s="356"/>
      <c r="B530" s="357"/>
      <c r="C530" s="357"/>
      <c r="D530" s="357"/>
      <c r="E530" s="357"/>
      <c r="F530" s="357"/>
      <c r="G530" s="357"/>
      <c r="H530" s="357"/>
      <c r="I530" s="357"/>
      <c r="J530" s="357"/>
      <c r="K530" s="357"/>
    </row>
    <row r="531" spans="1:11" ht="35.25" customHeight="1">
      <c r="A531" s="356"/>
      <c r="B531" s="357"/>
      <c r="C531" s="357"/>
      <c r="D531" s="357"/>
      <c r="E531" s="357"/>
      <c r="F531" s="357"/>
      <c r="G531" s="357"/>
      <c r="H531" s="357"/>
      <c r="I531" s="357"/>
      <c r="J531" s="357"/>
      <c r="K531" s="357"/>
    </row>
    <row r="532" spans="1:11">
      <c r="A532" s="364"/>
      <c r="B532" s="366"/>
      <c r="C532" s="366"/>
      <c r="D532" s="366"/>
      <c r="E532" s="366"/>
      <c r="F532" s="366"/>
      <c r="G532" s="366"/>
      <c r="H532" s="366"/>
      <c r="I532" s="366"/>
      <c r="J532" s="366"/>
      <c r="K532" s="366"/>
    </row>
    <row r="533" spans="1:11">
      <c r="A533" s="366" t="s">
        <v>405</v>
      </c>
      <c r="B533" s="205" t="s">
        <v>389</v>
      </c>
      <c r="C533" s="205" t="s">
        <v>390</v>
      </c>
      <c r="D533" s="205" t="s">
        <v>391</v>
      </c>
      <c r="E533" s="205" t="s">
        <v>392</v>
      </c>
      <c r="F533" s="366"/>
      <c r="G533" s="366"/>
      <c r="H533" s="366"/>
      <c r="I533" s="366"/>
      <c r="J533" s="366"/>
      <c r="K533" s="366"/>
    </row>
    <row r="534" spans="1:11">
      <c r="A534" s="366"/>
      <c r="B534" s="162"/>
      <c r="C534" s="366"/>
      <c r="D534" s="366"/>
      <c r="E534" s="366"/>
      <c r="F534" s="366"/>
      <c r="G534" s="366"/>
      <c r="H534" s="366"/>
      <c r="I534" s="366"/>
      <c r="J534" s="366"/>
      <c r="K534" s="366"/>
    </row>
    <row r="535" spans="1:11">
      <c r="A535" s="363" t="s">
        <v>454</v>
      </c>
      <c r="B535" s="162"/>
      <c r="C535" s="366"/>
      <c r="D535" s="366"/>
      <c r="E535" s="366"/>
      <c r="F535" s="366"/>
      <c r="G535" s="366"/>
      <c r="H535" s="366"/>
      <c r="I535" s="366"/>
      <c r="J535" s="366"/>
      <c r="K535" s="366"/>
    </row>
    <row r="536" spans="1:11">
      <c r="A536" s="366" t="s">
        <v>398</v>
      </c>
      <c r="B536" s="406">
        <v>79952</v>
      </c>
      <c r="C536" s="369"/>
      <c r="D536" s="369"/>
      <c r="E536" s="158">
        <f>SUM(B536:D536)</f>
        <v>79952</v>
      </c>
      <c r="F536" s="366"/>
      <c r="G536" s="366"/>
      <c r="H536" s="366"/>
      <c r="I536" s="366"/>
      <c r="J536" s="366"/>
      <c r="K536" s="366"/>
    </row>
    <row r="537" spans="1:11" ht="18" thickBot="1">
      <c r="A537" s="366" t="s">
        <v>399</v>
      </c>
      <c r="B537" s="407">
        <v>610</v>
      </c>
      <c r="C537" s="159">
        <v>37517</v>
      </c>
      <c r="D537" s="159">
        <v>16581</v>
      </c>
      <c r="E537" s="159">
        <f>SUM(B537:D537)</f>
        <v>54708</v>
      </c>
      <c r="F537" s="366"/>
      <c r="G537" s="366"/>
      <c r="H537" s="366"/>
      <c r="I537" s="366"/>
      <c r="J537" s="366"/>
      <c r="K537" s="366"/>
    </row>
    <row r="538" spans="1:11" ht="18" thickBot="1">
      <c r="A538" s="366"/>
      <c r="B538" s="160">
        <f>B536+B537</f>
        <v>80562</v>
      </c>
      <c r="C538" s="160">
        <f>C536+C537</f>
        <v>37517</v>
      </c>
      <c r="D538" s="160">
        <f>D536+D537</f>
        <v>16581</v>
      </c>
      <c r="E538" s="160">
        <f>E536+E537</f>
        <v>134660</v>
      </c>
      <c r="F538" s="366"/>
      <c r="G538" s="366"/>
      <c r="H538" s="366"/>
      <c r="I538" s="366"/>
      <c r="J538" s="366"/>
      <c r="K538" s="366"/>
    </row>
    <row r="539" spans="1:11">
      <c r="A539" s="366"/>
      <c r="B539" s="162"/>
      <c r="C539" s="366"/>
      <c r="D539" s="366"/>
      <c r="E539" s="366"/>
      <c r="F539" s="366"/>
      <c r="G539" s="366"/>
      <c r="H539" s="366"/>
      <c r="I539" s="366"/>
      <c r="J539" s="366"/>
      <c r="K539" s="366"/>
    </row>
    <row r="540" spans="1:11">
      <c r="A540" s="362" t="s">
        <v>453</v>
      </c>
      <c r="B540" s="162"/>
      <c r="C540" s="366"/>
      <c r="D540" s="366"/>
      <c r="E540" s="366"/>
      <c r="F540" s="366"/>
      <c r="G540" s="366"/>
      <c r="H540" s="366"/>
      <c r="I540" s="366"/>
      <c r="J540" s="366"/>
      <c r="K540" s="366"/>
    </row>
    <row r="541" spans="1:11">
      <c r="A541" s="366" t="s">
        <v>398</v>
      </c>
      <c r="B541" s="158">
        <v>77956</v>
      </c>
      <c r="C541" s="372"/>
      <c r="D541" s="372"/>
      <c r="E541" s="158">
        <v>95434</v>
      </c>
      <c r="F541" s="366"/>
      <c r="G541" s="366"/>
      <c r="H541" s="366"/>
      <c r="I541" s="366"/>
      <c r="J541" s="366"/>
      <c r="K541" s="366"/>
    </row>
    <row r="542" spans="1:11" ht="18" thickBot="1">
      <c r="A542" s="366" t="s">
        <v>399</v>
      </c>
      <c r="B542" s="159">
        <v>30224</v>
      </c>
      <c r="C542" s="159">
        <v>29352</v>
      </c>
      <c r="D542" s="159">
        <v>4156</v>
      </c>
      <c r="E542" s="159">
        <v>63831</v>
      </c>
      <c r="F542" s="366"/>
      <c r="G542" s="366"/>
      <c r="H542" s="366"/>
      <c r="I542" s="366"/>
      <c r="J542" s="366"/>
      <c r="K542" s="366"/>
    </row>
    <row r="543" spans="1:11" ht="18" thickBot="1">
      <c r="A543" s="366"/>
      <c r="B543" s="160">
        <f>SUM(B541:B542)</f>
        <v>108180</v>
      </c>
      <c r="C543" s="160">
        <f>SUM(C541:C542)</f>
        <v>29352</v>
      </c>
      <c r="D543" s="160">
        <f>SUM(D541:D542)</f>
        <v>4156</v>
      </c>
      <c r="E543" s="160">
        <f>SUM(E541:E542)</f>
        <v>159265</v>
      </c>
      <c r="F543" s="366"/>
      <c r="G543" s="366"/>
      <c r="H543" s="366"/>
      <c r="I543" s="366"/>
      <c r="J543" s="366"/>
      <c r="K543" s="366"/>
    </row>
    <row r="544" spans="1:11">
      <c r="A544" s="364"/>
      <c r="B544" s="366"/>
      <c r="C544" s="366"/>
      <c r="D544" s="366"/>
      <c r="E544" s="366"/>
      <c r="F544" s="366"/>
      <c r="G544" s="366"/>
      <c r="H544" s="366"/>
      <c r="I544" s="366"/>
      <c r="J544" s="366"/>
      <c r="K544" s="366"/>
    </row>
    <row r="545" spans="1:11">
      <c r="A545" s="163"/>
      <c r="B545" s="355"/>
      <c r="C545" s="355"/>
      <c r="D545" s="355"/>
      <c r="E545" s="355"/>
      <c r="F545" s="355"/>
      <c r="G545" s="355"/>
      <c r="H545" s="355"/>
      <c r="I545" s="355"/>
      <c r="J545" s="355"/>
      <c r="K545" s="357"/>
    </row>
    <row r="546" spans="1:11">
      <c r="A546" s="571" t="s">
        <v>400</v>
      </c>
      <c r="B546" s="571"/>
      <c r="C546" s="571"/>
      <c r="D546" s="571"/>
      <c r="E546" s="571"/>
      <c r="F546" s="571"/>
      <c r="G546" s="571"/>
      <c r="H546" s="571"/>
      <c r="I546" s="571"/>
      <c r="J546" s="571"/>
      <c r="K546" s="357"/>
    </row>
    <row r="547" spans="1:11">
      <c r="A547" s="139"/>
      <c r="B547" s="234"/>
      <c r="C547" s="234"/>
      <c r="D547" s="234"/>
      <c r="E547" s="234"/>
      <c r="F547" s="234"/>
      <c r="G547" s="234"/>
      <c r="H547" s="234"/>
      <c r="I547" s="234"/>
      <c r="J547" s="234"/>
    </row>
    <row r="548" spans="1:11">
      <c r="A548" s="163"/>
      <c r="B548" s="234"/>
      <c r="C548" s="234"/>
      <c r="D548" s="234"/>
      <c r="E548" s="234"/>
      <c r="F548" s="234"/>
      <c r="G548" s="234"/>
      <c r="H548" s="234"/>
      <c r="I548" s="234"/>
      <c r="J548" s="234"/>
    </row>
    <row r="549" spans="1:11">
      <c r="A549" s="234"/>
      <c r="B549" s="134" t="s">
        <v>224</v>
      </c>
      <c r="C549" s="134" t="s">
        <v>401</v>
      </c>
      <c r="E549" s="234"/>
      <c r="F549" s="234"/>
      <c r="G549" s="234"/>
      <c r="H549" s="234"/>
      <c r="I549" s="234"/>
      <c r="J549" s="234"/>
    </row>
    <row r="550" spans="1:11">
      <c r="A550" s="234"/>
      <c r="B550" s="234"/>
      <c r="C550" s="234"/>
      <c r="D550" s="234"/>
      <c r="E550" s="234"/>
      <c r="F550" s="234"/>
      <c r="G550" s="234"/>
      <c r="H550" s="234"/>
      <c r="I550" s="234"/>
      <c r="J550" s="234"/>
    </row>
    <row r="551" spans="1:11">
      <c r="A551" s="234"/>
      <c r="B551" s="234"/>
      <c r="C551" s="234"/>
      <c r="D551" s="234"/>
      <c r="E551" s="234"/>
      <c r="F551" s="234"/>
      <c r="G551" s="234"/>
      <c r="H551" s="234"/>
      <c r="I551" s="234"/>
      <c r="J551" s="234"/>
    </row>
    <row r="552" spans="1:11">
      <c r="A552" s="163"/>
      <c r="B552" s="234"/>
      <c r="C552" s="234"/>
      <c r="D552" s="234"/>
      <c r="E552" s="234"/>
      <c r="F552" s="234"/>
      <c r="G552" s="234"/>
      <c r="H552" s="234"/>
      <c r="I552" s="234"/>
      <c r="J552" s="234"/>
    </row>
    <row r="553" spans="1:11">
      <c r="A553" s="163"/>
      <c r="B553" s="234"/>
      <c r="C553" s="234"/>
      <c r="D553" s="234"/>
      <c r="E553" s="234"/>
      <c r="F553" s="234"/>
      <c r="G553" s="234"/>
      <c r="H553" s="234"/>
      <c r="I553" s="234"/>
      <c r="J553" s="234"/>
    </row>
  </sheetData>
  <protectedRanges>
    <protectedRange sqref="B136" name="Range1"/>
  </protectedRanges>
  <mergeCells count="1734">
    <mergeCell ref="XEQ224:XEZ224"/>
    <mergeCell ref="XFA224:XFD224"/>
    <mergeCell ref="A218:J218"/>
    <mergeCell ref="XBE224:XBN224"/>
    <mergeCell ref="XBO224:XBX224"/>
    <mergeCell ref="XBY224:XCH224"/>
    <mergeCell ref="XCI224:XCR224"/>
    <mergeCell ref="XCS224:XDB224"/>
    <mergeCell ref="XDC224:XDL224"/>
    <mergeCell ref="XDM224:XDV224"/>
    <mergeCell ref="XDW224:XEF224"/>
    <mergeCell ref="XEG224:XEP224"/>
    <mergeCell ref="WXS224:WYB224"/>
    <mergeCell ref="WYC224:WYL224"/>
    <mergeCell ref="WYM224:WYV224"/>
    <mergeCell ref="WYW224:WZF224"/>
    <mergeCell ref="WZG224:WZP224"/>
    <mergeCell ref="WZQ224:WZZ224"/>
    <mergeCell ref="XAA224:XAJ224"/>
    <mergeCell ref="XAK224:XAT224"/>
    <mergeCell ref="XAU224:XBD224"/>
    <mergeCell ref="WUG224:WUP224"/>
    <mergeCell ref="WUQ224:WUZ224"/>
    <mergeCell ref="WVA224:WVJ224"/>
    <mergeCell ref="WVK224:WVT224"/>
    <mergeCell ref="WVU224:WWD224"/>
    <mergeCell ref="WWE224:WWN224"/>
    <mergeCell ref="WWO224:WWX224"/>
    <mergeCell ref="WWY224:WXH224"/>
    <mergeCell ref="WXI224:WXR224"/>
    <mergeCell ref="WQU224:WRD224"/>
    <mergeCell ref="WRE224:WRN224"/>
    <mergeCell ref="WRO224:WRX224"/>
    <mergeCell ref="WRY224:WSH224"/>
    <mergeCell ref="WSI224:WSR224"/>
    <mergeCell ref="WSS224:WTB224"/>
    <mergeCell ref="WTC224:WTL224"/>
    <mergeCell ref="WTM224:WTV224"/>
    <mergeCell ref="WTW224:WUF224"/>
    <mergeCell ref="WNI224:WNR224"/>
    <mergeCell ref="WNS224:WOB224"/>
    <mergeCell ref="WOC224:WOL224"/>
    <mergeCell ref="WOM224:WOV224"/>
    <mergeCell ref="WOW224:WPF224"/>
    <mergeCell ref="WPG224:WPP224"/>
    <mergeCell ref="WPQ224:WPZ224"/>
    <mergeCell ref="WQA224:WQJ224"/>
    <mergeCell ref="WQK224:WQT224"/>
    <mergeCell ref="WJW224:WKF224"/>
    <mergeCell ref="WKG224:WKP224"/>
    <mergeCell ref="WKQ224:WKZ224"/>
    <mergeCell ref="WLA224:WLJ224"/>
    <mergeCell ref="WLK224:WLT224"/>
    <mergeCell ref="WLU224:WMD224"/>
    <mergeCell ref="WME224:WMN224"/>
    <mergeCell ref="WMO224:WMX224"/>
    <mergeCell ref="WMY224:WNH224"/>
    <mergeCell ref="WGK224:WGT224"/>
    <mergeCell ref="WGU224:WHD224"/>
    <mergeCell ref="WHE224:WHN224"/>
    <mergeCell ref="WHO224:WHX224"/>
    <mergeCell ref="WHY224:WIH224"/>
    <mergeCell ref="WII224:WIR224"/>
    <mergeCell ref="WIS224:WJB224"/>
    <mergeCell ref="WJC224:WJL224"/>
    <mergeCell ref="WJM224:WJV224"/>
    <mergeCell ref="WCY224:WDH224"/>
    <mergeCell ref="WDI224:WDR224"/>
    <mergeCell ref="WDS224:WEB224"/>
    <mergeCell ref="WEC224:WEL224"/>
    <mergeCell ref="WEM224:WEV224"/>
    <mergeCell ref="WEW224:WFF224"/>
    <mergeCell ref="WFG224:WFP224"/>
    <mergeCell ref="WFQ224:WFZ224"/>
    <mergeCell ref="WGA224:WGJ224"/>
    <mergeCell ref="VZM224:VZV224"/>
    <mergeCell ref="VZW224:WAF224"/>
    <mergeCell ref="WAG224:WAP224"/>
    <mergeCell ref="WAQ224:WAZ224"/>
    <mergeCell ref="WBA224:WBJ224"/>
    <mergeCell ref="WBK224:WBT224"/>
    <mergeCell ref="WBU224:WCD224"/>
    <mergeCell ref="WCE224:WCN224"/>
    <mergeCell ref="WCO224:WCX224"/>
    <mergeCell ref="VWA224:VWJ224"/>
    <mergeCell ref="VWK224:VWT224"/>
    <mergeCell ref="VWU224:VXD224"/>
    <mergeCell ref="VXE224:VXN224"/>
    <mergeCell ref="VXO224:VXX224"/>
    <mergeCell ref="VXY224:VYH224"/>
    <mergeCell ref="VYI224:VYR224"/>
    <mergeCell ref="VYS224:VZB224"/>
    <mergeCell ref="VZC224:VZL224"/>
    <mergeCell ref="VSO224:VSX224"/>
    <mergeCell ref="VSY224:VTH224"/>
    <mergeCell ref="VTI224:VTR224"/>
    <mergeCell ref="VTS224:VUB224"/>
    <mergeCell ref="VUC224:VUL224"/>
    <mergeCell ref="VUM224:VUV224"/>
    <mergeCell ref="VUW224:VVF224"/>
    <mergeCell ref="VVG224:VVP224"/>
    <mergeCell ref="VVQ224:VVZ224"/>
    <mergeCell ref="VPC224:VPL224"/>
    <mergeCell ref="VPM224:VPV224"/>
    <mergeCell ref="VPW224:VQF224"/>
    <mergeCell ref="VQG224:VQP224"/>
    <mergeCell ref="VQQ224:VQZ224"/>
    <mergeCell ref="VRA224:VRJ224"/>
    <mergeCell ref="VRK224:VRT224"/>
    <mergeCell ref="VRU224:VSD224"/>
    <mergeCell ref="VSE224:VSN224"/>
    <mergeCell ref="VLQ224:VLZ224"/>
    <mergeCell ref="VMA224:VMJ224"/>
    <mergeCell ref="VMK224:VMT224"/>
    <mergeCell ref="VMU224:VND224"/>
    <mergeCell ref="VNE224:VNN224"/>
    <mergeCell ref="VNO224:VNX224"/>
    <mergeCell ref="VNY224:VOH224"/>
    <mergeCell ref="VOI224:VOR224"/>
    <mergeCell ref="VOS224:VPB224"/>
    <mergeCell ref="VIE224:VIN224"/>
    <mergeCell ref="VIO224:VIX224"/>
    <mergeCell ref="VIY224:VJH224"/>
    <mergeCell ref="VJI224:VJR224"/>
    <mergeCell ref="VJS224:VKB224"/>
    <mergeCell ref="VKC224:VKL224"/>
    <mergeCell ref="VKM224:VKV224"/>
    <mergeCell ref="VKW224:VLF224"/>
    <mergeCell ref="VLG224:VLP224"/>
    <mergeCell ref="VES224:VFB224"/>
    <mergeCell ref="VFC224:VFL224"/>
    <mergeCell ref="VFM224:VFV224"/>
    <mergeCell ref="VFW224:VGF224"/>
    <mergeCell ref="VGG224:VGP224"/>
    <mergeCell ref="VGQ224:VGZ224"/>
    <mergeCell ref="VHA224:VHJ224"/>
    <mergeCell ref="VHK224:VHT224"/>
    <mergeCell ref="VHU224:VID224"/>
    <mergeCell ref="VBG224:VBP224"/>
    <mergeCell ref="VBQ224:VBZ224"/>
    <mergeCell ref="VCA224:VCJ224"/>
    <mergeCell ref="VCK224:VCT224"/>
    <mergeCell ref="VCU224:VDD224"/>
    <mergeCell ref="VDE224:VDN224"/>
    <mergeCell ref="VDO224:VDX224"/>
    <mergeCell ref="VDY224:VEH224"/>
    <mergeCell ref="VEI224:VER224"/>
    <mergeCell ref="UXU224:UYD224"/>
    <mergeCell ref="UYE224:UYN224"/>
    <mergeCell ref="UYO224:UYX224"/>
    <mergeCell ref="UYY224:UZH224"/>
    <mergeCell ref="UZI224:UZR224"/>
    <mergeCell ref="UZS224:VAB224"/>
    <mergeCell ref="VAC224:VAL224"/>
    <mergeCell ref="VAM224:VAV224"/>
    <mergeCell ref="VAW224:VBF224"/>
    <mergeCell ref="UUI224:UUR224"/>
    <mergeCell ref="UUS224:UVB224"/>
    <mergeCell ref="UVC224:UVL224"/>
    <mergeCell ref="UVM224:UVV224"/>
    <mergeCell ref="UVW224:UWF224"/>
    <mergeCell ref="UWG224:UWP224"/>
    <mergeCell ref="UWQ224:UWZ224"/>
    <mergeCell ref="UXA224:UXJ224"/>
    <mergeCell ref="UXK224:UXT224"/>
    <mergeCell ref="UQW224:URF224"/>
    <mergeCell ref="URG224:URP224"/>
    <mergeCell ref="URQ224:URZ224"/>
    <mergeCell ref="USA224:USJ224"/>
    <mergeCell ref="USK224:UST224"/>
    <mergeCell ref="USU224:UTD224"/>
    <mergeCell ref="UTE224:UTN224"/>
    <mergeCell ref="UTO224:UTX224"/>
    <mergeCell ref="UTY224:UUH224"/>
    <mergeCell ref="UNK224:UNT224"/>
    <mergeCell ref="UNU224:UOD224"/>
    <mergeCell ref="UOE224:UON224"/>
    <mergeCell ref="UOO224:UOX224"/>
    <mergeCell ref="UOY224:UPH224"/>
    <mergeCell ref="UPI224:UPR224"/>
    <mergeCell ref="UPS224:UQB224"/>
    <mergeCell ref="UQC224:UQL224"/>
    <mergeCell ref="UQM224:UQV224"/>
    <mergeCell ref="UJY224:UKH224"/>
    <mergeCell ref="UKI224:UKR224"/>
    <mergeCell ref="UKS224:ULB224"/>
    <mergeCell ref="ULC224:ULL224"/>
    <mergeCell ref="ULM224:ULV224"/>
    <mergeCell ref="ULW224:UMF224"/>
    <mergeCell ref="UMG224:UMP224"/>
    <mergeCell ref="UMQ224:UMZ224"/>
    <mergeCell ref="UNA224:UNJ224"/>
    <mergeCell ref="UGM224:UGV224"/>
    <mergeCell ref="UGW224:UHF224"/>
    <mergeCell ref="UHG224:UHP224"/>
    <mergeCell ref="UHQ224:UHZ224"/>
    <mergeCell ref="UIA224:UIJ224"/>
    <mergeCell ref="UIK224:UIT224"/>
    <mergeCell ref="UIU224:UJD224"/>
    <mergeCell ref="UJE224:UJN224"/>
    <mergeCell ref="UJO224:UJX224"/>
    <mergeCell ref="UDA224:UDJ224"/>
    <mergeCell ref="UDK224:UDT224"/>
    <mergeCell ref="UDU224:UED224"/>
    <mergeCell ref="UEE224:UEN224"/>
    <mergeCell ref="UEO224:UEX224"/>
    <mergeCell ref="UEY224:UFH224"/>
    <mergeCell ref="UFI224:UFR224"/>
    <mergeCell ref="UFS224:UGB224"/>
    <mergeCell ref="UGC224:UGL224"/>
    <mergeCell ref="TZO224:TZX224"/>
    <mergeCell ref="TZY224:UAH224"/>
    <mergeCell ref="UAI224:UAR224"/>
    <mergeCell ref="UAS224:UBB224"/>
    <mergeCell ref="UBC224:UBL224"/>
    <mergeCell ref="UBM224:UBV224"/>
    <mergeCell ref="UBW224:UCF224"/>
    <mergeCell ref="UCG224:UCP224"/>
    <mergeCell ref="UCQ224:UCZ224"/>
    <mergeCell ref="TWC224:TWL224"/>
    <mergeCell ref="TWM224:TWV224"/>
    <mergeCell ref="TWW224:TXF224"/>
    <mergeCell ref="TXG224:TXP224"/>
    <mergeCell ref="TXQ224:TXZ224"/>
    <mergeCell ref="TYA224:TYJ224"/>
    <mergeCell ref="TYK224:TYT224"/>
    <mergeCell ref="TYU224:TZD224"/>
    <mergeCell ref="TZE224:TZN224"/>
    <mergeCell ref="TSQ224:TSZ224"/>
    <mergeCell ref="TTA224:TTJ224"/>
    <mergeCell ref="TTK224:TTT224"/>
    <mergeCell ref="TTU224:TUD224"/>
    <mergeCell ref="TUE224:TUN224"/>
    <mergeCell ref="TUO224:TUX224"/>
    <mergeCell ref="TUY224:TVH224"/>
    <mergeCell ref="TVI224:TVR224"/>
    <mergeCell ref="TVS224:TWB224"/>
    <mergeCell ref="TPE224:TPN224"/>
    <mergeCell ref="TPO224:TPX224"/>
    <mergeCell ref="TPY224:TQH224"/>
    <mergeCell ref="TQI224:TQR224"/>
    <mergeCell ref="TQS224:TRB224"/>
    <mergeCell ref="TRC224:TRL224"/>
    <mergeCell ref="TRM224:TRV224"/>
    <mergeCell ref="TRW224:TSF224"/>
    <mergeCell ref="TSG224:TSP224"/>
    <mergeCell ref="TLS224:TMB224"/>
    <mergeCell ref="TMC224:TML224"/>
    <mergeCell ref="TMM224:TMV224"/>
    <mergeCell ref="TMW224:TNF224"/>
    <mergeCell ref="TNG224:TNP224"/>
    <mergeCell ref="TNQ224:TNZ224"/>
    <mergeCell ref="TOA224:TOJ224"/>
    <mergeCell ref="TOK224:TOT224"/>
    <mergeCell ref="TOU224:TPD224"/>
    <mergeCell ref="TIG224:TIP224"/>
    <mergeCell ref="TIQ224:TIZ224"/>
    <mergeCell ref="TJA224:TJJ224"/>
    <mergeCell ref="TJK224:TJT224"/>
    <mergeCell ref="TJU224:TKD224"/>
    <mergeCell ref="TKE224:TKN224"/>
    <mergeCell ref="TKO224:TKX224"/>
    <mergeCell ref="TKY224:TLH224"/>
    <mergeCell ref="TLI224:TLR224"/>
    <mergeCell ref="TEU224:TFD224"/>
    <mergeCell ref="TFE224:TFN224"/>
    <mergeCell ref="TFO224:TFX224"/>
    <mergeCell ref="TFY224:TGH224"/>
    <mergeCell ref="TGI224:TGR224"/>
    <mergeCell ref="TGS224:THB224"/>
    <mergeCell ref="THC224:THL224"/>
    <mergeCell ref="THM224:THV224"/>
    <mergeCell ref="THW224:TIF224"/>
    <mergeCell ref="TBI224:TBR224"/>
    <mergeCell ref="TBS224:TCB224"/>
    <mergeCell ref="TCC224:TCL224"/>
    <mergeCell ref="TCM224:TCV224"/>
    <mergeCell ref="TCW224:TDF224"/>
    <mergeCell ref="TDG224:TDP224"/>
    <mergeCell ref="TDQ224:TDZ224"/>
    <mergeCell ref="TEA224:TEJ224"/>
    <mergeCell ref="TEK224:TET224"/>
    <mergeCell ref="SXW224:SYF224"/>
    <mergeCell ref="SYG224:SYP224"/>
    <mergeCell ref="SYQ224:SYZ224"/>
    <mergeCell ref="SZA224:SZJ224"/>
    <mergeCell ref="SZK224:SZT224"/>
    <mergeCell ref="SZU224:TAD224"/>
    <mergeCell ref="TAE224:TAN224"/>
    <mergeCell ref="TAO224:TAX224"/>
    <mergeCell ref="TAY224:TBH224"/>
    <mergeCell ref="SUK224:SUT224"/>
    <mergeCell ref="SUU224:SVD224"/>
    <mergeCell ref="SVE224:SVN224"/>
    <mergeCell ref="SVO224:SVX224"/>
    <mergeCell ref="SVY224:SWH224"/>
    <mergeCell ref="SWI224:SWR224"/>
    <mergeCell ref="SWS224:SXB224"/>
    <mergeCell ref="SXC224:SXL224"/>
    <mergeCell ref="SXM224:SXV224"/>
    <mergeCell ref="SQY224:SRH224"/>
    <mergeCell ref="SRI224:SRR224"/>
    <mergeCell ref="SRS224:SSB224"/>
    <mergeCell ref="SSC224:SSL224"/>
    <mergeCell ref="SSM224:SSV224"/>
    <mergeCell ref="SSW224:STF224"/>
    <mergeCell ref="STG224:STP224"/>
    <mergeCell ref="STQ224:STZ224"/>
    <mergeCell ref="SUA224:SUJ224"/>
    <mergeCell ref="SNM224:SNV224"/>
    <mergeCell ref="SNW224:SOF224"/>
    <mergeCell ref="SOG224:SOP224"/>
    <mergeCell ref="SOQ224:SOZ224"/>
    <mergeCell ref="SPA224:SPJ224"/>
    <mergeCell ref="SPK224:SPT224"/>
    <mergeCell ref="SPU224:SQD224"/>
    <mergeCell ref="SQE224:SQN224"/>
    <mergeCell ref="SQO224:SQX224"/>
    <mergeCell ref="SKA224:SKJ224"/>
    <mergeCell ref="SKK224:SKT224"/>
    <mergeCell ref="SKU224:SLD224"/>
    <mergeCell ref="SLE224:SLN224"/>
    <mergeCell ref="SLO224:SLX224"/>
    <mergeCell ref="SLY224:SMH224"/>
    <mergeCell ref="SMI224:SMR224"/>
    <mergeCell ref="SMS224:SNB224"/>
    <mergeCell ref="SNC224:SNL224"/>
    <mergeCell ref="SGO224:SGX224"/>
    <mergeCell ref="SGY224:SHH224"/>
    <mergeCell ref="SHI224:SHR224"/>
    <mergeCell ref="SHS224:SIB224"/>
    <mergeCell ref="SIC224:SIL224"/>
    <mergeCell ref="SIM224:SIV224"/>
    <mergeCell ref="SIW224:SJF224"/>
    <mergeCell ref="SJG224:SJP224"/>
    <mergeCell ref="SJQ224:SJZ224"/>
    <mergeCell ref="SDC224:SDL224"/>
    <mergeCell ref="SDM224:SDV224"/>
    <mergeCell ref="SDW224:SEF224"/>
    <mergeCell ref="SEG224:SEP224"/>
    <mergeCell ref="SEQ224:SEZ224"/>
    <mergeCell ref="SFA224:SFJ224"/>
    <mergeCell ref="SFK224:SFT224"/>
    <mergeCell ref="SFU224:SGD224"/>
    <mergeCell ref="SGE224:SGN224"/>
    <mergeCell ref="RZQ224:RZZ224"/>
    <mergeCell ref="SAA224:SAJ224"/>
    <mergeCell ref="SAK224:SAT224"/>
    <mergeCell ref="SAU224:SBD224"/>
    <mergeCell ref="SBE224:SBN224"/>
    <mergeCell ref="SBO224:SBX224"/>
    <mergeCell ref="SBY224:SCH224"/>
    <mergeCell ref="SCI224:SCR224"/>
    <mergeCell ref="SCS224:SDB224"/>
    <mergeCell ref="RWE224:RWN224"/>
    <mergeCell ref="RWO224:RWX224"/>
    <mergeCell ref="RWY224:RXH224"/>
    <mergeCell ref="RXI224:RXR224"/>
    <mergeCell ref="RXS224:RYB224"/>
    <mergeCell ref="RYC224:RYL224"/>
    <mergeCell ref="RYM224:RYV224"/>
    <mergeCell ref="RYW224:RZF224"/>
    <mergeCell ref="RZG224:RZP224"/>
    <mergeCell ref="RSS224:RTB224"/>
    <mergeCell ref="RTC224:RTL224"/>
    <mergeCell ref="RTM224:RTV224"/>
    <mergeCell ref="RTW224:RUF224"/>
    <mergeCell ref="RUG224:RUP224"/>
    <mergeCell ref="RUQ224:RUZ224"/>
    <mergeCell ref="RVA224:RVJ224"/>
    <mergeCell ref="RVK224:RVT224"/>
    <mergeCell ref="RVU224:RWD224"/>
    <mergeCell ref="RPG224:RPP224"/>
    <mergeCell ref="RPQ224:RPZ224"/>
    <mergeCell ref="RQA224:RQJ224"/>
    <mergeCell ref="RQK224:RQT224"/>
    <mergeCell ref="RQU224:RRD224"/>
    <mergeCell ref="RRE224:RRN224"/>
    <mergeCell ref="RRO224:RRX224"/>
    <mergeCell ref="RRY224:RSH224"/>
    <mergeCell ref="RSI224:RSR224"/>
    <mergeCell ref="RLU224:RMD224"/>
    <mergeCell ref="RME224:RMN224"/>
    <mergeCell ref="RMO224:RMX224"/>
    <mergeCell ref="RMY224:RNH224"/>
    <mergeCell ref="RNI224:RNR224"/>
    <mergeCell ref="RNS224:ROB224"/>
    <mergeCell ref="ROC224:ROL224"/>
    <mergeCell ref="ROM224:ROV224"/>
    <mergeCell ref="ROW224:RPF224"/>
    <mergeCell ref="RII224:RIR224"/>
    <mergeCell ref="RIS224:RJB224"/>
    <mergeCell ref="RJC224:RJL224"/>
    <mergeCell ref="RJM224:RJV224"/>
    <mergeCell ref="RJW224:RKF224"/>
    <mergeCell ref="RKG224:RKP224"/>
    <mergeCell ref="RKQ224:RKZ224"/>
    <mergeCell ref="RLA224:RLJ224"/>
    <mergeCell ref="RLK224:RLT224"/>
    <mergeCell ref="REW224:RFF224"/>
    <mergeCell ref="RFG224:RFP224"/>
    <mergeCell ref="RFQ224:RFZ224"/>
    <mergeCell ref="RGA224:RGJ224"/>
    <mergeCell ref="RGK224:RGT224"/>
    <mergeCell ref="RGU224:RHD224"/>
    <mergeCell ref="RHE224:RHN224"/>
    <mergeCell ref="RHO224:RHX224"/>
    <mergeCell ref="RHY224:RIH224"/>
    <mergeCell ref="RBK224:RBT224"/>
    <mergeCell ref="RBU224:RCD224"/>
    <mergeCell ref="RCE224:RCN224"/>
    <mergeCell ref="RCO224:RCX224"/>
    <mergeCell ref="RCY224:RDH224"/>
    <mergeCell ref="RDI224:RDR224"/>
    <mergeCell ref="RDS224:REB224"/>
    <mergeCell ref="REC224:REL224"/>
    <mergeCell ref="REM224:REV224"/>
    <mergeCell ref="QXY224:QYH224"/>
    <mergeCell ref="QYI224:QYR224"/>
    <mergeCell ref="QYS224:QZB224"/>
    <mergeCell ref="QZC224:QZL224"/>
    <mergeCell ref="QZM224:QZV224"/>
    <mergeCell ref="QZW224:RAF224"/>
    <mergeCell ref="RAG224:RAP224"/>
    <mergeCell ref="RAQ224:RAZ224"/>
    <mergeCell ref="RBA224:RBJ224"/>
    <mergeCell ref="QUM224:QUV224"/>
    <mergeCell ref="QUW224:QVF224"/>
    <mergeCell ref="QVG224:QVP224"/>
    <mergeCell ref="QVQ224:QVZ224"/>
    <mergeCell ref="QWA224:QWJ224"/>
    <mergeCell ref="QWK224:QWT224"/>
    <mergeCell ref="QWU224:QXD224"/>
    <mergeCell ref="QXE224:QXN224"/>
    <mergeCell ref="QXO224:QXX224"/>
    <mergeCell ref="QRA224:QRJ224"/>
    <mergeCell ref="QRK224:QRT224"/>
    <mergeCell ref="QRU224:QSD224"/>
    <mergeCell ref="QSE224:QSN224"/>
    <mergeCell ref="QSO224:QSX224"/>
    <mergeCell ref="QSY224:QTH224"/>
    <mergeCell ref="QTI224:QTR224"/>
    <mergeCell ref="QTS224:QUB224"/>
    <mergeCell ref="QUC224:QUL224"/>
    <mergeCell ref="QNO224:QNX224"/>
    <mergeCell ref="QNY224:QOH224"/>
    <mergeCell ref="QOI224:QOR224"/>
    <mergeCell ref="QOS224:QPB224"/>
    <mergeCell ref="QPC224:QPL224"/>
    <mergeCell ref="QPM224:QPV224"/>
    <mergeCell ref="QPW224:QQF224"/>
    <mergeCell ref="QQG224:QQP224"/>
    <mergeCell ref="QQQ224:QQZ224"/>
    <mergeCell ref="QKC224:QKL224"/>
    <mergeCell ref="QKM224:QKV224"/>
    <mergeCell ref="QKW224:QLF224"/>
    <mergeCell ref="QLG224:QLP224"/>
    <mergeCell ref="QLQ224:QLZ224"/>
    <mergeCell ref="QMA224:QMJ224"/>
    <mergeCell ref="QMK224:QMT224"/>
    <mergeCell ref="QMU224:QND224"/>
    <mergeCell ref="QNE224:QNN224"/>
    <mergeCell ref="QGQ224:QGZ224"/>
    <mergeCell ref="QHA224:QHJ224"/>
    <mergeCell ref="QHK224:QHT224"/>
    <mergeCell ref="QHU224:QID224"/>
    <mergeCell ref="QIE224:QIN224"/>
    <mergeCell ref="QIO224:QIX224"/>
    <mergeCell ref="QIY224:QJH224"/>
    <mergeCell ref="QJI224:QJR224"/>
    <mergeCell ref="QJS224:QKB224"/>
    <mergeCell ref="QDE224:QDN224"/>
    <mergeCell ref="QDO224:QDX224"/>
    <mergeCell ref="QDY224:QEH224"/>
    <mergeCell ref="QEI224:QER224"/>
    <mergeCell ref="QES224:QFB224"/>
    <mergeCell ref="QFC224:QFL224"/>
    <mergeCell ref="QFM224:QFV224"/>
    <mergeCell ref="QFW224:QGF224"/>
    <mergeCell ref="QGG224:QGP224"/>
    <mergeCell ref="PZS224:QAB224"/>
    <mergeCell ref="QAC224:QAL224"/>
    <mergeCell ref="QAM224:QAV224"/>
    <mergeCell ref="QAW224:QBF224"/>
    <mergeCell ref="QBG224:QBP224"/>
    <mergeCell ref="QBQ224:QBZ224"/>
    <mergeCell ref="QCA224:QCJ224"/>
    <mergeCell ref="QCK224:QCT224"/>
    <mergeCell ref="QCU224:QDD224"/>
    <mergeCell ref="PWG224:PWP224"/>
    <mergeCell ref="PWQ224:PWZ224"/>
    <mergeCell ref="PXA224:PXJ224"/>
    <mergeCell ref="PXK224:PXT224"/>
    <mergeCell ref="PXU224:PYD224"/>
    <mergeCell ref="PYE224:PYN224"/>
    <mergeCell ref="PYO224:PYX224"/>
    <mergeCell ref="PYY224:PZH224"/>
    <mergeCell ref="PZI224:PZR224"/>
    <mergeCell ref="PSU224:PTD224"/>
    <mergeCell ref="PTE224:PTN224"/>
    <mergeCell ref="PTO224:PTX224"/>
    <mergeCell ref="PTY224:PUH224"/>
    <mergeCell ref="PUI224:PUR224"/>
    <mergeCell ref="PUS224:PVB224"/>
    <mergeCell ref="PVC224:PVL224"/>
    <mergeCell ref="PVM224:PVV224"/>
    <mergeCell ref="PVW224:PWF224"/>
    <mergeCell ref="PPI224:PPR224"/>
    <mergeCell ref="PPS224:PQB224"/>
    <mergeCell ref="PQC224:PQL224"/>
    <mergeCell ref="PQM224:PQV224"/>
    <mergeCell ref="PQW224:PRF224"/>
    <mergeCell ref="PRG224:PRP224"/>
    <mergeCell ref="PRQ224:PRZ224"/>
    <mergeCell ref="PSA224:PSJ224"/>
    <mergeCell ref="PSK224:PST224"/>
    <mergeCell ref="PLW224:PMF224"/>
    <mergeCell ref="PMG224:PMP224"/>
    <mergeCell ref="PMQ224:PMZ224"/>
    <mergeCell ref="PNA224:PNJ224"/>
    <mergeCell ref="PNK224:PNT224"/>
    <mergeCell ref="PNU224:POD224"/>
    <mergeCell ref="POE224:PON224"/>
    <mergeCell ref="POO224:POX224"/>
    <mergeCell ref="POY224:PPH224"/>
    <mergeCell ref="PIK224:PIT224"/>
    <mergeCell ref="PIU224:PJD224"/>
    <mergeCell ref="PJE224:PJN224"/>
    <mergeCell ref="PJO224:PJX224"/>
    <mergeCell ref="PJY224:PKH224"/>
    <mergeCell ref="PKI224:PKR224"/>
    <mergeCell ref="PKS224:PLB224"/>
    <mergeCell ref="PLC224:PLL224"/>
    <mergeCell ref="PLM224:PLV224"/>
    <mergeCell ref="PEY224:PFH224"/>
    <mergeCell ref="PFI224:PFR224"/>
    <mergeCell ref="PFS224:PGB224"/>
    <mergeCell ref="PGC224:PGL224"/>
    <mergeCell ref="PGM224:PGV224"/>
    <mergeCell ref="PGW224:PHF224"/>
    <mergeCell ref="PHG224:PHP224"/>
    <mergeCell ref="PHQ224:PHZ224"/>
    <mergeCell ref="PIA224:PIJ224"/>
    <mergeCell ref="PBM224:PBV224"/>
    <mergeCell ref="PBW224:PCF224"/>
    <mergeCell ref="PCG224:PCP224"/>
    <mergeCell ref="PCQ224:PCZ224"/>
    <mergeCell ref="PDA224:PDJ224"/>
    <mergeCell ref="PDK224:PDT224"/>
    <mergeCell ref="PDU224:PED224"/>
    <mergeCell ref="PEE224:PEN224"/>
    <mergeCell ref="PEO224:PEX224"/>
    <mergeCell ref="OYA224:OYJ224"/>
    <mergeCell ref="OYK224:OYT224"/>
    <mergeCell ref="OYU224:OZD224"/>
    <mergeCell ref="OZE224:OZN224"/>
    <mergeCell ref="OZO224:OZX224"/>
    <mergeCell ref="OZY224:PAH224"/>
    <mergeCell ref="PAI224:PAR224"/>
    <mergeCell ref="PAS224:PBB224"/>
    <mergeCell ref="PBC224:PBL224"/>
    <mergeCell ref="OUO224:OUX224"/>
    <mergeCell ref="OUY224:OVH224"/>
    <mergeCell ref="OVI224:OVR224"/>
    <mergeCell ref="OVS224:OWB224"/>
    <mergeCell ref="OWC224:OWL224"/>
    <mergeCell ref="OWM224:OWV224"/>
    <mergeCell ref="OWW224:OXF224"/>
    <mergeCell ref="OXG224:OXP224"/>
    <mergeCell ref="OXQ224:OXZ224"/>
    <mergeCell ref="ORC224:ORL224"/>
    <mergeCell ref="ORM224:ORV224"/>
    <mergeCell ref="ORW224:OSF224"/>
    <mergeCell ref="OSG224:OSP224"/>
    <mergeCell ref="OSQ224:OSZ224"/>
    <mergeCell ref="OTA224:OTJ224"/>
    <mergeCell ref="OTK224:OTT224"/>
    <mergeCell ref="OTU224:OUD224"/>
    <mergeCell ref="OUE224:OUN224"/>
    <mergeCell ref="ONQ224:ONZ224"/>
    <mergeCell ref="OOA224:OOJ224"/>
    <mergeCell ref="OOK224:OOT224"/>
    <mergeCell ref="OOU224:OPD224"/>
    <mergeCell ref="OPE224:OPN224"/>
    <mergeCell ref="OPO224:OPX224"/>
    <mergeCell ref="OPY224:OQH224"/>
    <mergeCell ref="OQI224:OQR224"/>
    <mergeCell ref="OQS224:ORB224"/>
    <mergeCell ref="OKE224:OKN224"/>
    <mergeCell ref="OKO224:OKX224"/>
    <mergeCell ref="OKY224:OLH224"/>
    <mergeCell ref="OLI224:OLR224"/>
    <mergeCell ref="OLS224:OMB224"/>
    <mergeCell ref="OMC224:OML224"/>
    <mergeCell ref="OMM224:OMV224"/>
    <mergeCell ref="OMW224:ONF224"/>
    <mergeCell ref="ONG224:ONP224"/>
    <mergeCell ref="OGS224:OHB224"/>
    <mergeCell ref="OHC224:OHL224"/>
    <mergeCell ref="OHM224:OHV224"/>
    <mergeCell ref="OHW224:OIF224"/>
    <mergeCell ref="OIG224:OIP224"/>
    <mergeCell ref="OIQ224:OIZ224"/>
    <mergeCell ref="OJA224:OJJ224"/>
    <mergeCell ref="OJK224:OJT224"/>
    <mergeCell ref="OJU224:OKD224"/>
    <mergeCell ref="ODG224:ODP224"/>
    <mergeCell ref="ODQ224:ODZ224"/>
    <mergeCell ref="OEA224:OEJ224"/>
    <mergeCell ref="OEK224:OET224"/>
    <mergeCell ref="OEU224:OFD224"/>
    <mergeCell ref="OFE224:OFN224"/>
    <mergeCell ref="OFO224:OFX224"/>
    <mergeCell ref="OFY224:OGH224"/>
    <mergeCell ref="OGI224:OGR224"/>
    <mergeCell ref="NZU224:OAD224"/>
    <mergeCell ref="OAE224:OAN224"/>
    <mergeCell ref="OAO224:OAX224"/>
    <mergeCell ref="OAY224:OBH224"/>
    <mergeCell ref="OBI224:OBR224"/>
    <mergeCell ref="OBS224:OCB224"/>
    <mergeCell ref="OCC224:OCL224"/>
    <mergeCell ref="OCM224:OCV224"/>
    <mergeCell ref="OCW224:ODF224"/>
    <mergeCell ref="NWI224:NWR224"/>
    <mergeCell ref="NWS224:NXB224"/>
    <mergeCell ref="NXC224:NXL224"/>
    <mergeCell ref="NXM224:NXV224"/>
    <mergeCell ref="NXW224:NYF224"/>
    <mergeCell ref="NYG224:NYP224"/>
    <mergeCell ref="NYQ224:NYZ224"/>
    <mergeCell ref="NZA224:NZJ224"/>
    <mergeCell ref="NZK224:NZT224"/>
    <mergeCell ref="NSW224:NTF224"/>
    <mergeCell ref="NTG224:NTP224"/>
    <mergeCell ref="NTQ224:NTZ224"/>
    <mergeCell ref="NUA224:NUJ224"/>
    <mergeCell ref="NUK224:NUT224"/>
    <mergeCell ref="NUU224:NVD224"/>
    <mergeCell ref="NVE224:NVN224"/>
    <mergeCell ref="NVO224:NVX224"/>
    <mergeCell ref="NVY224:NWH224"/>
    <mergeCell ref="NPK224:NPT224"/>
    <mergeCell ref="NPU224:NQD224"/>
    <mergeCell ref="NQE224:NQN224"/>
    <mergeCell ref="NQO224:NQX224"/>
    <mergeCell ref="NQY224:NRH224"/>
    <mergeCell ref="NRI224:NRR224"/>
    <mergeCell ref="NRS224:NSB224"/>
    <mergeCell ref="NSC224:NSL224"/>
    <mergeCell ref="NSM224:NSV224"/>
    <mergeCell ref="NLY224:NMH224"/>
    <mergeCell ref="NMI224:NMR224"/>
    <mergeCell ref="NMS224:NNB224"/>
    <mergeCell ref="NNC224:NNL224"/>
    <mergeCell ref="NNM224:NNV224"/>
    <mergeCell ref="NNW224:NOF224"/>
    <mergeCell ref="NOG224:NOP224"/>
    <mergeCell ref="NOQ224:NOZ224"/>
    <mergeCell ref="NPA224:NPJ224"/>
    <mergeCell ref="NIM224:NIV224"/>
    <mergeCell ref="NIW224:NJF224"/>
    <mergeCell ref="NJG224:NJP224"/>
    <mergeCell ref="NJQ224:NJZ224"/>
    <mergeCell ref="NKA224:NKJ224"/>
    <mergeCell ref="NKK224:NKT224"/>
    <mergeCell ref="NKU224:NLD224"/>
    <mergeCell ref="NLE224:NLN224"/>
    <mergeCell ref="NLO224:NLX224"/>
    <mergeCell ref="NFA224:NFJ224"/>
    <mergeCell ref="NFK224:NFT224"/>
    <mergeCell ref="NFU224:NGD224"/>
    <mergeCell ref="NGE224:NGN224"/>
    <mergeCell ref="NGO224:NGX224"/>
    <mergeCell ref="NGY224:NHH224"/>
    <mergeCell ref="NHI224:NHR224"/>
    <mergeCell ref="NHS224:NIB224"/>
    <mergeCell ref="NIC224:NIL224"/>
    <mergeCell ref="NBO224:NBX224"/>
    <mergeCell ref="NBY224:NCH224"/>
    <mergeCell ref="NCI224:NCR224"/>
    <mergeCell ref="NCS224:NDB224"/>
    <mergeCell ref="NDC224:NDL224"/>
    <mergeCell ref="NDM224:NDV224"/>
    <mergeCell ref="NDW224:NEF224"/>
    <mergeCell ref="NEG224:NEP224"/>
    <mergeCell ref="NEQ224:NEZ224"/>
    <mergeCell ref="MYC224:MYL224"/>
    <mergeCell ref="MYM224:MYV224"/>
    <mergeCell ref="MYW224:MZF224"/>
    <mergeCell ref="MZG224:MZP224"/>
    <mergeCell ref="MZQ224:MZZ224"/>
    <mergeCell ref="NAA224:NAJ224"/>
    <mergeCell ref="NAK224:NAT224"/>
    <mergeCell ref="NAU224:NBD224"/>
    <mergeCell ref="NBE224:NBN224"/>
    <mergeCell ref="MUQ224:MUZ224"/>
    <mergeCell ref="MVA224:MVJ224"/>
    <mergeCell ref="MVK224:MVT224"/>
    <mergeCell ref="MVU224:MWD224"/>
    <mergeCell ref="MWE224:MWN224"/>
    <mergeCell ref="MWO224:MWX224"/>
    <mergeCell ref="MWY224:MXH224"/>
    <mergeCell ref="MXI224:MXR224"/>
    <mergeCell ref="MXS224:MYB224"/>
    <mergeCell ref="MRE224:MRN224"/>
    <mergeCell ref="MRO224:MRX224"/>
    <mergeCell ref="MRY224:MSH224"/>
    <mergeCell ref="MSI224:MSR224"/>
    <mergeCell ref="MSS224:MTB224"/>
    <mergeCell ref="MTC224:MTL224"/>
    <mergeCell ref="MTM224:MTV224"/>
    <mergeCell ref="MTW224:MUF224"/>
    <mergeCell ref="MUG224:MUP224"/>
    <mergeCell ref="MNS224:MOB224"/>
    <mergeCell ref="MOC224:MOL224"/>
    <mergeCell ref="MOM224:MOV224"/>
    <mergeCell ref="MOW224:MPF224"/>
    <mergeCell ref="MPG224:MPP224"/>
    <mergeCell ref="MPQ224:MPZ224"/>
    <mergeCell ref="MQA224:MQJ224"/>
    <mergeCell ref="MQK224:MQT224"/>
    <mergeCell ref="MQU224:MRD224"/>
    <mergeCell ref="MKG224:MKP224"/>
    <mergeCell ref="MKQ224:MKZ224"/>
    <mergeCell ref="MLA224:MLJ224"/>
    <mergeCell ref="MLK224:MLT224"/>
    <mergeCell ref="MLU224:MMD224"/>
    <mergeCell ref="MME224:MMN224"/>
    <mergeCell ref="MMO224:MMX224"/>
    <mergeCell ref="MMY224:MNH224"/>
    <mergeCell ref="MNI224:MNR224"/>
    <mergeCell ref="MGU224:MHD224"/>
    <mergeCell ref="MHE224:MHN224"/>
    <mergeCell ref="MHO224:MHX224"/>
    <mergeCell ref="MHY224:MIH224"/>
    <mergeCell ref="MII224:MIR224"/>
    <mergeCell ref="MIS224:MJB224"/>
    <mergeCell ref="MJC224:MJL224"/>
    <mergeCell ref="MJM224:MJV224"/>
    <mergeCell ref="MJW224:MKF224"/>
    <mergeCell ref="MDI224:MDR224"/>
    <mergeCell ref="MDS224:MEB224"/>
    <mergeCell ref="MEC224:MEL224"/>
    <mergeCell ref="MEM224:MEV224"/>
    <mergeCell ref="MEW224:MFF224"/>
    <mergeCell ref="MFG224:MFP224"/>
    <mergeCell ref="MFQ224:MFZ224"/>
    <mergeCell ref="MGA224:MGJ224"/>
    <mergeCell ref="MGK224:MGT224"/>
    <mergeCell ref="LZW224:MAF224"/>
    <mergeCell ref="MAG224:MAP224"/>
    <mergeCell ref="MAQ224:MAZ224"/>
    <mergeCell ref="MBA224:MBJ224"/>
    <mergeCell ref="MBK224:MBT224"/>
    <mergeCell ref="MBU224:MCD224"/>
    <mergeCell ref="MCE224:MCN224"/>
    <mergeCell ref="MCO224:MCX224"/>
    <mergeCell ref="MCY224:MDH224"/>
    <mergeCell ref="LWK224:LWT224"/>
    <mergeCell ref="LWU224:LXD224"/>
    <mergeCell ref="LXE224:LXN224"/>
    <mergeCell ref="LXO224:LXX224"/>
    <mergeCell ref="LXY224:LYH224"/>
    <mergeCell ref="LYI224:LYR224"/>
    <mergeCell ref="LYS224:LZB224"/>
    <mergeCell ref="LZC224:LZL224"/>
    <mergeCell ref="LZM224:LZV224"/>
    <mergeCell ref="LSY224:LTH224"/>
    <mergeCell ref="LTI224:LTR224"/>
    <mergeCell ref="LTS224:LUB224"/>
    <mergeCell ref="LUC224:LUL224"/>
    <mergeCell ref="LUM224:LUV224"/>
    <mergeCell ref="LUW224:LVF224"/>
    <mergeCell ref="LVG224:LVP224"/>
    <mergeCell ref="LVQ224:LVZ224"/>
    <mergeCell ref="LWA224:LWJ224"/>
    <mergeCell ref="LPM224:LPV224"/>
    <mergeCell ref="LPW224:LQF224"/>
    <mergeCell ref="LQG224:LQP224"/>
    <mergeCell ref="LQQ224:LQZ224"/>
    <mergeCell ref="LRA224:LRJ224"/>
    <mergeCell ref="LRK224:LRT224"/>
    <mergeCell ref="LRU224:LSD224"/>
    <mergeCell ref="LSE224:LSN224"/>
    <mergeCell ref="LSO224:LSX224"/>
    <mergeCell ref="LMA224:LMJ224"/>
    <mergeCell ref="LMK224:LMT224"/>
    <mergeCell ref="LMU224:LND224"/>
    <mergeCell ref="LNE224:LNN224"/>
    <mergeCell ref="LNO224:LNX224"/>
    <mergeCell ref="LNY224:LOH224"/>
    <mergeCell ref="LOI224:LOR224"/>
    <mergeCell ref="LOS224:LPB224"/>
    <mergeCell ref="LPC224:LPL224"/>
    <mergeCell ref="LIO224:LIX224"/>
    <mergeCell ref="LIY224:LJH224"/>
    <mergeCell ref="LJI224:LJR224"/>
    <mergeCell ref="LJS224:LKB224"/>
    <mergeCell ref="LKC224:LKL224"/>
    <mergeCell ref="LKM224:LKV224"/>
    <mergeCell ref="LKW224:LLF224"/>
    <mergeCell ref="LLG224:LLP224"/>
    <mergeCell ref="LLQ224:LLZ224"/>
    <mergeCell ref="LFC224:LFL224"/>
    <mergeCell ref="LFM224:LFV224"/>
    <mergeCell ref="LFW224:LGF224"/>
    <mergeCell ref="LGG224:LGP224"/>
    <mergeCell ref="LGQ224:LGZ224"/>
    <mergeCell ref="LHA224:LHJ224"/>
    <mergeCell ref="LHK224:LHT224"/>
    <mergeCell ref="LHU224:LID224"/>
    <mergeCell ref="LIE224:LIN224"/>
    <mergeCell ref="LBQ224:LBZ224"/>
    <mergeCell ref="LCA224:LCJ224"/>
    <mergeCell ref="LCK224:LCT224"/>
    <mergeCell ref="LCU224:LDD224"/>
    <mergeCell ref="LDE224:LDN224"/>
    <mergeCell ref="LDO224:LDX224"/>
    <mergeCell ref="LDY224:LEH224"/>
    <mergeCell ref="LEI224:LER224"/>
    <mergeCell ref="LES224:LFB224"/>
    <mergeCell ref="KYE224:KYN224"/>
    <mergeCell ref="KYO224:KYX224"/>
    <mergeCell ref="KYY224:KZH224"/>
    <mergeCell ref="KZI224:KZR224"/>
    <mergeCell ref="KZS224:LAB224"/>
    <mergeCell ref="LAC224:LAL224"/>
    <mergeCell ref="LAM224:LAV224"/>
    <mergeCell ref="LAW224:LBF224"/>
    <mergeCell ref="LBG224:LBP224"/>
    <mergeCell ref="KUS224:KVB224"/>
    <mergeCell ref="KVC224:KVL224"/>
    <mergeCell ref="KVM224:KVV224"/>
    <mergeCell ref="KVW224:KWF224"/>
    <mergeCell ref="KWG224:KWP224"/>
    <mergeCell ref="KWQ224:KWZ224"/>
    <mergeCell ref="KXA224:KXJ224"/>
    <mergeCell ref="KXK224:KXT224"/>
    <mergeCell ref="KXU224:KYD224"/>
    <mergeCell ref="KRG224:KRP224"/>
    <mergeCell ref="KRQ224:KRZ224"/>
    <mergeCell ref="KSA224:KSJ224"/>
    <mergeCell ref="KSK224:KST224"/>
    <mergeCell ref="KSU224:KTD224"/>
    <mergeCell ref="KTE224:KTN224"/>
    <mergeCell ref="KTO224:KTX224"/>
    <mergeCell ref="KTY224:KUH224"/>
    <mergeCell ref="KUI224:KUR224"/>
    <mergeCell ref="KNU224:KOD224"/>
    <mergeCell ref="KOE224:KON224"/>
    <mergeCell ref="KOO224:KOX224"/>
    <mergeCell ref="KOY224:KPH224"/>
    <mergeCell ref="KPI224:KPR224"/>
    <mergeCell ref="KPS224:KQB224"/>
    <mergeCell ref="KQC224:KQL224"/>
    <mergeCell ref="KQM224:KQV224"/>
    <mergeCell ref="KQW224:KRF224"/>
    <mergeCell ref="KKI224:KKR224"/>
    <mergeCell ref="KKS224:KLB224"/>
    <mergeCell ref="KLC224:KLL224"/>
    <mergeCell ref="KLM224:KLV224"/>
    <mergeCell ref="KLW224:KMF224"/>
    <mergeCell ref="KMG224:KMP224"/>
    <mergeCell ref="KMQ224:KMZ224"/>
    <mergeCell ref="KNA224:KNJ224"/>
    <mergeCell ref="KNK224:KNT224"/>
    <mergeCell ref="KGW224:KHF224"/>
    <mergeCell ref="KHG224:KHP224"/>
    <mergeCell ref="KHQ224:KHZ224"/>
    <mergeCell ref="KIA224:KIJ224"/>
    <mergeCell ref="KIK224:KIT224"/>
    <mergeCell ref="KIU224:KJD224"/>
    <mergeCell ref="KJE224:KJN224"/>
    <mergeCell ref="KJO224:KJX224"/>
    <mergeCell ref="KJY224:KKH224"/>
    <mergeCell ref="KDK224:KDT224"/>
    <mergeCell ref="KDU224:KED224"/>
    <mergeCell ref="KEE224:KEN224"/>
    <mergeCell ref="KEO224:KEX224"/>
    <mergeCell ref="KEY224:KFH224"/>
    <mergeCell ref="KFI224:KFR224"/>
    <mergeCell ref="KFS224:KGB224"/>
    <mergeCell ref="KGC224:KGL224"/>
    <mergeCell ref="KGM224:KGV224"/>
    <mergeCell ref="JZY224:KAH224"/>
    <mergeCell ref="KAI224:KAR224"/>
    <mergeCell ref="KAS224:KBB224"/>
    <mergeCell ref="KBC224:KBL224"/>
    <mergeCell ref="KBM224:KBV224"/>
    <mergeCell ref="KBW224:KCF224"/>
    <mergeCell ref="KCG224:KCP224"/>
    <mergeCell ref="KCQ224:KCZ224"/>
    <mergeCell ref="KDA224:KDJ224"/>
    <mergeCell ref="JWM224:JWV224"/>
    <mergeCell ref="JWW224:JXF224"/>
    <mergeCell ref="JXG224:JXP224"/>
    <mergeCell ref="JXQ224:JXZ224"/>
    <mergeCell ref="JYA224:JYJ224"/>
    <mergeCell ref="JYK224:JYT224"/>
    <mergeCell ref="JYU224:JZD224"/>
    <mergeCell ref="JZE224:JZN224"/>
    <mergeCell ref="JZO224:JZX224"/>
    <mergeCell ref="JTA224:JTJ224"/>
    <mergeCell ref="JTK224:JTT224"/>
    <mergeCell ref="JTU224:JUD224"/>
    <mergeCell ref="JUE224:JUN224"/>
    <mergeCell ref="JUO224:JUX224"/>
    <mergeCell ref="JUY224:JVH224"/>
    <mergeCell ref="JVI224:JVR224"/>
    <mergeCell ref="JVS224:JWB224"/>
    <mergeCell ref="JWC224:JWL224"/>
    <mergeCell ref="JPO224:JPX224"/>
    <mergeCell ref="JPY224:JQH224"/>
    <mergeCell ref="JQI224:JQR224"/>
    <mergeCell ref="JQS224:JRB224"/>
    <mergeCell ref="JRC224:JRL224"/>
    <mergeCell ref="JRM224:JRV224"/>
    <mergeCell ref="JRW224:JSF224"/>
    <mergeCell ref="JSG224:JSP224"/>
    <mergeCell ref="JSQ224:JSZ224"/>
    <mergeCell ref="JMC224:JML224"/>
    <mergeCell ref="JMM224:JMV224"/>
    <mergeCell ref="JMW224:JNF224"/>
    <mergeCell ref="JNG224:JNP224"/>
    <mergeCell ref="JNQ224:JNZ224"/>
    <mergeCell ref="JOA224:JOJ224"/>
    <mergeCell ref="JOK224:JOT224"/>
    <mergeCell ref="JOU224:JPD224"/>
    <mergeCell ref="JPE224:JPN224"/>
    <mergeCell ref="JIQ224:JIZ224"/>
    <mergeCell ref="JJA224:JJJ224"/>
    <mergeCell ref="JJK224:JJT224"/>
    <mergeCell ref="JJU224:JKD224"/>
    <mergeCell ref="JKE224:JKN224"/>
    <mergeCell ref="JKO224:JKX224"/>
    <mergeCell ref="JKY224:JLH224"/>
    <mergeCell ref="JLI224:JLR224"/>
    <mergeCell ref="JLS224:JMB224"/>
    <mergeCell ref="JFE224:JFN224"/>
    <mergeCell ref="JFO224:JFX224"/>
    <mergeCell ref="JFY224:JGH224"/>
    <mergeCell ref="JGI224:JGR224"/>
    <mergeCell ref="JGS224:JHB224"/>
    <mergeCell ref="JHC224:JHL224"/>
    <mergeCell ref="JHM224:JHV224"/>
    <mergeCell ref="JHW224:JIF224"/>
    <mergeCell ref="JIG224:JIP224"/>
    <mergeCell ref="JBS224:JCB224"/>
    <mergeCell ref="JCC224:JCL224"/>
    <mergeCell ref="JCM224:JCV224"/>
    <mergeCell ref="JCW224:JDF224"/>
    <mergeCell ref="JDG224:JDP224"/>
    <mergeCell ref="JDQ224:JDZ224"/>
    <mergeCell ref="JEA224:JEJ224"/>
    <mergeCell ref="JEK224:JET224"/>
    <mergeCell ref="JEU224:JFD224"/>
    <mergeCell ref="IYG224:IYP224"/>
    <mergeCell ref="IYQ224:IYZ224"/>
    <mergeCell ref="IZA224:IZJ224"/>
    <mergeCell ref="IZK224:IZT224"/>
    <mergeCell ref="IZU224:JAD224"/>
    <mergeCell ref="JAE224:JAN224"/>
    <mergeCell ref="JAO224:JAX224"/>
    <mergeCell ref="JAY224:JBH224"/>
    <mergeCell ref="JBI224:JBR224"/>
    <mergeCell ref="IUU224:IVD224"/>
    <mergeCell ref="IVE224:IVN224"/>
    <mergeCell ref="IVO224:IVX224"/>
    <mergeCell ref="IVY224:IWH224"/>
    <mergeCell ref="IWI224:IWR224"/>
    <mergeCell ref="IWS224:IXB224"/>
    <mergeCell ref="IXC224:IXL224"/>
    <mergeCell ref="IXM224:IXV224"/>
    <mergeCell ref="IXW224:IYF224"/>
    <mergeCell ref="IRI224:IRR224"/>
    <mergeCell ref="IRS224:ISB224"/>
    <mergeCell ref="ISC224:ISL224"/>
    <mergeCell ref="ISM224:ISV224"/>
    <mergeCell ref="ISW224:ITF224"/>
    <mergeCell ref="ITG224:ITP224"/>
    <mergeCell ref="ITQ224:ITZ224"/>
    <mergeCell ref="IUA224:IUJ224"/>
    <mergeCell ref="IUK224:IUT224"/>
    <mergeCell ref="INW224:IOF224"/>
    <mergeCell ref="IOG224:IOP224"/>
    <mergeCell ref="IOQ224:IOZ224"/>
    <mergeCell ref="IPA224:IPJ224"/>
    <mergeCell ref="IPK224:IPT224"/>
    <mergeCell ref="IPU224:IQD224"/>
    <mergeCell ref="IQE224:IQN224"/>
    <mergeCell ref="IQO224:IQX224"/>
    <mergeCell ref="IQY224:IRH224"/>
    <mergeCell ref="IKK224:IKT224"/>
    <mergeCell ref="IKU224:ILD224"/>
    <mergeCell ref="ILE224:ILN224"/>
    <mergeCell ref="ILO224:ILX224"/>
    <mergeCell ref="ILY224:IMH224"/>
    <mergeCell ref="IMI224:IMR224"/>
    <mergeCell ref="IMS224:INB224"/>
    <mergeCell ref="INC224:INL224"/>
    <mergeCell ref="INM224:INV224"/>
    <mergeCell ref="IGY224:IHH224"/>
    <mergeCell ref="IHI224:IHR224"/>
    <mergeCell ref="IHS224:IIB224"/>
    <mergeCell ref="IIC224:IIL224"/>
    <mergeCell ref="IIM224:IIV224"/>
    <mergeCell ref="IIW224:IJF224"/>
    <mergeCell ref="IJG224:IJP224"/>
    <mergeCell ref="IJQ224:IJZ224"/>
    <mergeCell ref="IKA224:IKJ224"/>
    <mergeCell ref="IDM224:IDV224"/>
    <mergeCell ref="IDW224:IEF224"/>
    <mergeCell ref="IEG224:IEP224"/>
    <mergeCell ref="IEQ224:IEZ224"/>
    <mergeCell ref="IFA224:IFJ224"/>
    <mergeCell ref="IFK224:IFT224"/>
    <mergeCell ref="IFU224:IGD224"/>
    <mergeCell ref="IGE224:IGN224"/>
    <mergeCell ref="IGO224:IGX224"/>
    <mergeCell ref="IAA224:IAJ224"/>
    <mergeCell ref="IAK224:IAT224"/>
    <mergeCell ref="IAU224:IBD224"/>
    <mergeCell ref="IBE224:IBN224"/>
    <mergeCell ref="IBO224:IBX224"/>
    <mergeCell ref="IBY224:ICH224"/>
    <mergeCell ref="ICI224:ICR224"/>
    <mergeCell ref="ICS224:IDB224"/>
    <mergeCell ref="IDC224:IDL224"/>
    <mergeCell ref="HWO224:HWX224"/>
    <mergeCell ref="HWY224:HXH224"/>
    <mergeCell ref="HXI224:HXR224"/>
    <mergeCell ref="HXS224:HYB224"/>
    <mergeCell ref="HYC224:HYL224"/>
    <mergeCell ref="HYM224:HYV224"/>
    <mergeCell ref="HYW224:HZF224"/>
    <mergeCell ref="HZG224:HZP224"/>
    <mergeCell ref="HZQ224:HZZ224"/>
    <mergeCell ref="HTC224:HTL224"/>
    <mergeCell ref="HTM224:HTV224"/>
    <mergeCell ref="HTW224:HUF224"/>
    <mergeCell ref="HUG224:HUP224"/>
    <mergeCell ref="HUQ224:HUZ224"/>
    <mergeCell ref="HVA224:HVJ224"/>
    <mergeCell ref="HVK224:HVT224"/>
    <mergeCell ref="HVU224:HWD224"/>
    <mergeCell ref="HWE224:HWN224"/>
    <mergeCell ref="HPQ224:HPZ224"/>
    <mergeCell ref="HQA224:HQJ224"/>
    <mergeCell ref="HQK224:HQT224"/>
    <mergeCell ref="HQU224:HRD224"/>
    <mergeCell ref="HRE224:HRN224"/>
    <mergeCell ref="HRO224:HRX224"/>
    <mergeCell ref="HRY224:HSH224"/>
    <mergeCell ref="HSI224:HSR224"/>
    <mergeCell ref="HSS224:HTB224"/>
    <mergeCell ref="HME224:HMN224"/>
    <mergeCell ref="HMO224:HMX224"/>
    <mergeCell ref="HMY224:HNH224"/>
    <mergeCell ref="HNI224:HNR224"/>
    <mergeCell ref="HNS224:HOB224"/>
    <mergeCell ref="HOC224:HOL224"/>
    <mergeCell ref="HOM224:HOV224"/>
    <mergeCell ref="HOW224:HPF224"/>
    <mergeCell ref="HPG224:HPP224"/>
    <mergeCell ref="HIS224:HJB224"/>
    <mergeCell ref="HJC224:HJL224"/>
    <mergeCell ref="HJM224:HJV224"/>
    <mergeCell ref="HJW224:HKF224"/>
    <mergeCell ref="HKG224:HKP224"/>
    <mergeCell ref="HKQ224:HKZ224"/>
    <mergeCell ref="HLA224:HLJ224"/>
    <mergeCell ref="HLK224:HLT224"/>
    <mergeCell ref="HLU224:HMD224"/>
    <mergeCell ref="HFG224:HFP224"/>
    <mergeCell ref="HFQ224:HFZ224"/>
    <mergeCell ref="HGA224:HGJ224"/>
    <mergeCell ref="HGK224:HGT224"/>
    <mergeCell ref="HGU224:HHD224"/>
    <mergeCell ref="HHE224:HHN224"/>
    <mergeCell ref="HHO224:HHX224"/>
    <mergeCell ref="HHY224:HIH224"/>
    <mergeCell ref="HII224:HIR224"/>
    <mergeCell ref="HBU224:HCD224"/>
    <mergeCell ref="HCE224:HCN224"/>
    <mergeCell ref="HCO224:HCX224"/>
    <mergeCell ref="HCY224:HDH224"/>
    <mergeCell ref="HDI224:HDR224"/>
    <mergeCell ref="HDS224:HEB224"/>
    <mergeCell ref="HEC224:HEL224"/>
    <mergeCell ref="HEM224:HEV224"/>
    <mergeCell ref="HEW224:HFF224"/>
    <mergeCell ref="GYI224:GYR224"/>
    <mergeCell ref="GYS224:GZB224"/>
    <mergeCell ref="GZC224:GZL224"/>
    <mergeCell ref="GZM224:GZV224"/>
    <mergeCell ref="GZW224:HAF224"/>
    <mergeCell ref="HAG224:HAP224"/>
    <mergeCell ref="HAQ224:HAZ224"/>
    <mergeCell ref="HBA224:HBJ224"/>
    <mergeCell ref="HBK224:HBT224"/>
    <mergeCell ref="GUW224:GVF224"/>
    <mergeCell ref="GVG224:GVP224"/>
    <mergeCell ref="GVQ224:GVZ224"/>
    <mergeCell ref="GWA224:GWJ224"/>
    <mergeCell ref="GWK224:GWT224"/>
    <mergeCell ref="GWU224:GXD224"/>
    <mergeCell ref="GXE224:GXN224"/>
    <mergeCell ref="GXO224:GXX224"/>
    <mergeCell ref="GXY224:GYH224"/>
    <mergeCell ref="GRK224:GRT224"/>
    <mergeCell ref="GRU224:GSD224"/>
    <mergeCell ref="GSE224:GSN224"/>
    <mergeCell ref="GSO224:GSX224"/>
    <mergeCell ref="GSY224:GTH224"/>
    <mergeCell ref="GTI224:GTR224"/>
    <mergeCell ref="GTS224:GUB224"/>
    <mergeCell ref="GUC224:GUL224"/>
    <mergeCell ref="GUM224:GUV224"/>
    <mergeCell ref="GNY224:GOH224"/>
    <mergeCell ref="GOI224:GOR224"/>
    <mergeCell ref="GOS224:GPB224"/>
    <mergeCell ref="GPC224:GPL224"/>
    <mergeCell ref="GPM224:GPV224"/>
    <mergeCell ref="GPW224:GQF224"/>
    <mergeCell ref="GQG224:GQP224"/>
    <mergeCell ref="GQQ224:GQZ224"/>
    <mergeCell ref="GRA224:GRJ224"/>
    <mergeCell ref="GKM224:GKV224"/>
    <mergeCell ref="GKW224:GLF224"/>
    <mergeCell ref="GLG224:GLP224"/>
    <mergeCell ref="GLQ224:GLZ224"/>
    <mergeCell ref="GMA224:GMJ224"/>
    <mergeCell ref="GMK224:GMT224"/>
    <mergeCell ref="GMU224:GND224"/>
    <mergeCell ref="GNE224:GNN224"/>
    <mergeCell ref="GNO224:GNX224"/>
    <mergeCell ref="GHA224:GHJ224"/>
    <mergeCell ref="GHK224:GHT224"/>
    <mergeCell ref="GHU224:GID224"/>
    <mergeCell ref="GIE224:GIN224"/>
    <mergeCell ref="GIO224:GIX224"/>
    <mergeCell ref="GIY224:GJH224"/>
    <mergeCell ref="GJI224:GJR224"/>
    <mergeCell ref="GJS224:GKB224"/>
    <mergeCell ref="GKC224:GKL224"/>
    <mergeCell ref="GDO224:GDX224"/>
    <mergeCell ref="GDY224:GEH224"/>
    <mergeCell ref="GEI224:GER224"/>
    <mergeCell ref="GES224:GFB224"/>
    <mergeCell ref="GFC224:GFL224"/>
    <mergeCell ref="GFM224:GFV224"/>
    <mergeCell ref="GFW224:GGF224"/>
    <mergeCell ref="GGG224:GGP224"/>
    <mergeCell ref="GGQ224:GGZ224"/>
    <mergeCell ref="GAC224:GAL224"/>
    <mergeCell ref="GAM224:GAV224"/>
    <mergeCell ref="GAW224:GBF224"/>
    <mergeCell ref="GBG224:GBP224"/>
    <mergeCell ref="GBQ224:GBZ224"/>
    <mergeCell ref="GCA224:GCJ224"/>
    <mergeCell ref="GCK224:GCT224"/>
    <mergeCell ref="GCU224:GDD224"/>
    <mergeCell ref="GDE224:GDN224"/>
    <mergeCell ref="FWQ224:FWZ224"/>
    <mergeCell ref="FXA224:FXJ224"/>
    <mergeCell ref="FXK224:FXT224"/>
    <mergeCell ref="FXU224:FYD224"/>
    <mergeCell ref="FYE224:FYN224"/>
    <mergeCell ref="FYO224:FYX224"/>
    <mergeCell ref="FYY224:FZH224"/>
    <mergeCell ref="FZI224:FZR224"/>
    <mergeCell ref="FZS224:GAB224"/>
    <mergeCell ref="FTE224:FTN224"/>
    <mergeCell ref="FTO224:FTX224"/>
    <mergeCell ref="FTY224:FUH224"/>
    <mergeCell ref="FUI224:FUR224"/>
    <mergeCell ref="FUS224:FVB224"/>
    <mergeCell ref="FVC224:FVL224"/>
    <mergeCell ref="FVM224:FVV224"/>
    <mergeCell ref="FVW224:FWF224"/>
    <mergeCell ref="FWG224:FWP224"/>
    <mergeCell ref="FPS224:FQB224"/>
    <mergeCell ref="FQC224:FQL224"/>
    <mergeCell ref="FQM224:FQV224"/>
    <mergeCell ref="FQW224:FRF224"/>
    <mergeCell ref="FRG224:FRP224"/>
    <mergeCell ref="FRQ224:FRZ224"/>
    <mergeCell ref="FSA224:FSJ224"/>
    <mergeCell ref="FSK224:FST224"/>
    <mergeCell ref="FSU224:FTD224"/>
    <mergeCell ref="FMG224:FMP224"/>
    <mergeCell ref="FMQ224:FMZ224"/>
    <mergeCell ref="FNA224:FNJ224"/>
    <mergeCell ref="FNK224:FNT224"/>
    <mergeCell ref="FNU224:FOD224"/>
    <mergeCell ref="FOE224:FON224"/>
    <mergeCell ref="FOO224:FOX224"/>
    <mergeCell ref="FOY224:FPH224"/>
    <mergeCell ref="FPI224:FPR224"/>
    <mergeCell ref="FIU224:FJD224"/>
    <mergeCell ref="FJE224:FJN224"/>
    <mergeCell ref="FJO224:FJX224"/>
    <mergeCell ref="FJY224:FKH224"/>
    <mergeCell ref="FKI224:FKR224"/>
    <mergeCell ref="FKS224:FLB224"/>
    <mergeCell ref="FLC224:FLL224"/>
    <mergeCell ref="FLM224:FLV224"/>
    <mergeCell ref="FLW224:FMF224"/>
    <mergeCell ref="FFI224:FFR224"/>
    <mergeCell ref="FFS224:FGB224"/>
    <mergeCell ref="FGC224:FGL224"/>
    <mergeCell ref="FGM224:FGV224"/>
    <mergeCell ref="FGW224:FHF224"/>
    <mergeCell ref="FHG224:FHP224"/>
    <mergeCell ref="FHQ224:FHZ224"/>
    <mergeCell ref="FIA224:FIJ224"/>
    <mergeCell ref="FIK224:FIT224"/>
    <mergeCell ref="FBW224:FCF224"/>
    <mergeCell ref="FCG224:FCP224"/>
    <mergeCell ref="FCQ224:FCZ224"/>
    <mergeCell ref="FDA224:FDJ224"/>
    <mergeCell ref="FDK224:FDT224"/>
    <mergeCell ref="FDU224:FED224"/>
    <mergeCell ref="FEE224:FEN224"/>
    <mergeCell ref="FEO224:FEX224"/>
    <mergeCell ref="FEY224:FFH224"/>
    <mergeCell ref="EYK224:EYT224"/>
    <mergeCell ref="EYU224:EZD224"/>
    <mergeCell ref="EZE224:EZN224"/>
    <mergeCell ref="EZO224:EZX224"/>
    <mergeCell ref="EZY224:FAH224"/>
    <mergeCell ref="FAI224:FAR224"/>
    <mergeCell ref="FAS224:FBB224"/>
    <mergeCell ref="FBC224:FBL224"/>
    <mergeCell ref="FBM224:FBV224"/>
    <mergeCell ref="EUY224:EVH224"/>
    <mergeCell ref="EVI224:EVR224"/>
    <mergeCell ref="EVS224:EWB224"/>
    <mergeCell ref="EWC224:EWL224"/>
    <mergeCell ref="EWM224:EWV224"/>
    <mergeCell ref="EWW224:EXF224"/>
    <mergeCell ref="EXG224:EXP224"/>
    <mergeCell ref="EXQ224:EXZ224"/>
    <mergeCell ref="EYA224:EYJ224"/>
    <mergeCell ref="ERM224:ERV224"/>
    <mergeCell ref="ERW224:ESF224"/>
    <mergeCell ref="ESG224:ESP224"/>
    <mergeCell ref="ESQ224:ESZ224"/>
    <mergeCell ref="ETA224:ETJ224"/>
    <mergeCell ref="ETK224:ETT224"/>
    <mergeCell ref="ETU224:EUD224"/>
    <mergeCell ref="EUE224:EUN224"/>
    <mergeCell ref="EUO224:EUX224"/>
    <mergeCell ref="EOA224:EOJ224"/>
    <mergeCell ref="EOK224:EOT224"/>
    <mergeCell ref="EOU224:EPD224"/>
    <mergeCell ref="EPE224:EPN224"/>
    <mergeCell ref="EPO224:EPX224"/>
    <mergeCell ref="EPY224:EQH224"/>
    <mergeCell ref="EQI224:EQR224"/>
    <mergeCell ref="EQS224:ERB224"/>
    <mergeCell ref="ERC224:ERL224"/>
    <mergeCell ref="EKO224:EKX224"/>
    <mergeCell ref="EKY224:ELH224"/>
    <mergeCell ref="ELI224:ELR224"/>
    <mergeCell ref="ELS224:EMB224"/>
    <mergeCell ref="EMC224:EML224"/>
    <mergeCell ref="EMM224:EMV224"/>
    <mergeCell ref="EMW224:ENF224"/>
    <mergeCell ref="ENG224:ENP224"/>
    <mergeCell ref="ENQ224:ENZ224"/>
    <mergeCell ref="EHC224:EHL224"/>
    <mergeCell ref="EHM224:EHV224"/>
    <mergeCell ref="EHW224:EIF224"/>
    <mergeCell ref="EIG224:EIP224"/>
    <mergeCell ref="EIQ224:EIZ224"/>
    <mergeCell ref="EJA224:EJJ224"/>
    <mergeCell ref="EJK224:EJT224"/>
    <mergeCell ref="EJU224:EKD224"/>
    <mergeCell ref="EKE224:EKN224"/>
    <mergeCell ref="EDQ224:EDZ224"/>
    <mergeCell ref="EEA224:EEJ224"/>
    <mergeCell ref="EEK224:EET224"/>
    <mergeCell ref="EEU224:EFD224"/>
    <mergeCell ref="EFE224:EFN224"/>
    <mergeCell ref="EFO224:EFX224"/>
    <mergeCell ref="EFY224:EGH224"/>
    <mergeCell ref="EGI224:EGR224"/>
    <mergeCell ref="EGS224:EHB224"/>
    <mergeCell ref="EAE224:EAN224"/>
    <mergeCell ref="EAO224:EAX224"/>
    <mergeCell ref="EAY224:EBH224"/>
    <mergeCell ref="EBI224:EBR224"/>
    <mergeCell ref="EBS224:ECB224"/>
    <mergeCell ref="ECC224:ECL224"/>
    <mergeCell ref="ECM224:ECV224"/>
    <mergeCell ref="ECW224:EDF224"/>
    <mergeCell ref="EDG224:EDP224"/>
    <mergeCell ref="DWS224:DXB224"/>
    <mergeCell ref="DXC224:DXL224"/>
    <mergeCell ref="DXM224:DXV224"/>
    <mergeCell ref="DXW224:DYF224"/>
    <mergeCell ref="DYG224:DYP224"/>
    <mergeCell ref="DYQ224:DYZ224"/>
    <mergeCell ref="DZA224:DZJ224"/>
    <mergeCell ref="DZK224:DZT224"/>
    <mergeCell ref="DZU224:EAD224"/>
    <mergeCell ref="DTG224:DTP224"/>
    <mergeCell ref="DTQ224:DTZ224"/>
    <mergeCell ref="DUA224:DUJ224"/>
    <mergeCell ref="DUK224:DUT224"/>
    <mergeCell ref="DUU224:DVD224"/>
    <mergeCell ref="DVE224:DVN224"/>
    <mergeCell ref="DVO224:DVX224"/>
    <mergeCell ref="DVY224:DWH224"/>
    <mergeCell ref="DWI224:DWR224"/>
    <mergeCell ref="DPU224:DQD224"/>
    <mergeCell ref="DQE224:DQN224"/>
    <mergeCell ref="DQO224:DQX224"/>
    <mergeCell ref="DQY224:DRH224"/>
    <mergeCell ref="DRI224:DRR224"/>
    <mergeCell ref="DRS224:DSB224"/>
    <mergeCell ref="DSC224:DSL224"/>
    <mergeCell ref="DSM224:DSV224"/>
    <mergeCell ref="DSW224:DTF224"/>
    <mergeCell ref="DMI224:DMR224"/>
    <mergeCell ref="DMS224:DNB224"/>
    <mergeCell ref="DNC224:DNL224"/>
    <mergeCell ref="DNM224:DNV224"/>
    <mergeCell ref="DNW224:DOF224"/>
    <mergeCell ref="DOG224:DOP224"/>
    <mergeCell ref="DOQ224:DOZ224"/>
    <mergeCell ref="DPA224:DPJ224"/>
    <mergeCell ref="DPK224:DPT224"/>
    <mergeCell ref="DIW224:DJF224"/>
    <mergeCell ref="DJG224:DJP224"/>
    <mergeCell ref="DJQ224:DJZ224"/>
    <mergeCell ref="DKA224:DKJ224"/>
    <mergeCell ref="DKK224:DKT224"/>
    <mergeCell ref="DKU224:DLD224"/>
    <mergeCell ref="DLE224:DLN224"/>
    <mergeCell ref="DLO224:DLX224"/>
    <mergeCell ref="DLY224:DMH224"/>
    <mergeCell ref="DFK224:DFT224"/>
    <mergeCell ref="DFU224:DGD224"/>
    <mergeCell ref="DGE224:DGN224"/>
    <mergeCell ref="DGO224:DGX224"/>
    <mergeCell ref="DGY224:DHH224"/>
    <mergeCell ref="DHI224:DHR224"/>
    <mergeCell ref="DHS224:DIB224"/>
    <mergeCell ref="DIC224:DIL224"/>
    <mergeCell ref="DIM224:DIV224"/>
    <mergeCell ref="DBY224:DCH224"/>
    <mergeCell ref="DCI224:DCR224"/>
    <mergeCell ref="DCS224:DDB224"/>
    <mergeCell ref="DDC224:DDL224"/>
    <mergeCell ref="DDM224:DDV224"/>
    <mergeCell ref="DDW224:DEF224"/>
    <mergeCell ref="DEG224:DEP224"/>
    <mergeCell ref="DEQ224:DEZ224"/>
    <mergeCell ref="DFA224:DFJ224"/>
    <mergeCell ref="CYM224:CYV224"/>
    <mergeCell ref="CYW224:CZF224"/>
    <mergeCell ref="CZG224:CZP224"/>
    <mergeCell ref="CZQ224:CZZ224"/>
    <mergeCell ref="DAA224:DAJ224"/>
    <mergeCell ref="DAK224:DAT224"/>
    <mergeCell ref="DAU224:DBD224"/>
    <mergeCell ref="DBE224:DBN224"/>
    <mergeCell ref="DBO224:DBX224"/>
    <mergeCell ref="CVA224:CVJ224"/>
    <mergeCell ref="CVK224:CVT224"/>
    <mergeCell ref="CVU224:CWD224"/>
    <mergeCell ref="CWE224:CWN224"/>
    <mergeCell ref="CWO224:CWX224"/>
    <mergeCell ref="CWY224:CXH224"/>
    <mergeCell ref="CXI224:CXR224"/>
    <mergeCell ref="CXS224:CYB224"/>
    <mergeCell ref="CYC224:CYL224"/>
    <mergeCell ref="CRO224:CRX224"/>
    <mergeCell ref="CRY224:CSH224"/>
    <mergeCell ref="CSI224:CSR224"/>
    <mergeCell ref="CSS224:CTB224"/>
    <mergeCell ref="CTC224:CTL224"/>
    <mergeCell ref="CTM224:CTV224"/>
    <mergeCell ref="CTW224:CUF224"/>
    <mergeCell ref="CUG224:CUP224"/>
    <mergeCell ref="CUQ224:CUZ224"/>
    <mergeCell ref="COC224:COL224"/>
    <mergeCell ref="COM224:COV224"/>
    <mergeCell ref="COW224:CPF224"/>
    <mergeCell ref="CPG224:CPP224"/>
    <mergeCell ref="CPQ224:CPZ224"/>
    <mergeCell ref="CQA224:CQJ224"/>
    <mergeCell ref="CQK224:CQT224"/>
    <mergeCell ref="CQU224:CRD224"/>
    <mergeCell ref="CRE224:CRN224"/>
    <mergeCell ref="CKQ224:CKZ224"/>
    <mergeCell ref="CLA224:CLJ224"/>
    <mergeCell ref="CLK224:CLT224"/>
    <mergeCell ref="CLU224:CMD224"/>
    <mergeCell ref="CME224:CMN224"/>
    <mergeCell ref="CMO224:CMX224"/>
    <mergeCell ref="CMY224:CNH224"/>
    <mergeCell ref="CNI224:CNR224"/>
    <mergeCell ref="CNS224:COB224"/>
    <mergeCell ref="CHE224:CHN224"/>
    <mergeCell ref="CHO224:CHX224"/>
    <mergeCell ref="CHY224:CIH224"/>
    <mergeCell ref="CII224:CIR224"/>
    <mergeCell ref="CIS224:CJB224"/>
    <mergeCell ref="CJC224:CJL224"/>
    <mergeCell ref="CJM224:CJV224"/>
    <mergeCell ref="CJW224:CKF224"/>
    <mergeCell ref="CKG224:CKP224"/>
    <mergeCell ref="CDS224:CEB224"/>
    <mergeCell ref="CEC224:CEL224"/>
    <mergeCell ref="CEM224:CEV224"/>
    <mergeCell ref="CEW224:CFF224"/>
    <mergeCell ref="CFG224:CFP224"/>
    <mergeCell ref="CFQ224:CFZ224"/>
    <mergeCell ref="CGA224:CGJ224"/>
    <mergeCell ref="CGK224:CGT224"/>
    <mergeCell ref="CGU224:CHD224"/>
    <mergeCell ref="CAG224:CAP224"/>
    <mergeCell ref="CAQ224:CAZ224"/>
    <mergeCell ref="CBA224:CBJ224"/>
    <mergeCell ref="CBK224:CBT224"/>
    <mergeCell ref="CBU224:CCD224"/>
    <mergeCell ref="CCE224:CCN224"/>
    <mergeCell ref="CCO224:CCX224"/>
    <mergeCell ref="CCY224:CDH224"/>
    <mergeCell ref="CDI224:CDR224"/>
    <mergeCell ref="BWU224:BXD224"/>
    <mergeCell ref="BXE224:BXN224"/>
    <mergeCell ref="BXO224:BXX224"/>
    <mergeCell ref="BXY224:BYH224"/>
    <mergeCell ref="BYI224:BYR224"/>
    <mergeCell ref="BYS224:BZB224"/>
    <mergeCell ref="BZC224:BZL224"/>
    <mergeCell ref="BZM224:BZV224"/>
    <mergeCell ref="BZW224:CAF224"/>
    <mergeCell ref="BTI224:BTR224"/>
    <mergeCell ref="BTS224:BUB224"/>
    <mergeCell ref="BUC224:BUL224"/>
    <mergeCell ref="BUM224:BUV224"/>
    <mergeCell ref="BUW224:BVF224"/>
    <mergeCell ref="BVG224:BVP224"/>
    <mergeCell ref="BVQ224:BVZ224"/>
    <mergeCell ref="BWA224:BWJ224"/>
    <mergeCell ref="BWK224:BWT224"/>
    <mergeCell ref="BPW224:BQF224"/>
    <mergeCell ref="BQG224:BQP224"/>
    <mergeCell ref="BQQ224:BQZ224"/>
    <mergeCell ref="BRA224:BRJ224"/>
    <mergeCell ref="BRK224:BRT224"/>
    <mergeCell ref="BRU224:BSD224"/>
    <mergeCell ref="BSE224:BSN224"/>
    <mergeCell ref="BSO224:BSX224"/>
    <mergeCell ref="BSY224:BTH224"/>
    <mergeCell ref="BMK224:BMT224"/>
    <mergeCell ref="BMU224:BND224"/>
    <mergeCell ref="BNE224:BNN224"/>
    <mergeCell ref="BNO224:BNX224"/>
    <mergeCell ref="BNY224:BOH224"/>
    <mergeCell ref="BOI224:BOR224"/>
    <mergeCell ref="BOS224:BPB224"/>
    <mergeCell ref="BPC224:BPL224"/>
    <mergeCell ref="BPM224:BPV224"/>
    <mergeCell ref="BIY224:BJH224"/>
    <mergeCell ref="BJI224:BJR224"/>
    <mergeCell ref="BJS224:BKB224"/>
    <mergeCell ref="BKC224:BKL224"/>
    <mergeCell ref="BKM224:BKV224"/>
    <mergeCell ref="BKW224:BLF224"/>
    <mergeCell ref="BLG224:BLP224"/>
    <mergeCell ref="BLQ224:BLZ224"/>
    <mergeCell ref="BMA224:BMJ224"/>
    <mergeCell ref="BFM224:BFV224"/>
    <mergeCell ref="BFW224:BGF224"/>
    <mergeCell ref="BGG224:BGP224"/>
    <mergeCell ref="BGQ224:BGZ224"/>
    <mergeCell ref="BHA224:BHJ224"/>
    <mergeCell ref="BHK224:BHT224"/>
    <mergeCell ref="BHU224:BID224"/>
    <mergeCell ref="BIE224:BIN224"/>
    <mergeCell ref="BIO224:BIX224"/>
    <mergeCell ref="BCA224:BCJ224"/>
    <mergeCell ref="BCK224:BCT224"/>
    <mergeCell ref="BCU224:BDD224"/>
    <mergeCell ref="BDE224:BDN224"/>
    <mergeCell ref="BDO224:BDX224"/>
    <mergeCell ref="BDY224:BEH224"/>
    <mergeCell ref="BEI224:BER224"/>
    <mergeCell ref="BES224:BFB224"/>
    <mergeCell ref="BFC224:BFL224"/>
    <mergeCell ref="AYO224:AYX224"/>
    <mergeCell ref="AYY224:AZH224"/>
    <mergeCell ref="AZI224:AZR224"/>
    <mergeCell ref="AZS224:BAB224"/>
    <mergeCell ref="BAC224:BAL224"/>
    <mergeCell ref="BAM224:BAV224"/>
    <mergeCell ref="BAW224:BBF224"/>
    <mergeCell ref="BBG224:BBP224"/>
    <mergeCell ref="BBQ224:BBZ224"/>
    <mergeCell ref="AVC224:AVL224"/>
    <mergeCell ref="AVM224:AVV224"/>
    <mergeCell ref="AVW224:AWF224"/>
    <mergeCell ref="AWG224:AWP224"/>
    <mergeCell ref="AWQ224:AWZ224"/>
    <mergeCell ref="AXA224:AXJ224"/>
    <mergeCell ref="AXK224:AXT224"/>
    <mergeCell ref="AXU224:AYD224"/>
    <mergeCell ref="AYE224:AYN224"/>
    <mergeCell ref="ARQ224:ARZ224"/>
    <mergeCell ref="ASA224:ASJ224"/>
    <mergeCell ref="ASK224:AST224"/>
    <mergeCell ref="ASU224:ATD224"/>
    <mergeCell ref="ATE224:ATN224"/>
    <mergeCell ref="ATO224:ATX224"/>
    <mergeCell ref="ATY224:AUH224"/>
    <mergeCell ref="AUI224:AUR224"/>
    <mergeCell ref="AUS224:AVB224"/>
    <mergeCell ref="AOE224:AON224"/>
    <mergeCell ref="AOO224:AOX224"/>
    <mergeCell ref="AOY224:APH224"/>
    <mergeCell ref="API224:APR224"/>
    <mergeCell ref="APS224:AQB224"/>
    <mergeCell ref="AQC224:AQL224"/>
    <mergeCell ref="AQM224:AQV224"/>
    <mergeCell ref="AQW224:ARF224"/>
    <mergeCell ref="ARG224:ARP224"/>
    <mergeCell ref="AKS224:ALB224"/>
    <mergeCell ref="ALC224:ALL224"/>
    <mergeCell ref="ALM224:ALV224"/>
    <mergeCell ref="ALW224:AMF224"/>
    <mergeCell ref="AMG224:AMP224"/>
    <mergeCell ref="AMQ224:AMZ224"/>
    <mergeCell ref="ANA224:ANJ224"/>
    <mergeCell ref="ANK224:ANT224"/>
    <mergeCell ref="ANU224:AOD224"/>
    <mergeCell ref="AHG224:AHP224"/>
    <mergeCell ref="AHQ224:AHZ224"/>
    <mergeCell ref="AIA224:AIJ224"/>
    <mergeCell ref="AIK224:AIT224"/>
    <mergeCell ref="AIU224:AJD224"/>
    <mergeCell ref="AJE224:AJN224"/>
    <mergeCell ref="AJO224:AJX224"/>
    <mergeCell ref="AJY224:AKH224"/>
    <mergeCell ref="AKI224:AKR224"/>
    <mergeCell ref="ADU224:AED224"/>
    <mergeCell ref="AEE224:AEN224"/>
    <mergeCell ref="AEO224:AEX224"/>
    <mergeCell ref="AEY224:AFH224"/>
    <mergeCell ref="AFI224:AFR224"/>
    <mergeCell ref="AFS224:AGB224"/>
    <mergeCell ref="AGC224:AGL224"/>
    <mergeCell ref="AGM224:AGV224"/>
    <mergeCell ref="AGW224:AHF224"/>
    <mergeCell ref="AAI224:AAR224"/>
    <mergeCell ref="AAS224:ABB224"/>
    <mergeCell ref="ABC224:ABL224"/>
    <mergeCell ref="ABM224:ABV224"/>
    <mergeCell ref="ABW224:ACF224"/>
    <mergeCell ref="ACG224:ACP224"/>
    <mergeCell ref="ACQ224:ACZ224"/>
    <mergeCell ref="ADA224:ADJ224"/>
    <mergeCell ref="ADK224:ADT224"/>
    <mergeCell ref="WW224:XF224"/>
    <mergeCell ref="XG224:XP224"/>
    <mergeCell ref="XQ224:XZ224"/>
    <mergeCell ref="YA224:YJ224"/>
    <mergeCell ref="YK224:YT224"/>
    <mergeCell ref="YU224:ZD224"/>
    <mergeCell ref="ZE224:ZN224"/>
    <mergeCell ref="ZO224:ZX224"/>
    <mergeCell ref="ZY224:AAH224"/>
    <mergeCell ref="TK224:TT224"/>
    <mergeCell ref="TU224:UD224"/>
    <mergeCell ref="UE224:UN224"/>
    <mergeCell ref="UO224:UX224"/>
    <mergeCell ref="UY224:VH224"/>
    <mergeCell ref="VI224:VR224"/>
    <mergeCell ref="VS224:WB224"/>
    <mergeCell ref="WC224:WL224"/>
    <mergeCell ref="WM224:WV224"/>
    <mergeCell ref="PY224:QH224"/>
    <mergeCell ref="QI224:QR224"/>
    <mergeCell ref="QS224:RB224"/>
    <mergeCell ref="RC224:RL224"/>
    <mergeCell ref="RM224:RV224"/>
    <mergeCell ref="RW224:SF224"/>
    <mergeCell ref="SG224:SP224"/>
    <mergeCell ref="SQ224:SZ224"/>
    <mergeCell ref="TA224:TJ224"/>
    <mergeCell ref="MM224:MV224"/>
    <mergeCell ref="MW224:NF224"/>
    <mergeCell ref="NG224:NP224"/>
    <mergeCell ref="NQ224:NZ224"/>
    <mergeCell ref="OA224:OJ224"/>
    <mergeCell ref="OK224:OT224"/>
    <mergeCell ref="OU224:PD224"/>
    <mergeCell ref="PE224:PN224"/>
    <mergeCell ref="PO224:PX224"/>
    <mergeCell ref="JA224:JJ224"/>
    <mergeCell ref="JK224:JT224"/>
    <mergeCell ref="JU224:KD224"/>
    <mergeCell ref="KE224:KN224"/>
    <mergeCell ref="KO224:KX224"/>
    <mergeCell ref="KY224:LH224"/>
    <mergeCell ref="LI224:LR224"/>
    <mergeCell ref="LS224:MB224"/>
    <mergeCell ref="MC224:ML224"/>
    <mergeCell ref="FO224:FX224"/>
    <mergeCell ref="FY224:GH224"/>
    <mergeCell ref="GI224:GR224"/>
    <mergeCell ref="GS224:HB224"/>
    <mergeCell ref="HC224:HL224"/>
    <mergeCell ref="HM224:HV224"/>
    <mergeCell ref="HW224:IF224"/>
    <mergeCell ref="IG224:IP224"/>
    <mergeCell ref="IQ224:IZ224"/>
    <mergeCell ref="CC224:CL224"/>
    <mergeCell ref="CM224:CV224"/>
    <mergeCell ref="CW224:DF224"/>
    <mergeCell ref="DG224:DP224"/>
    <mergeCell ref="DQ224:DZ224"/>
    <mergeCell ref="EA224:EJ224"/>
    <mergeCell ref="EK224:ET224"/>
    <mergeCell ref="EU224:FD224"/>
    <mergeCell ref="FE224:FN224"/>
    <mergeCell ref="A153:J153"/>
    <mergeCell ref="A224:J224"/>
    <mergeCell ref="K224:T224"/>
    <mergeCell ref="U224:AD224"/>
    <mergeCell ref="AE224:AN224"/>
    <mergeCell ref="AO224:AX224"/>
    <mergeCell ref="AY224:BH224"/>
    <mergeCell ref="BI224:BR224"/>
    <mergeCell ref="BS224:CB224"/>
    <mergeCell ref="A337:J337"/>
    <mergeCell ref="A338:J338"/>
    <mergeCell ref="A339:E339"/>
    <mergeCell ref="A39:J39"/>
    <mergeCell ref="A40:J40"/>
    <mergeCell ref="A114:F114"/>
    <mergeCell ref="A152:J152"/>
    <mergeCell ref="A161:F161"/>
    <mergeCell ref="A168:F168"/>
    <mergeCell ref="A219:J219"/>
    <mergeCell ref="A223:J223"/>
    <mergeCell ref="A94:F94"/>
    <mergeCell ref="A335:J335"/>
    <mergeCell ref="A336:E336"/>
    <mergeCell ref="A41:J41"/>
    <mergeCell ref="A45:J45"/>
    <mergeCell ref="A74:C74"/>
    <mergeCell ref="A92:C92"/>
    <mergeCell ref="A103:F103"/>
    <mergeCell ref="A104:F104"/>
    <mergeCell ref="A230:B230"/>
    <mergeCell ref="A236:J236"/>
    <mergeCell ref="A268:J268"/>
    <mergeCell ref="A217:J217"/>
    <mergeCell ref="B32:E32"/>
    <mergeCell ref="A13:J13"/>
    <mergeCell ref="A15:J15"/>
    <mergeCell ref="A17:J17"/>
    <mergeCell ref="A19:J19"/>
    <mergeCell ref="A21:J21"/>
    <mergeCell ref="A23:J23"/>
    <mergeCell ref="A2:I2"/>
    <mergeCell ref="A5:J5"/>
    <mergeCell ref="A7:J7"/>
    <mergeCell ref="A9:J9"/>
    <mergeCell ref="A11:J11"/>
    <mergeCell ref="A8:J8"/>
    <mergeCell ref="A324:J324"/>
    <mergeCell ref="A326:J326"/>
    <mergeCell ref="A329:J329"/>
    <mergeCell ref="A25:J25"/>
    <mergeCell ref="A30:J30"/>
    <mergeCell ref="A37:I37"/>
    <mergeCell ref="A35:C35"/>
    <mergeCell ref="A225:J225"/>
    <mergeCell ref="A93:C93"/>
    <mergeCell ref="A226:J226"/>
    <mergeCell ref="A228:J228"/>
    <mergeCell ref="A73:C73"/>
    <mergeCell ref="A130:J130"/>
    <mergeCell ref="A106:F106"/>
    <mergeCell ref="B107:D107"/>
    <mergeCell ref="A108:F108"/>
    <mergeCell ref="A101:F101"/>
    <mergeCell ref="A546:J546"/>
    <mergeCell ref="A498:J498"/>
    <mergeCell ref="A505:J505"/>
    <mergeCell ref="A507:J507"/>
    <mergeCell ref="A509:J509"/>
    <mergeCell ref="A510:J510"/>
    <mergeCell ref="A511:J511"/>
    <mergeCell ref="A475:J475"/>
    <mergeCell ref="A471:J471"/>
    <mergeCell ref="A473:J473"/>
    <mergeCell ref="A474:J474"/>
    <mergeCell ref="A528:J528"/>
    <mergeCell ref="A529:J529"/>
    <mergeCell ref="A487:J487"/>
    <mergeCell ref="A490:J490"/>
    <mergeCell ref="A491:J491"/>
    <mergeCell ref="A527:J527"/>
    <mergeCell ref="A526:J526"/>
    <mergeCell ref="A502:J502"/>
    <mergeCell ref="A495:J495"/>
    <mergeCell ref="A497:J497"/>
    <mergeCell ref="A500:J500"/>
    <mergeCell ref="A378:E378"/>
    <mergeCell ref="A379:E379"/>
    <mergeCell ref="A374:B374"/>
    <mergeCell ref="B477:C477"/>
    <mergeCell ref="D477:E477"/>
    <mergeCell ref="A457:J457"/>
    <mergeCell ref="B459:C459"/>
    <mergeCell ref="D459:E459"/>
    <mergeCell ref="A384:E384"/>
    <mergeCell ref="A419:E419"/>
    <mergeCell ref="A421:J421"/>
    <mergeCell ref="A453:J453"/>
    <mergeCell ref="A455:J455"/>
    <mergeCell ref="A385:J385"/>
    <mergeCell ref="A377:E377"/>
    <mergeCell ref="B342:C342"/>
    <mergeCell ref="D342:E342"/>
  </mergeCells>
  <pageMargins left="0.39370078740157483" right="0.19685039370078741" top="0.46" bottom="0.47" header="0.35" footer="0.31496062992125984"/>
  <pageSetup paperSize="9" scale="41" fitToHeight="7" orientation="portrait" r:id="rId1"/>
  <headerFooter alignWithMargins="0"/>
  <rowBreaks count="6" manualBreakCount="6">
    <brk id="93" max="9" man="1"/>
    <brk id="180" max="9" man="1"/>
    <brk id="276" max="9" man="1"/>
    <brk id="386" max="9" man="1"/>
    <brk id="448" max="9" man="1"/>
    <brk id="504" max="9" man="1"/>
  </rowBreaks>
  <ignoredErrors>
    <ignoredError sqref="B113 B446:C446 B307:C307 B296:C296 B318:C318"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OPĆI PODACI</vt:lpstr>
      <vt:lpstr>RDIG</vt:lpstr>
      <vt:lpstr>BILANCA</vt:lpstr>
      <vt:lpstr>NOVČANI TIJEK</vt:lpstr>
      <vt:lpstr>PROMJENE KAPITALA</vt:lpstr>
      <vt:lpstr>BILJEŠKE</vt:lpstr>
      <vt:lpstr>BILJEŠKE!Print_Area</vt:lpstr>
      <vt:lpstr>'NOVČANI TIJEK'!Print_Area</vt:lpstr>
      <vt:lpstr>'OPĆI PODACI'!Print_Area</vt:lpstr>
      <vt:lpstr>'PROMJENE KAPITALA'!Print_Area</vt:lpstr>
      <vt:lpstr>RDIG!Print_Area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skundovic</cp:lastModifiedBy>
  <cp:lastPrinted>2010-10-28T15:29:40Z</cp:lastPrinted>
  <dcterms:created xsi:type="dcterms:W3CDTF">2009-04-09T07:10:35Z</dcterms:created>
  <dcterms:modified xsi:type="dcterms:W3CDTF">2011-02-11T14:45:16Z</dcterms:modified>
</cp:coreProperties>
</file>