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5600" windowHeight="8190" tabRatio="797" activeTab="0"/>
  </bookViews>
  <sheets>
    <sheet name="GENERAL INFORMATION" sheetId="1" r:id="rId1"/>
    <sheet name="BALANCE SHEET" sheetId="2" r:id="rId2"/>
    <sheet name="PLA" sheetId="3" r:id="rId3"/>
    <sheet name="CASH FLOW" sheetId="4" r:id="rId4"/>
    <sheet name="CHANGE IN CAPITAL" sheetId="5" r:id="rId5"/>
    <sheet name="NOTES" sheetId="6" r:id="rId6"/>
  </sheets>
  <definedNames>
    <definedName name="_xlnm.Print_Area" localSheetId="3">'CASH FLOW'!$A$2:$K$55</definedName>
    <definedName name="_xlnm.Print_Area" localSheetId="4">'CHANGE IN CAPITAL'!$A$1:$M$28</definedName>
    <definedName name="_xlnm.Print_Area" localSheetId="0">'GENERAL INFORMATION'!$A$1:$I$62</definedName>
    <definedName name="_xlnm.Print_Area" localSheetId="5">'NOTES'!$A$1:$J$519</definedName>
    <definedName name="_xlnm.Print_Area" localSheetId="2">'PLA'!$A$1:$M$47</definedName>
  </definedNames>
  <calcPr fullCalcOnLoad="1"/>
</workbook>
</file>

<file path=xl/comments2.xml><?xml version="1.0" encoding="utf-8"?>
<comments xmlns="http://schemas.openxmlformats.org/spreadsheetml/2006/main">
  <authors>
    <author/>
  </authors>
  <commentList>
    <comment ref="L21" authorId="0">
      <text>
        <r>
          <rPr>
            <b/>
            <sz val="8"/>
            <color indexed="8"/>
            <rFont val="Times New Roman"/>
            <family val="1"/>
          </rPr>
          <t xml:space="preserve">ivukovic:
</t>
        </r>
        <r>
          <rPr>
            <sz val="8"/>
            <color indexed="8"/>
            <rFont val="Times New Roman"/>
            <family val="1"/>
          </rPr>
          <t>gubitak tekuće godine</t>
        </r>
      </text>
    </comment>
    <comment ref="L37" authorId="0">
      <text>
        <r>
          <rPr>
            <b/>
            <sz val="8"/>
            <color indexed="8"/>
            <rFont val="Times New Roman"/>
            <family val="1"/>
          </rPr>
          <t xml:space="preserve">ivukovic:
</t>
        </r>
        <r>
          <rPr>
            <sz val="8"/>
            <color indexed="8"/>
            <rFont val="Times New Roman"/>
            <family val="1"/>
          </rPr>
          <t>nedodjeljena konta trebaju ići u dobavljače
2321001
2321200</t>
        </r>
      </text>
    </comment>
  </commentList>
</comments>
</file>

<file path=xl/sharedStrings.xml><?xml version="1.0" encoding="utf-8"?>
<sst xmlns="http://schemas.openxmlformats.org/spreadsheetml/2006/main" count="594" uniqueCount="471">
  <si>
    <t>ENCLOSURE 1.</t>
  </si>
  <si>
    <t>Reporting period:</t>
  </si>
  <si>
    <t>do</t>
  </si>
  <si>
    <t>Quarterly Financial Report-TFI-POD</t>
  </si>
  <si>
    <t>Tax number (MB):</t>
  </si>
  <si>
    <t>0820431</t>
  </si>
  <si>
    <t>Registration number (MBS):</t>
  </si>
  <si>
    <t>040035700</t>
  </si>
  <si>
    <t>Personal identification number (OIB):</t>
  </si>
  <si>
    <t>36004425025</t>
  </si>
  <si>
    <t>Issuer:</t>
  </si>
  <si>
    <t>OT-OPTIMA TELEKOM DD</t>
  </si>
  <si>
    <t>Postal code and location:</t>
  </si>
  <si>
    <t>BUZIN</t>
  </si>
  <si>
    <t>Street and number:</t>
  </si>
  <si>
    <t>BANI 75 A</t>
  </si>
  <si>
    <t>E-mail:</t>
  </si>
  <si>
    <t>info@optima.hr</t>
  </si>
  <si>
    <t>Internet address:</t>
  </si>
  <si>
    <t>www.optima.hr</t>
  </si>
  <si>
    <t>Code and city / municipality</t>
  </si>
  <si>
    <t>Code and county</t>
  </si>
  <si>
    <t>THE CITY OF ZAGREB</t>
  </si>
  <si>
    <t>Number of employees:</t>
  </si>
  <si>
    <t>(at the end of the trimester)</t>
  </si>
  <si>
    <t>Consolidated Report</t>
  </si>
  <si>
    <t>NO</t>
  </si>
  <si>
    <t>Business activity code:</t>
  </si>
  <si>
    <t>Entities in consolidation (according to IFRS)</t>
  </si>
  <si>
    <t>Registered seat:</t>
  </si>
  <si>
    <t>Accountants:</t>
  </si>
  <si>
    <t>Contact person</t>
  </si>
  <si>
    <t>JADRANKA SURUČIĆ</t>
  </si>
  <si>
    <t>(enter only name and surname of contact person)</t>
  </si>
  <si>
    <t>Telephone:</t>
  </si>
  <si>
    <t>015492080</t>
  </si>
  <si>
    <t>Telefax:</t>
  </si>
  <si>
    <t>014817160</t>
  </si>
  <si>
    <t>jadranka.surucic@optima-telekom.hr</t>
  </si>
  <si>
    <t>Name and surname:</t>
  </si>
  <si>
    <t>Matija Martić</t>
  </si>
  <si>
    <t>(authorized representatives)</t>
  </si>
  <si>
    <t xml:space="preserve">Documents to be published: </t>
  </si>
  <si>
    <t>1. Financial Statements (Balance Sheet, Profit and Loss Account, Cash Flow Statement, Change in Capital Statement and</t>
  </si>
  <si>
    <t>Notes to Financial Statements)</t>
  </si>
  <si>
    <t xml:space="preserve">2. Statement of persons in charge of making financial reports </t>
  </si>
  <si>
    <t>3. Management Board's  Report</t>
  </si>
  <si>
    <t>(seal)</t>
  </si>
  <si>
    <t>(signature of authorized representative)</t>
  </si>
  <si>
    <t>BALANCE SHEET</t>
  </si>
  <si>
    <t>as of</t>
  </si>
  <si>
    <t>Item</t>
  </si>
  <si>
    <t>EDP #</t>
  </si>
  <si>
    <t>Previous period</t>
  </si>
  <si>
    <t>Current period</t>
  </si>
  <si>
    <t>ASSETS</t>
  </si>
  <si>
    <t>A)  SUBSCRIBED CAPITAL UNPAID</t>
  </si>
  <si>
    <t>B)  FIXED ASSETS</t>
  </si>
  <si>
    <t>I. INTANGIBLE ASSETS</t>
  </si>
  <si>
    <t>II. TANGIBLE ASSETS</t>
  </si>
  <si>
    <t>III. FIXED FINANCIAL ASSETS</t>
  </si>
  <si>
    <t>IV. RECEIVABLES</t>
  </si>
  <si>
    <t>V. DEFERRED TAX ASSETS</t>
  </si>
  <si>
    <t>C) CURRENT ASSETS</t>
  </si>
  <si>
    <t>I. STOCKS</t>
  </si>
  <si>
    <t>II. RECEIVABLES</t>
  </si>
  <si>
    <t>III. CURRENT FINANCIAL ASSETS</t>
  </si>
  <si>
    <t>IV. CASH IN HAND AND AT BANK</t>
  </si>
  <si>
    <t>D)  PREPAYMENTS AND ACCRUED INCOME</t>
  </si>
  <si>
    <t>E)  LOSS ABOVE CAPITAL</t>
  </si>
  <si>
    <t>F)  TOTAL ASSETS</t>
  </si>
  <si>
    <t>G)  OFF-BALANCE RECORDS</t>
  </si>
  <si>
    <t>LIABILITIES</t>
  </si>
  <si>
    <t>A)  CAPITAL AND RESERVES</t>
  </si>
  <si>
    <t>I. BASE (SUBSCRIBED) CAPITAL</t>
  </si>
  <si>
    <t>II. CAPITAL RESERVES</t>
  </si>
  <si>
    <t>III. RESERVES FROM PROFIT</t>
  </si>
  <si>
    <t>IV. REVALUATION RESERVES</t>
  </si>
  <si>
    <t>V. RETAINED PROFIT</t>
  </si>
  <si>
    <t>VI. LOSS BROUGHT FORWARD</t>
  </si>
  <si>
    <t>VII. PROFIT OF FINANCIAL YEAR</t>
  </si>
  <si>
    <t>VIII. LOSS OF FINANCIAL YEAR</t>
  </si>
  <si>
    <t>IX. MINORITY INTEREST</t>
  </si>
  <si>
    <t>B)  PROVISIONS</t>
  </si>
  <si>
    <t>C)  LONG-TERM LIABILITIES</t>
  </si>
  <si>
    <t>D)  SHORT-TERM LIABILITIES</t>
  </si>
  <si>
    <t>E) DEFERRED SETTLEMENT OF EXPENSES AND INCOME OF FUTURE PERIOD</t>
  </si>
  <si>
    <t>F) TOTAL-LIABILITIES</t>
  </si>
  <si>
    <r>
      <t>ANNEX TO THE BALANCE SHEET</t>
    </r>
    <r>
      <rPr>
        <b/>
        <sz val="8"/>
        <rFont val="Arial"/>
        <family val="2"/>
      </rPr>
      <t xml:space="preserve"> (to be filled in by entrepreneur submitting consolidated financial report)</t>
    </r>
  </si>
  <si>
    <t>CAPITAL AND RESERVES</t>
  </si>
  <si>
    <t>1.Assigned to the holders of parent company's capital</t>
  </si>
  <si>
    <t>2. Assigned to minority interest</t>
  </si>
  <si>
    <t>PROFIT AND LOSS ACCOUNT</t>
  </si>
  <si>
    <t xml:space="preserve">  For the period from</t>
  </si>
  <si>
    <t>01.01.2010.</t>
  </si>
  <si>
    <t>to</t>
  </si>
  <si>
    <t>30.06.2010.</t>
  </si>
  <si>
    <t>Cumulative</t>
  </si>
  <si>
    <t xml:space="preserve"> Quarter</t>
  </si>
  <si>
    <t>Quarter</t>
  </si>
  <si>
    <t>OPERATING INCOME</t>
  </si>
  <si>
    <t xml:space="preserve">   1. Sales income</t>
  </si>
  <si>
    <t xml:space="preserve">   2. Income from usage of own products and services</t>
  </si>
  <si>
    <t xml:space="preserve">   3. Other operating income</t>
  </si>
  <si>
    <t>II.OPERATING COSTS</t>
  </si>
  <si>
    <t xml:space="preserve">   1. Reduction of stocks of finished goods and work in progress</t>
  </si>
  <si>
    <t xml:space="preserve">   2. Increase of stocks of finished goods and work in progress</t>
  </si>
  <si>
    <t xml:space="preserve">   3. Material costs</t>
  </si>
  <si>
    <t xml:space="preserve">   4. Staff expenses</t>
  </si>
  <si>
    <t xml:space="preserve">   5. Depreciation</t>
  </si>
  <si>
    <t xml:space="preserve">   6. Other operating costs</t>
  </si>
  <si>
    <t xml:space="preserve">   7. Value adjustment</t>
  </si>
  <si>
    <t xml:space="preserve">   8. Provisions</t>
  </si>
  <si>
    <t xml:space="preserve">   9. Other operating costs</t>
  </si>
  <si>
    <t>III. FINANCIAL INCOME</t>
  </si>
  <si>
    <t xml:space="preserve">     1. Interest income, foreign exchange gains, dividends and other financial income related to affiliated undertakings</t>
  </si>
  <si>
    <t xml:space="preserve">     2. Interest income, foreign exchange gains, dividends and other financial income related to unaffiliated undertakings and other persons</t>
  </si>
  <si>
    <t xml:space="preserve">     3. Income from affiliated undertakings and participating interests</t>
  </si>
  <si>
    <t xml:space="preserve">     4. Unrealized income</t>
  </si>
  <si>
    <t xml:space="preserve">     5. Other financial income</t>
  </si>
  <si>
    <t>IV. FINANCIAL EXPENSES</t>
  </si>
  <si>
    <t xml:space="preserve">    1. Interest, foreign exchange differences and other expenses related to affiliated undertakings</t>
  </si>
  <si>
    <t xml:space="preserve">    2. Interest, foreign exchange differences and other expenses related to unaffiliated undertakings and other persons</t>
  </si>
  <si>
    <t xml:space="preserve">    3. Unrealized losses (expenses) of the financial assets</t>
  </si>
  <si>
    <t xml:space="preserve">    4. Other financial expenses</t>
  </si>
  <si>
    <t>V.    EXTRAORDINARY - OTHER INCOME</t>
  </si>
  <si>
    <t>VI.   EXTRAORDINARY - OTHER COSTS</t>
  </si>
  <si>
    <t>VII. TOTAL INCOME</t>
  </si>
  <si>
    <t>VIII. TOTAL COSTS</t>
  </si>
  <si>
    <t>IX.   PROFIT BEFORE TAXATION</t>
  </si>
  <si>
    <t>X.    LOSS BEFORE TAXATION</t>
  </si>
  <si>
    <t>XI.   PROFIT TAX</t>
  </si>
  <si>
    <t>XII.  PROFIT OF THE PERIOD</t>
  </si>
  <si>
    <t>XIII. LOSS OF THE PERIOD</t>
  </si>
  <si>
    <t>ANNEX TO THE PROFIT AND LOSS ACCOUNT (to be filled out  by entrepreneur submitting consolidated financial report)</t>
  </si>
  <si>
    <t>XIV.*  PROFIT ASSIGNED TO HOLDERS OF PARENT COMPANY'S CAPITAL</t>
  </si>
  <si>
    <t>XV.*  PROFIT ASSIGNED TO MINORITY INTEREST</t>
  </si>
  <si>
    <t>XVI.*  LOSS ASSIGNED TO HOLDERS OF PARENT COMPANY'S CAPITAL</t>
  </si>
  <si>
    <t>XVII.* LOSS ASSIGNED TO MINORITY INTEREST</t>
  </si>
  <si>
    <t>CASH FLOW STATEMENT - Indirect method</t>
  </si>
  <si>
    <t>for the period from</t>
  </si>
  <si>
    <t>3</t>
  </si>
  <si>
    <t>4</t>
  </si>
  <si>
    <t>CASH FLOW FROM OPERATING ACTIVITIES</t>
  </si>
  <si>
    <t xml:space="preserve">   1. Profit before taxation</t>
  </si>
  <si>
    <t xml:space="preserve">   2. Depreciation</t>
  </si>
  <si>
    <t xml:space="preserve">   3. Increase of short-term liabilities</t>
  </si>
  <si>
    <t xml:space="preserve">   4. Decrease of short-term receivables</t>
  </si>
  <si>
    <t xml:space="preserve">   5. Decrease of stocks</t>
  </si>
  <si>
    <t xml:space="preserve">   6. Other increase of cash flow</t>
  </si>
  <si>
    <t>I. Total increase of cash flow from operating activities</t>
  </si>
  <si>
    <t xml:space="preserve">   1. Decrease of short-term liabilities</t>
  </si>
  <si>
    <t xml:space="preserve">   2. Increase of short-term receivables</t>
  </si>
  <si>
    <t xml:space="preserve">   3. Increase of stocks</t>
  </si>
  <si>
    <t xml:space="preserve">   4. Other decrease of cash flow</t>
  </si>
  <si>
    <t>II. Total decrease of cash flow from operating activities</t>
  </si>
  <si>
    <t>A1) NET INCREASE OF CASH FLOW FROM OPERATING ACTIVITIES</t>
  </si>
  <si>
    <t>A2) NET DECREASE OF CASH FLOW FROM OPERATING ACTIVITIES</t>
  </si>
  <si>
    <t>CASH FLOW FROM INVESTMENT ACTIVITIES</t>
  </si>
  <si>
    <t xml:space="preserve">   1. Cash receipt from sale of tangible and intangible assets</t>
  </si>
  <si>
    <t xml:space="preserve">   2.Cash receipt from sale of ownership and debt instruments</t>
  </si>
  <si>
    <t xml:space="preserve">   3. Cash receipt from interest rates</t>
  </si>
  <si>
    <t xml:space="preserve">   4. Cash receipt from dividends</t>
  </si>
  <si>
    <t xml:space="preserve">   5. Other cash receipts from investment activities</t>
  </si>
  <si>
    <t>III. Total cash receipts from investment activities</t>
  </si>
  <si>
    <t xml:space="preserve">   1. Cash expenditure for purchase of tangible and intangible fixed assets</t>
  </si>
  <si>
    <t xml:space="preserve">   2. Cash expenditure for acquiring ownership and debt financial instruments</t>
  </si>
  <si>
    <t xml:space="preserve">   3. Other expenditures from investment activities</t>
  </si>
  <si>
    <t>IV. Total cash expenditures from investment activities</t>
  </si>
  <si>
    <t>B1) NET INCREASE OF CASH FLOW FROM INVESTMENT ACTIVITIES</t>
  </si>
  <si>
    <t>B2) NET DECREASE OF CASH FLOW FROM INVESTMENT ACTIVITIES</t>
  </si>
  <si>
    <t>CASH FLOW FROM FINANCIAL ACTIVITIES</t>
  </si>
  <si>
    <t xml:space="preserve">   1. Cash receipt from issuing of ownership and debt financial instruments</t>
  </si>
  <si>
    <t xml:space="preserve">   2. Cash receipt from loan principal, debentures, loans and other borrowing</t>
  </si>
  <si>
    <t xml:space="preserve">   3. Other receipt from financial activities</t>
  </si>
  <si>
    <t>V. Total cash receipt from financial activities</t>
  </si>
  <si>
    <t xml:space="preserve">   1. Cash expenditure for the payment of loan principal and bonds</t>
  </si>
  <si>
    <t xml:space="preserve">   2. Cash expenditure for the payment of dividend</t>
  </si>
  <si>
    <t xml:space="preserve">   3. Cash expenditure for financial lease</t>
  </si>
  <si>
    <t xml:space="preserve">   4.Cash expenditure for own shares buy-off</t>
  </si>
  <si>
    <t xml:space="preserve">   5. Other expenditures from financial activities</t>
  </si>
  <si>
    <t>VI. Total cash expenditure from financial activities</t>
  </si>
  <si>
    <t>C1) NET INCREASE OF CASH FLOW FROM FINANCIAL ACTIVITIES</t>
  </si>
  <si>
    <t>C2) NET DECREASE OF CASH FLOW FROM FINANCIAL ACTIVITIES</t>
  </si>
  <si>
    <t>Total increase of cash flow</t>
  </si>
  <si>
    <t>Total decrease of cash flow</t>
  </si>
  <si>
    <t>Cash and cash equivalents at the beginning of the period</t>
  </si>
  <si>
    <t>Increase of cash and cash equivalents</t>
  </si>
  <si>
    <t>Decrease of cash and cash equivalents</t>
  </si>
  <si>
    <t>Cash and cash equivalents at the end of the period</t>
  </si>
  <si>
    <t>CHANGE IN CAPITAL STATEMENT</t>
  </si>
  <si>
    <t>from</t>
  </si>
  <si>
    <t>Increase</t>
  </si>
  <si>
    <t>Decrease</t>
  </si>
  <si>
    <t>31 Dec of the previous year</t>
  </si>
  <si>
    <t xml:space="preserve">  1. Subscribed capital</t>
  </si>
  <si>
    <t xml:space="preserve">  2. Capital reserves</t>
  </si>
  <si>
    <t xml:space="preserve">  3. Profit reserves</t>
  </si>
  <si>
    <t xml:space="preserve">  4. Retained profit or loss carried forward</t>
  </si>
  <si>
    <t xml:space="preserve">  5. Profit or loss of the current year</t>
  </si>
  <si>
    <t xml:space="preserve">  6. Revaluation of fixed tangible assets</t>
  </si>
  <si>
    <t xml:space="preserve">  7.Revaluation of intangible assets</t>
  </si>
  <si>
    <t xml:space="preserve">  8. Revaluation of financial  property available for sale</t>
  </si>
  <si>
    <t xml:space="preserve">  9. Other revaluation</t>
  </si>
  <si>
    <t>10. Foreign exchange differences from net investments in foreign operations</t>
  </si>
  <si>
    <t>11. Current and deferred taxes (part)</t>
  </si>
  <si>
    <t>12. Cash flow protection</t>
  </si>
  <si>
    <t>13. Changes in accounting policies</t>
  </si>
  <si>
    <t>14. Correction of significant mistakes from the previous period</t>
  </si>
  <si>
    <t>15. Other equity changes</t>
  </si>
  <si>
    <t>16. Total capital increase or decrease</t>
  </si>
  <si>
    <t>16a. Assigned to holders of parent company's capital</t>
  </si>
  <si>
    <t>16b. Assigned to minority interest</t>
  </si>
  <si>
    <t>Notes to the Financial Reports</t>
  </si>
  <si>
    <t>1. GENERAL INFORMATION</t>
  </si>
  <si>
    <t>History and Incorporation</t>
  </si>
  <si>
    <t xml:space="preserve">The company Optima Telekom d.d. (hereinafter: the Company) was incorporated in 1994  under the name Syskey d.o.o., nad it changed its principal business acticiry ans changed its name to Optima Telekom d.o.o. on 22 April 2004. </t>
  </si>
  <si>
    <t xml:space="preserve">The Company changed its legal status from a limited liability company to a joint stock company in the course of July 2007. On 19 November 2004, the Council of the Croatian Telecommunications Agency granted the license for public voice service in fixed network to the Company, for a period of 30 years. </t>
  </si>
  <si>
    <t>Principal Business Activities</t>
  </si>
  <si>
    <t xml:space="preserve">The principal business activity of the Company is providing telecommunications services to private and corporate users on the Croatian market. The Company launched its telecommunications services in May 2005. </t>
  </si>
  <si>
    <t xml:space="preserve"> </t>
  </si>
  <si>
    <t xml:space="preserve">Optima Telekom d.d. initially focused on corporate users, but after a short time in the business, it began targeting the retail market,  by offering quality voice packages. </t>
  </si>
  <si>
    <t xml:space="preserve">To its corporate users, Optima Telekom d.d. offers direct access services, internet services,as well as the services of voice communication through its own network and/or transferred, previously chosen services. Apart from that, the leading services provided by Optima Telekom d.d. to corporate users are the IP Centrex solution, amongst the first of its kind on the Croatian market and the IP VPN servicw. The existing capacities also enable Optima Telekom d.d.to provide collocation and hosting services. To its major corporate clients, the Company also offers solutions that were specifically adjusted, in reliance on its extraordinary skills in the field of information technology. </t>
  </si>
  <si>
    <t xml:space="preserve">Personnel </t>
  </si>
  <si>
    <t xml:space="preserve">On 30 June, 2010 the Company had 183 employees.  </t>
  </si>
  <si>
    <t>Management and Supervisory Board</t>
  </si>
  <si>
    <t>Company Management Board in 2010</t>
  </si>
  <si>
    <t>Goran Jovičić</t>
  </si>
  <si>
    <t>Chairman</t>
  </si>
  <si>
    <t>Damir Bokšić</t>
  </si>
  <si>
    <t>Member</t>
  </si>
  <si>
    <t xml:space="preserve">Jadranka Suručić                                    </t>
  </si>
  <si>
    <t xml:space="preserve">Member </t>
  </si>
  <si>
    <t>Company Supervisory Board Members in 2010</t>
  </si>
  <si>
    <t>Nada Martić</t>
  </si>
  <si>
    <t>OVERVIEW OF BASIC ACCOUNTING POLICIES</t>
  </si>
  <si>
    <t>Basis of preparation</t>
  </si>
  <si>
    <t xml:space="preserve">The Company's Financial Reports were made in accordance with the International Accounting Standards (“IAS”) and the International Financial Reporting Standards (“IFRS”). Financial statements have been prepared under the historical cost convention, except for the evaluation of certain financial instruments. </t>
  </si>
  <si>
    <t>The Financial Reports as of 30 June 2010 have been madeon the basis of accounting policies presented and published in the audited consolidated financial reports for the Group  as of 31 December 2009 at Zagrebačka burza d.d. on 31.03. 2010.</t>
  </si>
  <si>
    <t xml:space="preserve">In the period from January to June 2010 there were no changes in accounting policies and accounting evaluations on the basis of which the Company's financial reports for said period have been made. </t>
  </si>
  <si>
    <t>Reporting currency</t>
  </si>
  <si>
    <t>The Company's financial reports have been made in HRK. The current exchange rate for the Croatian currency on 30 June 2010 was HRK 7,193455 for 1 EUR and HRK 5,897241 for 1 USD.</t>
  </si>
  <si>
    <t xml:space="preserve">036.  SALES INCOME </t>
  </si>
  <si>
    <t>30.06.2010</t>
  </si>
  <si>
    <t>30.06.2009</t>
  </si>
  <si>
    <t>Public voice services income</t>
  </si>
  <si>
    <t>Interconnection services income</t>
  </si>
  <si>
    <t>Internet services income</t>
  </si>
  <si>
    <t>Data services income</t>
  </si>
  <si>
    <t>Multimedia services</t>
  </si>
  <si>
    <t>Lease and sale of equipment</t>
  </si>
  <si>
    <t>other services</t>
  </si>
  <si>
    <t>038. OTHER OPERATING INCOME</t>
  </si>
  <si>
    <t>30.06.2009.</t>
  </si>
  <si>
    <t>Income from collection of receivables through court and out of court proceedings</t>
  </si>
  <si>
    <t>Income from leases</t>
  </si>
  <si>
    <t>Income from charged penalties and such</t>
  </si>
  <si>
    <t>Income from payments in kind</t>
  </si>
  <si>
    <t>Other income</t>
  </si>
  <si>
    <t>042. MATERIAL COSTS</t>
  </si>
  <si>
    <t>Costs of materials</t>
  </si>
  <si>
    <t>Costs of goods and services sold</t>
  </si>
  <si>
    <t>Costs of services</t>
  </si>
  <si>
    <t>Maintenance costs</t>
  </si>
  <si>
    <t>Marketing services</t>
  </si>
  <si>
    <t>Billing costs</t>
  </si>
  <si>
    <t>Line lease costs</t>
  </si>
  <si>
    <t>Intellectual and other services</t>
  </si>
  <si>
    <t>Utilities</t>
  </si>
  <si>
    <t>Customer attraction costs</t>
  </si>
  <si>
    <t>Pair connection fees</t>
  </si>
  <si>
    <t>Telecommunications costs</t>
  </si>
  <si>
    <t>Residential sale services</t>
  </si>
  <si>
    <t>Other costs</t>
  </si>
  <si>
    <t>043. STAFF EXPENSES</t>
  </si>
  <si>
    <t>Net salaries</t>
  </si>
  <si>
    <t>Taxes and contributions from salaries</t>
  </si>
  <si>
    <t>Taxes and contributions on salaries</t>
  </si>
  <si>
    <t>Compensation of expenses for employees</t>
  </si>
  <si>
    <t xml:space="preserve">Nimber of employees on 30 June 2010                                                                </t>
  </si>
  <si>
    <t xml:space="preserve">The expenses that are compensated to employees include daily allowances, overnight stays and transportation expenses for business trips, expenses for transport from and to work, compensation of expenses for using private vehicles for business purposes and the like. </t>
  </si>
  <si>
    <t>044. DEPRECIATION OF TANGIBLE AND INTANGIBLE ASSETS</t>
  </si>
  <si>
    <t>Depreciation of tangible fixed assets</t>
  </si>
  <si>
    <t>Depreciation of intangible fixed assets</t>
  </si>
  <si>
    <t>045. OTHER OPERATING COSTS</t>
  </si>
  <si>
    <t>Presentation</t>
  </si>
  <si>
    <t>Insurance premiums</t>
  </si>
  <si>
    <t>Banking services</t>
  </si>
  <si>
    <t>Taxes, contributions and membership fees</t>
  </si>
  <si>
    <t>Costs of property sold or written-off</t>
  </si>
  <si>
    <t>Donations and sponsorships</t>
  </si>
  <si>
    <t>Subsequently established operating costs</t>
  </si>
  <si>
    <t xml:space="preserve">049. FINANCIAL INCOME </t>
  </si>
  <si>
    <t>Interest income</t>
  </si>
  <si>
    <t>Foreign exchange gains</t>
  </si>
  <si>
    <t>055. FINANCIAL EXPENSES</t>
  </si>
  <si>
    <t>Expenses for interest</t>
  </si>
  <si>
    <t>Expenses for fees</t>
  </si>
  <si>
    <t>Foreign exchange losses</t>
  </si>
  <si>
    <t>The interest expenses include interest on loans, bonds issued by the Company and default interest for untimely settlement of due obligations towards suppliers.</t>
  </si>
  <si>
    <t>003. INTANGIBLE ASSETS</t>
  </si>
  <si>
    <t>CONCESSIONS AND RIGHTS</t>
  </si>
  <si>
    <t>SOFTWARE</t>
  </si>
  <si>
    <t>LEASEHOLD IMPROVEMENTS</t>
  </si>
  <si>
    <t>ASSETS IN PROGRESS</t>
  </si>
  <si>
    <t>TOTAL</t>
  </si>
  <si>
    <t>PROCUREMENT VALUE</t>
  </si>
  <si>
    <t>As of 01.01. 2010</t>
  </si>
  <si>
    <t>Transfer to use</t>
  </si>
  <si>
    <t>Sales and expenses</t>
  </si>
  <si>
    <t>State as of 30.06.2010</t>
  </si>
  <si>
    <t>VALUE ADJUSTMENT</t>
  </si>
  <si>
    <t>Depreciation for current year</t>
  </si>
  <si>
    <t>Depreciation as of 30.06.2010</t>
  </si>
  <si>
    <t>NET ACCOUNTING VALUE</t>
  </si>
  <si>
    <t>As of 30.06.2010</t>
  </si>
  <si>
    <t>004. REAL ESTATE, FACILITIES AND EQUIPMENT</t>
  </si>
  <si>
    <t>LAND</t>
  </si>
  <si>
    <t>BUILDINGS</t>
  </si>
  <si>
    <t>FACILITIES AND EQUIPMENT</t>
  </si>
  <si>
    <t>VEHICLES</t>
  </si>
  <si>
    <t>WORKS OF ART</t>
  </si>
  <si>
    <t>006. FIXED FINANCIAL ASSETS</t>
  </si>
  <si>
    <t>Loans granted to Company owner</t>
  </si>
  <si>
    <t>Loans granted to companies</t>
  </si>
  <si>
    <t>Long-term deposits</t>
  </si>
  <si>
    <t>Loans to affiliated undertakings</t>
  </si>
  <si>
    <t>Loans and deposits</t>
  </si>
  <si>
    <t>Shares in affiliated undertakings</t>
  </si>
  <si>
    <t>Interest rates for loans granted to companies are 11,5%.</t>
  </si>
  <si>
    <t>Long-term deposits include two guarantee foreign currency deposits in Zagrebačka banka d.d. for the purchase and installation of telecommunications equipment and the same are to become due on 16.02.2015 and 20.02.2015.</t>
  </si>
  <si>
    <t>SHARES IN AFFILIATED UNDERTAKINGS</t>
  </si>
  <si>
    <t xml:space="preserve">On 6 July, 2006, OT-Optima Telekom d.d. became the hundred-percent owner of Optima Grupa Holding d.o.o., which at the time of the takeover owned 57% of Optima Pazinka d.o.o. and that has been renamed to Optima Direct d.o.o. on 23 September 2008. </t>
  </si>
  <si>
    <t xml:space="preserve">The principal business activities of Optima Direct d.o.o. are trade and provision of various services, mostly relating to the telecommunications sector. </t>
  </si>
  <si>
    <t>In August of 2008 the Company increased Optima Direct d.o.o. base capital for the amount of HRK 15.888 thousand, i.e. the base capital was increased from HRK 3.328 thousand to HRK 19.216 thousand.</t>
  </si>
  <si>
    <t>The Company, as sole owner, established the company Optima Telekom d.o.o., Kopar, Slovenia in 2007.</t>
  </si>
  <si>
    <t>Investments in affiliated companies as of 30.06.2010:</t>
  </si>
  <si>
    <t>Subsidiaries</t>
  </si>
  <si>
    <t>Ownership percentage</t>
  </si>
  <si>
    <t>Optima Direct d.o.o., Buje, Croatia</t>
  </si>
  <si>
    <t>Optima Telekom d.o.o., Kopar, Slovenia</t>
  </si>
  <si>
    <t>Transactions within the group are carried out under market terms.</t>
  </si>
  <si>
    <t>010 RECEIVABLES</t>
  </si>
  <si>
    <t>Trade receivables</t>
  </si>
  <si>
    <t>Receivables from employees</t>
  </si>
  <si>
    <t>Receivables from the state and state institutions</t>
  </si>
  <si>
    <t>Receivables for interest on loans granted</t>
  </si>
  <si>
    <t>Receivables for advances</t>
  </si>
  <si>
    <t>Other receivables</t>
  </si>
  <si>
    <t xml:space="preserve">TRADE RECEIVABLES </t>
  </si>
  <si>
    <t>Domestic trade receivables</t>
  </si>
  <si>
    <t>Foreign trade receivables</t>
  </si>
  <si>
    <t>Trade receivables value adjustment</t>
  </si>
  <si>
    <t>Value adjustment flow for disputable and disputed receivables</t>
  </si>
  <si>
    <t>Written-off during the year</t>
  </si>
  <si>
    <t>Collected during the year</t>
  </si>
  <si>
    <t>Reserved during the year</t>
  </si>
  <si>
    <t>Final status</t>
  </si>
  <si>
    <t xml:space="preserve">Company's recivebles age structure: </t>
  </si>
  <si>
    <t>Undue</t>
  </si>
  <si>
    <t>to 120 days</t>
  </si>
  <si>
    <t>120 - 360 days</t>
  </si>
  <si>
    <t>over 360 days</t>
  </si>
  <si>
    <t>011. GRANTED LOANS AND DEPOSITS</t>
  </si>
  <si>
    <t>Loans</t>
  </si>
  <si>
    <t>Deposits</t>
  </si>
  <si>
    <t xml:space="preserve">Value adjustment  </t>
  </si>
  <si>
    <t>The granted loans include two loans granted to the company Optima OSN Inženjering  d.o.o. becoming due on 31.10. 2010 and the interest rate of 11,5 % per year.</t>
  </si>
  <si>
    <t xml:space="preserve">012. CASH IN HAND AND BANK </t>
  </si>
  <si>
    <t>HRK accounts balance</t>
  </si>
  <si>
    <t xml:space="preserve">Foreign currency accounts balance          </t>
  </si>
  <si>
    <t>Cash in hand</t>
  </si>
  <si>
    <t>013. PREPAYMENT AND ACCRUED INCOME</t>
  </si>
  <si>
    <t>Customer attraction costs marked-off</t>
  </si>
  <si>
    <t>Bond issuance expenses</t>
  </si>
  <si>
    <t>Prepaid expenses</t>
  </si>
  <si>
    <t>Prepaid maintenance expenses</t>
  </si>
  <si>
    <t>017. SUBSCRIBED CAPITAL</t>
  </si>
  <si>
    <t xml:space="preserve">The Company owner, Matija Martić, on 27 August 2007 paid HRK 20 million for Company's base capital, whereby the Company's base capital has been increased from HRKthousand to 20.201 thousand. The Company has been re-registered from a limited liability company to a joint stock company. The total number of shares amounted to 2.020.070 regular shares, of HRK 10 nominal value each. Matija Martić remained the sole owner of the Company. </t>
  </si>
  <si>
    <t>In December of 2007 the Company increased its base capital by issuing shares through an IPO. The Company issued 800.000 shares of HRK 10 nominal value each whereby the total number of shares was increased to 2.820.070.  The subscription of new shares resulted in capital gains of HRK 194.354 thousand, which represents the difference between the nominal value and the price established at the IPO.</t>
  </si>
  <si>
    <t xml:space="preserve">On 30 June 2010, profit per share amounted to: </t>
  </si>
  <si>
    <t>Net result</t>
  </si>
  <si>
    <t>Number of shares</t>
  </si>
  <si>
    <t>Loss per share</t>
  </si>
  <si>
    <t>Loss per share in the same period of the previous year amounted to HRK 19,65.</t>
  </si>
  <si>
    <r>
      <t>The price of shares being traded in the stock-market in the current quarter went from HRK 29  (lowest price) to HRK 44,8 (highest price). Market capitalization in HRK 000, on 30 June 2010 amounts to HRK</t>
    </r>
    <r>
      <rPr>
        <sz val="13.5"/>
        <color indexed="10"/>
        <rFont val="Arial"/>
        <family val="2"/>
      </rPr>
      <t xml:space="preserve">  </t>
    </r>
    <r>
      <rPr>
        <sz val="13.5"/>
        <rFont val="Arial"/>
        <family val="2"/>
      </rPr>
      <t>82.910 thousand.</t>
    </r>
  </si>
  <si>
    <t>In the January-June 2010 period the Company hasn't bought back the issued shares, i.e. doesn't own treasury shares.</t>
  </si>
  <si>
    <t>Top 10 shareholders as per  30.06.2010:</t>
  </si>
  <si>
    <t>Shareholder</t>
  </si>
  <si>
    <t>Share value in HRK 000</t>
  </si>
  <si>
    <t>% share</t>
  </si>
  <si>
    <t>MARTIĆ MATIJA (1/1)</t>
  </si>
  <si>
    <t>RAIFFEISENBANK AUSTRIA D.D./R5</t>
  </si>
  <si>
    <t>HANŽEKOVIĆ MARIJAN (1/1)</t>
  </si>
  <si>
    <t>ZAGREBAČKA BANKA D.D./JOINT CUSTODY ACCOUNT FOR UNICREDIT BANK AUSTRIA AG</t>
  </si>
  <si>
    <t>RAIFFEISENBANK AUSTRIA D.D./RBA</t>
  </si>
  <si>
    <t>SOCIETE GENERALE-SPLITSKA BANKA D.D./ AZ MANDATORY RETIREMENT FUND (1/1)</t>
  </si>
  <si>
    <t>ZAGREBAČKA BANKA D.D. (1/1)</t>
  </si>
  <si>
    <t>RAIFFEISENBANK AUSTRIA D.D. (1/1)</t>
  </si>
  <si>
    <t>ŽUVANIĆ ROLAND (1/1)</t>
  </si>
  <si>
    <t>RAIFFEISENBANK AUSTRIA D.D./JOINT FOR PIM</t>
  </si>
  <si>
    <t>028. LONG-TERM LIABILITIES</t>
  </si>
  <si>
    <t>Liabilities for loans</t>
  </si>
  <si>
    <t>Liabilities towards credit institutions</t>
  </si>
  <si>
    <t xml:space="preserve"> 029. SHORT-TERM LIABILITIES</t>
  </si>
  <si>
    <t>Liabilities for calculated interest on loans</t>
  </si>
  <si>
    <t>Liabilities for bonds issues</t>
  </si>
  <si>
    <t>Liabilities towards affiliated undertakings</t>
  </si>
  <si>
    <t>Liabilities towards suppliers</t>
  </si>
  <si>
    <t>Other short-term liabilities</t>
  </si>
  <si>
    <t>ISSUED BONDS</t>
  </si>
  <si>
    <t xml:space="preserve">The Company has issued bonds (OPTE-O-124A) of HRK 250 million of nominal value, on 5 February 2007. The bonds have been issued at the Zagreb Stock Exchange. The bonds have an interest rate of 9,125% and they become due on 1. February 2014. The bonds have been issued with a price of  99,496%. The interest has been paid on a yearly level, since  29. January 2010. </t>
  </si>
  <si>
    <t>Nominal value</t>
  </si>
  <si>
    <t>Obligations for calculated interest</t>
  </si>
  <si>
    <t xml:space="preserve">LIABILITIES TOWARDS SUPPLIERS </t>
  </si>
  <si>
    <t>Liabilities towards domestic suppliers</t>
  </si>
  <si>
    <t>Liabilities towards foreign suppliers</t>
  </si>
  <si>
    <t>Invoiced amounts undue</t>
  </si>
  <si>
    <t xml:space="preserve">OTHER SHORT-TERM LIABILITIES </t>
  </si>
  <si>
    <t>Liabilities towards employees</t>
  </si>
  <si>
    <t>Liabilities for taxes, contributions and other duties</t>
  </si>
  <si>
    <t>Other liabilities</t>
  </si>
  <si>
    <t>030. DEFERRED SETTLEMENT OF EXPENSES AND INCOME OF FUTURE PERIOD</t>
  </si>
  <si>
    <t>Computed expenses for which domestic suppliers' invoices have not been received yet</t>
  </si>
  <si>
    <t>Computed expenses for which foreign suppliers' invoices have not been received yet</t>
  </si>
  <si>
    <t>Income deferred due to uncertainty of payment</t>
  </si>
  <si>
    <t>3. RISKS</t>
  </si>
  <si>
    <t>Currency risk management</t>
  </si>
  <si>
    <t xml:space="preserve">The currency risk represents the risk that values of financial instruments might change due to changes in currency exchange rates. The Company is most exposed to the currency risk from liabilities for long-term loans denominated in foreign currencies, converted into HRK applying the current exchange rate on the date of  the balance sheet. Gains and losses resulting from conversion are credited and charged to the income statement, but do not affect the cash flow. </t>
  </si>
  <si>
    <t>The carrying amounts of the Company's foreign currency denominated monetary assets and monetary liabilities at the reporting date are given in the following table.</t>
  </si>
  <si>
    <t>Liabilities</t>
  </si>
  <si>
    <t>Assets</t>
  </si>
  <si>
    <t>In 000 HRK</t>
  </si>
  <si>
    <t>EUR</t>
  </si>
  <si>
    <t>USD</t>
  </si>
  <si>
    <t>CHF</t>
  </si>
  <si>
    <t>GPB</t>
  </si>
  <si>
    <t>Currency Risk Management (continued)</t>
  </si>
  <si>
    <t>Foreign currency risk sensitivity analysis</t>
  </si>
  <si>
    <t xml:space="preserve">The Company is mainly exposed to the fluctuations in the exchange rate of Croatian Kuna to Euro and US Dollar. </t>
  </si>
  <si>
    <t xml:space="preserve">The following table represents the analysis of the Company's sensitivity to a 10% decrease in Kuna exchange rate in 2010 against the relevant foreign currencies. The sensitivity analysis includes only outstanding foreign currency monetary items and their conversion at the end of the period on the basis of percentage changes in currency exchange rates.  The sensitivity analysis includes monetary assets and monetary liabilities in currency. Negative value shows a profit decrease if the Croatian Kuna has, against the currency in question, changed for the aforementioned percentages.  For a reverse proportional change of Croatian Kuna against the relevant currency, there would be an equal and opposite impact on the profit and other equity. </t>
  </si>
  <si>
    <t>31.03.2009</t>
  </si>
  <si>
    <t xml:space="preserve">The exposure to 10% change in the exchange rate for displayed currencies is mostly connected with received loans, trade payables and receivables from affiliated undertakings in Euros (EUR) and American Dollars (USD). </t>
  </si>
  <si>
    <t>Interest rate risk</t>
  </si>
  <si>
    <t xml:space="preserve">Long-term liabilities for credits and loans with variable interest rates amount to HRK 332,6 million, and therefore, the Company's exposure to the interest rate risk is substantial. The increase in interest rates of 1% influences the increase in financial expenses for HRK 3,32 million a year, as well as the increase in the amount of loss for the reporting period. </t>
  </si>
  <si>
    <t>Credit risk</t>
  </si>
  <si>
    <t xml:space="preserve">Credit risk is the risk of non-payment, i.e. that the Company's customers will default on their contractual obligations causing possible financial loss to the Company. The Company has adopted procedures which are applied in dealing with customers and it requests and collects payment security instruments, where appropriate, in order to mitigate possible financial risks and losses resulting from a default in payment and fulfilment of contractual obligations. </t>
  </si>
  <si>
    <t xml:space="preserve">The Company operates with a large number of customers from various industries and of various sizes as well as with individuals who have a specific credit risk. The Company has developed procedures for each particular group of customers in order to ensure that the credit risk is addressed in the most appropriate way. </t>
  </si>
  <si>
    <t xml:space="preserve">Customers' credit history is continuously monitored and the credit exposure towards the same is reviewed at least onca a year. </t>
  </si>
  <si>
    <t>Risk of receivables from buyers and other clients is established quarterly, in accordance with adopted accounting policies and collection procedures.</t>
  </si>
  <si>
    <t>Liquidity risk management</t>
  </si>
  <si>
    <t xml:space="preserve">The ultimate responsibility for liquidity risk management rests with the Management Board which is in charge of setting up the appropriate framework for liquidity risk management, all with the purpose of satisfying short-term, medium-term and long-term funding and liquidity management requirements. The Company manages liquidity risk by maintaining adequate reserves and credit lines, by continuous comparison of planned and realized cash flows and by matching the maturity profiles of financial assets and liabilities. </t>
  </si>
  <si>
    <t>Liquidity Risk and Interest Rate Risk Table Review</t>
  </si>
  <si>
    <t xml:space="preserve">The following tables detail maturity of the Company's contractual liabilities indicated in the balance sheet at the end of the reporting period. </t>
  </si>
  <si>
    <t xml:space="preserve">Tables have been created on the basis of undiscounted cash flows of financial liabilities on their due date. The tables include both interest and principal cash flows. </t>
  </si>
  <si>
    <t>In HRK 000</t>
  </si>
  <si>
    <t>Up to one year</t>
  </si>
  <si>
    <t>From 1 to 5 years</t>
  </si>
  <si>
    <t>Over 5 years</t>
  </si>
  <si>
    <t>Total</t>
  </si>
  <si>
    <t>Non-interest bearing liabilities</t>
  </si>
  <si>
    <t>Interest bearing liabilities</t>
  </si>
  <si>
    <r>
      <t xml:space="preserve">The majority of non-interest bearing liabilities of the Company account for trade payables in the amount of HRK 132.479 </t>
    </r>
    <r>
      <rPr>
        <sz val="13"/>
        <color indexed="8"/>
        <rFont val="Arial"/>
        <family val="2"/>
      </rPr>
      <t xml:space="preserve"> thousand for the period from January to June 2010</t>
    </r>
    <r>
      <rPr>
        <sz val="13"/>
        <color indexed="8"/>
        <rFont val="Arial"/>
        <family val="2"/>
      </rPr>
      <t xml:space="preserve"> (HRK 147.852</t>
    </r>
    <r>
      <rPr>
        <sz val="13"/>
        <color indexed="8"/>
        <rFont val="Arial"/>
        <family val="2"/>
      </rPr>
      <t xml:space="preserve"> thousand for the same period in 2009</t>
    </r>
    <r>
      <rPr>
        <sz val="13"/>
        <color indexed="8"/>
        <rFont val="Arial"/>
        <family val="2"/>
      </rPr>
      <t>).</t>
    </r>
  </si>
  <si>
    <t xml:space="preserve">Interest bearing liabilities include short-term and long-term borrowings, bonds issued and financial lease. </t>
  </si>
  <si>
    <t xml:space="preserve">The following tables detail maturity of the Company's financial assets indicated in the balance sheet at the end of the reporting period. </t>
  </si>
  <si>
    <t xml:space="preserve">Tables have been created on the basis of undiscounted cash flows of financial assets on their due date. The tables include both interest and principal cash flows.  </t>
  </si>
  <si>
    <t>Non-interest bearing assets</t>
  </si>
  <si>
    <t>Interest bearing assets</t>
  </si>
  <si>
    <t>Due to the low interest rate, cash and cash equivalents are included in non-interest bearing assets.</t>
  </si>
  <si>
    <t>Jadranka Suručić</t>
  </si>
  <si>
    <t>01.01.</t>
  </si>
</sst>
</file>

<file path=xl/styles.xml><?xml version="1.0" encoding="utf-8"?>
<styleSheet xmlns="http://schemas.openxmlformats.org/spreadsheetml/2006/main">
  <numFmts count="12">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m/d/yyyy"/>
    <numFmt numFmtId="165" formatCode="000"/>
    <numFmt numFmtId="166" formatCode="mm/dd/yy"/>
    <numFmt numFmtId="167" formatCode="#,##0.000"/>
  </numFmts>
  <fonts count="60">
    <font>
      <sz val="10"/>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sz val="11"/>
      <color indexed="17"/>
      <name val="Calibri"/>
      <family val="2"/>
    </font>
    <font>
      <i/>
      <sz val="11"/>
      <color indexed="23"/>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b/>
      <sz val="11"/>
      <color indexed="8"/>
      <name val="Calibri"/>
      <family val="2"/>
    </font>
    <font>
      <sz val="11"/>
      <color indexed="52"/>
      <name val="Calibri"/>
      <family val="2"/>
    </font>
    <font>
      <b/>
      <sz val="18"/>
      <color indexed="62"/>
      <name val="Cambria"/>
      <family val="2"/>
    </font>
    <font>
      <b/>
      <sz val="15"/>
      <color indexed="62"/>
      <name val="Calibri"/>
      <family val="2"/>
    </font>
    <font>
      <b/>
      <sz val="13"/>
      <color indexed="62"/>
      <name val="Calibri"/>
      <family val="2"/>
    </font>
    <font>
      <b/>
      <sz val="11"/>
      <color indexed="62"/>
      <name val="Calibri"/>
      <family val="2"/>
    </font>
    <font>
      <sz val="11"/>
      <color indexed="60"/>
      <name val="Calibri"/>
      <family val="2"/>
    </font>
    <font>
      <sz val="8"/>
      <name val="Verdana"/>
      <family val="2"/>
    </font>
    <font>
      <b/>
      <sz val="11"/>
      <color indexed="63"/>
      <name val="Calibri"/>
      <family val="2"/>
    </font>
    <font>
      <i/>
      <sz val="11"/>
      <color indexed="63"/>
      <name val="Calibri"/>
      <family val="2"/>
    </font>
    <font>
      <sz val="11"/>
      <color indexed="10"/>
      <name val="Calibri"/>
      <family val="2"/>
    </font>
    <font>
      <b/>
      <sz val="18"/>
      <color indexed="56"/>
      <name val="Cambria"/>
      <family val="2"/>
    </font>
    <font>
      <b/>
      <sz val="12"/>
      <name val="Arial"/>
      <family val="2"/>
    </font>
    <font>
      <sz val="9"/>
      <name val="Arial"/>
      <family val="2"/>
    </font>
    <font>
      <b/>
      <sz val="9"/>
      <name val="Arial"/>
      <family val="2"/>
    </font>
    <font>
      <b/>
      <sz val="12"/>
      <name val="Arial Rounded MT Bold"/>
      <family val="2"/>
    </font>
    <font>
      <b/>
      <sz val="9"/>
      <name val="Arial Rounded MT Bold"/>
      <family val="2"/>
    </font>
    <font>
      <sz val="8"/>
      <name val="Arial"/>
      <family val="2"/>
    </font>
    <font>
      <u val="single"/>
      <sz val="10"/>
      <color indexed="12"/>
      <name val="Arial"/>
      <family val="2"/>
    </font>
    <font>
      <sz val="9"/>
      <color indexed="8"/>
      <name val="Arial"/>
      <family val="2"/>
    </font>
    <font>
      <b/>
      <sz val="10"/>
      <name val="Arial"/>
      <family val="2"/>
    </font>
    <font>
      <b/>
      <sz val="8"/>
      <name val="Arial"/>
      <family val="2"/>
    </font>
    <font>
      <b/>
      <sz val="8"/>
      <color indexed="8"/>
      <name val="Times New Roman"/>
      <family val="1"/>
    </font>
    <font>
      <sz val="8"/>
      <color indexed="8"/>
      <name val="Times New Roman"/>
      <family val="1"/>
    </font>
    <font>
      <sz val="8"/>
      <color indexed="10"/>
      <name val="Arial"/>
      <family val="2"/>
    </font>
    <font>
      <b/>
      <sz val="10"/>
      <color indexed="10"/>
      <name val="Arial"/>
      <family val="2"/>
    </font>
    <font>
      <sz val="13.5"/>
      <name val="Arial"/>
      <family val="2"/>
    </font>
    <font>
      <sz val="13.5"/>
      <name val="Times New Roman"/>
      <family val="1"/>
    </font>
    <font>
      <b/>
      <sz val="18"/>
      <name val="Arial"/>
      <family val="2"/>
    </font>
    <font>
      <b/>
      <sz val="13.5"/>
      <name val="Times New Roman"/>
      <family val="1"/>
    </font>
    <font>
      <b/>
      <sz val="14"/>
      <name val="Arial"/>
      <family val="2"/>
    </font>
    <font>
      <b/>
      <sz val="13.5"/>
      <name val="Arial"/>
      <family val="2"/>
    </font>
    <font>
      <sz val="13.5"/>
      <color indexed="10"/>
      <name val="Arial"/>
      <family val="2"/>
    </font>
    <font>
      <sz val="13"/>
      <name val="Arial"/>
      <family val="2"/>
    </font>
    <font>
      <b/>
      <sz val="13.5"/>
      <color indexed="10"/>
      <name val="Arial"/>
      <family val="2"/>
    </font>
    <font>
      <b/>
      <sz val="13.5"/>
      <color indexed="8"/>
      <name val="Arial"/>
      <family val="2"/>
    </font>
    <font>
      <sz val="13.5"/>
      <color indexed="8"/>
      <name val="Arial"/>
      <family val="2"/>
    </font>
    <font>
      <sz val="13.5"/>
      <color indexed="10"/>
      <name val="Times New Roman"/>
      <family val="1"/>
    </font>
    <font>
      <b/>
      <sz val="13"/>
      <name val="Arial"/>
      <family val="2"/>
    </font>
    <font>
      <b/>
      <sz val="13.5"/>
      <color indexed="10"/>
      <name val="Times New Roman"/>
      <family val="1"/>
    </font>
    <font>
      <b/>
      <sz val="13.5"/>
      <name val="Calibri"/>
      <family val="2"/>
    </font>
    <font>
      <sz val="13.5"/>
      <name val="Verdana"/>
      <family val="2"/>
    </font>
    <font>
      <sz val="13.5"/>
      <name val="Calibri"/>
      <family val="2"/>
    </font>
    <font>
      <sz val="12"/>
      <name val="Arial"/>
      <family val="2"/>
    </font>
    <font>
      <i/>
      <sz val="13"/>
      <name val="Arial"/>
      <family val="2"/>
    </font>
    <font>
      <i/>
      <sz val="13.5"/>
      <color indexed="10"/>
      <name val="Arial"/>
      <family val="2"/>
    </font>
    <font>
      <b/>
      <sz val="13"/>
      <color indexed="8"/>
      <name val="Arial"/>
      <family val="2"/>
    </font>
    <font>
      <sz val="13"/>
      <color indexed="8"/>
      <name val="Arial"/>
      <family val="2"/>
    </font>
  </fonts>
  <fills count="29">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25"/>
        <bgColor indexed="64"/>
      </patternFill>
    </fill>
    <fill>
      <patternFill patternType="solid">
        <fgColor indexed="26"/>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13"/>
        <bgColor indexed="64"/>
      </patternFill>
    </fill>
    <fill>
      <patternFill patternType="solid">
        <fgColor indexed="63"/>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41"/>
        <bgColor indexed="64"/>
      </patternFill>
    </fill>
    <fill>
      <patternFill patternType="solid">
        <fgColor indexed="9"/>
        <bgColor indexed="64"/>
      </patternFill>
    </fill>
  </fills>
  <borders count="43">
    <border>
      <left/>
      <right/>
      <top/>
      <bottom/>
      <diagonal/>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indexed="52"/>
      </bottom>
    </border>
    <border>
      <left>
        <color indexed="63"/>
      </left>
      <right>
        <color indexed="63"/>
      </right>
      <top>
        <color indexed="63"/>
      </top>
      <bottom style="thick">
        <color indexed="49"/>
      </bottom>
    </border>
    <border>
      <left>
        <color indexed="63"/>
      </left>
      <right>
        <color indexed="63"/>
      </right>
      <top>
        <color indexed="63"/>
      </top>
      <bottom style="thick">
        <color indexed="63"/>
      </bottom>
    </border>
    <border>
      <left>
        <color indexed="63"/>
      </left>
      <right>
        <color indexed="63"/>
      </right>
      <top>
        <color indexed="63"/>
      </top>
      <bottom style="medium">
        <color indexed="49"/>
      </bottom>
    </border>
    <border>
      <left style="thin">
        <color indexed="22"/>
      </left>
      <right style="thin">
        <color indexed="22"/>
      </right>
      <top style="thin">
        <color indexed="22"/>
      </top>
      <bottom style="thin">
        <color indexed="22"/>
      </bottom>
    </border>
    <border>
      <left style="double">
        <color indexed="8"/>
      </left>
      <right style="double">
        <color indexed="8"/>
      </right>
      <top style="double">
        <color indexed="8"/>
      </top>
      <bottom style="double">
        <color indexed="8"/>
      </bottom>
    </border>
    <border>
      <left>
        <color indexed="63"/>
      </left>
      <right>
        <color indexed="63"/>
      </right>
      <top style="thin">
        <color indexed="62"/>
      </top>
      <bottom style="double">
        <color indexed="62"/>
      </bottom>
    </border>
    <border>
      <left>
        <color indexed="63"/>
      </left>
      <right>
        <color indexed="63"/>
      </right>
      <top style="thin">
        <color indexed="49"/>
      </top>
      <bottom style="double">
        <color indexed="49"/>
      </bottom>
    </border>
    <border>
      <left style="thin">
        <color indexed="8"/>
      </left>
      <right>
        <color indexed="63"/>
      </right>
      <top>
        <color indexed="63"/>
      </top>
      <bottom>
        <color indexed="63"/>
      </bottom>
    </border>
    <border>
      <left style="thin">
        <color indexed="8"/>
      </left>
      <right style="thin">
        <color indexed="8"/>
      </right>
      <top>
        <color indexed="63"/>
      </top>
      <bottom style="thin">
        <color indexed="8"/>
      </bottom>
    </border>
    <border>
      <left>
        <color indexed="63"/>
      </left>
      <right>
        <color indexed="63"/>
      </right>
      <top style="thin">
        <color indexed="8"/>
      </top>
      <bottom>
        <color indexed="63"/>
      </bottom>
    </border>
    <border>
      <left>
        <color indexed="63"/>
      </left>
      <right>
        <color indexed="63"/>
      </right>
      <top>
        <color indexed="63"/>
      </top>
      <bottom style="medium">
        <color indexed="8"/>
      </bottom>
    </border>
    <border>
      <left style="thin">
        <color indexed="8"/>
      </left>
      <right style="thin">
        <color indexed="8"/>
      </right>
      <top style="thin">
        <color indexed="8"/>
      </top>
      <bottom style="medium">
        <color indexed="22"/>
      </bottom>
    </border>
    <border>
      <left style="thin">
        <color indexed="8"/>
      </left>
      <right>
        <color indexed="63"/>
      </right>
      <top style="thin">
        <color indexed="8"/>
      </top>
      <bottom style="medium">
        <color indexed="22"/>
      </bottom>
    </border>
    <border>
      <left style="thin">
        <color indexed="8"/>
      </left>
      <right style="thin">
        <color indexed="8"/>
      </right>
      <top style="medium">
        <color indexed="22"/>
      </top>
      <bottom style="thin">
        <color indexed="8"/>
      </bottom>
    </border>
    <border>
      <left style="thin">
        <color indexed="8"/>
      </left>
      <right style="thin">
        <color indexed="8"/>
      </right>
      <top>
        <color indexed="63"/>
      </top>
      <bottom style="hair">
        <color indexed="8"/>
      </bottom>
    </border>
    <border>
      <left style="thin">
        <color indexed="8"/>
      </left>
      <right>
        <color indexed="63"/>
      </right>
      <top style="hair">
        <color indexed="8"/>
      </top>
      <bottom style="hair">
        <color indexed="8"/>
      </bottom>
    </border>
    <border>
      <left style="thin">
        <color indexed="8"/>
      </left>
      <right style="thin">
        <color indexed="8"/>
      </right>
      <top style="hair">
        <color indexed="8"/>
      </top>
      <bottom style="hair">
        <color indexed="8"/>
      </bottom>
    </border>
    <border>
      <left style="thin">
        <color indexed="8"/>
      </left>
      <right style="thin">
        <color indexed="8"/>
      </right>
      <top style="thin">
        <color indexed="8"/>
      </top>
      <bottom style="hair">
        <color indexed="8"/>
      </bottom>
    </border>
    <border>
      <left style="thin">
        <color indexed="8"/>
      </left>
      <right style="thin">
        <color indexed="8"/>
      </right>
      <top style="hair">
        <color indexed="8"/>
      </top>
      <bottom style="thin">
        <color indexed="8"/>
      </bottom>
    </border>
    <border>
      <left style="thin">
        <color indexed="8"/>
      </left>
      <right>
        <color indexed="63"/>
      </right>
      <top style="thin">
        <color indexed="8"/>
      </top>
      <bottom style="hair">
        <color indexed="8"/>
      </bottom>
    </border>
    <border>
      <left style="thin">
        <color indexed="8"/>
      </left>
      <right>
        <color indexed="63"/>
      </right>
      <top style="hair">
        <color indexed="8"/>
      </top>
      <bottom style="thin">
        <color indexed="8"/>
      </bottom>
    </border>
    <border>
      <left style="thin">
        <color indexed="8"/>
      </left>
      <right style="thin">
        <color indexed="8"/>
      </right>
      <top>
        <color indexed="63"/>
      </top>
      <bottom style="medium">
        <color indexed="22"/>
      </bottom>
    </border>
    <border>
      <left style="thin">
        <color indexed="8"/>
      </left>
      <right style="thin">
        <color indexed="8"/>
      </right>
      <top>
        <color indexed="63"/>
      </top>
      <bottom>
        <color indexed="63"/>
      </bottom>
    </border>
    <border>
      <left>
        <color indexed="63"/>
      </left>
      <right style="thin">
        <color indexed="8"/>
      </right>
      <top>
        <color indexed="63"/>
      </top>
      <bottom style="medium">
        <color indexed="22"/>
      </bottom>
    </border>
    <border>
      <left style="thin">
        <color indexed="8"/>
      </left>
      <right>
        <color indexed="63"/>
      </right>
      <top>
        <color indexed="63"/>
      </top>
      <bottom style="thin">
        <color indexed="8"/>
      </bottom>
    </border>
    <border>
      <left>
        <color indexed="63"/>
      </left>
      <right style="thin">
        <color indexed="8"/>
      </right>
      <top>
        <color indexed="63"/>
      </top>
      <bottom>
        <color indexed="63"/>
      </bottom>
    </border>
    <border>
      <left style="thin">
        <color indexed="8"/>
      </left>
      <right style="thin">
        <color indexed="8"/>
      </right>
      <top style="hair">
        <color indexed="8"/>
      </top>
      <bottom>
        <color indexed="63"/>
      </bottom>
    </border>
    <border>
      <left>
        <color indexed="63"/>
      </left>
      <right>
        <color indexed="63"/>
      </right>
      <top style="medium">
        <color indexed="8"/>
      </top>
      <bottom style="medium">
        <color indexed="8"/>
      </bottom>
    </border>
    <border>
      <left>
        <color indexed="63"/>
      </left>
      <right>
        <color indexed="63"/>
      </right>
      <top style="thin">
        <color indexed="8"/>
      </top>
      <bottom style="medium">
        <color indexed="8"/>
      </bottom>
    </border>
    <border>
      <left>
        <color indexed="63"/>
      </left>
      <right>
        <color indexed="63"/>
      </right>
      <top style="medium">
        <color indexed="8"/>
      </top>
      <bottom>
        <color indexed="63"/>
      </bottom>
    </border>
    <border>
      <left>
        <color indexed="63"/>
      </left>
      <right>
        <color indexed="63"/>
      </right>
      <top>
        <color indexed="63"/>
      </top>
      <bottom style="thin">
        <color indexed="8"/>
      </bottom>
    </border>
    <border>
      <left style="thin">
        <color indexed="8"/>
      </left>
      <right style="thin">
        <color indexed="8"/>
      </right>
      <top style="thin">
        <color indexed="8"/>
      </top>
      <bottom>
        <color indexed="63"/>
      </bottom>
    </border>
    <border>
      <left style="thin">
        <color indexed="8"/>
      </left>
      <right>
        <color indexed="63"/>
      </right>
      <top style="thin">
        <color indexed="8"/>
      </top>
      <bottom style="thin">
        <color indexed="8"/>
      </bottom>
    </border>
    <border>
      <left>
        <color indexed="63"/>
      </left>
      <right style="thin">
        <color indexed="8"/>
      </right>
      <top style="thin">
        <color indexed="8"/>
      </top>
      <bottom style="thin">
        <color indexed="8"/>
      </bottom>
    </border>
  </borders>
  <cellStyleXfs count="105">
    <xf numFmtId="0" fontId="0" fillId="0" borderId="0">
      <alignment vertical="top"/>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 fillId="2" borderId="0" applyNumberFormat="0" applyBorder="0" applyProtection="0">
      <alignment vertical="top"/>
    </xf>
    <xf numFmtId="0" fontId="1" fillId="3" borderId="0" applyNumberFormat="0" applyBorder="0" applyProtection="0">
      <alignment vertical="top"/>
    </xf>
    <xf numFmtId="0" fontId="1" fillId="4" borderId="0" applyNumberFormat="0" applyBorder="0" applyProtection="0">
      <alignment vertical="top"/>
    </xf>
    <xf numFmtId="0" fontId="1" fillId="5" borderId="0" applyNumberFormat="0" applyBorder="0" applyProtection="0">
      <alignment vertical="top"/>
    </xf>
    <xf numFmtId="0" fontId="1" fillId="6" borderId="0" applyNumberFormat="0" applyBorder="0" applyProtection="0">
      <alignment vertical="top"/>
    </xf>
    <xf numFmtId="0" fontId="1" fillId="7" borderId="0" applyNumberFormat="0" applyBorder="0" applyProtection="0">
      <alignment vertical="top"/>
    </xf>
    <xf numFmtId="0" fontId="1" fillId="7" borderId="0" applyNumberFormat="0" applyBorder="0" applyProtection="0">
      <alignment vertical="top"/>
    </xf>
    <xf numFmtId="0" fontId="1" fillId="8" borderId="0" applyNumberFormat="0" applyBorder="0" applyProtection="0">
      <alignment vertical="top"/>
    </xf>
    <xf numFmtId="0" fontId="1" fillId="9" borderId="0" applyNumberFormat="0" applyBorder="0" applyProtection="0">
      <alignment vertical="top"/>
    </xf>
    <xf numFmtId="0" fontId="1" fillId="7" borderId="0" applyNumberFormat="0" applyBorder="0" applyProtection="0">
      <alignment vertical="top"/>
    </xf>
    <xf numFmtId="0" fontId="1" fillId="6" borderId="0" applyNumberFormat="0" applyBorder="0" applyProtection="0">
      <alignment vertical="top"/>
    </xf>
    <xf numFmtId="0" fontId="1" fillId="8" borderId="0" applyNumberFormat="0" applyBorder="0" applyProtection="0">
      <alignment vertical="top"/>
    </xf>
    <xf numFmtId="0" fontId="1" fillId="10" borderId="0" applyNumberFormat="0" applyBorder="0" applyProtection="0">
      <alignment vertical="top"/>
    </xf>
    <xf numFmtId="0" fontId="1" fillId="11" borderId="0" applyNumberFormat="0" applyBorder="0" applyProtection="0">
      <alignment vertical="top"/>
    </xf>
    <xf numFmtId="0" fontId="1" fillId="12" borderId="0" applyNumberFormat="0" applyBorder="0" applyProtection="0">
      <alignment vertical="top"/>
    </xf>
    <xf numFmtId="0" fontId="1" fillId="5" borderId="0" applyNumberFormat="0" applyBorder="0" applyProtection="0">
      <alignment vertical="top"/>
    </xf>
    <xf numFmtId="0" fontId="1" fillId="10" borderId="0" applyNumberFormat="0" applyBorder="0" applyProtection="0">
      <alignment vertical="top"/>
    </xf>
    <xf numFmtId="0" fontId="1" fillId="13" borderId="0" applyNumberFormat="0" applyBorder="0" applyProtection="0">
      <alignment vertical="top"/>
    </xf>
    <xf numFmtId="0" fontId="1" fillId="11" borderId="0" applyNumberFormat="0" applyBorder="0" applyProtection="0">
      <alignment vertical="top"/>
    </xf>
    <xf numFmtId="0" fontId="1" fillId="14" borderId="0" applyNumberFormat="0" applyBorder="0" applyProtection="0">
      <alignment vertical="top"/>
    </xf>
    <xf numFmtId="0" fontId="1" fillId="15" borderId="0" applyNumberFormat="0" applyBorder="0" applyProtection="0">
      <alignment vertical="top"/>
    </xf>
    <xf numFmtId="0" fontId="1" fillId="10" borderId="0" applyNumberFormat="0" applyBorder="0" applyProtection="0">
      <alignment vertical="top"/>
    </xf>
    <xf numFmtId="0" fontId="1" fillId="8" borderId="0" applyNumberFormat="0" applyBorder="0" applyProtection="0">
      <alignment vertical="top"/>
    </xf>
    <xf numFmtId="0" fontId="1" fillId="15" borderId="0" applyNumberFormat="0" applyBorder="0" applyProtection="0">
      <alignment vertical="top"/>
    </xf>
    <xf numFmtId="0" fontId="2" fillId="16" borderId="0" applyNumberFormat="0" applyBorder="0" applyProtection="0">
      <alignment vertical="top"/>
    </xf>
    <xf numFmtId="0" fontId="2" fillId="11" borderId="0" applyNumberFormat="0" applyBorder="0" applyProtection="0">
      <alignment vertical="top"/>
    </xf>
    <xf numFmtId="0" fontId="2" fillId="12" borderId="0" applyNumberFormat="0" applyBorder="0" applyProtection="0">
      <alignment vertical="top"/>
    </xf>
    <xf numFmtId="0" fontId="2" fillId="17" borderId="0" applyNumberFormat="0" applyBorder="0" applyProtection="0">
      <alignment vertical="top"/>
    </xf>
    <xf numFmtId="0" fontId="2" fillId="18" borderId="0" applyNumberFormat="0" applyBorder="0" applyProtection="0">
      <alignment vertical="top"/>
    </xf>
    <xf numFmtId="0" fontId="2" fillId="19" borderId="0" applyNumberFormat="0" applyBorder="0" applyProtection="0">
      <alignment vertical="top"/>
    </xf>
    <xf numFmtId="0" fontId="2" fillId="18" borderId="0" applyNumberFormat="0" applyBorder="0" applyProtection="0">
      <alignment vertical="top"/>
    </xf>
    <xf numFmtId="0" fontId="2" fillId="11" borderId="0" applyNumberFormat="0" applyBorder="0" applyProtection="0">
      <alignment vertical="top"/>
    </xf>
    <xf numFmtId="0" fontId="2" fillId="14" borderId="0" applyNumberFormat="0" applyBorder="0" applyProtection="0">
      <alignment vertical="top"/>
    </xf>
    <xf numFmtId="0" fontId="2" fillId="15" borderId="0" applyNumberFormat="0" applyBorder="0" applyProtection="0">
      <alignment vertical="top"/>
    </xf>
    <xf numFmtId="0" fontId="2" fillId="18" borderId="0" applyNumberFormat="0" applyBorder="0" applyProtection="0">
      <alignment vertical="top"/>
    </xf>
    <xf numFmtId="0" fontId="2" fillId="11" borderId="0" applyNumberFormat="0" applyBorder="0" applyProtection="0">
      <alignment vertical="top"/>
    </xf>
    <xf numFmtId="0" fontId="2" fillId="20" borderId="0" applyNumberFormat="0" applyBorder="0" applyProtection="0">
      <alignment vertical="top"/>
    </xf>
    <xf numFmtId="0" fontId="2" fillId="21" borderId="0" applyNumberFormat="0" applyBorder="0" applyProtection="0">
      <alignment vertical="top"/>
    </xf>
    <xf numFmtId="0" fontId="2" fillId="22" borderId="0" applyNumberFormat="0" applyBorder="0" applyProtection="0">
      <alignment vertical="top"/>
    </xf>
    <xf numFmtId="0" fontId="2" fillId="17" borderId="0" applyNumberFormat="0" applyBorder="0" applyProtection="0">
      <alignment vertical="top"/>
    </xf>
    <xf numFmtId="0" fontId="2" fillId="18" borderId="0" applyNumberFormat="0" applyBorder="0" applyProtection="0">
      <alignment vertical="top"/>
    </xf>
    <xf numFmtId="0" fontId="2" fillId="23" borderId="0" applyNumberFormat="0" applyBorder="0" applyProtection="0">
      <alignment vertical="top"/>
    </xf>
    <xf numFmtId="0" fontId="3" fillId="3" borderId="0" applyNumberFormat="0" applyBorder="0" applyProtection="0">
      <alignment vertical="top"/>
    </xf>
    <xf numFmtId="0" fontId="0" fillId="9" borderId="1" applyNumberFormat="0" applyProtection="0">
      <alignment vertical="top"/>
    </xf>
    <xf numFmtId="0" fontId="4" fillId="24" borderId="2" applyNumberFormat="0" applyProtection="0">
      <alignment vertical="top"/>
    </xf>
    <xf numFmtId="0" fontId="5" fillId="25" borderId="3" applyNumberFormat="0" applyProtection="0">
      <alignment vertical="top"/>
    </xf>
    <xf numFmtId="43" fontId="0" fillId="0" borderId="0" applyFill="0" applyBorder="0" applyAlignment="0" applyProtection="0"/>
    <xf numFmtId="41" fontId="0" fillId="0" borderId="0" applyFill="0" applyBorder="0" applyAlignment="0" applyProtection="0"/>
    <xf numFmtId="44" fontId="0" fillId="0" borderId="0" applyFill="0" applyBorder="0" applyAlignment="0" applyProtection="0"/>
    <xf numFmtId="42" fontId="0" fillId="0" borderId="0" applyFill="0" applyBorder="0" applyAlignment="0" applyProtection="0"/>
    <xf numFmtId="0" fontId="6" fillId="4" borderId="0" applyNumberFormat="0" applyBorder="0" applyProtection="0">
      <alignment vertical="top"/>
    </xf>
    <xf numFmtId="0" fontId="7" fillId="0" borderId="0" applyNumberFormat="0" applyFill="0" applyBorder="0" applyProtection="0">
      <alignment vertical="top"/>
    </xf>
    <xf numFmtId="0" fontId="6" fillId="4" borderId="0" applyNumberFormat="0" applyBorder="0" applyProtection="0">
      <alignment vertical="top"/>
    </xf>
    <xf numFmtId="0" fontId="8" fillId="0" borderId="4" applyNumberFormat="0" applyFill="0" applyProtection="0">
      <alignment vertical="top"/>
    </xf>
    <xf numFmtId="0" fontId="9" fillId="0" borderId="5" applyNumberFormat="0" applyFill="0" applyProtection="0">
      <alignment vertical="top"/>
    </xf>
    <xf numFmtId="0" fontId="10" fillId="0" borderId="6" applyNumberFormat="0" applyFill="0" applyProtection="0">
      <alignment vertical="top"/>
    </xf>
    <xf numFmtId="0" fontId="10" fillId="0" borderId="0" applyNumberFormat="0" applyFill="0" applyBorder="0" applyProtection="0">
      <alignment vertical="top"/>
    </xf>
    <xf numFmtId="0" fontId="30" fillId="0" borderId="0" applyNumberFormat="0" applyFill="0" applyBorder="0" applyProtection="0">
      <alignment vertical="top"/>
    </xf>
    <xf numFmtId="0" fontId="11" fillId="7" borderId="2" applyNumberFormat="0" applyProtection="0">
      <alignment vertical="top"/>
    </xf>
    <xf numFmtId="0" fontId="2" fillId="18" borderId="0" applyNumberFormat="0" applyBorder="0" applyProtection="0">
      <alignment vertical="top"/>
    </xf>
    <xf numFmtId="0" fontId="2" fillId="21" borderId="0" applyNumberFormat="0" applyBorder="0" applyProtection="0">
      <alignment vertical="top"/>
    </xf>
    <xf numFmtId="0" fontId="2" fillId="22" borderId="0" applyNumberFormat="0" applyBorder="0" applyProtection="0">
      <alignment vertical="top"/>
    </xf>
    <xf numFmtId="0" fontId="2" fillId="20" borderId="0" applyNumberFormat="0" applyBorder="0" applyProtection="0">
      <alignment vertical="top"/>
    </xf>
    <xf numFmtId="0" fontId="2" fillId="18" borderId="0" applyNumberFormat="0" applyBorder="0" applyProtection="0">
      <alignment vertical="top"/>
    </xf>
    <xf numFmtId="0" fontId="2" fillId="23" borderId="0" applyNumberFormat="0" applyBorder="0" applyProtection="0">
      <alignment vertical="top"/>
    </xf>
    <xf numFmtId="0" fontId="12" fillId="24" borderId="7" applyNumberFormat="0" applyProtection="0">
      <alignment vertical="top"/>
    </xf>
    <xf numFmtId="0" fontId="4" fillId="24" borderId="1" applyNumberFormat="0" applyProtection="0">
      <alignment vertical="top"/>
    </xf>
    <xf numFmtId="0" fontId="13" fillId="0" borderId="8" applyNumberFormat="0" applyFill="0" applyProtection="0">
      <alignment vertical="top"/>
    </xf>
    <xf numFmtId="0" fontId="3" fillId="3" borderId="0" applyNumberFormat="0" applyBorder="0" applyProtection="0">
      <alignment vertical="top"/>
    </xf>
    <xf numFmtId="0" fontId="14" fillId="0" borderId="0" applyNumberFormat="0" applyFill="0" applyBorder="0" applyProtection="0">
      <alignment vertical="top"/>
    </xf>
    <xf numFmtId="0" fontId="15" fillId="0" borderId="9" applyNumberFormat="0" applyFill="0" applyProtection="0">
      <alignment vertical="top"/>
    </xf>
    <xf numFmtId="0" fontId="16" fillId="0" borderId="10" applyNumberFormat="0" applyFill="0" applyProtection="0">
      <alignment vertical="top"/>
    </xf>
    <xf numFmtId="0" fontId="17" fillId="0" borderId="11" applyNumberFormat="0" applyFill="0" applyProtection="0">
      <alignment vertical="top"/>
    </xf>
    <xf numFmtId="0" fontId="17" fillId="0" borderId="0" applyNumberFormat="0" applyFill="0" applyBorder="0" applyProtection="0">
      <alignment vertical="top"/>
    </xf>
    <xf numFmtId="0" fontId="18" fillId="26" borderId="0" applyNumberFormat="0" applyBorder="0" applyProtection="0">
      <alignment vertical="top"/>
    </xf>
    <xf numFmtId="0" fontId="18" fillId="14" borderId="0" applyNumberFormat="0" applyBorder="0" applyProtection="0">
      <alignment vertical="top"/>
    </xf>
    <xf numFmtId="0" fontId="1" fillId="0" borderId="0">
      <alignment/>
      <protection/>
    </xf>
    <xf numFmtId="0" fontId="19" fillId="0" borderId="0">
      <alignment vertical="center"/>
      <protection/>
    </xf>
    <xf numFmtId="0" fontId="0" fillId="9" borderId="12" applyNumberFormat="0" applyProtection="0">
      <alignment vertical="top"/>
    </xf>
    <xf numFmtId="0" fontId="20" fillId="24" borderId="1" applyNumberFormat="0" applyProtection="0">
      <alignment vertical="top"/>
    </xf>
    <xf numFmtId="9" fontId="0" fillId="0" borderId="0" applyFill="0" applyBorder="0" applyAlignment="0" applyProtection="0"/>
    <xf numFmtId="0" fontId="13" fillId="0" borderId="8" applyNumberFormat="0" applyFill="0" applyProtection="0">
      <alignment vertical="top"/>
    </xf>
    <xf numFmtId="0" fontId="5" fillId="15" borderId="13" applyNumberFormat="0" applyProtection="0">
      <alignment vertical="top"/>
    </xf>
    <xf numFmtId="0" fontId="21" fillId="0" borderId="0" applyNumberFormat="0" applyFill="0" applyBorder="0" applyProtection="0">
      <alignment vertical="top"/>
    </xf>
    <xf numFmtId="0" fontId="22" fillId="0" borderId="0" applyNumberFormat="0" applyFill="0" applyBorder="0" applyProtection="0">
      <alignment vertical="top"/>
    </xf>
    <xf numFmtId="0" fontId="23" fillId="0" borderId="0" applyNumberFormat="0" applyFill="0" applyBorder="0" applyProtection="0">
      <alignment vertical="top"/>
    </xf>
    <xf numFmtId="0" fontId="12" fillId="0" borderId="14" applyNumberFormat="0" applyFill="0" applyProtection="0">
      <alignment vertical="top"/>
    </xf>
    <xf numFmtId="0" fontId="12" fillId="0" borderId="15" applyNumberFormat="0" applyFill="0" applyProtection="0">
      <alignment vertical="top"/>
    </xf>
    <xf numFmtId="0" fontId="11" fillId="14" borderId="1" applyNumberFormat="0" applyProtection="0">
      <alignment vertical="top"/>
    </xf>
    <xf numFmtId="0" fontId="22" fillId="0" borderId="0" applyNumberFormat="0" applyFill="0" applyBorder="0" applyProtection="0">
      <alignment vertical="top"/>
    </xf>
  </cellStyleXfs>
  <cellXfs count="332">
    <xf numFmtId="0" fontId="0" fillId="0" borderId="0" xfId="0" applyAlignment="1">
      <alignment vertical="top"/>
    </xf>
    <xf numFmtId="0" fontId="0" fillId="0" borderId="0" xfId="0" applyFont="1" applyAlignment="1">
      <alignment/>
    </xf>
    <xf numFmtId="0" fontId="25" fillId="0" borderId="0" xfId="0" applyFont="1" applyAlignment="1">
      <alignment/>
    </xf>
    <xf numFmtId="0" fontId="25" fillId="0" borderId="16" xfId="0" applyFont="1" applyFill="1" applyBorder="1" applyAlignment="1" applyProtection="1">
      <alignment horizontal="center" vertical="center"/>
      <protection hidden="1" locked="0"/>
    </xf>
    <xf numFmtId="0" fontId="26" fillId="0" borderId="0" xfId="0" applyFont="1" applyFill="1" applyBorder="1" applyAlignment="1" applyProtection="1">
      <alignment horizontal="left" vertical="center"/>
      <protection hidden="1"/>
    </xf>
    <xf numFmtId="0" fontId="25" fillId="0" borderId="0" xfId="0" applyFont="1" applyFill="1" applyBorder="1" applyAlignment="1" applyProtection="1">
      <alignment horizontal="left" vertical="center" wrapText="1"/>
      <protection hidden="1"/>
    </xf>
    <xf numFmtId="0" fontId="25" fillId="0" borderId="0" xfId="0" applyFont="1" applyFill="1" applyBorder="1" applyAlignment="1" applyProtection="1">
      <alignment vertical="center"/>
      <protection hidden="1"/>
    </xf>
    <xf numFmtId="0" fontId="25" fillId="0" borderId="0" xfId="0" applyFont="1" applyFill="1" applyBorder="1" applyAlignment="1" applyProtection="1">
      <alignment horizontal="center" vertical="center" wrapText="1"/>
      <protection hidden="1"/>
    </xf>
    <xf numFmtId="0" fontId="25" fillId="0" borderId="0" xfId="0" applyFont="1" applyBorder="1" applyAlignment="1" applyProtection="1">
      <alignment horizontal="left" vertical="center" wrapText="1"/>
      <protection hidden="1"/>
    </xf>
    <xf numFmtId="0" fontId="25" fillId="0" borderId="0" xfId="0" applyFont="1" applyBorder="1" applyAlignment="1" applyProtection="1">
      <alignment/>
      <protection hidden="1"/>
    </xf>
    <xf numFmtId="0" fontId="25" fillId="0" borderId="0" xfId="0" applyFont="1" applyAlignment="1" applyProtection="1">
      <alignment/>
      <protection hidden="1"/>
    </xf>
    <xf numFmtId="0" fontId="28" fillId="0" borderId="0" xfId="0" applyFont="1" applyBorder="1" applyAlignment="1" applyProtection="1">
      <alignment horizontal="right" vertical="center" wrapText="1"/>
      <protection hidden="1"/>
    </xf>
    <xf numFmtId="0" fontId="28" fillId="0" borderId="0" xfId="0" applyFont="1" applyAlignment="1" applyProtection="1">
      <alignment horizontal="right"/>
      <protection hidden="1"/>
    </xf>
    <xf numFmtId="0" fontId="28" fillId="0" borderId="0" xfId="0" applyNumberFormat="1" applyFont="1" applyFill="1" applyBorder="1" applyAlignment="1" applyProtection="1">
      <alignment horizontal="right" vertical="center" shrinkToFit="1"/>
      <protection hidden="1" locked="0"/>
    </xf>
    <xf numFmtId="0" fontId="28" fillId="0" borderId="0" xfId="0" applyFont="1" applyFill="1" applyBorder="1" applyAlignment="1" applyProtection="1">
      <alignment horizontal="left" vertical="center"/>
      <protection hidden="1"/>
    </xf>
    <xf numFmtId="0" fontId="25" fillId="0" borderId="0" xfId="0" applyFont="1" applyFill="1" applyBorder="1" applyAlignment="1" applyProtection="1">
      <alignment/>
      <protection hidden="1"/>
    </xf>
    <xf numFmtId="0" fontId="25" fillId="0" borderId="0" xfId="0" applyFont="1" applyBorder="1" applyAlignment="1" applyProtection="1">
      <alignment wrapText="1"/>
      <protection hidden="1"/>
    </xf>
    <xf numFmtId="0" fontId="25" fillId="0" borderId="0" xfId="0" applyFont="1" applyAlignment="1" applyProtection="1">
      <alignment wrapText="1"/>
      <protection hidden="1"/>
    </xf>
    <xf numFmtId="0" fontId="25" fillId="0" borderId="0" xfId="0" applyFont="1" applyAlignment="1" applyProtection="1">
      <alignment horizontal="right"/>
      <protection hidden="1"/>
    </xf>
    <xf numFmtId="0" fontId="25" fillId="0" borderId="0" xfId="0" applyFont="1" applyAlignment="1" applyProtection="1">
      <alignment horizontal="right" wrapText="1"/>
      <protection hidden="1"/>
    </xf>
    <xf numFmtId="0" fontId="25" fillId="0" borderId="0" xfId="0" applyFont="1" applyBorder="1" applyAlignment="1" applyProtection="1">
      <alignment horizontal="left"/>
      <protection hidden="1"/>
    </xf>
    <xf numFmtId="0" fontId="25" fillId="0" borderId="0" xfId="0" applyFont="1" applyBorder="1" applyAlignment="1" applyProtection="1">
      <alignment vertical="top"/>
      <protection hidden="1"/>
    </xf>
    <xf numFmtId="1" fontId="26" fillId="27" borderId="17" xfId="0" applyNumberFormat="1" applyFont="1" applyFill="1" applyBorder="1" applyAlignment="1" applyProtection="1">
      <alignment horizontal="center" vertical="center"/>
      <protection hidden="1" locked="0"/>
    </xf>
    <xf numFmtId="0" fontId="26" fillId="0" borderId="0" xfId="0" applyFont="1" applyFill="1" applyBorder="1" applyAlignment="1" applyProtection="1">
      <alignment horizontal="right" vertical="center"/>
      <protection hidden="1" locked="0"/>
    </xf>
    <xf numFmtId="0" fontId="25" fillId="0" borderId="0" xfId="0" applyFont="1" applyAlignment="1" applyProtection="1">
      <alignment horizontal="right" vertical="center"/>
      <protection hidden="1"/>
    </xf>
    <xf numFmtId="3" fontId="26" fillId="27" borderId="17" xfId="0" applyNumberFormat="1" applyFont="1" applyFill="1" applyBorder="1" applyAlignment="1" applyProtection="1">
      <alignment horizontal="right" vertical="center"/>
      <protection hidden="1" locked="0"/>
    </xf>
    <xf numFmtId="0" fontId="26" fillId="27" borderId="17" xfId="0" applyFont="1" applyFill="1" applyBorder="1" applyAlignment="1" applyProtection="1">
      <alignment horizontal="center" vertical="center"/>
      <protection hidden="1" locked="0"/>
    </xf>
    <xf numFmtId="0" fontId="26" fillId="0" borderId="0" xfId="0" applyFont="1" applyBorder="1" applyAlignment="1" applyProtection="1">
      <alignment vertical="top"/>
      <protection hidden="1"/>
    </xf>
    <xf numFmtId="49" fontId="26" fillId="27" borderId="17" xfId="0" applyNumberFormat="1" applyFont="1" applyFill="1" applyBorder="1" applyAlignment="1" applyProtection="1">
      <alignment horizontal="right" vertical="center"/>
      <protection hidden="1" locked="0"/>
    </xf>
    <xf numFmtId="0" fontId="25" fillId="0" borderId="0" xfId="0" applyFont="1" applyBorder="1" applyAlignment="1" applyProtection="1">
      <alignment horizontal="left" vertical="top" wrapText="1"/>
      <protection hidden="1"/>
    </xf>
    <xf numFmtId="0" fontId="25" fillId="0" borderId="0" xfId="0" applyFont="1" applyBorder="1" applyAlignment="1" applyProtection="1">
      <alignment horizontal="center" vertical="center"/>
      <protection hidden="1" locked="0"/>
    </xf>
    <xf numFmtId="0" fontId="25" fillId="0" borderId="0" xfId="0" applyFont="1" applyBorder="1" applyAlignment="1" applyProtection="1">
      <alignment horizontal="right"/>
      <protection hidden="1"/>
    </xf>
    <xf numFmtId="0" fontId="25" fillId="0" borderId="0" xfId="0" applyFont="1" applyBorder="1" applyAlignment="1" applyProtection="1">
      <alignment vertical="top" wrapText="1"/>
      <protection hidden="1"/>
    </xf>
    <xf numFmtId="0" fontId="25" fillId="0" borderId="0" xfId="0" applyFont="1" applyAlignment="1" applyProtection="1">
      <alignment horizontal="left" vertical="top" indent="2"/>
      <protection hidden="1"/>
    </xf>
    <xf numFmtId="0" fontId="25" fillId="0" borderId="0" xfId="0" applyFont="1" applyAlignment="1" applyProtection="1">
      <alignment horizontal="left" vertical="top" wrapText="1" indent="2"/>
      <protection hidden="1"/>
    </xf>
    <xf numFmtId="0" fontId="25" fillId="0" borderId="0" xfId="0" applyFont="1" applyBorder="1" applyAlignment="1" applyProtection="1">
      <alignment horizontal="right" vertical="top"/>
      <protection hidden="1"/>
    </xf>
    <xf numFmtId="0" fontId="25" fillId="0" borderId="0" xfId="0" applyFont="1" applyBorder="1" applyAlignment="1" applyProtection="1">
      <alignment horizontal="center" vertical="top"/>
      <protection hidden="1"/>
    </xf>
    <xf numFmtId="0" fontId="25" fillId="0" borderId="0" xfId="0" applyFont="1" applyBorder="1" applyAlignment="1" applyProtection="1">
      <alignment horizontal="center"/>
      <protection hidden="1"/>
    </xf>
    <xf numFmtId="0" fontId="26" fillId="27" borderId="0" xfId="0" applyFont="1" applyFill="1" applyBorder="1" applyAlignment="1" applyProtection="1">
      <alignment horizontal="right" vertical="center"/>
      <protection hidden="1" locked="0"/>
    </xf>
    <xf numFmtId="0" fontId="25" fillId="0" borderId="0" xfId="0" applyFont="1" applyBorder="1" applyAlignment="1">
      <alignment/>
    </xf>
    <xf numFmtId="49" fontId="26" fillId="27" borderId="0" xfId="0" applyNumberFormat="1" applyFont="1" applyFill="1" applyBorder="1" applyAlignment="1" applyProtection="1">
      <alignment horizontal="center" vertical="center"/>
      <protection hidden="1" locked="0"/>
    </xf>
    <xf numFmtId="49" fontId="26" fillId="0" borderId="0" xfId="0" applyNumberFormat="1" applyFont="1" applyBorder="1" applyAlignment="1" applyProtection="1">
      <alignment horizontal="center" vertical="center"/>
      <protection hidden="1" locked="0"/>
    </xf>
    <xf numFmtId="0" fontId="25" fillId="0" borderId="0" xfId="0" applyFont="1" applyBorder="1" applyAlignment="1" applyProtection="1">
      <alignment horizontal="left" vertical="top"/>
      <protection hidden="1"/>
    </xf>
    <xf numFmtId="0" fontId="25" fillId="0" borderId="18" xfId="0" applyFont="1" applyBorder="1" applyAlignment="1" applyProtection="1">
      <alignment/>
      <protection hidden="1"/>
    </xf>
    <xf numFmtId="0" fontId="25" fillId="0" borderId="0" xfId="0" applyFont="1" applyAlignment="1" applyProtection="1">
      <alignment vertical="top"/>
      <protection hidden="1"/>
    </xf>
    <xf numFmtId="0" fontId="25" fillId="0" borderId="0" xfId="0" applyFont="1" applyAlignment="1" applyProtection="1">
      <alignment horizontal="left"/>
      <protection hidden="1"/>
    </xf>
    <xf numFmtId="0" fontId="25" fillId="0" borderId="0" xfId="0" applyFont="1" applyBorder="1" applyAlignment="1" applyProtection="1">
      <alignment vertical="center"/>
      <protection hidden="1"/>
    </xf>
    <xf numFmtId="0" fontId="31" fillId="0" borderId="0" xfId="0" applyFont="1" applyBorder="1" applyAlignment="1" applyProtection="1">
      <alignment vertical="center"/>
      <protection hidden="1"/>
    </xf>
    <xf numFmtId="0" fontId="31" fillId="0" borderId="0" xfId="0" applyFont="1" applyFill="1" applyBorder="1" applyAlignment="1" applyProtection="1">
      <alignment vertical="center"/>
      <protection hidden="1"/>
    </xf>
    <xf numFmtId="0" fontId="26" fillId="0" borderId="0" xfId="0" applyFont="1" applyAlignment="1" applyProtection="1">
      <alignment vertical="center"/>
      <protection hidden="1"/>
    </xf>
    <xf numFmtId="0" fontId="25" fillId="0" borderId="19" xfId="0" applyFont="1" applyBorder="1" applyAlignment="1" applyProtection="1">
      <alignment/>
      <protection hidden="1"/>
    </xf>
    <xf numFmtId="0" fontId="25" fillId="0" borderId="19" xfId="0" applyFont="1" applyBorder="1" applyAlignment="1">
      <alignment/>
    </xf>
    <xf numFmtId="0" fontId="25" fillId="0" borderId="0" xfId="0" applyFont="1" applyFill="1" applyBorder="1" applyAlignment="1" applyProtection="1">
      <alignment horizontal="right" vertical="top" wrapText="1"/>
      <protection hidden="1"/>
    </xf>
    <xf numFmtId="0" fontId="0" fillId="0" borderId="0" xfId="0" applyAlignment="1">
      <alignment/>
    </xf>
    <xf numFmtId="0" fontId="32" fillId="0" borderId="0" xfId="0" applyFont="1" applyAlignment="1">
      <alignment horizontal="center"/>
    </xf>
    <xf numFmtId="0" fontId="0" fillId="0" borderId="0" xfId="0" applyFont="1" applyAlignment="1">
      <alignment horizontal="right" vertical="top"/>
    </xf>
    <xf numFmtId="164" fontId="32" fillId="27" borderId="7" xfId="0" applyNumberFormat="1" applyFont="1" applyFill="1" applyBorder="1" applyAlignment="1" applyProtection="1">
      <alignment horizontal="center" vertical="center"/>
      <protection hidden="1" locked="0"/>
    </xf>
    <xf numFmtId="0" fontId="26" fillId="25" borderId="20" xfId="0" applyFont="1" applyFill="1" applyBorder="1" applyAlignment="1" applyProtection="1">
      <alignment horizontal="center" vertical="center" wrapText="1"/>
      <protection hidden="1"/>
    </xf>
    <xf numFmtId="0" fontId="33" fillId="25" borderId="21" xfId="0" applyFont="1" applyFill="1" applyBorder="1" applyAlignment="1" applyProtection="1">
      <alignment horizontal="center" vertical="center" wrapText="1"/>
      <protection hidden="1"/>
    </xf>
    <xf numFmtId="0" fontId="33" fillId="25" borderId="20" xfId="0" applyFont="1" applyFill="1" applyBorder="1" applyAlignment="1" applyProtection="1">
      <alignment horizontal="center" vertical="center" wrapText="1"/>
      <protection hidden="1"/>
    </xf>
    <xf numFmtId="0" fontId="33" fillId="25" borderId="22" xfId="0" applyFont="1" applyFill="1" applyBorder="1" applyAlignment="1" applyProtection="1">
      <alignment horizontal="center" vertical="center" wrapText="1"/>
      <protection hidden="1"/>
    </xf>
    <xf numFmtId="0" fontId="33" fillId="25" borderId="22" xfId="0" applyFont="1" applyFill="1" applyBorder="1" applyAlignment="1" applyProtection="1">
      <alignment horizontal="center" vertical="center"/>
      <protection hidden="1"/>
    </xf>
    <xf numFmtId="165" fontId="26" fillId="0" borderId="23" xfId="0" applyNumberFormat="1" applyFont="1" applyFill="1" applyBorder="1" applyAlignment="1">
      <alignment horizontal="center" vertical="center"/>
    </xf>
    <xf numFmtId="3" fontId="29" fillId="0" borderId="24" xfId="0" applyNumberFormat="1" applyFont="1" applyFill="1" applyBorder="1" applyAlignment="1" applyProtection="1">
      <alignment horizontal="center" vertical="center"/>
      <protection locked="0"/>
    </xf>
    <xf numFmtId="3" fontId="29" fillId="0" borderId="25" xfId="0" applyNumberFormat="1" applyFont="1" applyFill="1" applyBorder="1" applyAlignment="1" applyProtection="1">
      <alignment horizontal="center" vertical="center"/>
      <protection locked="0"/>
    </xf>
    <xf numFmtId="3" fontId="33" fillId="0" borderId="24" xfId="0" applyNumberFormat="1" applyFont="1" applyFill="1" applyBorder="1" applyAlignment="1" applyProtection="1">
      <alignment horizontal="center" vertical="center"/>
      <protection locked="0"/>
    </xf>
    <xf numFmtId="3" fontId="33" fillId="0" borderId="25" xfId="0" applyNumberFormat="1" applyFont="1" applyFill="1" applyBorder="1" applyAlignment="1" applyProtection="1">
      <alignment horizontal="center" vertical="center"/>
      <protection locked="0"/>
    </xf>
    <xf numFmtId="3" fontId="0" fillId="0" borderId="0" xfId="0" applyNumberFormat="1" applyAlignment="1">
      <alignment/>
    </xf>
    <xf numFmtId="165" fontId="26" fillId="0" borderId="25" xfId="0" applyNumberFormat="1" applyFont="1" applyFill="1" applyBorder="1" applyAlignment="1">
      <alignment horizontal="center" vertical="center"/>
    </xf>
    <xf numFmtId="4" fontId="0" fillId="0" borderId="0" xfId="0" applyNumberFormat="1" applyAlignment="1">
      <alignment/>
    </xf>
    <xf numFmtId="3" fontId="33" fillId="0" borderId="26" xfId="0" applyNumberFormat="1" applyFont="1" applyFill="1" applyBorder="1" applyAlignment="1" applyProtection="1">
      <alignment horizontal="center" vertical="center"/>
      <protection locked="0"/>
    </xf>
    <xf numFmtId="3" fontId="36" fillId="0" borderId="24" xfId="0" applyNumberFormat="1" applyFont="1" applyFill="1" applyBorder="1" applyAlignment="1" applyProtection="1">
      <alignment horizontal="center" vertical="center"/>
      <protection locked="0"/>
    </xf>
    <xf numFmtId="3" fontId="36" fillId="0" borderId="25" xfId="0" applyNumberFormat="1" applyFont="1" applyFill="1" applyBorder="1" applyAlignment="1" applyProtection="1">
      <alignment horizontal="center" vertical="center"/>
      <protection locked="0"/>
    </xf>
    <xf numFmtId="3" fontId="29" fillId="28" borderId="24" xfId="0" applyNumberFormat="1" applyFont="1" applyFill="1" applyBorder="1" applyAlignment="1" applyProtection="1">
      <alignment horizontal="center" vertical="center"/>
      <protection locked="0"/>
    </xf>
    <xf numFmtId="165" fontId="26" fillId="0" borderId="27" xfId="0" applyNumberFormat="1" applyFont="1" applyFill="1" applyBorder="1" applyAlignment="1">
      <alignment horizontal="center" vertical="center"/>
    </xf>
    <xf numFmtId="165" fontId="26" fillId="0" borderId="26" xfId="0" applyNumberFormat="1" applyFont="1" applyFill="1" applyBorder="1" applyAlignment="1">
      <alignment horizontal="center" vertical="center"/>
    </xf>
    <xf numFmtId="3" fontId="29" fillId="0" borderId="28" xfId="0" applyNumberFormat="1" applyFont="1" applyFill="1" applyBorder="1" applyAlignment="1" applyProtection="1">
      <alignment horizontal="center" vertical="center"/>
      <protection locked="0"/>
    </xf>
    <xf numFmtId="3" fontId="29" fillId="0" borderId="26" xfId="0" applyNumberFormat="1" applyFont="1" applyFill="1" applyBorder="1" applyAlignment="1" applyProtection="1">
      <alignment horizontal="center" vertical="center"/>
      <protection locked="0"/>
    </xf>
    <xf numFmtId="3" fontId="29" fillId="0" borderId="29" xfId="0" applyNumberFormat="1" applyFont="1" applyFill="1" applyBorder="1" applyAlignment="1" applyProtection="1">
      <alignment horizontal="center" vertical="center"/>
      <protection locked="0"/>
    </xf>
    <xf numFmtId="3" fontId="29" fillId="0" borderId="27" xfId="0" applyNumberFormat="1" applyFont="1" applyFill="1" applyBorder="1" applyAlignment="1" applyProtection="1">
      <alignment horizontal="center" vertical="center"/>
      <protection locked="0"/>
    </xf>
    <xf numFmtId="0" fontId="37" fillId="0" borderId="0" xfId="0" applyFont="1" applyAlignment="1">
      <alignment/>
    </xf>
    <xf numFmtId="0" fontId="32" fillId="0" borderId="0" xfId="0" applyFont="1" applyAlignment="1">
      <alignment/>
    </xf>
    <xf numFmtId="0" fontId="29" fillId="0" borderId="0" xfId="0" applyFont="1" applyAlignment="1">
      <alignment/>
    </xf>
    <xf numFmtId="0" fontId="0" fillId="24" borderId="0" xfId="0" applyFont="1" applyFill="1" applyAlignment="1">
      <alignment/>
    </xf>
    <xf numFmtId="0" fontId="32" fillId="0" borderId="0" xfId="0" applyFont="1" applyFill="1" applyBorder="1" applyAlignment="1" applyProtection="1">
      <alignment horizontal="center" vertical="center"/>
      <protection hidden="1"/>
    </xf>
    <xf numFmtId="0" fontId="0" fillId="0" borderId="0" xfId="0" applyFont="1" applyBorder="1" applyAlignment="1">
      <alignment/>
    </xf>
    <xf numFmtId="0" fontId="0" fillId="0" borderId="0" xfId="0" applyFont="1" applyAlignment="1">
      <alignment horizontal="center" vertical="center"/>
    </xf>
    <xf numFmtId="0" fontId="0" fillId="0" borderId="0" xfId="0" applyFont="1" applyAlignment="1">
      <alignment horizontal="center"/>
    </xf>
    <xf numFmtId="164" fontId="0" fillId="0" borderId="0" xfId="0" applyNumberFormat="1" applyFont="1" applyAlignment="1">
      <alignment/>
    </xf>
    <xf numFmtId="0" fontId="26" fillId="25" borderId="7" xfId="0" applyFont="1" applyFill="1" applyBorder="1" applyAlignment="1" applyProtection="1">
      <alignment horizontal="center" vertical="center" wrapText="1"/>
      <protection hidden="1"/>
    </xf>
    <xf numFmtId="0" fontId="26" fillId="25" borderId="30" xfId="0" applyFont="1" applyFill="1" applyBorder="1" applyAlignment="1" applyProtection="1">
      <alignment horizontal="center" vertical="center"/>
      <protection hidden="1"/>
    </xf>
    <xf numFmtId="0" fontId="26" fillId="25" borderId="31" xfId="0" applyFont="1" applyFill="1" applyBorder="1" applyAlignment="1" applyProtection="1">
      <alignment horizontal="center" vertical="center" wrapText="1"/>
      <protection hidden="1"/>
    </xf>
    <xf numFmtId="0" fontId="32" fillId="25" borderId="32" xfId="0" applyFont="1" applyFill="1" applyBorder="1" applyAlignment="1">
      <alignment horizontal="center" vertical="center"/>
    </xf>
    <xf numFmtId="0" fontId="32" fillId="25" borderId="20" xfId="0" applyFont="1" applyFill="1" applyBorder="1" applyAlignment="1">
      <alignment horizontal="center" vertical="center"/>
    </xf>
    <xf numFmtId="3" fontId="33" fillId="0" borderId="24" xfId="0" applyNumberFormat="1" applyFont="1" applyFill="1" applyBorder="1" applyAlignment="1" applyProtection="1">
      <alignment horizontal="center" vertical="center"/>
      <protection hidden="1"/>
    </xf>
    <xf numFmtId="3" fontId="33" fillId="0" borderId="26" xfId="0" applyNumberFormat="1" applyFont="1" applyFill="1" applyBorder="1" applyAlignment="1" applyProtection="1">
      <alignment horizontal="center" vertical="center"/>
      <protection hidden="1"/>
    </xf>
    <xf numFmtId="3" fontId="33" fillId="0" borderId="25" xfId="0" applyNumberFormat="1" applyFont="1" applyFill="1" applyBorder="1" applyAlignment="1" applyProtection="1">
      <alignment horizontal="center" vertical="center"/>
      <protection hidden="1"/>
    </xf>
    <xf numFmtId="3" fontId="29" fillId="0" borderId="24" xfId="0" applyNumberFormat="1" applyFont="1" applyFill="1" applyBorder="1" applyAlignment="1" applyProtection="1">
      <alignment horizontal="center" vertical="center"/>
      <protection hidden="1"/>
    </xf>
    <xf numFmtId="3" fontId="29" fillId="0" borderId="25" xfId="0" applyNumberFormat="1" applyFont="1" applyFill="1" applyBorder="1" applyAlignment="1" applyProtection="1">
      <alignment horizontal="center" vertical="center"/>
      <protection hidden="1"/>
    </xf>
    <xf numFmtId="3" fontId="36" fillId="0" borderId="24" xfId="0" applyNumberFormat="1" applyFont="1" applyFill="1" applyBorder="1" applyAlignment="1" applyProtection="1">
      <alignment horizontal="center" vertical="center"/>
      <protection hidden="1"/>
    </xf>
    <xf numFmtId="3" fontId="0" fillId="24" borderId="0" xfId="0" applyNumberFormat="1" applyFont="1" applyFill="1" applyAlignment="1">
      <alignment/>
    </xf>
    <xf numFmtId="3" fontId="33" fillId="0" borderId="29" xfId="0" applyNumberFormat="1" applyFont="1" applyFill="1" applyBorder="1" applyAlignment="1" applyProtection="1">
      <alignment horizontal="center" vertical="center"/>
      <protection hidden="1"/>
    </xf>
    <xf numFmtId="3" fontId="33" fillId="0" borderId="27" xfId="0" applyNumberFormat="1" applyFont="1" applyFill="1" applyBorder="1" applyAlignment="1" applyProtection="1">
      <alignment horizontal="center" vertical="center"/>
      <protection hidden="1"/>
    </xf>
    <xf numFmtId="3" fontId="29" fillId="0" borderId="28" xfId="0" applyNumberFormat="1" applyFont="1" applyFill="1" applyBorder="1" applyAlignment="1" applyProtection="1">
      <alignment horizontal="center" vertical="center"/>
      <protection hidden="1"/>
    </xf>
    <xf numFmtId="3" fontId="29" fillId="0" borderId="26" xfId="0" applyNumberFormat="1" applyFont="1" applyFill="1" applyBorder="1" applyAlignment="1" applyProtection="1">
      <alignment horizontal="center" vertical="center"/>
      <protection hidden="1"/>
    </xf>
    <xf numFmtId="3" fontId="29" fillId="0" borderId="33" xfId="0" applyNumberFormat="1" applyFont="1" applyFill="1" applyBorder="1" applyAlignment="1" applyProtection="1">
      <alignment horizontal="center" vertical="center"/>
      <protection hidden="1"/>
    </xf>
    <xf numFmtId="3" fontId="29" fillId="0" borderId="17" xfId="0" applyNumberFormat="1" applyFont="1" applyFill="1" applyBorder="1" applyAlignment="1" applyProtection="1">
      <alignment horizontal="center" vertical="center"/>
      <protection hidden="1"/>
    </xf>
    <xf numFmtId="0" fontId="32" fillId="24" borderId="0" xfId="0" applyFont="1" applyFill="1" applyAlignment="1">
      <alignment/>
    </xf>
    <xf numFmtId="0" fontId="29" fillId="24" borderId="0" xfId="0" applyFont="1" applyFill="1" applyAlignment="1">
      <alignment/>
    </xf>
    <xf numFmtId="0" fontId="24" fillId="0" borderId="0" xfId="0" applyFont="1" applyFill="1" applyBorder="1" applyAlignment="1">
      <alignment horizontal="center" vertical="center" wrapText="1"/>
    </xf>
    <xf numFmtId="0" fontId="0" fillId="0" borderId="0" xfId="0" applyFont="1" applyBorder="1" applyAlignment="1">
      <alignment horizontal="center" vertical="center" wrapText="1"/>
    </xf>
    <xf numFmtId="0" fontId="0" fillId="0" borderId="0" xfId="0" applyFont="1" applyBorder="1" applyAlignment="1">
      <alignment horizontal="center" wrapText="1"/>
    </xf>
    <xf numFmtId="0" fontId="32" fillId="0" borderId="0" xfId="0" applyFont="1" applyFill="1" applyBorder="1" applyAlignment="1">
      <alignment horizontal="center" vertical="top"/>
    </xf>
    <xf numFmtId="0" fontId="0" fillId="0" borderId="0" xfId="0" applyFont="1" applyBorder="1" applyAlignment="1">
      <alignment horizontal="center" vertical="top"/>
    </xf>
    <xf numFmtId="0" fontId="32" fillId="0" borderId="34" xfId="0" applyFont="1" applyFill="1" applyBorder="1" applyAlignment="1" applyProtection="1">
      <alignment horizontal="center" vertical="center"/>
      <protection hidden="1"/>
    </xf>
    <xf numFmtId="0" fontId="0" fillId="0" borderId="0" xfId="0" applyFont="1" applyBorder="1" applyAlignment="1">
      <alignment horizontal="center"/>
    </xf>
    <xf numFmtId="0" fontId="0" fillId="0" borderId="0" xfId="0" applyFont="1" applyBorder="1" applyAlignment="1">
      <alignment horizontal="center" vertical="top" wrapText="1"/>
    </xf>
    <xf numFmtId="0" fontId="26" fillId="25" borderId="20" xfId="0" applyFont="1" applyFill="1" applyBorder="1" applyAlignment="1">
      <alignment horizontal="center" vertical="center" wrapText="1"/>
    </xf>
    <xf numFmtId="0" fontId="33" fillId="25" borderId="20" xfId="0" applyFont="1" applyFill="1" applyBorder="1" applyAlignment="1">
      <alignment horizontal="center" vertical="center" wrapText="1"/>
    </xf>
    <xf numFmtId="0" fontId="33" fillId="25" borderId="22" xfId="0" applyFont="1" applyFill="1" applyBorder="1" applyAlignment="1">
      <alignment horizontal="center" vertical="center"/>
    </xf>
    <xf numFmtId="49" fontId="33" fillId="25" borderId="22" xfId="0" applyNumberFormat="1" applyFont="1" applyFill="1" applyBorder="1" applyAlignment="1">
      <alignment horizontal="center" vertical="center" wrapText="1"/>
    </xf>
    <xf numFmtId="0" fontId="32" fillId="0" borderId="0" xfId="0" applyFont="1" applyFill="1" applyBorder="1" applyAlignment="1" applyProtection="1">
      <alignment horizontal="left" vertical="center"/>
      <protection hidden="1"/>
    </xf>
    <xf numFmtId="0" fontId="0" fillId="0" borderId="16" xfId="0" applyFont="1" applyFill="1" applyBorder="1" applyAlignment="1" applyProtection="1">
      <alignment horizontal="center" vertical="center"/>
      <protection hidden="1" locked="0"/>
    </xf>
    <xf numFmtId="0" fontId="33" fillId="0" borderId="0" xfId="0" applyFont="1" applyFill="1" applyBorder="1" applyAlignment="1" applyProtection="1">
      <alignment horizontal="left" vertical="center"/>
      <protection hidden="1"/>
    </xf>
    <xf numFmtId="49" fontId="33" fillId="25" borderId="22" xfId="0" applyNumberFormat="1" applyFont="1" applyFill="1" applyBorder="1" applyAlignment="1">
      <alignment horizontal="center" vertical="center"/>
    </xf>
    <xf numFmtId="3" fontId="29" fillId="0" borderId="35" xfId="0" applyNumberFormat="1" applyFont="1" applyFill="1" applyBorder="1" applyAlignment="1" applyProtection="1">
      <alignment horizontal="center" vertical="center"/>
      <protection hidden="1"/>
    </xf>
    <xf numFmtId="3" fontId="33" fillId="0" borderId="17" xfId="0" applyNumberFormat="1" applyFont="1" applyFill="1" applyBorder="1" applyAlignment="1" applyProtection="1">
      <alignment horizontal="center" vertical="center"/>
      <protection hidden="1"/>
    </xf>
    <xf numFmtId="3" fontId="33" fillId="0" borderId="35" xfId="0" applyNumberFormat="1" applyFont="1" applyFill="1" applyBorder="1" applyAlignment="1" applyProtection="1">
      <alignment horizontal="center" vertical="center"/>
      <protection hidden="1"/>
    </xf>
    <xf numFmtId="3" fontId="29" fillId="0" borderId="27" xfId="0" applyNumberFormat="1" applyFont="1" applyFill="1" applyBorder="1" applyAlignment="1" applyProtection="1">
      <alignment horizontal="center" vertical="center"/>
      <protection hidden="1"/>
    </xf>
    <xf numFmtId="0" fontId="32" fillId="24" borderId="0" xfId="0" applyFont="1" applyFill="1" applyBorder="1" applyAlignment="1">
      <alignment/>
    </xf>
    <xf numFmtId="0" fontId="38" fillId="0" borderId="0" xfId="0" applyFont="1" applyFill="1" applyAlignment="1">
      <alignment vertical="top"/>
    </xf>
    <xf numFmtId="0" fontId="38" fillId="0" borderId="0" xfId="0" applyFont="1" applyFill="1" applyAlignment="1">
      <alignment/>
    </xf>
    <xf numFmtId="0" fontId="39" fillId="0" borderId="0" xfId="0" applyFont="1" applyFill="1" applyAlignment="1">
      <alignment vertical="top"/>
    </xf>
    <xf numFmtId="0" fontId="41" fillId="0" borderId="0" xfId="0" applyFont="1" applyFill="1" applyAlignment="1">
      <alignment vertical="top"/>
    </xf>
    <xf numFmtId="0" fontId="43" fillId="0" borderId="0" xfId="0" applyFont="1" applyFill="1" applyAlignment="1">
      <alignment horizontal="left" vertical="top" wrapText="1"/>
    </xf>
    <xf numFmtId="0" fontId="38" fillId="0" borderId="0" xfId="0" applyFont="1" applyFill="1" applyAlignment="1">
      <alignment vertical="top" wrapText="1"/>
    </xf>
    <xf numFmtId="0" fontId="44" fillId="0" borderId="0" xfId="0" applyFont="1" applyFill="1" applyAlignment="1">
      <alignment horizontal="justify" vertical="top"/>
    </xf>
    <xf numFmtId="0" fontId="44" fillId="0" borderId="0" xfId="0" applyFont="1" applyFill="1" applyAlignment="1">
      <alignment vertical="top"/>
    </xf>
    <xf numFmtId="0" fontId="38" fillId="0" borderId="0" xfId="0" applyFont="1" applyFill="1" applyAlignment="1">
      <alignment horizontal="justify" vertical="top"/>
    </xf>
    <xf numFmtId="0" fontId="38" fillId="0" borderId="0" xfId="0" applyFont="1" applyFill="1" applyAlignment="1">
      <alignment horizontal="left" vertical="top" wrapText="1"/>
    </xf>
    <xf numFmtId="0" fontId="46" fillId="0" borderId="0" xfId="0" applyFont="1" applyFill="1" applyAlignment="1">
      <alignment horizontal="justify" vertical="top"/>
    </xf>
    <xf numFmtId="0" fontId="39" fillId="0" borderId="0" xfId="0" applyFont="1" applyFill="1" applyAlignment="1">
      <alignment horizontal="justify" vertical="top"/>
    </xf>
    <xf numFmtId="0" fontId="43" fillId="0" borderId="0" xfId="0" applyFont="1" applyFill="1" applyAlignment="1">
      <alignment vertical="top"/>
    </xf>
    <xf numFmtId="0" fontId="46" fillId="0" borderId="0" xfId="0" applyFont="1" applyFill="1" applyAlignment="1">
      <alignment horizontal="left" vertical="top"/>
    </xf>
    <xf numFmtId="0" fontId="44" fillId="0" borderId="0" xfId="0" applyFont="1" applyFill="1" applyAlignment="1">
      <alignment horizontal="left" vertical="top"/>
    </xf>
    <xf numFmtId="0" fontId="47" fillId="0" borderId="0" xfId="0" applyFont="1" applyFill="1" applyAlignment="1">
      <alignment horizontal="right" vertical="top"/>
    </xf>
    <xf numFmtId="0" fontId="48" fillId="0" borderId="0" xfId="0" applyFont="1" applyFill="1" applyAlignment="1">
      <alignment horizontal="justify" vertical="top"/>
    </xf>
    <xf numFmtId="0" fontId="48" fillId="0" borderId="0" xfId="0" applyFont="1" applyFill="1" applyAlignment="1">
      <alignment horizontal="left" vertical="top"/>
    </xf>
    <xf numFmtId="3" fontId="48" fillId="0" borderId="0" xfId="0" applyNumberFormat="1" applyFont="1" applyFill="1" applyAlignment="1">
      <alignment horizontal="right" vertical="top"/>
    </xf>
    <xf numFmtId="3" fontId="48" fillId="0" borderId="19" xfId="0" applyNumberFormat="1" applyFont="1" applyFill="1" applyBorder="1" applyAlignment="1">
      <alignment horizontal="right" vertical="top"/>
    </xf>
    <xf numFmtId="0" fontId="47" fillId="0" borderId="0" xfId="0" applyFont="1" applyFill="1" applyAlignment="1">
      <alignment horizontal="justify" vertical="top"/>
    </xf>
    <xf numFmtId="3" fontId="47" fillId="0" borderId="19" xfId="0" applyNumberFormat="1" applyFont="1" applyFill="1" applyBorder="1" applyAlignment="1">
      <alignment horizontal="right" vertical="top"/>
    </xf>
    <xf numFmtId="0" fontId="43" fillId="0" borderId="0" xfId="0" applyFont="1" applyFill="1" applyAlignment="1">
      <alignment horizontal="left" vertical="top"/>
    </xf>
    <xf numFmtId="0" fontId="48" fillId="0" borderId="0" xfId="0" applyFont="1" applyFill="1" applyAlignment="1">
      <alignment vertical="top"/>
    </xf>
    <xf numFmtId="3" fontId="38" fillId="0" borderId="0" xfId="0" applyNumberFormat="1" applyFont="1" applyFill="1" applyAlignment="1">
      <alignment vertical="top"/>
    </xf>
    <xf numFmtId="0" fontId="47" fillId="0" borderId="0" xfId="0" applyFont="1" applyFill="1" applyAlignment="1">
      <alignment vertical="top"/>
    </xf>
    <xf numFmtId="3" fontId="38" fillId="0" borderId="0" xfId="0" applyNumberFormat="1" applyFont="1" applyFill="1" applyAlignment="1">
      <alignment horizontal="right" vertical="top"/>
    </xf>
    <xf numFmtId="3" fontId="38" fillId="0" borderId="19" xfId="0" applyNumberFormat="1" applyFont="1" applyFill="1" applyBorder="1" applyAlignment="1">
      <alignment horizontal="right" vertical="top"/>
    </xf>
    <xf numFmtId="3" fontId="43" fillId="0" borderId="19" xfId="0" applyNumberFormat="1" applyFont="1" applyFill="1" applyBorder="1" applyAlignment="1">
      <alignment horizontal="right" vertical="top"/>
    </xf>
    <xf numFmtId="0" fontId="43" fillId="0" borderId="0" xfId="0" applyFont="1" applyFill="1" applyAlignment="1">
      <alignment horizontal="justify" vertical="top"/>
    </xf>
    <xf numFmtId="49" fontId="38" fillId="0" borderId="0" xfId="0" applyNumberFormat="1" applyFont="1" applyFill="1" applyAlignment="1">
      <alignment horizontal="left" wrapText="1"/>
    </xf>
    <xf numFmtId="0" fontId="38" fillId="0" borderId="0" xfId="0" applyFont="1" applyFill="1" applyAlignment="1">
      <alignment horizontal="right" vertical="top"/>
    </xf>
    <xf numFmtId="0" fontId="49" fillId="0" borderId="0" xfId="0" applyFont="1" applyFill="1" applyAlignment="1">
      <alignment vertical="top"/>
    </xf>
    <xf numFmtId="0" fontId="44" fillId="0" borderId="0" xfId="0" applyFont="1" applyFill="1" applyBorder="1" applyAlignment="1">
      <alignment vertical="top"/>
    </xf>
    <xf numFmtId="0" fontId="44" fillId="0" borderId="0" xfId="0" applyFont="1" applyFill="1" applyAlignment="1">
      <alignment horizontal="right" vertical="top"/>
    </xf>
    <xf numFmtId="0" fontId="43" fillId="0" borderId="0" xfId="0" applyFont="1" applyFill="1" applyBorder="1" applyAlignment="1">
      <alignment vertical="top"/>
    </xf>
    <xf numFmtId="3" fontId="44" fillId="0" borderId="0" xfId="0" applyNumberFormat="1" applyFont="1" applyFill="1" applyAlignment="1">
      <alignment vertical="top"/>
    </xf>
    <xf numFmtId="0" fontId="43" fillId="0" borderId="0" xfId="0" applyFont="1" applyFill="1" applyAlignment="1">
      <alignment horizontal="center" vertical="top"/>
    </xf>
    <xf numFmtId="0" fontId="43" fillId="0" borderId="0" xfId="0" applyFont="1" applyFill="1" applyAlignment="1">
      <alignment horizontal="center" vertical="center" wrapText="1"/>
    </xf>
    <xf numFmtId="0" fontId="43" fillId="0" borderId="0" xfId="0" applyFont="1" applyFill="1" applyAlignment="1">
      <alignment horizontal="center" vertical="center"/>
    </xf>
    <xf numFmtId="3" fontId="43" fillId="0" borderId="36" xfId="0" applyNumberFormat="1" applyFont="1" applyFill="1" applyBorder="1" applyAlignment="1">
      <alignment horizontal="right" vertical="top"/>
    </xf>
    <xf numFmtId="0" fontId="43" fillId="0" borderId="36" xfId="0" applyFont="1" applyFill="1" applyBorder="1" applyAlignment="1">
      <alignment vertical="top"/>
    </xf>
    <xf numFmtId="0" fontId="43" fillId="0" borderId="36" xfId="0" applyFont="1" applyFill="1" applyBorder="1" applyAlignment="1">
      <alignment horizontal="right" vertical="top"/>
    </xf>
    <xf numFmtId="0" fontId="46" fillId="0" borderId="0" xfId="0" applyFont="1" applyFill="1" applyAlignment="1">
      <alignment vertical="top"/>
    </xf>
    <xf numFmtId="0" fontId="38" fillId="0" borderId="19" xfId="0" applyFont="1" applyFill="1" applyBorder="1" applyAlignment="1">
      <alignment vertical="top"/>
    </xf>
    <xf numFmtId="0" fontId="43" fillId="0" borderId="0" xfId="0" applyFont="1" applyFill="1" applyAlignment="1">
      <alignment vertical="top" wrapText="1"/>
    </xf>
    <xf numFmtId="0" fontId="38" fillId="0" borderId="0" xfId="0" applyFont="1" applyFill="1" applyBorder="1" applyAlignment="1">
      <alignment vertical="top"/>
    </xf>
    <xf numFmtId="0" fontId="38" fillId="0" borderId="0" xfId="0" applyFont="1" applyFill="1" applyAlignment="1">
      <alignment horizontal="center" vertical="center" wrapText="1"/>
    </xf>
    <xf numFmtId="0" fontId="43" fillId="0" borderId="0" xfId="0" applyFont="1" applyFill="1" applyAlignment="1">
      <alignment horizontal="left" vertical="center" wrapText="1"/>
    </xf>
    <xf numFmtId="0" fontId="44" fillId="0" borderId="0" xfId="0" applyFont="1" applyFill="1" applyAlignment="1">
      <alignment horizontal="center" vertical="center" wrapText="1"/>
    </xf>
    <xf numFmtId="3" fontId="43" fillId="0" borderId="0" xfId="0" applyNumberFormat="1" applyFont="1" applyFill="1" applyAlignment="1">
      <alignment horizontal="left" vertical="center" wrapText="1"/>
    </xf>
    <xf numFmtId="3" fontId="43" fillId="0" borderId="37" xfId="0" applyNumberFormat="1" applyFont="1" applyFill="1" applyBorder="1" applyAlignment="1">
      <alignment horizontal="right" vertical="center" wrapText="1"/>
    </xf>
    <xf numFmtId="3" fontId="38" fillId="0" borderId="0" xfId="0" applyNumberFormat="1" applyFont="1" applyFill="1" applyAlignment="1">
      <alignment horizontal="right" vertical="center" wrapText="1"/>
    </xf>
    <xf numFmtId="3" fontId="43" fillId="0" borderId="0" xfId="0" applyNumberFormat="1" applyFont="1" applyFill="1" applyAlignment="1">
      <alignment horizontal="right" vertical="center" wrapText="1"/>
    </xf>
    <xf numFmtId="3" fontId="44" fillId="0" borderId="0" xfId="0" applyNumberFormat="1" applyFont="1" applyFill="1" applyAlignment="1">
      <alignment horizontal="right" vertical="center" wrapText="1"/>
    </xf>
    <xf numFmtId="3" fontId="44" fillId="0" borderId="19" xfId="0" applyNumberFormat="1" applyFont="1" applyFill="1" applyBorder="1" applyAlignment="1">
      <alignment horizontal="right" vertical="center" wrapText="1"/>
    </xf>
    <xf numFmtId="3" fontId="38" fillId="0" borderId="19" xfId="0" applyNumberFormat="1" applyFont="1" applyFill="1" applyBorder="1" applyAlignment="1">
      <alignment horizontal="right" vertical="center" wrapText="1"/>
    </xf>
    <xf numFmtId="3" fontId="43" fillId="0" borderId="36" xfId="0" applyNumberFormat="1" applyFont="1" applyFill="1" applyBorder="1" applyAlignment="1">
      <alignment horizontal="right" vertical="center" wrapText="1"/>
    </xf>
    <xf numFmtId="164" fontId="43" fillId="0" borderId="0" xfId="0" applyNumberFormat="1" applyFont="1" applyFill="1" applyAlignment="1">
      <alignment horizontal="left" vertical="center" wrapText="1"/>
    </xf>
    <xf numFmtId="3" fontId="38" fillId="0" borderId="0" xfId="0" applyNumberFormat="1" applyFont="1" applyFill="1" applyAlignment="1">
      <alignment horizontal="left" vertical="center" wrapText="1"/>
    </xf>
    <xf numFmtId="3" fontId="38" fillId="0" borderId="0" xfId="0" applyNumberFormat="1" applyFont="1" applyFill="1" applyBorder="1" applyAlignment="1">
      <alignment vertical="top"/>
    </xf>
    <xf numFmtId="164" fontId="44" fillId="0" borderId="0" xfId="0" applyNumberFormat="1" applyFont="1" applyFill="1" applyBorder="1" applyAlignment="1">
      <alignment/>
    </xf>
    <xf numFmtId="3" fontId="46" fillId="0" borderId="0" xfId="0" applyNumberFormat="1" applyFont="1" applyFill="1" applyBorder="1" applyAlignment="1">
      <alignment/>
    </xf>
    <xf numFmtId="3" fontId="44" fillId="0" borderId="0" xfId="0" applyNumberFormat="1" applyFont="1" applyFill="1" applyBorder="1" applyAlignment="1">
      <alignment/>
    </xf>
    <xf numFmtId="0" fontId="43" fillId="0" borderId="0" xfId="0" applyFont="1" applyFill="1" applyAlignment="1">
      <alignment horizontal="right" vertical="top"/>
    </xf>
    <xf numFmtId="0" fontId="48" fillId="0" borderId="0" xfId="0" applyFont="1" applyFill="1" applyAlignment="1">
      <alignment horizontal="left" vertical="center" wrapText="1"/>
    </xf>
    <xf numFmtId="0" fontId="47" fillId="0" borderId="0" xfId="0" applyFont="1" applyFill="1" applyAlignment="1">
      <alignment horizontal="left" vertical="center" wrapText="1"/>
    </xf>
    <xf numFmtId="3" fontId="43" fillId="0" borderId="0" xfId="0" applyNumberFormat="1" applyFont="1" applyFill="1" applyAlignment="1">
      <alignment horizontal="right" vertical="top"/>
    </xf>
    <xf numFmtId="0" fontId="38" fillId="0" borderId="0" xfId="0" applyFont="1" applyFill="1" applyAlignment="1">
      <alignment horizontal="left" vertical="center" wrapText="1"/>
    </xf>
    <xf numFmtId="3" fontId="43" fillId="0" borderId="0" xfId="0" applyNumberFormat="1" applyFont="1" applyFill="1" applyBorder="1" applyAlignment="1">
      <alignment horizontal="right" vertical="top"/>
    </xf>
    <xf numFmtId="0" fontId="50" fillId="0" borderId="0" xfId="0" applyFont="1" applyAlignment="1">
      <alignment vertical="top"/>
    </xf>
    <xf numFmtId="0" fontId="43" fillId="0" borderId="0" xfId="0" applyFont="1" applyFill="1" applyAlignment="1">
      <alignment horizontal="left" wrapText="1"/>
    </xf>
    <xf numFmtId="9" fontId="38" fillId="0" borderId="0" xfId="0" applyNumberFormat="1" applyFont="1" applyFill="1" applyAlignment="1">
      <alignment horizontal="justify" vertical="top"/>
    </xf>
    <xf numFmtId="3" fontId="44" fillId="0" borderId="19" xfId="0" applyNumberFormat="1" applyFont="1" applyFill="1" applyBorder="1" applyAlignment="1">
      <alignment horizontal="right" vertical="top"/>
    </xf>
    <xf numFmtId="166" fontId="38" fillId="0" borderId="0" xfId="0" applyNumberFormat="1" applyFont="1" applyFill="1" applyAlignment="1">
      <alignment horizontal="justify" vertical="top"/>
    </xf>
    <xf numFmtId="3" fontId="38" fillId="0" borderId="0" xfId="0" applyNumberFormat="1" applyFont="1" applyFill="1" applyBorder="1" applyAlignment="1">
      <alignment horizontal="right" vertical="top"/>
    </xf>
    <xf numFmtId="0" fontId="44" fillId="0" borderId="0" xfId="0" applyFont="1" applyFill="1" applyBorder="1" applyAlignment="1">
      <alignment horizontal="right" vertical="top"/>
    </xf>
    <xf numFmtId="3" fontId="44" fillId="0" borderId="0" xfId="0" applyNumberFormat="1" applyFont="1" applyFill="1" applyBorder="1" applyAlignment="1">
      <alignment horizontal="right" vertical="top"/>
    </xf>
    <xf numFmtId="3" fontId="47" fillId="0" borderId="0" xfId="0" applyNumberFormat="1" applyFont="1" applyFill="1" applyBorder="1" applyAlignment="1">
      <alignment horizontal="right" vertical="top"/>
    </xf>
    <xf numFmtId="3" fontId="47" fillId="0" borderId="36" xfId="0" applyNumberFormat="1" applyFont="1" applyFill="1" applyBorder="1" applyAlignment="1">
      <alignment horizontal="right" vertical="top"/>
    </xf>
    <xf numFmtId="0" fontId="48" fillId="0" borderId="0" xfId="0" applyFont="1" applyFill="1" applyAlignment="1">
      <alignment horizontal="right" vertical="top"/>
    </xf>
    <xf numFmtId="0" fontId="38" fillId="0" borderId="19" xfId="0" applyFont="1" applyFill="1" applyBorder="1" applyAlignment="1">
      <alignment horizontal="right" vertical="top"/>
    </xf>
    <xf numFmtId="0" fontId="49" fillId="0" borderId="0" xfId="0" applyFont="1" applyFill="1" applyAlignment="1">
      <alignment horizontal="justify" vertical="top"/>
    </xf>
    <xf numFmtId="4" fontId="44" fillId="0" borderId="0" xfId="0" applyNumberFormat="1" applyFont="1" applyFill="1" applyAlignment="1">
      <alignment horizontal="right" vertical="top" wrapText="1"/>
    </xf>
    <xf numFmtId="4" fontId="38" fillId="0" borderId="0" xfId="0" applyNumberFormat="1" applyFont="1" applyFill="1" applyAlignment="1">
      <alignment horizontal="right" vertical="top" wrapText="1"/>
    </xf>
    <xf numFmtId="0" fontId="44" fillId="0" borderId="0" xfId="0" applyFont="1" applyFill="1" applyAlignment="1">
      <alignment horizontal="left" vertical="top" wrapText="1"/>
    </xf>
    <xf numFmtId="4" fontId="43" fillId="0" borderId="0" xfId="0" applyNumberFormat="1" applyFont="1" applyFill="1" applyAlignment="1">
      <alignment horizontal="right" vertical="top" wrapText="1"/>
    </xf>
    <xf numFmtId="0" fontId="51" fillId="0" borderId="0" xfId="0" applyFont="1" applyFill="1" applyAlignment="1">
      <alignment vertical="top"/>
    </xf>
    <xf numFmtId="0" fontId="52" fillId="0" borderId="0" xfId="91" applyFont="1" applyFill="1" applyAlignment="1">
      <alignment horizontal="center" wrapText="1"/>
      <protection/>
    </xf>
    <xf numFmtId="0" fontId="52" fillId="0" borderId="0" xfId="91" applyFont="1" applyFill="1" applyAlignment="1">
      <alignment horizontal="center"/>
      <protection/>
    </xf>
    <xf numFmtId="0" fontId="53" fillId="0" borderId="0" xfId="0" applyFont="1" applyFill="1" applyAlignment="1">
      <alignment vertical="center"/>
    </xf>
    <xf numFmtId="0" fontId="54" fillId="0" borderId="0" xfId="91" applyFont="1" applyFill="1">
      <alignment/>
      <protection/>
    </xf>
    <xf numFmtId="0" fontId="38" fillId="0" borderId="0" xfId="0" applyFont="1" applyFill="1" applyAlignment="1">
      <alignment vertical="center"/>
    </xf>
    <xf numFmtId="3" fontId="38" fillId="0" borderId="0" xfId="0" applyNumberFormat="1" applyFont="1" applyFill="1" applyAlignment="1">
      <alignment horizontal="right" vertical="center"/>
    </xf>
    <xf numFmtId="0" fontId="38" fillId="0" borderId="0" xfId="0" applyFont="1" applyFill="1" applyAlignment="1">
      <alignment vertical="center" wrapText="1"/>
    </xf>
    <xf numFmtId="3" fontId="38" fillId="0" borderId="19" xfId="0" applyNumberFormat="1" applyFont="1" applyFill="1" applyBorder="1" applyAlignment="1">
      <alignment horizontal="right" vertical="center"/>
    </xf>
    <xf numFmtId="3" fontId="38" fillId="0" borderId="0" xfId="0" applyNumberFormat="1" applyFont="1" applyFill="1" applyBorder="1" applyAlignment="1">
      <alignment horizontal="right" vertical="center"/>
    </xf>
    <xf numFmtId="3" fontId="48" fillId="0" borderId="0" xfId="0" applyNumberFormat="1" applyFont="1" applyFill="1" applyAlignment="1">
      <alignment horizontal="right" vertical="center"/>
    </xf>
    <xf numFmtId="3" fontId="48" fillId="0" borderId="19" xfId="0" applyNumberFormat="1" applyFont="1" applyFill="1" applyBorder="1" applyAlignment="1">
      <alignment horizontal="right" vertical="center"/>
    </xf>
    <xf numFmtId="0" fontId="48" fillId="0" borderId="0" xfId="0" applyFont="1" applyFill="1" applyAlignment="1">
      <alignment vertical="center"/>
    </xf>
    <xf numFmtId="0" fontId="48" fillId="0" borderId="0" xfId="0" applyFont="1" applyFill="1" applyAlignment="1">
      <alignment vertical="center" wrapText="1"/>
    </xf>
    <xf numFmtId="0" fontId="38" fillId="0" borderId="0" xfId="0" applyFont="1" applyFill="1" applyAlignment="1">
      <alignment horizontal="center" vertical="top"/>
    </xf>
    <xf numFmtId="0" fontId="24" fillId="0" borderId="0" xfId="0" applyFont="1" applyBorder="1" applyAlignment="1">
      <alignment horizontal="left" vertical="top"/>
    </xf>
    <xf numFmtId="0" fontId="55" fillId="0" borderId="0" xfId="0" applyFont="1" applyBorder="1" applyAlignment="1">
      <alignment horizontal="left"/>
    </xf>
    <xf numFmtId="0" fontId="55" fillId="0" borderId="0" xfId="0" applyFont="1" applyBorder="1" applyAlignment="1">
      <alignment/>
    </xf>
    <xf numFmtId="0" fontId="57" fillId="0" borderId="0" xfId="0" applyFont="1" applyFill="1" applyAlignment="1">
      <alignment horizontal="justify" vertical="top"/>
    </xf>
    <xf numFmtId="0" fontId="58" fillId="28" borderId="0" xfId="0" applyFont="1" applyFill="1" applyAlignment="1">
      <alignment horizontal="center" vertical="center" wrapText="1"/>
    </xf>
    <xf numFmtId="0" fontId="47" fillId="0" borderId="0" xfId="0" applyFont="1" applyFill="1" applyAlignment="1">
      <alignment horizontal="center" vertical="center" wrapText="1"/>
    </xf>
    <xf numFmtId="167" fontId="29" fillId="0" borderId="25" xfId="0" applyNumberFormat="1" applyFont="1" applyFill="1" applyBorder="1" applyAlignment="1" applyProtection="1">
      <alignment horizontal="center" vertical="center"/>
      <protection locked="0"/>
    </xf>
    <xf numFmtId="0" fontId="24" fillId="0" borderId="0" xfId="0" applyFont="1" applyBorder="1" applyAlignment="1">
      <alignment/>
    </xf>
    <xf numFmtId="0" fontId="26" fillId="0" borderId="31" xfId="0" applyFont="1" applyFill="1" applyBorder="1" applyAlignment="1" applyProtection="1">
      <alignment horizontal="left" vertical="center" wrapText="1"/>
      <protection hidden="1"/>
    </xf>
    <xf numFmtId="0" fontId="27" fillId="0" borderId="0" xfId="0" applyFont="1" applyBorder="1" applyAlignment="1" applyProtection="1">
      <alignment horizontal="center" vertical="center" wrapText="1"/>
      <protection hidden="1"/>
    </xf>
    <xf numFmtId="0" fontId="25" fillId="0" borderId="34" xfId="0" applyFont="1" applyBorder="1" applyAlignment="1" applyProtection="1">
      <alignment horizontal="right" vertical="center"/>
      <protection hidden="1"/>
    </xf>
    <xf numFmtId="49" fontId="26" fillId="27" borderId="17" xfId="0" applyNumberFormat="1" applyFont="1" applyFill="1" applyBorder="1" applyAlignment="1" applyProtection="1">
      <alignment horizontal="center" vertical="center"/>
      <protection hidden="1" locked="0"/>
    </xf>
    <xf numFmtId="0" fontId="25" fillId="0" borderId="0" xfId="0" applyFont="1" applyBorder="1" applyAlignment="1" applyProtection="1">
      <alignment wrapText="1"/>
      <protection hidden="1"/>
    </xf>
    <xf numFmtId="0" fontId="29" fillId="0" borderId="34" xfId="0" applyFont="1" applyBorder="1" applyAlignment="1" applyProtection="1">
      <alignment horizontal="right" vertical="center" wrapText="1"/>
      <protection hidden="1"/>
    </xf>
    <xf numFmtId="0" fontId="25" fillId="0" borderId="0" xfId="0" applyFont="1" applyBorder="1" applyAlignment="1" applyProtection="1">
      <alignment horizontal="right" vertical="center" wrapText="1"/>
      <protection hidden="1"/>
    </xf>
    <xf numFmtId="0" fontId="26" fillId="27" borderId="17" xfId="0" applyFont="1" applyFill="1" applyBorder="1" applyAlignment="1" applyProtection="1">
      <alignment horizontal="left" vertical="center"/>
      <protection hidden="1" locked="0"/>
    </xf>
    <xf numFmtId="1" fontId="26" fillId="27" borderId="17" xfId="0" applyNumberFormat="1" applyFont="1" applyFill="1" applyBorder="1" applyAlignment="1" applyProtection="1">
      <alignment horizontal="center" vertical="center"/>
      <protection hidden="1" locked="0"/>
    </xf>
    <xf numFmtId="0" fontId="30" fillId="27" borderId="17" xfId="72" applyNumberFormat="1" applyFont="1" applyFill="1" applyBorder="1" applyAlignment="1" applyProtection="1">
      <alignment/>
      <protection hidden="1" locked="0"/>
    </xf>
    <xf numFmtId="0" fontId="25" fillId="0" borderId="16" xfId="0" applyFont="1" applyBorder="1" applyAlignment="1" applyProtection="1">
      <alignment horizontal="right" vertical="center"/>
      <protection hidden="1"/>
    </xf>
    <xf numFmtId="0" fontId="25" fillId="0" borderId="0" xfId="0" applyFont="1" applyBorder="1" applyAlignment="1" applyProtection="1">
      <alignment horizontal="center" vertical="center"/>
      <protection hidden="1"/>
    </xf>
    <xf numFmtId="0" fontId="25" fillId="0" borderId="0" xfId="0" applyFont="1" applyBorder="1" applyAlignment="1">
      <alignment horizontal="center" vertical="center"/>
    </xf>
    <xf numFmtId="0" fontId="25" fillId="0" borderId="0" xfId="0" applyFont="1" applyBorder="1" applyAlignment="1">
      <alignment horizontal="center"/>
    </xf>
    <xf numFmtId="0" fontId="26" fillId="27" borderId="17" xfId="0" applyFont="1" applyFill="1" applyBorder="1" applyAlignment="1" applyProtection="1">
      <alignment horizontal="right" vertical="center"/>
      <protection hidden="1" locked="0"/>
    </xf>
    <xf numFmtId="0" fontId="26" fillId="27" borderId="33" xfId="0" applyFont="1" applyFill="1" applyBorder="1" applyAlignment="1" applyProtection="1">
      <alignment horizontal="right" vertical="center"/>
      <protection hidden="1" locked="0"/>
    </xf>
    <xf numFmtId="0" fontId="25" fillId="0" borderId="0" xfId="0" applyFont="1" applyBorder="1" applyAlignment="1" applyProtection="1">
      <alignment vertical="top" wrapText="1"/>
      <protection hidden="1"/>
    </xf>
    <xf numFmtId="0" fontId="25" fillId="0" borderId="0" xfId="0" applyFont="1" applyBorder="1" applyAlignment="1" applyProtection="1">
      <alignment horizontal="center" vertical="top"/>
      <protection hidden="1"/>
    </xf>
    <xf numFmtId="0" fontId="25" fillId="0" borderId="34" xfId="0" applyFont="1" applyBorder="1" applyAlignment="1" applyProtection="1">
      <alignment horizontal="right" vertical="center" wrapText="1"/>
      <protection hidden="1"/>
    </xf>
    <xf numFmtId="0" fontId="26" fillId="27" borderId="33" xfId="0" applyFont="1" applyFill="1" applyBorder="1" applyAlignment="1" applyProtection="1">
      <alignment horizontal="left" vertical="center"/>
      <protection hidden="1" locked="0"/>
    </xf>
    <xf numFmtId="49" fontId="26" fillId="27" borderId="17" xfId="0" applyNumberFormat="1" applyFont="1" applyFill="1" applyBorder="1" applyAlignment="1" applyProtection="1">
      <alignment horizontal="left" vertical="center"/>
      <protection hidden="1" locked="0"/>
    </xf>
    <xf numFmtId="49" fontId="30" fillId="27" borderId="17" xfId="72" applyNumberFormat="1" applyFont="1" applyFill="1" applyBorder="1" applyAlignment="1" applyProtection="1">
      <alignment horizontal="left" vertical="center"/>
      <protection hidden="1" locked="0"/>
    </xf>
    <xf numFmtId="0" fontId="25" fillId="0" borderId="0" xfId="0" applyFont="1" applyBorder="1" applyAlignment="1" applyProtection="1">
      <alignment vertical="center"/>
      <protection hidden="1"/>
    </xf>
    <xf numFmtId="0" fontId="31" fillId="0" borderId="0" xfId="0" applyFont="1" applyBorder="1" applyAlignment="1" applyProtection="1">
      <alignment horizontal="left"/>
      <protection hidden="1"/>
    </xf>
    <xf numFmtId="0" fontId="25" fillId="0" borderId="38" xfId="0" applyFont="1" applyBorder="1" applyAlignment="1" applyProtection="1">
      <alignment horizontal="center" vertical="top"/>
      <protection hidden="1"/>
    </xf>
    <xf numFmtId="0" fontId="25" fillId="0" borderId="0" xfId="0" applyFont="1" applyFill="1" applyBorder="1" applyAlignment="1" applyProtection="1">
      <alignment horizontal="center" vertical="top"/>
      <protection hidden="1"/>
    </xf>
    <xf numFmtId="0" fontId="24" fillId="0" borderId="0" xfId="0" applyFont="1" applyBorder="1" applyAlignment="1">
      <alignment horizontal="center"/>
    </xf>
    <xf numFmtId="164" fontId="32" fillId="27" borderId="7" xfId="0" applyNumberFormat="1" applyFont="1" applyFill="1" applyBorder="1" applyAlignment="1" applyProtection="1">
      <alignment horizontal="center" vertical="center"/>
      <protection hidden="1" locked="0"/>
    </xf>
    <xf numFmtId="0" fontId="32" fillId="0" borderId="39" xfId="0" applyFont="1" applyFill="1" applyBorder="1" applyAlignment="1">
      <alignment horizontal="center"/>
    </xf>
    <xf numFmtId="0" fontId="32" fillId="27" borderId="7" xfId="0" applyFont="1" applyFill="1" applyBorder="1" applyAlignment="1" applyProtection="1">
      <alignment horizontal="left" vertical="center"/>
      <protection hidden="1" locked="0"/>
    </xf>
    <xf numFmtId="0" fontId="26" fillId="25" borderId="20" xfId="0" applyFont="1" applyFill="1" applyBorder="1" applyAlignment="1" applyProtection="1">
      <alignment horizontal="center" vertical="center" wrapText="1"/>
      <protection hidden="1"/>
    </xf>
    <xf numFmtId="0" fontId="33" fillId="25" borderId="22" xfId="0" applyFont="1" applyFill="1" applyBorder="1" applyAlignment="1" applyProtection="1">
      <alignment horizontal="center" vertical="center" wrapText="1"/>
      <protection hidden="1"/>
    </xf>
    <xf numFmtId="0" fontId="26" fillId="24" borderId="17" xfId="0" applyFont="1" applyFill="1" applyBorder="1" applyAlignment="1">
      <alignment horizontal="left" vertical="center" wrapText="1"/>
    </xf>
    <xf numFmtId="0" fontId="26" fillId="0" borderId="26" xfId="0" applyFont="1" applyFill="1" applyBorder="1" applyAlignment="1">
      <alignment horizontal="left" vertical="center" wrapText="1"/>
    </xf>
    <xf numFmtId="0" fontId="26" fillId="0" borderId="25" xfId="0" applyFont="1" applyFill="1" applyBorder="1" applyAlignment="1">
      <alignment horizontal="left" vertical="center" wrapText="1"/>
    </xf>
    <xf numFmtId="0" fontId="25" fillId="0" borderId="25" xfId="0" applyFont="1" applyFill="1" applyBorder="1" applyAlignment="1">
      <alignment horizontal="left" vertical="center" wrapText="1"/>
    </xf>
    <xf numFmtId="0" fontId="26" fillId="0" borderId="27" xfId="0" applyFont="1" applyFill="1" applyBorder="1" applyAlignment="1">
      <alignment horizontal="left" vertical="center" wrapText="1"/>
    </xf>
    <xf numFmtId="0" fontId="26" fillId="24" borderId="7" xfId="0" applyFont="1" applyFill="1" applyBorder="1" applyAlignment="1">
      <alignment horizontal="left" vertical="center" wrapText="1"/>
    </xf>
    <xf numFmtId="0" fontId="25" fillId="0" borderId="26" xfId="0" applyFont="1" applyFill="1" applyBorder="1" applyAlignment="1">
      <alignment horizontal="left" vertical="center" wrapText="1"/>
    </xf>
    <xf numFmtId="0" fontId="25" fillId="0" borderId="27" xfId="0" applyFont="1" applyFill="1" applyBorder="1" applyAlignment="1">
      <alignment horizontal="left" vertical="center" wrapText="1"/>
    </xf>
    <xf numFmtId="0" fontId="26" fillId="0" borderId="40" xfId="0" applyFont="1" applyFill="1" applyBorder="1" applyAlignment="1">
      <alignment horizontal="left" vertical="center" wrapText="1"/>
    </xf>
    <xf numFmtId="0" fontId="32" fillId="0" borderId="34" xfId="0" applyFont="1" applyBorder="1" applyAlignment="1">
      <alignment horizontal="center" vertical="top"/>
    </xf>
    <xf numFmtId="0" fontId="26" fillId="25" borderId="7" xfId="0" applyFont="1" applyFill="1" applyBorder="1" applyAlignment="1" applyProtection="1">
      <alignment horizontal="center" vertical="center" wrapText="1"/>
      <protection hidden="1"/>
    </xf>
    <xf numFmtId="0" fontId="33" fillId="25" borderId="7" xfId="0" applyFont="1" applyFill="1" applyBorder="1" applyAlignment="1" applyProtection="1">
      <alignment horizontal="center" vertical="center" wrapText="1"/>
      <protection hidden="1"/>
    </xf>
    <xf numFmtId="0" fontId="26" fillId="25" borderId="30" xfId="0" applyFont="1" applyFill="1" applyBorder="1" applyAlignment="1" applyProtection="1">
      <alignment horizontal="center" vertical="center"/>
      <protection hidden="1"/>
    </xf>
    <xf numFmtId="0" fontId="29" fillId="0" borderId="25" xfId="0" applyFont="1" applyFill="1" applyBorder="1" applyAlignment="1">
      <alignment horizontal="left" vertical="center" wrapText="1"/>
    </xf>
    <xf numFmtId="0" fontId="26" fillId="24" borderId="31" xfId="0" applyFont="1" applyFill="1" applyBorder="1" applyAlignment="1">
      <alignment horizontal="left" vertical="center" wrapText="1"/>
    </xf>
    <xf numFmtId="0" fontId="24" fillId="0" borderId="0" xfId="0" applyFont="1" applyFill="1" applyBorder="1" applyAlignment="1">
      <alignment horizontal="center" vertical="center"/>
    </xf>
    <xf numFmtId="0" fontId="0" fillId="0" borderId="34" xfId="0" applyFont="1" applyBorder="1" applyAlignment="1">
      <alignment horizontal="center" vertical="top"/>
    </xf>
    <xf numFmtId="0" fontId="32" fillId="0" borderId="39" xfId="0" applyFont="1" applyFill="1" applyBorder="1" applyAlignment="1">
      <alignment horizontal="left" wrapText="1"/>
    </xf>
    <xf numFmtId="0" fontId="26" fillId="25" borderId="20" xfId="0" applyFont="1" applyFill="1" applyBorder="1" applyAlignment="1">
      <alignment horizontal="center" vertical="center" wrapText="1"/>
    </xf>
    <xf numFmtId="0" fontId="33" fillId="25" borderId="22" xfId="0" applyFont="1" applyFill="1" applyBorder="1" applyAlignment="1">
      <alignment horizontal="center" vertical="center" wrapText="1"/>
    </xf>
    <xf numFmtId="0" fontId="25" fillId="0" borderId="24" xfId="0" applyFont="1" applyFill="1" applyBorder="1" applyAlignment="1">
      <alignment horizontal="left" vertical="center" wrapText="1"/>
    </xf>
    <xf numFmtId="0" fontId="26" fillId="0" borderId="24" xfId="0" applyFont="1" applyFill="1" applyBorder="1" applyAlignment="1">
      <alignment horizontal="left" vertical="center" wrapText="1"/>
    </xf>
    <xf numFmtId="0" fontId="25" fillId="0" borderId="29" xfId="0" applyFont="1" applyFill="1" applyBorder="1" applyAlignment="1">
      <alignment horizontal="left" vertical="center" wrapText="1"/>
    </xf>
    <xf numFmtId="0" fontId="24" fillId="0" borderId="0" xfId="0" applyFont="1" applyFill="1" applyBorder="1" applyAlignment="1">
      <alignment horizontal="center" vertical="center" wrapText="1"/>
    </xf>
    <xf numFmtId="0" fontId="32" fillId="0" borderId="39" xfId="0" applyFont="1" applyFill="1" applyBorder="1" applyAlignment="1">
      <alignment horizontal="left" vertical="top" wrapText="1"/>
    </xf>
    <xf numFmtId="0" fontId="25" fillId="0" borderId="39" xfId="0" applyFont="1" applyBorder="1" applyAlignment="1">
      <alignment horizontal="center" wrapText="1"/>
    </xf>
    <xf numFmtId="49" fontId="33" fillId="25" borderId="22" xfId="0" applyNumberFormat="1" applyFont="1" applyFill="1" applyBorder="1" applyAlignment="1">
      <alignment horizontal="center" vertical="center" wrapText="1"/>
    </xf>
    <xf numFmtId="0" fontId="25" fillId="0" borderId="28" xfId="0" applyFont="1" applyFill="1" applyBorder="1" applyAlignment="1">
      <alignment horizontal="left" vertical="center" wrapText="1"/>
    </xf>
    <xf numFmtId="0" fontId="29" fillId="0" borderId="18"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40" fillId="0" borderId="0" xfId="0" applyFont="1" applyFill="1" applyBorder="1" applyAlignment="1">
      <alignment horizontal="left" vertical="top"/>
    </xf>
    <xf numFmtId="0" fontId="42" fillId="0" borderId="0" xfId="0" applyFont="1" applyFill="1" applyBorder="1" applyAlignment="1">
      <alignment horizontal="left" vertical="top" wrapText="1"/>
    </xf>
    <xf numFmtId="0" fontId="43" fillId="0" borderId="0" xfId="0" applyFont="1" applyFill="1" applyBorder="1" applyAlignment="1">
      <alignment horizontal="left" vertical="top" wrapText="1"/>
    </xf>
    <xf numFmtId="0" fontId="38" fillId="0" borderId="0" xfId="0" applyFont="1" applyFill="1" applyBorder="1" applyAlignment="1">
      <alignment horizontal="left" vertical="top" wrapText="1"/>
    </xf>
    <xf numFmtId="0" fontId="45" fillId="28" borderId="0" xfId="0" applyFont="1" applyFill="1" applyBorder="1" applyAlignment="1">
      <alignment horizontal="left" vertical="top" wrapText="1"/>
    </xf>
    <xf numFmtId="0" fontId="43" fillId="0" borderId="0" xfId="0" applyFont="1" applyFill="1" applyBorder="1" applyAlignment="1">
      <alignment horizontal="left" vertical="top"/>
    </xf>
    <xf numFmtId="0" fontId="47" fillId="0" borderId="0" xfId="0" applyFont="1" applyFill="1" applyBorder="1" applyAlignment="1">
      <alignment horizontal="justify" vertical="top"/>
    </xf>
    <xf numFmtId="0" fontId="48" fillId="0" borderId="0" xfId="0" applyFont="1" applyFill="1" applyBorder="1" applyAlignment="1">
      <alignment vertical="top"/>
    </xf>
    <xf numFmtId="0" fontId="43" fillId="0" borderId="0" xfId="0" applyFont="1" applyFill="1" applyBorder="1" applyAlignment="1">
      <alignment horizontal="justify" vertical="top"/>
    </xf>
    <xf numFmtId="0" fontId="39" fillId="0" borderId="0" xfId="0" applyFont="1" applyFill="1" applyBorder="1" applyAlignment="1">
      <alignment vertical="top"/>
    </xf>
    <xf numFmtId="0" fontId="38" fillId="0" borderId="0" xfId="0" applyFont="1" applyFill="1" applyBorder="1" applyAlignment="1">
      <alignment horizontal="justify" vertical="top"/>
    </xf>
    <xf numFmtId="0" fontId="44" fillId="0" borderId="0" xfId="0" applyFont="1" applyFill="1" applyBorder="1" applyAlignment="1">
      <alignment vertical="top"/>
    </xf>
    <xf numFmtId="0" fontId="43" fillId="0" borderId="0" xfId="0" applyFont="1" applyFill="1" applyBorder="1" applyAlignment="1">
      <alignment vertical="top"/>
    </xf>
    <xf numFmtId="0" fontId="38" fillId="0" borderId="0" xfId="0" applyFont="1" applyFill="1" applyBorder="1" applyAlignment="1">
      <alignment horizontal="left" vertical="top"/>
    </xf>
    <xf numFmtId="0" fontId="38" fillId="0" borderId="0" xfId="0" applyFont="1" applyFill="1" applyBorder="1" applyAlignment="1">
      <alignment vertical="top"/>
    </xf>
    <xf numFmtId="0" fontId="52" fillId="0" borderId="0" xfId="91" applyFont="1" applyFill="1" applyBorder="1" applyAlignment="1">
      <alignment/>
      <protection/>
    </xf>
    <xf numFmtId="0" fontId="53" fillId="0" borderId="0" xfId="0" applyFont="1" applyFill="1" applyBorder="1" applyAlignment="1">
      <alignment vertical="center"/>
    </xf>
    <xf numFmtId="0" fontId="53" fillId="0" borderId="0" xfId="0" applyFont="1" applyFill="1" applyBorder="1" applyAlignment="1">
      <alignment wrapText="1"/>
    </xf>
    <xf numFmtId="0" fontId="55" fillId="28" borderId="0" xfId="0" applyFont="1" applyFill="1" applyBorder="1" applyAlignment="1">
      <alignment horizontal="left" vertical="top" wrapText="1"/>
    </xf>
    <xf numFmtId="0" fontId="43" fillId="0" borderId="0" xfId="0" applyFont="1" applyFill="1" applyBorder="1" applyAlignment="1">
      <alignment horizontal="center" vertical="center"/>
    </xf>
    <xf numFmtId="0" fontId="43" fillId="0" borderId="0" xfId="0" applyFont="1" applyFill="1" applyBorder="1" applyAlignment="1">
      <alignment horizontal="center" vertical="top"/>
    </xf>
    <xf numFmtId="0" fontId="24" fillId="28" borderId="0" xfId="0" applyFont="1" applyFill="1" applyBorder="1" applyAlignment="1">
      <alignment horizontal="left" vertical="top" wrapText="1"/>
    </xf>
    <xf numFmtId="0" fontId="56" fillId="28" borderId="0" xfId="0" applyFont="1" applyFill="1" applyBorder="1" applyAlignment="1">
      <alignment horizontal="left" vertical="top" wrapText="1"/>
    </xf>
    <xf numFmtId="0" fontId="45" fillId="28" borderId="0" xfId="0" applyFont="1" applyFill="1" applyBorder="1" applyAlignment="1">
      <alignment horizontal="left" vertical="top" wrapText="1"/>
    </xf>
    <xf numFmtId="0" fontId="45" fillId="0" borderId="0" xfId="0" applyFont="1" applyFill="1" applyBorder="1" applyAlignment="1">
      <alignment horizontal="left" vertical="top" wrapText="1"/>
    </xf>
    <xf numFmtId="49" fontId="26" fillId="27" borderId="7" xfId="0" applyNumberFormat="1" applyFont="1" applyFill="1" applyBorder="1" applyAlignment="1" applyProtection="1">
      <alignment horizontal="center" vertical="center"/>
      <protection hidden="1" locked="0"/>
    </xf>
    <xf numFmtId="164" fontId="32" fillId="27" borderId="41" xfId="0" applyNumberFormat="1" applyFont="1" applyFill="1" applyBorder="1" applyAlignment="1" applyProtection="1">
      <alignment horizontal="center" vertical="center"/>
      <protection hidden="1" locked="0"/>
    </xf>
    <xf numFmtId="164" fontId="32" fillId="27" borderId="42" xfId="0" applyNumberFormat="1" applyFont="1" applyFill="1" applyBorder="1" applyAlignment="1" applyProtection="1">
      <alignment horizontal="center" vertical="center"/>
      <protection hidden="1" locked="0"/>
    </xf>
    <xf numFmtId="14" fontId="32" fillId="27" borderId="7" xfId="0" applyNumberFormat="1" applyFont="1" applyFill="1" applyBorder="1" applyAlignment="1" applyProtection="1">
      <alignment horizontal="center" vertical="center"/>
      <protection hidden="1" locked="0"/>
    </xf>
    <xf numFmtId="14" fontId="32" fillId="27" borderId="7" xfId="0" applyNumberFormat="1" applyFont="1" applyFill="1" applyBorder="1" applyAlignment="1" applyProtection="1">
      <alignment horizontal="center" vertical="center"/>
      <protection hidden="1" locked="0"/>
    </xf>
  </cellXfs>
  <cellStyles count="91">
    <cellStyle name="Normal" xfId="0"/>
    <cellStyle name="20% - Accent1" xfId="15"/>
    <cellStyle name="20% - Accent2" xfId="16"/>
    <cellStyle name="20% - Accent3" xfId="17"/>
    <cellStyle name="20% - Accent4" xfId="18"/>
    <cellStyle name="20% - Accent5" xfId="19"/>
    <cellStyle name="20% - Accent6" xfId="20"/>
    <cellStyle name="20% - Isticanje1" xfId="21"/>
    <cellStyle name="20% - Isticanje2" xfId="22"/>
    <cellStyle name="20% - Isticanje3" xfId="23"/>
    <cellStyle name="20% - Isticanje4" xfId="24"/>
    <cellStyle name="20% - Isticanje5" xfId="25"/>
    <cellStyle name="20% - Isticanje6" xfId="26"/>
    <cellStyle name="40% - Accent1" xfId="27"/>
    <cellStyle name="40% - Accent2" xfId="28"/>
    <cellStyle name="40% - Accent3" xfId="29"/>
    <cellStyle name="40% - Accent4" xfId="30"/>
    <cellStyle name="40% - Accent5" xfId="31"/>
    <cellStyle name="40% - Accent6" xfId="32"/>
    <cellStyle name="40% - Isticanje2" xfId="33"/>
    <cellStyle name="40% - Isticanje3" xfId="34"/>
    <cellStyle name="40% - Isticanje4" xfId="35"/>
    <cellStyle name="40% - Isticanje5" xfId="36"/>
    <cellStyle name="40% - Isticanje6" xfId="37"/>
    <cellStyle name="40% - Naglasak1" xfId="38"/>
    <cellStyle name="60% - Accent1" xfId="39"/>
    <cellStyle name="60% - Accent2" xfId="40"/>
    <cellStyle name="60% - Accent3" xfId="41"/>
    <cellStyle name="60% - Accent4" xfId="42"/>
    <cellStyle name="60% - Accent5" xfId="43"/>
    <cellStyle name="60% - Accent6" xfId="44"/>
    <cellStyle name="60% - Isticanje1" xfId="45"/>
    <cellStyle name="60% - Isticanje2" xfId="46"/>
    <cellStyle name="60% - Isticanje3" xfId="47"/>
    <cellStyle name="60% - Isticanje4" xfId="48"/>
    <cellStyle name="60% - Isticanje5" xfId="49"/>
    <cellStyle name="60% - Isticanje6" xfId="50"/>
    <cellStyle name="Accent1" xfId="51"/>
    <cellStyle name="Accent2" xfId="52"/>
    <cellStyle name="Accent3" xfId="53"/>
    <cellStyle name="Accent4" xfId="54"/>
    <cellStyle name="Accent5" xfId="55"/>
    <cellStyle name="Accent6" xfId="56"/>
    <cellStyle name="Bad" xfId="57"/>
    <cellStyle name="Bilješka" xfId="58"/>
    <cellStyle name="Calculation" xfId="59"/>
    <cellStyle name="Check Cell" xfId="60"/>
    <cellStyle name="Comma" xfId="61"/>
    <cellStyle name="Comma [0]" xfId="62"/>
    <cellStyle name="Currency" xfId="63"/>
    <cellStyle name="Currency [0]" xfId="64"/>
    <cellStyle name="Dobro" xfId="65"/>
    <cellStyle name="Explanatory Text" xfId="66"/>
    <cellStyle name="Good" xfId="67"/>
    <cellStyle name="Heading 1" xfId="68"/>
    <cellStyle name="Heading 2" xfId="69"/>
    <cellStyle name="Heading 3" xfId="70"/>
    <cellStyle name="Heading 4" xfId="71"/>
    <cellStyle name="Hyperlink" xfId="72"/>
    <cellStyle name="Input" xfId="73"/>
    <cellStyle name="Isticanje1" xfId="74"/>
    <cellStyle name="Isticanje2" xfId="75"/>
    <cellStyle name="Isticanje3" xfId="76"/>
    <cellStyle name="Isticanje4" xfId="77"/>
    <cellStyle name="Isticanje5" xfId="78"/>
    <cellStyle name="Isticanje6" xfId="79"/>
    <cellStyle name="Izlaz" xfId="80"/>
    <cellStyle name="Izračun" xfId="81"/>
    <cellStyle name="Linked Cell" xfId="82"/>
    <cellStyle name="Loše" xfId="83"/>
    <cellStyle name="Naslov" xfId="84"/>
    <cellStyle name="Naslov 1" xfId="85"/>
    <cellStyle name="Naslov 2" xfId="86"/>
    <cellStyle name="Naslov 3" xfId="87"/>
    <cellStyle name="Naslov 4" xfId="88"/>
    <cellStyle name="Neutral" xfId="89"/>
    <cellStyle name="Neutralno" xfId="90"/>
    <cellStyle name="Normal 2" xfId="91"/>
    <cellStyle name="Normal 2 2" xfId="92"/>
    <cellStyle name="Note" xfId="93"/>
    <cellStyle name="Output" xfId="94"/>
    <cellStyle name="Percent" xfId="95"/>
    <cellStyle name="Povezana ćelija" xfId="96"/>
    <cellStyle name="Provjera ćelije" xfId="97"/>
    <cellStyle name="Tekst objašnjenja" xfId="98"/>
    <cellStyle name="Tekst upozorenja" xfId="99"/>
    <cellStyle name="Title" xfId="100"/>
    <cellStyle name="Total" xfId="101"/>
    <cellStyle name="Ukupni zbroj" xfId="102"/>
    <cellStyle name="Unos" xfId="103"/>
    <cellStyle name="Warning Text" xfId="104"/>
  </cellStyles>
  <dxfs count="6">
    <dxf>
      <font>
        <b val="0"/>
        <color indexed="9"/>
      </font>
      <fill>
        <patternFill patternType="solid">
          <fgColor indexed="60"/>
          <bgColor indexed="10"/>
        </patternFill>
      </fill>
    </dxf>
    <dxf>
      <font>
        <b val="0"/>
        <color indexed="9"/>
      </font>
      <fill>
        <patternFill patternType="solid">
          <fgColor indexed="60"/>
          <bgColor indexed="10"/>
        </patternFill>
      </fill>
    </dxf>
    <dxf>
      <font>
        <b val="0"/>
        <color indexed="9"/>
      </font>
      <fill>
        <patternFill patternType="solid">
          <fgColor indexed="60"/>
          <bgColor indexed="10"/>
        </patternFill>
      </fill>
    </dxf>
    <dxf>
      <font>
        <b/>
        <i val="0"/>
        <color indexed="8"/>
      </font>
      <border>
        <left style="thin">
          <color indexed="8"/>
        </left>
        <right style="thin">
          <color indexed="8"/>
        </right>
        <top style="thin">
          <color indexed="8"/>
        </top>
        <bottom style="thin">
          <color indexed="8"/>
        </bottom>
      </border>
    </dxf>
    <dxf>
      <font>
        <b val="0"/>
        <color indexed="9"/>
      </font>
      <fill>
        <patternFill patternType="solid">
          <fgColor indexed="60"/>
          <bgColor indexed="10"/>
        </patternFill>
      </fill>
    </dxf>
    <dxf>
      <font>
        <b/>
        <i val="0"/>
        <color rgb="FF000000"/>
      </font>
      <border>
        <left style="thin">
          <color rgb="FF000000"/>
        </left>
        <right style="thin">
          <color rgb="FF000000"/>
        </right>
        <top style="thin"/>
        <bottom style="thin">
          <color rgb="FF000000"/>
        </bottom>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EFEFE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optima.hr" TargetMode="External" /><Relationship Id="rId2" Type="http://schemas.openxmlformats.org/officeDocument/2006/relationships/hyperlink" Target="http://www.optima.hr/" TargetMode="External" /><Relationship Id="rId3" Type="http://schemas.openxmlformats.org/officeDocument/2006/relationships/hyperlink" Target="mailto:jadranka.surucic@optima-telekom.hr" TargetMode="Externa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L63"/>
  <sheetViews>
    <sheetView tabSelected="1" zoomScalePageLayoutView="0" workbookViewId="0" topLeftCell="A1">
      <selection activeCell="P21" sqref="O21:P21"/>
    </sheetView>
  </sheetViews>
  <sheetFormatPr defaultColWidth="9.140625" defaultRowHeight="12.75"/>
  <cols>
    <col min="1" max="1" width="9.140625" style="1" customWidth="1"/>
    <col min="2" max="2" width="13.00390625" style="1" customWidth="1"/>
    <col min="3" max="6" width="9.140625" style="1" customWidth="1"/>
    <col min="7" max="7" width="14.00390625" style="1" customWidth="1"/>
    <col min="8" max="8" width="19.28125" style="1" customWidth="1"/>
    <col min="9" max="9" width="14.421875" style="1" customWidth="1"/>
    <col min="10" max="16384" width="9.140625" style="1" customWidth="1"/>
  </cols>
  <sheetData>
    <row r="1" spans="1:12" ht="15.75">
      <c r="A1" s="239" t="s">
        <v>0</v>
      </c>
      <c r="B1" s="239"/>
      <c r="C1" s="239"/>
      <c r="D1" s="2"/>
      <c r="E1" s="2"/>
      <c r="F1" s="2"/>
      <c r="G1" s="2"/>
      <c r="H1" s="2"/>
      <c r="I1" s="2"/>
      <c r="J1" s="2"/>
      <c r="K1" s="2"/>
      <c r="L1" s="2"/>
    </row>
    <row r="2" spans="1:12" ht="12" customHeight="1">
      <c r="A2" s="240" t="s">
        <v>1</v>
      </c>
      <c r="B2" s="240"/>
      <c r="C2" s="240"/>
      <c r="D2" s="240"/>
      <c r="E2" s="327" t="s">
        <v>470</v>
      </c>
      <c r="F2" s="3"/>
      <c r="G2" s="4" t="s">
        <v>2</v>
      </c>
      <c r="H2" s="327" t="s">
        <v>96</v>
      </c>
      <c r="I2" s="5"/>
      <c r="J2" s="2"/>
      <c r="K2" s="2"/>
      <c r="L2" s="2"/>
    </row>
    <row r="3" spans="1:12" ht="12.75">
      <c r="A3" s="6"/>
      <c r="B3" s="6"/>
      <c r="C3" s="6"/>
      <c r="D3" s="6"/>
      <c r="E3" s="7"/>
      <c r="F3" s="7"/>
      <c r="G3" s="6"/>
      <c r="H3" s="6"/>
      <c r="I3" s="8"/>
      <c r="J3" s="2"/>
      <c r="K3" s="2"/>
      <c r="L3" s="2"/>
    </row>
    <row r="4" spans="1:12" ht="14.25" customHeight="1">
      <c r="A4" s="241" t="s">
        <v>3</v>
      </c>
      <c r="B4" s="241"/>
      <c r="C4" s="241"/>
      <c r="D4" s="241"/>
      <c r="E4" s="241"/>
      <c r="F4" s="241"/>
      <c r="G4" s="241"/>
      <c r="H4" s="241"/>
      <c r="I4" s="241"/>
      <c r="J4" s="2"/>
      <c r="K4" s="2"/>
      <c r="L4" s="2"/>
    </row>
    <row r="5" spans="1:12" ht="12.75">
      <c r="A5" s="9"/>
      <c r="B5" s="9"/>
      <c r="C5" s="9"/>
      <c r="D5" s="10"/>
      <c r="E5" s="11"/>
      <c r="F5" s="12"/>
      <c r="G5" s="13"/>
      <c r="H5" s="14"/>
      <c r="I5" s="15"/>
      <c r="J5" s="2"/>
      <c r="K5" s="2"/>
      <c r="L5" s="2"/>
    </row>
    <row r="6" spans="1:12" ht="12.75">
      <c r="A6" s="242" t="s">
        <v>4</v>
      </c>
      <c r="B6" s="242"/>
      <c r="C6" s="243" t="s">
        <v>5</v>
      </c>
      <c r="D6" s="243"/>
      <c r="E6" s="244"/>
      <c r="F6" s="244"/>
      <c r="G6" s="244"/>
      <c r="H6" s="244"/>
      <c r="I6" s="17"/>
      <c r="J6" s="2"/>
      <c r="K6" s="2"/>
      <c r="L6" s="2"/>
    </row>
    <row r="7" spans="1:12" ht="12.75">
      <c r="A7" s="18"/>
      <c r="B7" s="18"/>
      <c r="C7" s="9"/>
      <c r="D7" s="9"/>
      <c r="E7" s="244"/>
      <c r="F7" s="244"/>
      <c r="G7" s="244"/>
      <c r="H7" s="244"/>
      <c r="I7" s="17"/>
      <c r="J7" s="2"/>
      <c r="K7" s="2"/>
      <c r="L7" s="2"/>
    </row>
    <row r="8" spans="1:12" ht="12" customHeight="1">
      <c r="A8" s="245" t="s">
        <v>6</v>
      </c>
      <c r="B8" s="245"/>
      <c r="C8" s="243" t="s">
        <v>7</v>
      </c>
      <c r="D8" s="243"/>
      <c r="E8" s="244"/>
      <c r="F8" s="244"/>
      <c r="G8" s="244"/>
      <c r="H8" s="244"/>
      <c r="I8" s="10"/>
      <c r="J8" s="2"/>
      <c r="K8" s="2"/>
      <c r="L8" s="2"/>
    </row>
    <row r="9" spans="1:12" ht="12.75">
      <c r="A9" s="19"/>
      <c r="B9" s="19"/>
      <c r="C9" s="20"/>
      <c r="D9" s="9"/>
      <c r="E9" s="9"/>
      <c r="F9" s="9"/>
      <c r="G9" s="9"/>
      <c r="H9" s="9"/>
      <c r="I9" s="9"/>
      <c r="J9" s="2"/>
      <c r="K9" s="2"/>
      <c r="L9" s="2"/>
    </row>
    <row r="10" spans="1:12" ht="21.75" customHeight="1">
      <c r="A10" s="246" t="s">
        <v>8</v>
      </c>
      <c r="B10" s="246"/>
      <c r="C10" s="243" t="s">
        <v>9</v>
      </c>
      <c r="D10" s="243"/>
      <c r="E10" s="9"/>
      <c r="F10" s="9"/>
      <c r="G10" s="9"/>
      <c r="H10" s="9"/>
      <c r="I10" s="9"/>
      <c r="J10" s="2"/>
      <c r="K10" s="2"/>
      <c r="L10" s="2"/>
    </row>
    <row r="11" spans="1:12" ht="12.75">
      <c r="A11" s="19"/>
      <c r="B11" s="19"/>
      <c r="C11" s="9"/>
      <c r="D11" s="9"/>
      <c r="E11" s="9"/>
      <c r="F11" s="9"/>
      <c r="G11" s="9"/>
      <c r="H11" s="9"/>
      <c r="I11" s="9"/>
      <c r="J11" s="2"/>
      <c r="K11" s="2"/>
      <c r="L11" s="2"/>
    </row>
    <row r="12" spans="1:12" ht="12.75">
      <c r="A12" s="242" t="s">
        <v>10</v>
      </c>
      <c r="B12" s="242"/>
      <c r="C12" s="247" t="s">
        <v>11</v>
      </c>
      <c r="D12" s="247"/>
      <c r="E12" s="247"/>
      <c r="F12" s="247"/>
      <c r="G12" s="247"/>
      <c r="H12" s="247"/>
      <c r="I12" s="247"/>
      <c r="J12" s="2"/>
      <c r="K12" s="2"/>
      <c r="L12" s="2"/>
    </row>
    <row r="13" spans="1:12" ht="12.75">
      <c r="A13" s="18"/>
      <c r="B13" s="18"/>
      <c r="C13" s="21"/>
      <c r="D13" s="9"/>
      <c r="E13" s="9"/>
      <c r="F13" s="9"/>
      <c r="G13" s="9"/>
      <c r="H13" s="9"/>
      <c r="I13" s="9"/>
      <c r="J13" s="2"/>
      <c r="K13" s="2"/>
      <c r="L13" s="2"/>
    </row>
    <row r="14" spans="1:12" ht="12.75">
      <c r="A14" s="242" t="s">
        <v>12</v>
      </c>
      <c r="B14" s="242"/>
      <c r="C14" s="248">
        <v>10020</v>
      </c>
      <c r="D14" s="248"/>
      <c r="E14" s="9"/>
      <c r="F14" s="247" t="s">
        <v>13</v>
      </c>
      <c r="G14" s="247"/>
      <c r="H14" s="247"/>
      <c r="I14" s="247"/>
      <c r="J14" s="2"/>
      <c r="K14" s="2"/>
      <c r="L14" s="2"/>
    </row>
    <row r="15" spans="1:12" ht="12.75">
      <c r="A15" s="18"/>
      <c r="B15" s="18"/>
      <c r="C15" s="9"/>
      <c r="D15" s="9"/>
      <c r="E15" s="9"/>
      <c r="F15" s="9"/>
      <c r="G15" s="9"/>
      <c r="H15" s="9"/>
      <c r="I15" s="9"/>
      <c r="J15" s="2"/>
      <c r="K15" s="2"/>
      <c r="L15" s="2"/>
    </row>
    <row r="16" spans="1:12" ht="12.75">
      <c r="A16" s="242" t="s">
        <v>14</v>
      </c>
      <c r="B16" s="242"/>
      <c r="C16" s="247" t="s">
        <v>15</v>
      </c>
      <c r="D16" s="247"/>
      <c r="E16" s="247"/>
      <c r="F16" s="247"/>
      <c r="G16" s="247"/>
      <c r="H16" s="247"/>
      <c r="I16" s="247"/>
      <c r="J16" s="2"/>
      <c r="K16" s="2"/>
      <c r="L16" s="2"/>
    </row>
    <row r="17" spans="1:12" ht="12.75">
      <c r="A17" s="18"/>
      <c r="B17" s="18"/>
      <c r="C17" s="9"/>
      <c r="D17" s="9"/>
      <c r="E17" s="9"/>
      <c r="F17" s="9"/>
      <c r="G17" s="9"/>
      <c r="H17" s="9"/>
      <c r="I17" s="9"/>
      <c r="J17" s="2"/>
      <c r="K17" s="2"/>
      <c r="L17" s="2"/>
    </row>
    <row r="18" spans="1:12" ht="12.75">
      <c r="A18" s="242" t="s">
        <v>16</v>
      </c>
      <c r="B18" s="242"/>
      <c r="C18" s="249" t="s">
        <v>17</v>
      </c>
      <c r="D18" s="249"/>
      <c r="E18" s="249"/>
      <c r="F18" s="249"/>
      <c r="G18" s="249"/>
      <c r="H18" s="249"/>
      <c r="I18" s="249"/>
      <c r="J18" s="2"/>
      <c r="K18" s="2"/>
      <c r="L18" s="2"/>
    </row>
    <row r="19" spans="1:12" ht="12.75">
      <c r="A19" s="18"/>
      <c r="B19" s="18"/>
      <c r="C19" s="21"/>
      <c r="D19" s="9"/>
      <c r="E19" s="9"/>
      <c r="F19" s="9"/>
      <c r="G19" s="9"/>
      <c r="H19" s="9"/>
      <c r="I19" s="9"/>
      <c r="J19" s="2"/>
      <c r="K19" s="2"/>
      <c r="L19" s="2"/>
    </row>
    <row r="20" spans="1:12" ht="12.75">
      <c r="A20" s="242" t="s">
        <v>18</v>
      </c>
      <c r="B20" s="242"/>
      <c r="C20" s="249" t="s">
        <v>19</v>
      </c>
      <c r="D20" s="249"/>
      <c r="E20" s="249"/>
      <c r="F20" s="249"/>
      <c r="G20" s="249"/>
      <c r="H20" s="249"/>
      <c r="I20" s="249"/>
      <c r="J20" s="2"/>
      <c r="K20" s="2"/>
      <c r="L20" s="2"/>
    </row>
    <row r="21" spans="1:12" ht="12.75">
      <c r="A21" s="18"/>
      <c r="B21" s="18"/>
      <c r="C21" s="21"/>
      <c r="D21" s="9"/>
      <c r="E21" s="9"/>
      <c r="F21" s="9"/>
      <c r="G21" s="9"/>
      <c r="H21" s="9"/>
      <c r="I21" s="9"/>
      <c r="J21" s="2"/>
      <c r="K21" s="2"/>
      <c r="L21" s="2"/>
    </row>
    <row r="22" spans="1:12" ht="12.75">
      <c r="A22" s="242" t="s">
        <v>20</v>
      </c>
      <c r="B22" s="242"/>
      <c r="C22" s="22">
        <v>133</v>
      </c>
      <c r="D22" s="247"/>
      <c r="E22" s="247"/>
      <c r="F22" s="247"/>
      <c r="G22" s="250"/>
      <c r="H22" s="250"/>
      <c r="I22" s="23"/>
      <c r="J22" s="2"/>
      <c r="K22" s="2"/>
      <c r="L22" s="2"/>
    </row>
    <row r="23" spans="1:12" ht="12.75">
      <c r="A23" s="18"/>
      <c r="B23" s="18"/>
      <c r="C23" s="9"/>
      <c r="D23" s="9"/>
      <c r="E23" s="9"/>
      <c r="F23" s="9"/>
      <c r="G23" s="9"/>
      <c r="H23" s="9"/>
      <c r="I23" s="10"/>
      <c r="J23" s="2"/>
      <c r="K23" s="2"/>
      <c r="L23" s="2"/>
    </row>
    <row r="24" spans="1:12" ht="12.75">
      <c r="A24" s="242" t="s">
        <v>21</v>
      </c>
      <c r="B24" s="242"/>
      <c r="C24" s="22">
        <v>21</v>
      </c>
      <c r="D24" s="247" t="s">
        <v>22</v>
      </c>
      <c r="E24" s="247"/>
      <c r="F24" s="247"/>
      <c r="G24" s="247"/>
      <c r="H24" s="24" t="s">
        <v>23</v>
      </c>
      <c r="I24" s="25"/>
      <c r="J24" s="2"/>
      <c r="K24" s="2"/>
      <c r="L24" s="2"/>
    </row>
    <row r="25" spans="1:12" ht="12.75">
      <c r="A25" s="18"/>
      <c r="B25" s="18"/>
      <c r="C25" s="9"/>
      <c r="D25" s="9"/>
      <c r="E25" s="9"/>
      <c r="F25" s="9"/>
      <c r="G25" s="18"/>
      <c r="H25" s="18" t="s">
        <v>24</v>
      </c>
      <c r="I25" s="21"/>
      <c r="J25" s="2"/>
      <c r="K25" s="2"/>
      <c r="L25" s="2"/>
    </row>
    <row r="26" spans="1:12" ht="12.75">
      <c r="A26" s="242" t="s">
        <v>25</v>
      </c>
      <c r="B26" s="242"/>
      <c r="C26" s="26" t="s">
        <v>26</v>
      </c>
      <c r="D26" s="27"/>
      <c r="E26" s="2"/>
      <c r="F26" s="10"/>
      <c r="G26" s="242" t="s">
        <v>27</v>
      </c>
      <c r="H26" s="242"/>
      <c r="I26" s="28"/>
      <c r="J26" s="2"/>
      <c r="K26" s="2"/>
      <c r="L26" s="2"/>
    </row>
    <row r="27" spans="1:12" ht="12.75">
      <c r="A27" s="18"/>
      <c r="B27" s="18"/>
      <c r="C27" s="9"/>
      <c r="D27" s="10"/>
      <c r="E27" s="10"/>
      <c r="F27" s="10"/>
      <c r="G27" s="10"/>
      <c r="H27" s="9"/>
      <c r="I27" s="29"/>
      <c r="J27" s="2"/>
      <c r="K27" s="2"/>
      <c r="L27" s="2"/>
    </row>
    <row r="28" spans="1:12" ht="12.75">
      <c r="A28" s="251" t="s">
        <v>28</v>
      </c>
      <c r="B28" s="251"/>
      <c r="C28" s="251"/>
      <c r="D28" s="251"/>
      <c r="E28" s="252" t="s">
        <v>29</v>
      </c>
      <c r="F28" s="252"/>
      <c r="G28" s="252"/>
      <c r="H28" s="253" t="s">
        <v>4</v>
      </c>
      <c r="I28" s="253"/>
      <c r="J28" s="2"/>
      <c r="K28" s="2"/>
      <c r="L28" s="2"/>
    </row>
    <row r="29" spans="1:12" ht="12.75">
      <c r="A29" s="2"/>
      <c r="B29" s="2"/>
      <c r="C29" s="2"/>
      <c r="D29" s="15"/>
      <c r="E29" s="9"/>
      <c r="F29" s="9"/>
      <c r="G29" s="9"/>
      <c r="H29" s="30"/>
      <c r="I29" s="29"/>
      <c r="J29" s="2"/>
      <c r="K29" s="2"/>
      <c r="L29" s="2"/>
    </row>
    <row r="30" spans="1:12" ht="12.75">
      <c r="A30" s="254"/>
      <c r="B30" s="254"/>
      <c r="C30" s="254"/>
      <c r="D30" s="254"/>
      <c r="E30" s="255"/>
      <c r="F30" s="255"/>
      <c r="G30" s="255"/>
      <c r="H30" s="243"/>
      <c r="I30" s="243"/>
      <c r="J30" s="2"/>
      <c r="K30" s="2"/>
      <c r="L30" s="2"/>
    </row>
    <row r="31" spans="1:12" ht="12.75">
      <c r="A31" s="31"/>
      <c r="B31" s="31"/>
      <c r="C31" s="21"/>
      <c r="D31" s="256"/>
      <c r="E31" s="256"/>
      <c r="F31" s="256"/>
      <c r="G31" s="256"/>
      <c r="H31" s="9"/>
      <c r="I31" s="33"/>
      <c r="J31" s="2"/>
      <c r="K31" s="2"/>
      <c r="L31" s="2"/>
    </row>
    <row r="32" spans="1:12" ht="12.75">
      <c r="A32" s="254"/>
      <c r="B32" s="254"/>
      <c r="C32" s="254"/>
      <c r="D32" s="254"/>
      <c r="E32" s="255"/>
      <c r="F32" s="255"/>
      <c r="G32" s="255"/>
      <c r="H32" s="243"/>
      <c r="I32" s="243"/>
      <c r="J32" s="2"/>
      <c r="K32" s="2"/>
      <c r="L32" s="2"/>
    </row>
    <row r="33" spans="1:12" ht="12.75">
      <c r="A33" s="31"/>
      <c r="B33" s="31"/>
      <c r="C33" s="21"/>
      <c r="D33" s="32"/>
      <c r="E33" s="32"/>
      <c r="F33" s="32"/>
      <c r="G33" s="16"/>
      <c r="H33" s="9"/>
      <c r="I33" s="34"/>
      <c r="J33" s="2"/>
      <c r="K33" s="2"/>
      <c r="L33" s="2"/>
    </row>
    <row r="34" spans="1:12" ht="12.75">
      <c r="A34" s="254"/>
      <c r="B34" s="254"/>
      <c r="C34" s="254"/>
      <c r="D34" s="254"/>
      <c r="E34" s="255"/>
      <c r="F34" s="255"/>
      <c r="G34" s="255"/>
      <c r="H34" s="243"/>
      <c r="I34" s="243"/>
      <c r="J34" s="2"/>
      <c r="K34" s="2"/>
      <c r="L34" s="2"/>
    </row>
    <row r="35" spans="1:12" ht="12.75">
      <c r="A35" s="31"/>
      <c r="B35" s="31"/>
      <c r="C35" s="21"/>
      <c r="D35" s="32"/>
      <c r="E35" s="32"/>
      <c r="F35" s="32"/>
      <c r="G35" s="16"/>
      <c r="H35" s="9"/>
      <c r="I35" s="34"/>
      <c r="J35" s="2"/>
      <c r="K35" s="2"/>
      <c r="L35" s="2"/>
    </row>
    <row r="36" spans="1:12" ht="12.75">
      <c r="A36" s="254"/>
      <c r="B36" s="254"/>
      <c r="C36" s="254"/>
      <c r="D36" s="254"/>
      <c r="E36" s="255"/>
      <c r="F36" s="255"/>
      <c r="G36" s="255"/>
      <c r="H36" s="243"/>
      <c r="I36" s="243"/>
      <c r="J36" s="2"/>
      <c r="K36" s="2"/>
      <c r="L36" s="2"/>
    </row>
    <row r="37" spans="1:12" ht="12.75">
      <c r="A37" s="35"/>
      <c r="B37" s="35"/>
      <c r="C37" s="257"/>
      <c r="D37" s="257"/>
      <c r="E37" s="9"/>
      <c r="F37" s="257"/>
      <c r="G37" s="257"/>
      <c r="H37" s="9"/>
      <c r="I37" s="9"/>
      <c r="J37" s="2"/>
      <c r="K37" s="2"/>
      <c r="L37" s="2"/>
    </row>
    <row r="38" spans="1:12" ht="12.75">
      <c r="A38" s="254"/>
      <c r="B38" s="254"/>
      <c r="C38" s="254"/>
      <c r="D38" s="254"/>
      <c r="E38" s="255"/>
      <c r="F38" s="255"/>
      <c r="G38" s="255"/>
      <c r="H38" s="243"/>
      <c r="I38" s="243"/>
      <c r="J38" s="2"/>
      <c r="K38" s="2"/>
      <c r="L38" s="2"/>
    </row>
    <row r="39" spans="1:12" ht="12.75">
      <c r="A39" s="35"/>
      <c r="B39" s="35"/>
      <c r="C39" s="36"/>
      <c r="D39" s="37"/>
      <c r="E39" s="9"/>
      <c r="F39" s="36"/>
      <c r="G39" s="37"/>
      <c r="H39" s="9"/>
      <c r="I39" s="9"/>
      <c r="J39" s="2"/>
      <c r="K39" s="2"/>
      <c r="L39" s="2"/>
    </row>
    <row r="40" spans="1:12" ht="12.75">
      <c r="A40" s="254"/>
      <c r="B40" s="254"/>
      <c r="C40" s="254"/>
      <c r="D40" s="254"/>
      <c r="E40" s="255"/>
      <c r="F40" s="255"/>
      <c r="G40" s="255"/>
      <c r="H40" s="243"/>
      <c r="I40" s="243"/>
      <c r="J40" s="2"/>
      <c r="K40" s="2"/>
      <c r="L40" s="2"/>
    </row>
    <row r="41" spans="1:12" ht="12.75">
      <c r="A41" s="38"/>
      <c r="B41" s="39"/>
      <c r="C41" s="39"/>
      <c r="D41" s="39"/>
      <c r="E41" s="38"/>
      <c r="F41" s="39"/>
      <c r="G41" s="39"/>
      <c r="H41" s="40"/>
      <c r="I41" s="41"/>
      <c r="J41" s="2"/>
      <c r="K41" s="2"/>
      <c r="L41" s="2"/>
    </row>
    <row r="42" spans="1:12" ht="12.75">
      <c r="A42" s="35"/>
      <c r="B42" s="35"/>
      <c r="C42" s="36"/>
      <c r="D42" s="37"/>
      <c r="E42" s="9"/>
      <c r="F42" s="36"/>
      <c r="G42" s="37"/>
      <c r="H42" s="9"/>
      <c r="I42" s="9"/>
      <c r="J42" s="2"/>
      <c r="K42" s="2"/>
      <c r="L42" s="2"/>
    </row>
    <row r="43" spans="1:12" ht="12.75">
      <c r="A43" s="42"/>
      <c r="B43" s="42"/>
      <c r="C43" s="42"/>
      <c r="D43" s="20"/>
      <c r="E43" s="20"/>
      <c r="F43" s="42"/>
      <c r="G43" s="20"/>
      <c r="H43" s="20"/>
      <c r="I43" s="20"/>
      <c r="J43" s="2"/>
      <c r="K43" s="2"/>
      <c r="L43" s="2"/>
    </row>
    <row r="44" spans="1:12" ht="12" customHeight="1">
      <c r="A44" s="258" t="s">
        <v>30</v>
      </c>
      <c r="B44" s="258"/>
      <c r="C44" s="243"/>
      <c r="D44" s="243"/>
      <c r="E44" s="10"/>
      <c r="F44" s="247"/>
      <c r="G44" s="247"/>
      <c r="H44" s="247"/>
      <c r="I44" s="247"/>
      <c r="J44" s="2"/>
      <c r="K44" s="2"/>
      <c r="L44" s="2"/>
    </row>
    <row r="45" spans="1:12" ht="12.75">
      <c r="A45" s="35"/>
      <c r="B45" s="35"/>
      <c r="C45" s="257"/>
      <c r="D45" s="257"/>
      <c r="E45" s="9"/>
      <c r="F45" s="257"/>
      <c r="G45" s="257"/>
      <c r="H45" s="43"/>
      <c r="I45" s="43"/>
      <c r="J45" s="2"/>
      <c r="K45" s="2"/>
      <c r="L45" s="2"/>
    </row>
    <row r="46" spans="1:12" ht="12" customHeight="1">
      <c r="A46" s="258" t="s">
        <v>31</v>
      </c>
      <c r="B46" s="258"/>
      <c r="C46" s="259" t="s">
        <v>32</v>
      </c>
      <c r="D46" s="259"/>
      <c r="E46" s="259"/>
      <c r="F46" s="259"/>
      <c r="G46" s="259"/>
      <c r="H46" s="259"/>
      <c r="I46" s="259"/>
      <c r="J46" s="2"/>
      <c r="K46" s="2"/>
      <c r="L46" s="2"/>
    </row>
    <row r="47" spans="1:12" ht="12.75">
      <c r="A47" s="18"/>
      <c r="B47" s="18"/>
      <c r="C47" s="44" t="s">
        <v>33</v>
      </c>
      <c r="D47" s="10"/>
      <c r="E47" s="10"/>
      <c r="F47" s="10"/>
      <c r="G47" s="10"/>
      <c r="H47" s="10"/>
      <c r="I47" s="10"/>
      <c r="J47" s="2"/>
      <c r="K47" s="2"/>
      <c r="L47" s="2"/>
    </row>
    <row r="48" spans="1:12" ht="12" customHeight="1">
      <c r="A48" s="258" t="s">
        <v>34</v>
      </c>
      <c r="B48" s="258"/>
      <c r="C48" s="260" t="s">
        <v>35</v>
      </c>
      <c r="D48" s="260"/>
      <c r="E48" s="260"/>
      <c r="F48" s="10"/>
      <c r="G48" s="24" t="s">
        <v>36</v>
      </c>
      <c r="H48" s="260" t="s">
        <v>37</v>
      </c>
      <c r="I48" s="260"/>
      <c r="J48" s="2"/>
      <c r="K48" s="2"/>
      <c r="L48" s="2"/>
    </row>
    <row r="49" spans="1:12" ht="12.75">
      <c r="A49" s="18"/>
      <c r="B49" s="18"/>
      <c r="C49" s="44"/>
      <c r="D49" s="10"/>
      <c r="E49" s="10"/>
      <c r="F49" s="10"/>
      <c r="G49" s="10"/>
      <c r="H49" s="10"/>
      <c r="I49" s="10"/>
      <c r="J49" s="2"/>
      <c r="K49" s="2"/>
      <c r="L49" s="2"/>
    </row>
    <row r="50" spans="1:12" ht="12" customHeight="1">
      <c r="A50" s="258" t="s">
        <v>16</v>
      </c>
      <c r="B50" s="258"/>
      <c r="C50" s="261" t="s">
        <v>38</v>
      </c>
      <c r="D50" s="261"/>
      <c r="E50" s="261"/>
      <c r="F50" s="261"/>
      <c r="G50" s="261"/>
      <c r="H50" s="261"/>
      <c r="I50" s="261"/>
      <c r="J50" s="2"/>
      <c r="K50" s="2"/>
      <c r="L50" s="2"/>
    </row>
    <row r="51" spans="1:12" ht="12.75">
      <c r="A51" s="18"/>
      <c r="B51" s="18"/>
      <c r="C51" s="10"/>
      <c r="D51" s="10"/>
      <c r="E51" s="10"/>
      <c r="F51" s="10"/>
      <c r="G51" s="10"/>
      <c r="H51" s="10"/>
      <c r="I51" s="10"/>
      <c r="J51" s="2"/>
      <c r="K51" s="2"/>
      <c r="L51" s="2"/>
    </row>
    <row r="52" spans="1:12" ht="12.75">
      <c r="A52" s="242" t="s">
        <v>39</v>
      </c>
      <c r="B52" s="242"/>
      <c r="C52" s="260" t="s">
        <v>40</v>
      </c>
      <c r="D52" s="260"/>
      <c r="E52" s="260"/>
      <c r="F52" s="260"/>
      <c r="G52" s="260"/>
      <c r="H52" s="260"/>
      <c r="I52" s="260"/>
      <c r="J52" s="2"/>
      <c r="K52" s="2"/>
      <c r="L52" s="2"/>
    </row>
    <row r="53" spans="1:12" ht="12.75">
      <c r="A53" s="45"/>
      <c r="B53" s="45"/>
      <c r="C53" s="262" t="s">
        <v>41</v>
      </c>
      <c r="D53" s="262"/>
      <c r="E53" s="262"/>
      <c r="F53" s="262"/>
      <c r="G53" s="262"/>
      <c r="H53" s="262"/>
      <c r="I53" s="6"/>
      <c r="J53" s="2"/>
      <c r="K53" s="2"/>
      <c r="L53" s="2"/>
    </row>
    <row r="54" spans="1:12" ht="12.75">
      <c r="A54" s="45"/>
      <c r="B54" s="45"/>
      <c r="C54" s="46"/>
      <c r="D54" s="46"/>
      <c r="E54" s="46"/>
      <c r="F54" s="46"/>
      <c r="G54" s="46"/>
      <c r="H54" s="46"/>
      <c r="I54" s="6"/>
      <c r="J54" s="2"/>
      <c r="K54" s="2"/>
      <c r="L54" s="2"/>
    </row>
    <row r="55" spans="1:12" ht="12.75">
      <c r="A55" s="45"/>
      <c r="B55" s="263" t="s">
        <v>42</v>
      </c>
      <c r="C55" s="263"/>
      <c r="D55" s="263"/>
      <c r="E55" s="263"/>
      <c r="F55" s="47"/>
      <c r="G55" s="47"/>
      <c r="H55" s="47"/>
      <c r="I55" s="48"/>
      <c r="J55" s="2"/>
      <c r="K55" s="2"/>
      <c r="L55" s="2"/>
    </row>
    <row r="56" spans="1:12" ht="12.75">
      <c r="A56" s="45"/>
      <c r="B56" s="263" t="s">
        <v>43</v>
      </c>
      <c r="C56" s="263"/>
      <c r="D56" s="263"/>
      <c r="E56" s="263"/>
      <c r="F56" s="263"/>
      <c r="G56" s="263"/>
      <c r="H56" s="263"/>
      <c r="I56" s="263"/>
      <c r="J56" s="2"/>
      <c r="K56" s="2"/>
      <c r="L56" s="2"/>
    </row>
    <row r="57" spans="1:12" ht="12.75">
      <c r="A57" s="45"/>
      <c r="B57" s="263" t="s">
        <v>44</v>
      </c>
      <c r="C57" s="263"/>
      <c r="D57" s="263"/>
      <c r="E57" s="263"/>
      <c r="F57" s="263"/>
      <c r="G57" s="263"/>
      <c r="H57" s="263"/>
      <c r="I57" s="48"/>
      <c r="J57" s="2"/>
      <c r="K57" s="2"/>
      <c r="L57" s="2"/>
    </row>
    <row r="58" spans="1:12" ht="12.75">
      <c r="A58" s="45"/>
      <c r="B58" s="263" t="s">
        <v>45</v>
      </c>
      <c r="C58" s="263"/>
      <c r="D58" s="263"/>
      <c r="E58" s="263"/>
      <c r="F58" s="263"/>
      <c r="G58" s="263"/>
      <c r="H58" s="263"/>
      <c r="I58" s="263"/>
      <c r="J58" s="2"/>
      <c r="K58" s="2"/>
      <c r="L58" s="2"/>
    </row>
    <row r="59" spans="1:12" ht="12.75">
      <c r="A59" s="45"/>
      <c r="B59" s="263" t="s">
        <v>46</v>
      </c>
      <c r="C59" s="263"/>
      <c r="D59" s="263"/>
      <c r="E59" s="263"/>
      <c r="F59" s="263"/>
      <c r="G59" s="263"/>
      <c r="H59" s="263"/>
      <c r="I59" s="263"/>
      <c r="J59" s="2"/>
      <c r="K59" s="2"/>
      <c r="L59" s="2"/>
    </row>
    <row r="60" spans="1:12" ht="12.75">
      <c r="A60" s="45"/>
      <c r="B60" s="45"/>
      <c r="C60" s="46"/>
      <c r="D60" s="46"/>
      <c r="E60" s="46"/>
      <c r="F60" s="46"/>
      <c r="G60" s="46"/>
      <c r="H60" s="46"/>
      <c r="I60" s="6"/>
      <c r="J60" s="2"/>
      <c r="K60" s="2"/>
      <c r="L60" s="2"/>
    </row>
    <row r="61" spans="1:12" ht="12.75">
      <c r="A61" s="49"/>
      <c r="B61" s="10"/>
      <c r="C61" s="10"/>
      <c r="D61" s="10"/>
      <c r="E61" s="10"/>
      <c r="F61" s="10"/>
      <c r="G61" s="50"/>
      <c r="H61" s="51"/>
      <c r="I61" s="50"/>
      <c r="J61" s="2"/>
      <c r="K61" s="2"/>
      <c r="L61" s="2"/>
    </row>
    <row r="62" spans="1:12" ht="12.75">
      <c r="A62" s="10"/>
      <c r="B62" s="10"/>
      <c r="C62" s="10"/>
      <c r="D62" s="10"/>
      <c r="E62" s="45" t="s">
        <v>47</v>
      </c>
      <c r="F62" s="2"/>
      <c r="G62" s="264" t="s">
        <v>48</v>
      </c>
      <c r="H62" s="264"/>
      <c r="I62" s="264"/>
      <c r="J62" s="2"/>
      <c r="K62" s="2"/>
      <c r="L62" s="2"/>
    </row>
    <row r="63" spans="1:12" ht="12.75">
      <c r="A63" s="52"/>
      <c r="B63" s="52"/>
      <c r="C63" s="15"/>
      <c r="D63" s="15"/>
      <c r="E63" s="15"/>
      <c r="F63" s="15"/>
      <c r="G63" s="265"/>
      <c r="H63" s="265"/>
      <c r="I63" s="15"/>
      <c r="J63" s="2"/>
      <c r="K63" s="2"/>
      <c r="L63" s="2"/>
    </row>
  </sheetData>
  <sheetProtection/>
  <mergeCells count="74">
    <mergeCell ref="B56:I56"/>
    <mergeCell ref="B57:H57"/>
    <mergeCell ref="B58:I58"/>
    <mergeCell ref="B59:I59"/>
    <mergeCell ref="G62:I62"/>
    <mergeCell ref="G63:H63"/>
    <mergeCell ref="A50:B50"/>
    <mergeCell ref="C50:I50"/>
    <mergeCell ref="A52:B52"/>
    <mergeCell ref="C52:I52"/>
    <mergeCell ref="C53:H53"/>
    <mergeCell ref="B55:E55"/>
    <mergeCell ref="C45:D45"/>
    <mergeCell ref="F45:G45"/>
    <mergeCell ref="A46:B46"/>
    <mergeCell ref="C46:I46"/>
    <mergeCell ref="A48:B48"/>
    <mergeCell ref="C48:E48"/>
    <mergeCell ref="H48:I48"/>
    <mergeCell ref="A40:D40"/>
    <mergeCell ref="E40:G40"/>
    <mergeCell ref="H40:I40"/>
    <mergeCell ref="A44:B44"/>
    <mergeCell ref="C44:D44"/>
    <mergeCell ref="F44:I44"/>
    <mergeCell ref="A36:D36"/>
    <mergeCell ref="E36:G36"/>
    <mergeCell ref="H36:I36"/>
    <mergeCell ref="C37:D37"/>
    <mergeCell ref="F37:G37"/>
    <mergeCell ref="A38:D38"/>
    <mergeCell ref="E38:G38"/>
    <mergeCell ref="H38:I38"/>
    <mergeCell ref="D31:G31"/>
    <mergeCell ref="A32:D32"/>
    <mergeCell ref="E32:G32"/>
    <mergeCell ref="H32:I32"/>
    <mergeCell ref="A34:D34"/>
    <mergeCell ref="E34:G34"/>
    <mergeCell ref="H34:I34"/>
    <mergeCell ref="A28:D28"/>
    <mergeCell ref="E28:G28"/>
    <mergeCell ref="H28:I28"/>
    <mergeCell ref="A30:D30"/>
    <mergeCell ref="E30:G30"/>
    <mergeCell ref="H30:I30"/>
    <mergeCell ref="A22:B22"/>
    <mergeCell ref="D22:F22"/>
    <mergeCell ref="G22:H22"/>
    <mergeCell ref="A24:B24"/>
    <mergeCell ref="D24:G24"/>
    <mergeCell ref="A26:B26"/>
    <mergeCell ref="G26:H26"/>
    <mergeCell ref="A16:B16"/>
    <mergeCell ref="C16:I16"/>
    <mergeCell ref="A18:B18"/>
    <mergeCell ref="C18:I18"/>
    <mergeCell ref="A20:B20"/>
    <mergeCell ref="C20:I20"/>
    <mergeCell ref="A10:B10"/>
    <mergeCell ref="C10:D10"/>
    <mergeCell ref="A12:B12"/>
    <mergeCell ref="C12:I12"/>
    <mergeCell ref="A14:B14"/>
    <mergeCell ref="C14:D14"/>
    <mergeCell ref="F14:I14"/>
    <mergeCell ref="A1:C1"/>
    <mergeCell ref="A2:D2"/>
    <mergeCell ref="A4:I4"/>
    <mergeCell ref="A6:B6"/>
    <mergeCell ref="C6:D6"/>
    <mergeCell ref="E6:H8"/>
    <mergeCell ref="A8:B8"/>
    <mergeCell ref="C8:D8"/>
  </mergeCells>
  <conditionalFormatting sqref="H29">
    <cfRule type="cellIs" priority="2" dxfId="5" operator="equal" stopIfTrue="1">
      <formula>"DA"</formula>
    </cfRule>
  </conditionalFormatting>
  <hyperlinks>
    <hyperlink ref="C18" r:id="rId1" display="info@optima.hr"/>
    <hyperlink ref="C20" r:id="rId2" display="www.optima.hr"/>
    <hyperlink ref="C50" r:id="rId3" display="jadranka.surucic@optima-telekom.hr"/>
  </hyperlinks>
  <printOptions/>
  <pageMargins left="0.7479166666666667" right="0.7479166666666667" top="0.9840277777777777" bottom="0.9840277777777777" header="0.5118055555555555" footer="0.5118055555555555"/>
  <pageSetup fitToHeight="1" fitToWidth="1" horizontalDpi="300" verticalDpi="300" orientation="portrait" r:id="rId4"/>
</worksheet>
</file>

<file path=xl/worksheets/sheet2.xml><?xml version="1.0" encoding="utf-8"?>
<worksheet xmlns="http://schemas.openxmlformats.org/spreadsheetml/2006/main" xmlns:r="http://schemas.openxmlformats.org/officeDocument/2006/relationships">
  <sheetPr>
    <pageSetUpPr fitToPage="1"/>
  </sheetPr>
  <dimension ref="A1:N48"/>
  <sheetViews>
    <sheetView zoomScalePageLayoutView="0" workbookViewId="0" topLeftCell="A1">
      <selection activeCell="O4" sqref="O4"/>
    </sheetView>
  </sheetViews>
  <sheetFormatPr defaultColWidth="9.140625" defaultRowHeight="12.75"/>
  <cols>
    <col min="2" max="2" width="5.7109375" style="53" customWidth="1"/>
    <col min="6" max="7" width="7.7109375" style="53" customWidth="1"/>
    <col min="8" max="8" width="5.8515625" style="53" customWidth="1"/>
    <col min="10" max="10" width="9.57421875" style="53" customWidth="1"/>
    <col min="11" max="11" width="11.421875" style="53" customWidth="1"/>
    <col min="12" max="13" width="12.7109375" style="53" customWidth="1"/>
    <col min="14" max="14" width="11.7109375" style="53" customWidth="1"/>
  </cols>
  <sheetData>
    <row r="1" spans="1:11" ht="15.75">
      <c r="A1" s="266" t="s">
        <v>49</v>
      </c>
      <c r="B1" s="266"/>
      <c r="C1" s="266"/>
      <c r="D1" s="266"/>
      <c r="E1" s="266"/>
      <c r="F1" s="266"/>
      <c r="G1" s="266"/>
      <c r="H1" s="266"/>
      <c r="I1" s="266"/>
      <c r="J1" s="266"/>
      <c r="K1" s="1"/>
    </row>
    <row r="2" spans="1:11" ht="12.75">
      <c r="A2" s="1"/>
      <c r="B2" s="54"/>
      <c r="C2" s="54"/>
      <c r="D2" s="54"/>
      <c r="E2" s="55" t="s">
        <v>50</v>
      </c>
      <c r="F2" s="1"/>
      <c r="G2" s="267" t="s">
        <v>96</v>
      </c>
      <c r="H2" s="267"/>
      <c r="I2" s="54"/>
      <c r="J2" s="54"/>
      <c r="K2" s="1"/>
    </row>
    <row r="3" spans="1:11" ht="12.75">
      <c r="A3" s="1"/>
      <c r="B3" s="1"/>
      <c r="C3" s="1"/>
      <c r="D3" s="1"/>
      <c r="E3" s="1"/>
      <c r="F3" s="1"/>
      <c r="G3" s="1"/>
      <c r="H3" s="1"/>
      <c r="I3" s="1"/>
      <c r="J3" s="268"/>
      <c r="K3" s="268"/>
    </row>
    <row r="4" spans="1:11" ht="12.75">
      <c r="A4" s="269"/>
      <c r="B4" s="269"/>
      <c r="C4" s="269"/>
      <c r="D4" s="269"/>
      <c r="E4" s="269"/>
      <c r="F4" s="269"/>
      <c r="G4" s="269"/>
      <c r="H4" s="269"/>
      <c r="I4" s="269"/>
      <c r="J4" s="269"/>
      <c r="K4" s="269"/>
    </row>
    <row r="5" spans="1:11" ht="23.25" customHeight="1">
      <c r="A5" s="270" t="s">
        <v>51</v>
      </c>
      <c r="B5" s="270"/>
      <c r="C5" s="270"/>
      <c r="D5" s="270"/>
      <c r="E5" s="270"/>
      <c r="F5" s="270"/>
      <c r="G5" s="270"/>
      <c r="H5" s="270"/>
      <c r="I5" s="57" t="s">
        <v>52</v>
      </c>
      <c r="J5" s="58" t="s">
        <v>53</v>
      </c>
      <c r="K5" s="59" t="s">
        <v>54</v>
      </c>
    </row>
    <row r="6" spans="1:11" ht="12.75">
      <c r="A6" s="271">
        <v>1</v>
      </c>
      <c r="B6" s="271"/>
      <c r="C6" s="271"/>
      <c r="D6" s="271"/>
      <c r="E6" s="271"/>
      <c r="F6" s="271"/>
      <c r="G6" s="271"/>
      <c r="H6" s="271"/>
      <c r="I6" s="61">
        <v>2</v>
      </c>
      <c r="J6" s="60">
        <v>3</v>
      </c>
      <c r="K6" s="60">
        <v>4</v>
      </c>
    </row>
    <row r="7" spans="1:11" ht="12" customHeight="1">
      <c r="A7" s="272" t="s">
        <v>55</v>
      </c>
      <c r="B7" s="272"/>
      <c r="C7" s="272"/>
      <c r="D7" s="272"/>
      <c r="E7" s="272"/>
      <c r="F7" s="272"/>
      <c r="G7" s="272"/>
      <c r="H7" s="272"/>
      <c r="I7" s="272"/>
      <c r="J7" s="272"/>
      <c r="K7" s="272"/>
    </row>
    <row r="8" spans="1:11" ht="12" customHeight="1">
      <c r="A8" s="273" t="s">
        <v>56</v>
      </c>
      <c r="B8" s="273"/>
      <c r="C8" s="273"/>
      <c r="D8" s="273"/>
      <c r="E8" s="273"/>
      <c r="F8" s="273"/>
      <c r="G8" s="273"/>
      <c r="H8" s="273"/>
      <c r="I8" s="62">
        <v>1</v>
      </c>
      <c r="J8" s="63"/>
      <c r="K8" s="64"/>
    </row>
    <row r="9" spans="1:11" ht="12" customHeight="1">
      <c r="A9" s="274" t="s">
        <v>57</v>
      </c>
      <c r="B9" s="274"/>
      <c r="C9" s="274"/>
      <c r="D9" s="274"/>
      <c r="E9" s="274"/>
      <c r="F9" s="274"/>
      <c r="G9" s="274"/>
      <c r="H9" s="274"/>
      <c r="I9" s="62">
        <v>2</v>
      </c>
      <c r="J9" s="65">
        <f>J10+J11+J12+J13+J14</f>
        <v>498249605</v>
      </c>
      <c r="K9" s="66">
        <f>K10+K11+K12+K13+K14</f>
        <v>470314172.65999997</v>
      </c>
    </row>
    <row r="10" spans="1:11" ht="12" customHeight="1">
      <c r="A10" s="275" t="s">
        <v>58</v>
      </c>
      <c r="B10" s="275"/>
      <c r="C10" s="275"/>
      <c r="D10" s="275"/>
      <c r="E10" s="275"/>
      <c r="F10" s="275"/>
      <c r="G10" s="275"/>
      <c r="H10" s="275"/>
      <c r="I10" s="62">
        <v>3</v>
      </c>
      <c r="J10" s="63">
        <v>45918005</v>
      </c>
      <c r="K10" s="64">
        <v>36822074.5</v>
      </c>
    </row>
    <row r="11" spans="1:11" ht="12" customHeight="1">
      <c r="A11" s="275" t="s">
        <v>59</v>
      </c>
      <c r="B11" s="275"/>
      <c r="C11" s="275"/>
      <c r="D11" s="275"/>
      <c r="E11" s="275"/>
      <c r="F11" s="275"/>
      <c r="G11" s="275"/>
      <c r="H11" s="275"/>
      <c r="I11" s="62">
        <v>4</v>
      </c>
      <c r="J11" s="63">
        <f>394853386+96000-1313</f>
        <v>394948073</v>
      </c>
      <c r="K11" s="64">
        <v>380330958.65</v>
      </c>
    </row>
    <row r="12" spans="1:13" ht="12" customHeight="1">
      <c r="A12" s="275" t="s">
        <v>60</v>
      </c>
      <c r="B12" s="275"/>
      <c r="C12" s="275"/>
      <c r="D12" s="275"/>
      <c r="E12" s="275"/>
      <c r="F12" s="275"/>
      <c r="G12" s="275"/>
      <c r="H12" s="275"/>
      <c r="I12" s="62">
        <v>5</v>
      </c>
      <c r="J12" s="63">
        <v>57383527</v>
      </c>
      <c r="K12" s="64">
        <v>53161139.51</v>
      </c>
      <c r="L12" s="67"/>
      <c r="M12" s="67"/>
    </row>
    <row r="13" spans="1:11" ht="12" customHeight="1">
      <c r="A13" s="275" t="s">
        <v>61</v>
      </c>
      <c r="B13" s="275"/>
      <c r="C13" s="275"/>
      <c r="D13" s="275"/>
      <c r="E13" s="275"/>
      <c r="F13" s="275"/>
      <c r="G13" s="275"/>
      <c r="H13" s="275"/>
      <c r="I13" s="68">
        <v>6</v>
      </c>
      <c r="J13" s="63"/>
      <c r="K13" s="64"/>
    </row>
    <row r="14" spans="1:11" ht="12" customHeight="1">
      <c r="A14" s="275" t="s">
        <v>62</v>
      </c>
      <c r="B14" s="275"/>
      <c r="C14" s="275"/>
      <c r="D14" s="275"/>
      <c r="E14" s="275"/>
      <c r="F14" s="275"/>
      <c r="G14" s="275"/>
      <c r="H14" s="275"/>
      <c r="I14" s="62">
        <v>7</v>
      </c>
      <c r="J14" s="63"/>
      <c r="K14" s="64"/>
    </row>
    <row r="15" spans="1:11" ht="12" customHeight="1">
      <c r="A15" s="274" t="s">
        <v>63</v>
      </c>
      <c r="B15" s="274"/>
      <c r="C15" s="274"/>
      <c r="D15" s="274"/>
      <c r="E15" s="274"/>
      <c r="F15" s="274"/>
      <c r="G15" s="274"/>
      <c r="H15" s="274"/>
      <c r="I15" s="62">
        <v>8</v>
      </c>
      <c r="J15" s="65">
        <f>J16+J17+J18+J19</f>
        <v>127441005</v>
      </c>
      <c r="K15" s="66">
        <f>K16+K17+K18+K19</f>
        <v>109487231.71000001</v>
      </c>
    </row>
    <row r="16" spans="1:11" ht="12" customHeight="1">
      <c r="A16" s="275" t="s">
        <v>64</v>
      </c>
      <c r="B16" s="275"/>
      <c r="C16" s="275"/>
      <c r="D16" s="275"/>
      <c r="E16" s="275"/>
      <c r="F16" s="275"/>
      <c r="G16" s="275"/>
      <c r="H16" s="275"/>
      <c r="I16" s="62">
        <v>9</v>
      </c>
      <c r="J16" s="63">
        <v>9698059</v>
      </c>
      <c r="K16" s="64">
        <v>6428733.1</v>
      </c>
    </row>
    <row r="17" spans="1:11" ht="12" customHeight="1">
      <c r="A17" s="275" t="s">
        <v>65</v>
      </c>
      <c r="B17" s="275"/>
      <c r="C17" s="275"/>
      <c r="D17" s="275"/>
      <c r="E17" s="275"/>
      <c r="F17" s="275"/>
      <c r="G17" s="275"/>
      <c r="H17" s="275"/>
      <c r="I17" s="62">
        <v>10</v>
      </c>
      <c r="J17" s="63">
        <v>87923328</v>
      </c>
      <c r="K17" s="64">
        <v>76941783.76</v>
      </c>
    </row>
    <row r="18" spans="1:11" ht="12" customHeight="1">
      <c r="A18" s="275" t="s">
        <v>66</v>
      </c>
      <c r="B18" s="275"/>
      <c r="C18" s="275"/>
      <c r="D18" s="275"/>
      <c r="E18" s="275"/>
      <c r="F18" s="275"/>
      <c r="G18" s="275"/>
      <c r="H18" s="275"/>
      <c r="I18" s="62">
        <v>11</v>
      </c>
      <c r="J18" s="63">
        <v>26790627</v>
      </c>
      <c r="K18" s="64">
        <v>24923806.1</v>
      </c>
    </row>
    <row r="19" spans="1:11" ht="12" customHeight="1">
      <c r="A19" s="275" t="s">
        <v>67</v>
      </c>
      <c r="B19" s="275"/>
      <c r="C19" s="275"/>
      <c r="D19" s="275"/>
      <c r="E19" s="275"/>
      <c r="F19" s="275"/>
      <c r="G19" s="275"/>
      <c r="H19" s="275"/>
      <c r="I19" s="62">
        <v>12</v>
      </c>
      <c r="J19" s="63">
        <v>3028991</v>
      </c>
      <c r="K19" s="64">
        <v>1192908.75</v>
      </c>
    </row>
    <row r="20" spans="1:11" ht="12" customHeight="1">
      <c r="A20" s="274" t="s">
        <v>68</v>
      </c>
      <c r="B20" s="274"/>
      <c r="C20" s="274"/>
      <c r="D20" s="274"/>
      <c r="E20" s="274"/>
      <c r="F20" s="274"/>
      <c r="G20" s="274"/>
      <c r="H20" s="274"/>
      <c r="I20" s="62">
        <v>13</v>
      </c>
      <c r="J20" s="65">
        <f>65348336-6575625</f>
        <v>58772711</v>
      </c>
      <c r="K20" s="66">
        <f>61976478.1-5114374.84</f>
        <v>56862103.260000005</v>
      </c>
    </row>
    <row r="21" spans="1:12" ht="12" customHeight="1">
      <c r="A21" s="274" t="s">
        <v>69</v>
      </c>
      <c r="B21" s="274"/>
      <c r="C21" s="274"/>
      <c r="D21" s="274"/>
      <c r="E21" s="274"/>
      <c r="F21" s="274"/>
      <c r="G21" s="274"/>
      <c r="H21" s="274"/>
      <c r="I21" s="62">
        <v>14</v>
      </c>
      <c r="J21" s="65">
        <v>271587781</v>
      </c>
      <c r="K21" s="66">
        <f>331041246.36+40559847.55</f>
        <v>371601093.91</v>
      </c>
      <c r="L21" s="69">
        <v>40559847.55</v>
      </c>
    </row>
    <row r="22" spans="1:12" ht="12" customHeight="1">
      <c r="A22" s="274" t="s">
        <v>70</v>
      </c>
      <c r="B22" s="274"/>
      <c r="C22" s="274"/>
      <c r="D22" s="274"/>
      <c r="E22" s="274"/>
      <c r="F22" s="274"/>
      <c r="G22" s="274"/>
      <c r="H22" s="274"/>
      <c r="I22" s="62">
        <v>15</v>
      </c>
      <c r="J22" s="66">
        <f>J9+J15+J20+J21</f>
        <v>956051102</v>
      </c>
      <c r="K22" s="66">
        <f>K9+K15+K20+K21</f>
        <v>1008264601.54</v>
      </c>
      <c r="L22" s="1"/>
    </row>
    <row r="23" spans="1:11" ht="12" customHeight="1">
      <c r="A23" s="276" t="s">
        <v>71</v>
      </c>
      <c r="B23" s="276"/>
      <c r="C23" s="276"/>
      <c r="D23" s="276"/>
      <c r="E23" s="276"/>
      <c r="F23" s="276"/>
      <c r="G23" s="276"/>
      <c r="H23" s="276"/>
      <c r="I23" s="62">
        <v>16</v>
      </c>
      <c r="J23" s="64">
        <v>474560573</v>
      </c>
      <c r="K23" s="64">
        <v>590064398.07</v>
      </c>
    </row>
    <row r="24" spans="1:11" ht="12" customHeight="1">
      <c r="A24" s="277" t="s">
        <v>72</v>
      </c>
      <c r="B24" s="277"/>
      <c r="C24" s="277"/>
      <c r="D24" s="277"/>
      <c r="E24" s="277"/>
      <c r="F24" s="277"/>
      <c r="G24" s="277"/>
      <c r="H24" s="277"/>
      <c r="I24" s="277"/>
      <c r="J24" s="277"/>
      <c r="K24" s="277"/>
    </row>
    <row r="25" spans="1:11" ht="12" customHeight="1">
      <c r="A25" s="273" t="s">
        <v>73</v>
      </c>
      <c r="B25" s="273"/>
      <c r="C25" s="273"/>
      <c r="D25" s="273"/>
      <c r="E25" s="273"/>
      <c r="F25" s="273"/>
      <c r="G25" s="273"/>
      <c r="H25" s="273"/>
      <c r="I25" s="62">
        <v>17</v>
      </c>
      <c r="J25" s="65">
        <f>J26+J27+J28+J29++J30-J31+J32++J33+J34</f>
        <v>0</v>
      </c>
      <c r="K25" s="70">
        <f>K26+K27+K28+K29++K30-K31+K32++K33+K34</f>
        <v>0</v>
      </c>
    </row>
    <row r="26" spans="1:11" ht="12" customHeight="1">
      <c r="A26" s="275" t="s">
        <v>74</v>
      </c>
      <c r="B26" s="275"/>
      <c r="C26" s="275"/>
      <c r="D26" s="275"/>
      <c r="E26" s="275"/>
      <c r="F26" s="275"/>
      <c r="G26" s="275"/>
      <c r="H26" s="275"/>
      <c r="I26" s="68">
        <v>18</v>
      </c>
      <c r="J26" s="63">
        <v>28200700</v>
      </c>
      <c r="K26" s="64">
        <v>28200700</v>
      </c>
    </row>
    <row r="27" spans="1:11" ht="12" customHeight="1">
      <c r="A27" s="275" t="s">
        <v>75</v>
      </c>
      <c r="B27" s="275"/>
      <c r="C27" s="275"/>
      <c r="D27" s="275"/>
      <c r="E27" s="275"/>
      <c r="F27" s="275"/>
      <c r="G27" s="275"/>
      <c r="H27" s="275"/>
      <c r="I27" s="62">
        <v>19</v>
      </c>
      <c r="J27" s="63">
        <v>194354000</v>
      </c>
      <c r="K27" s="64">
        <v>194354000</v>
      </c>
    </row>
    <row r="28" spans="1:11" ht="12" customHeight="1">
      <c r="A28" s="275" t="s">
        <v>76</v>
      </c>
      <c r="B28" s="275"/>
      <c r="C28" s="275"/>
      <c r="D28" s="275"/>
      <c r="E28" s="275"/>
      <c r="F28" s="275"/>
      <c r="G28" s="275"/>
      <c r="H28" s="275"/>
      <c r="I28" s="68">
        <v>20</v>
      </c>
      <c r="J28" s="63"/>
      <c r="K28" s="64"/>
    </row>
    <row r="29" spans="1:11" ht="12" customHeight="1">
      <c r="A29" s="275" t="s">
        <v>77</v>
      </c>
      <c r="B29" s="275"/>
      <c r="C29" s="275"/>
      <c r="D29" s="275"/>
      <c r="E29" s="275"/>
      <c r="F29" s="275"/>
      <c r="G29" s="275"/>
      <c r="H29" s="275"/>
      <c r="I29" s="62">
        <v>21</v>
      </c>
      <c r="J29" s="63"/>
      <c r="K29" s="64"/>
    </row>
    <row r="30" spans="1:11" ht="12" customHeight="1">
      <c r="A30" s="275" t="s">
        <v>78</v>
      </c>
      <c r="B30" s="275"/>
      <c r="C30" s="275"/>
      <c r="D30" s="275"/>
      <c r="E30" s="275"/>
      <c r="F30" s="275"/>
      <c r="G30" s="275"/>
      <c r="H30" s="275"/>
      <c r="I30" s="68">
        <v>22</v>
      </c>
      <c r="J30" s="63"/>
      <c r="K30" s="64"/>
    </row>
    <row r="31" spans="1:11" ht="12" customHeight="1">
      <c r="A31" s="275" t="s">
        <v>79</v>
      </c>
      <c r="B31" s="275"/>
      <c r="C31" s="275"/>
      <c r="D31" s="275"/>
      <c r="E31" s="275"/>
      <c r="F31" s="275"/>
      <c r="G31" s="275"/>
      <c r="H31" s="275"/>
      <c r="I31" s="62">
        <v>23</v>
      </c>
      <c r="J31" s="71">
        <v>222554700</v>
      </c>
      <c r="K31" s="72">
        <v>222554700</v>
      </c>
    </row>
    <row r="32" spans="1:11" ht="12" customHeight="1">
      <c r="A32" s="275" t="s">
        <v>80</v>
      </c>
      <c r="B32" s="275"/>
      <c r="C32" s="275"/>
      <c r="D32" s="275"/>
      <c r="E32" s="275"/>
      <c r="F32" s="275"/>
      <c r="G32" s="275"/>
      <c r="H32" s="275"/>
      <c r="I32" s="68">
        <v>24</v>
      </c>
      <c r="J32" s="63"/>
      <c r="K32" s="64"/>
    </row>
    <row r="33" spans="1:11" ht="12" customHeight="1">
      <c r="A33" s="275" t="s">
        <v>81</v>
      </c>
      <c r="B33" s="275"/>
      <c r="C33" s="275"/>
      <c r="D33" s="275"/>
      <c r="E33" s="275"/>
      <c r="F33" s="275"/>
      <c r="G33" s="275"/>
      <c r="H33" s="275"/>
      <c r="I33" s="62">
        <v>25</v>
      </c>
      <c r="J33" s="63"/>
      <c r="K33" s="64"/>
    </row>
    <row r="34" spans="1:11" ht="12" customHeight="1">
      <c r="A34" s="275" t="s">
        <v>82</v>
      </c>
      <c r="B34" s="275"/>
      <c r="C34" s="275"/>
      <c r="D34" s="275"/>
      <c r="E34" s="275"/>
      <c r="F34" s="275"/>
      <c r="G34" s="275"/>
      <c r="H34" s="275"/>
      <c r="I34" s="68">
        <v>26</v>
      </c>
      <c r="J34" s="63"/>
      <c r="K34" s="64"/>
    </row>
    <row r="35" spans="1:11" ht="12" customHeight="1">
      <c r="A35" s="274" t="s">
        <v>83</v>
      </c>
      <c r="B35" s="274"/>
      <c r="C35" s="274"/>
      <c r="D35" s="274"/>
      <c r="E35" s="274"/>
      <c r="F35" s="274"/>
      <c r="G35" s="274"/>
      <c r="H35" s="274"/>
      <c r="I35" s="62">
        <v>27</v>
      </c>
      <c r="J35" s="63">
        <v>171837</v>
      </c>
      <c r="K35" s="64">
        <v>1338578.21</v>
      </c>
    </row>
    <row r="36" spans="1:11" ht="12" customHeight="1">
      <c r="A36" s="274" t="s">
        <v>84</v>
      </c>
      <c r="B36" s="274"/>
      <c r="C36" s="274"/>
      <c r="D36" s="274"/>
      <c r="E36" s="274"/>
      <c r="F36" s="274"/>
      <c r="G36" s="274"/>
      <c r="H36" s="274"/>
      <c r="I36" s="68">
        <v>28</v>
      </c>
      <c r="J36" s="73">
        <v>310454412</v>
      </c>
      <c r="K36" s="64">
        <v>246317285.99</v>
      </c>
    </row>
    <row r="37" spans="1:12" ht="12" customHeight="1">
      <c r="A37" s="274" t="s">
        <v>85</v>
      </c>
      <c r="B37" s="274"/>
      <c r="C37" s="274"/>
      <c r="D37" s="274"/>
      <c r="E37" s="274"/>
      <c r="F37" s="274"/>
      <c r="G37" s="274"/>
      <c r="H37" s="274"/>
      <c r="I37" s="62">
        <v>29</v>
      </c>
      <c r="J37" s="73">
        <v>636403848</v>
      </c>
      <c r="K37" s="66">
        <f>743344117.93+2872531.35</f>
        <v>746216649.28</v>
      </c>
      <c r="L37" s="69">
        <v>2872531.35</v>
      </c>
    </row>
    <row r="38" spans="1:14" ht="12" customHeight="1">
      <c r="A38" s="274" t="s">
        <v>86</v>
      </c>
      <c r="B38" s="274"/>
      <c r="C38" s="274"/>
      <c r="D38" s="274"/>
      <c r="E38" s="274"/>
      <c r="F38" s="274"/>
      <c r="G38" s="274"/>
      <c r="H38" s="274"/>
      <c r="I38" s="68">
        <v>30</v>
      </c>
      <c r="J38" s="65">
        <f>18489755-9468750</f>
        <v>9021005</v>
      </c>
      <c r="K38" s="66">
        <v>14392088.04</v>
      </c>
      <c r="N38" s="69"/>
    </row>
    <row r="39" spans="1:11" ht="12" customHeight="1">
      <c r="A39" s="274" t="s">
        <v>87</v>
      </c>
      <c r="B39" s="274"/>
      <c r="C39" s="274"/>
      <c r="D39" s="274"/>
      <c r="E39" s="274"/>
      <c r="F39" s="274"/>
      <c r="G39" s="274"/>
      <c r="H39" s="274"/>
      <c r="I39" s="62">
        <v>31</v>
      </c>
      <c r="J39" s="65">
        <f>J25+J35+J36+J37+J38</f>
        <v>956051102</v>
      </c>
      <c r="K39" s="66">
        <f>K25+K35+K36+K37+K38</f>
        <v>1008264601.52</v>
      </c>
    </row>
    <row r="40" spans="1:14" ht="12" customHeight="1">
      <c r="A40" s="276" t="s">
        <v>71</v>
      </c>
      <c r="B40" s="276"/>
      <c r="C40" s="276"/>
      <c r="D40" s="276"/>
      <c r="E40" s="276"/>
      <c r="F40" s="276"/>
      <c r="G40" s="276"/>
      <c r="H40" s="276"/>
      <c r="I40" s="74">
        <v>32</v>
      </c>
      <c r="J40" s="63">
        <v>474560573</v>
      </c>
      <c r="K40" s="64">
        <v>590064398.07</v>
      </c>
      <c r="N40" s="69"/>
    </row>
    <row r="41" spans="1:11" ht="12" customHeight="1">
      <c r="A41" s="277" t="s">
        <v>88</v>
      </c>
      <c r="B41" s="277"/>
      <c r="C41" s="277"/>
      <c r="D41" s="277"/>
      <c r="E41" s="277"/>
      <c r="F41" s="277"/>
      <c r="G41" s="277"/>
      <c r="H41" s="277"/>
      <c r="I41" s="277"/>
      <c r="J41" s="277"/>
      <c r="K41" s="277"/>
    </row>
    <row r="42" spans="1:11" ht="12" customHeight="1">
      <c r="A42" s="280" t="s">
        <v>89</v>
      </c>
      <c r="B42" s="280"/>
      <c r="C42" s="280"/>
      <c r="D42" s="280"/>
      <c r="E42" s="280"/>
      <c r="F42" s="280"/>
      <c r="G42" s="280"/>
      <c r="H42" s="280"/>
      <c r="I42" s="280"/>
      <c r="J42" s="280"/>
      <c r="K42" s="280"/>
    </row>
    <row r="43" spans="1:11" ht="12" customHeight="1">
      <c r="A43" s="278" t="s">
        <v>90</v>
      </c>
      <c r="B43" s="278"/>
      <c r="C43" s="278"/>
      <c r="D43" s="278"/>
      <c r="E43" s="278"/>
      <c r="F43" s="278"/>
      <c r="G43" s="278"/>
      <c r="H43" s="278"/>
      <c r="I43" s="75">
        <v>33</v>
      </c>
      <c r="J43" s="76"/>
      <c r="K43" s="77"/>
    </row>
    <row r="44" spans="1:11" ht="12" customHeight="1">
      <c r="A44" s="279" t="s">
        <v>91</v>
      </c>
      <c r="B44" s="279"/>
      <c r="C44" s="279"/>
      <c r="D44" s="279"/>
      <c r="E44" s="279"/>
      <c r="F44" s="279"/>
      <c r="G44" s="279"/>
      <c r="H44" s="279"/>
      <c r="I44" s="74">
        <v>34</v>
      </c>
      <c r="J44" s="78"/>
      <c r="K44" s="79"/>
    </row>
    <row r="46" ht="12.75">
      <c r="K46" s="67"/>
    </row>
    <row r="48" ht="12.75">
      <c r="K48" s="80"/>
    </row>
  </sheetData>
  <sheetProtection/>
  <mergeCells count="44">
    <mergeCell ref="A43:H43"/>
    <mergeCell ref="A44:H44"/>
    <mergeCell ref="A37:H37"/>
    <mergeCell ref="A38:H38"/>
    <mergeCell ref="A39:H39"/>
    <mergeCell ref="A40:H40"/>
    <mergeCell ref="A41:K41"/>
    <mergeCell ref="A42:K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K24"/>
    <mergeCell ref="A13:H13"/>
    <mergeCell ref="A14:H14"/>
    <mergeCell ref="A15:H15"/>
    <mergeCell ref="A16:H16"/>
    <mergeCell ref="A17:H17"/>
    <mergeCell ref="A18:H18"/>
    <mergeCell ref="A7:K7"/>
    <mergeCell ref="A8:H8"/>
    <mergeCell ref="A9:H9"/>
    <mergeCell ref="A10:H10"/>
    <mergeCell ref="A11:H11"/>
    <mergeCell ref="A12:H12"/>
    <mergeCell ref="A1:J1"/>
    <mergeCell ref="G2:H2"/>
    <mergeCell ref="J3:K3"/>
    <mergeCell ref="A4:K4"/>
    <mergeCell ref="A5:H5"/>
    <mergeCell ref="A6:H6"/>
  </mergeCells>
  <printOptions/>
  <pageMargins left="0.55" right="0.24027777777777778" top="0.9840277777777777" bottom="0.9840277777777777" header="0.5118055555555555" footer="0.5118055555555555"/>
  <pageSetup fitToHeight="1" fitToWidth="1" horizontalDpi="300" verticalDpi="300" orientation="portrait"/>
  <legacyDrawing r:id="rId2"/>
</worksheet>
</file>

<file path=xl/worksheets/sheet3.xml><?xml version="1.0" encoding="utf-8"?>
<worksheet xmlns="http://schemas.openxmlformats.org/spreadsheetml/2006/main" xmlns:r="http://schemas.openxmlformats.org/officeDocument/2006/relationships">
  <sheetPr>
    <pageSetUpPr fitToPage="1"/>
  </sheetPr>
  <dimension ref="A1:O175"/>
  <sheetViews>
    <sheetView zoomScalePageLayoutView="0" workbookViewId="0" topLeftCell="A1">
      <selection activeCell="Q20" sqref="Q20"/>
    </sheetView>
  </sheetViews>
  <sheetFormatPr defaultColWidth="9.140625" defaultRowHeight="12.75"/>
  <cols>
    <col min="1" max="4" width="9.140625" style="1" customWidth="1"/>
    <col min="5" max="5" width="11.00390625" style="1" customWidth="1"/>
    <col min="6" max="6" width="10.7109375" style="1" customWidth="1"/>
    <col min="7" max="7" width="8.7109375" style="1" customWidth="1"/>
    <col min="8" max="8" width="3.140625" style="1" customWidth="1"/>
    <col min="9" max="9" width="6.57421875" style="81" customWidth="1"/>
    <col min="10" max="10" width="12.7109375" style="81" customWidth="1"/>
    <col min="11" max="12" width="12.7109375" style="82" customWidth="1"/>
    <col min="13" max="13" width="12.7109375" style="1" customWidth="1"/>
    <col min="14" max="14" width="9.140625" style="83" customWidth="1"/>
    <col min="15" max="15" width="10.8515625" style="83" customWidth="1"/>
    <col min="16" max="144" width="9.140625" style="83" customWidth="1"/>
    <col min="145" max="16384" width="9.140625" style="1" customWidth="1"/>
  </cols>
  <sheetData>
    <row r="1" spans="1:13" ht="15.75">
      <c r="A1" s="266" t="s">
        <v>92</v>
      </c>
      <c r="B1" s="266"/>
      <c r="C1" s="266"/>
      <c r="D1" s="266"/>
      <c r="E1" s="266"/>
      <c r="F1" s="266"/>
      <c r="G1" s="266"/>
      <c r="H1" s="266"/>
      <c r="I1" s="266"/>
      <c r="J1" s="266"/>
      <c r="K1" s="266"/>
      <c r="L1" s="266"/>
      <c r="M1" s="266"/>
    </row>
    <row r="2" spans="1:10" ht="12.75">
      <c r="A2" s="54"/>
      <c r="B2" s="54"/>
      <c r="C2" s="54"/>
      <c r="D2" s="54"/>
      <c r="E2" s="54"/>
      <c r="F2" s="54"/>
      <c r="G2" s="54"/>
      <c r="H2" s="54"/>
      <c r="I2" s="54"/>
      <c r="J2" s="54"/>
    </row>
    <row r="3" spans="4:10" ht="15" customHeight="1">
      <c r="D3" s="281" t="s">
        <v>93</v>
      </c>
      <c r="E3" s="281"/>
      <c r="F3" s="56" t="s">
        <v>94</v>
      </c>
      <c r="G3" s="84" t="s">
        <v>95</v>
      </c>
      <c r="H3" s="85"/>
      <c r="I3" s="328" t="s">
        <v>96</v>
      </c>
      <c r="J3" s="329"/>
    </row>
    <row r="4" spans="3:13" ht="12.75">
      <c r="C4" s="86"/>
      <c r="D4" s="87"/>
      <c r="E4" s="88"/>
      <c r="G4" s="88"/>
      <c r="L4" s="268"/>
      <c r="M4" s="268"/>
    </row>
    <row r="5" spans="1:13" ht="12.75">
      <c r="A5" s="269"/>
      <c r="B5" s="269"/>
      <c r="C5" s="269"/>
      <c r="D5" s="269"/>
      <c r="E5" s="269"/>
      <c r="F5" s="269"/>
      <c r="G5" s="269"/>
      <c r="H5" s="269"/>
      <c r="I5" s="269"/>
      <c r="J5" s="269"/>
      <c r="K5" s="269"/>
      <c r="L5" s="269"/>
      <c r="M5" s="269"/>
    </row>
    <row r="6" spans="1:13" ht="28.5" customHeight="1">
      <c r="A6" s="282" t="s">
        <v>51</v>
      </c>
      <c r="B6" s="282"/>
      <c r="C6" s="282"/>
      <c r="D6" s="282"/>
      <c r="E6" s="282"/>
      <c r="F6" s="282"/>
      <c r="G6" s="282"/>
      <c r="H6" s="282"/>
      <c r="I6" s="89" t="s">
        <v>52</v>
      </c>
      <c r="J6" s="283" t="s">
        <v>53</v>
      </c>
      <c r="K6" s="283"/>
      <c r="L6" s="283" t="s">
        <v>54</v>
      </c>
      <c r="M6" s="283"/>
    </row>
    <row r="7" spans="1:13" ht="16.5" customHeight="1">
      <c r="A7" s="284"/>
      <c r="B7" s="284"/>
      <c r="C7" s="284"/>
      <c r="D7" s="284"/>
      <c r="E7" s="284"/>
      <c r="F7" s="284"/>
      <c r="G7" s="284"/>
      <c r="H7" s="284"/>
      <c r="I7" s="91"/>
      <c r="J7" s="90" t="s">
        <v>97</v>
      </c>
      <c r="K7" s="92" t="s">
        <v>98</v>
      </c>
      <c r="L7" s="90" t="s">
        <v>97</v>
      </c>
      <c r="M7" s="93" t="s">
        <v>99</v>
      </c>
    </row>
    <row r="8" spans="1:13" ht="12.75" customHeight="1">
      <c r="A8" s="271">
        <v>1</v>
      </c>
      <c r="B8" s="271"/>
      <c r="C8" s="271"/>
      <c r="D8" s="271"/>
      <c r="E8" s="271"/>
      <c r="F8" s="271"/>
      <c r="G8" s="271"/>
      <c r="H8" s="271"/>
      <c r="I8" s="61">
        <v>2</v>
      </c>
      <c r="J8" s="61">
        <v>3</v>
      </c>
      <c r="K8" s="60">
        <v>4</v>
      </c>
      <c r="L8" s="60">
        <v>5</v>
      </c>
      <c r="M8" s="60">
        <v>6</v>
      </c>
    </row>
    <row r="9" spans="1:13" ht="12.75" customHeight="1">
      <c r="A9" s="273" t="s">
        <v>100</v>
      </c>
      <c r="B9" s="273"/>
      <c r="C9" s="273"/>
      <c r="D9" s="273"/>
      <c r="E9" s="273"/>
      <c r="F9" s="273"/>
      <c r="G9" s="273"/>
      <c r="H9" s="273"/>
      <c r="I9" s="62">
        <v>35</v>
      </c>
      <c r="J9" s="94">
        <f>J10+J11+J12</f>
        <v>218840518</v>
      </c>
      <c r="K9" s="94">
        <f>K10+K11+K12</f>
        <v>108192241</v>
      </c>
      <c r="L9" s="94">
        <f>L10+L11+L12</f>
        <v>218109013.75</v>
      </c>
      <c r="M9" s="95">
        <v>111322220.75</v>
      </c>
    </row>
    <row r="10" spans="1:13" ht="12.75" customHeight="1">
      <c r="A10" s="275" t="s">
        <v>101</v>
      </c>
      <c r="B10" s="275"/>
      <c r="C10" s="275"/>
      <c r="D10" s="275"/>
      <c r="E10" s="275"/>
      <c r="F10" s="275"/>
      <c r="G10" s="275"/>
      <c r="H10" s="275"/>
      <c r="I10" s="68">
        <v>36</v>
      </c>
      <c r="J10" s="63">
        <v>215940134</v>
      </c>
      <c r="K10" s="63">
        <v>106335029</v>
      </c>
      <c r="L10" s="63">
        <v>215256843.5</v>
      </c>
      <c r="M10" s="238">
        <v>110002.01</v>
      </c>
    </row>
    <row r="11" spans="1:13" ht="12.75" customHeight="1">
      <c r="A11" s="275" t="s">
        <v>102</v>
      </c>
      <c r="B11" s="275"/>
      <c r="C11" s="275"/>
      <c r="D11" s="275"/>
      <c r="E11" s="275"/>
      <c r="F11" s="275"/>
      <c r="G11" s="275"/>
      <c r="H11" s="275"/>
      <c r="I11" s="62">
        <v>37</v>
      </c>
      <c r="J11" s="63"/>
      <c r="K11" s="63"/>
      <c r="L11" s="63"/>
      <c r="M11" s="64">
        <v>0</v>
      </c>
    </row>
    <row r="12" spans="1:13" ht="12.75" customHeight="1">
      <c r="A12" s="275" t="s">
        <v>103</v>
      </c>
      <c r="B12" s="275"/>
      <c r="C12" s="275"/>
      <c r="D12" s="275"/>
      <c r="E12" s="275"/>
      <c r="F12" s="275"/>
      <c r="G12" s="275"/>
      <c r="H12" s="275"/>
      <c r="I12" s="68">
        <v>38</v>
      </c>
      <c r="J12" s="63">
        <v>2900384</v>
      </c>
      <c r="K12" s="63">
        <v>1857212</v>
      </c>
      <c r="L12" s="63">
        <v>2852170.25</v>
      </c>
      <c r="M12" s="238">
        <v>1320.211</v>
      </c>
    </row>
    <row r="13" spans="1:13" ht="12.75" customHeight="1">
      <c r="A13" s="274" t="s">
        <v>104</v>
      </c>
      <c r="B13" s="274"/>
      <c r="C13" s="274"/>
      <c r="D13" s="274"/>
      <c r="E13" s="274"/>
      <c r="F13" s="274"/>
      <c r="G13" s="274"/>
      <c r="H13" s="274"/>
      <c r="I13" s="62">
        <v>39</v>
      </c>
      <c r="J13" s="94">
        <f>J14+J15+J16+J17+J18+J19+J20+J21+J22</f>
        <v>237286314</v>
      </c>
      <c r="K13" s="94">
        <f>K14+K15+K16+K17+K18+K19+K20+K21+K22</f>
        <v>116817275</v>
      </c>
      <c r="L13" s="94">
        <f>L14+L15+L16+L17+L18+L19+L20+L21+L22</f>
        <v>218409896</v>
      </c>
      <c r="M13" s="96">
        <v>112365953.28</v>
      </c>
    </row>
    <row r="14" spans="1:13" ht="12.75" customHeight="1">
      <c r="A14" s="275" t="s">
        <v>105</v>
      </c>
      <c r="B14" s="275"/>
      <c r="C14" s="275"/>
      <c r="D14" s="275"/>
      <c r="E14" s="275"/>
      <c r="F14" s="275"/>
      <c r="G14" s="275"/>
      <c r="H14" s="275"/>
      <c r="I14" s="68">
        <v>40</v>
      </c>
      <c r="J14" s="63"/>
      <c r="K14" s="63"/>
      <c r="L14" s="63"/>
      <c r="M14" s="64">
        <v>0</v>
      </c>
    </row>
    <row r="15" spans="1:13" ht="13.5" customHeight="1">
      <c r="A15" s="275" t="s">
        <v>106</v>
      </c>
      <c r="B15" s="275"/>
      <c r="C15" s="275"/>
      <c r="D15" s="275"/>
      <c r="E15" s="275"/>
      <c r="F15" s="275"/>
      <c r="G15" s="275"/>
      <c r="H15" s="275"/>
      <c r="I15" s="62">
        <v>41</v>
      </c>
      <c r="J15" s="63"/>
      <c r="K15" s="63"/>
      <c r="L15" s="63"/>
      <c r="M15" s="64">
        <v>0</v>
      </c>
    </row>
    <row r="16" spans="1:13" ht="12.75" customHeight="1">
      <c r="A16" s="275" t="s">
        <v>107</v>
      </c>
      <c r="B16" s="275"/>
      <c r="C16" s="275"/>
      <c r="D16" s="275"/>
      <c r="E16" s="275"/>
      <c r="F16" s="275"/>
      <c r="G16" s="275"/>
      <c r="H16" s="275"/>
      <c r="I16" s="68">
        <v>42</v>
      </c>
      <c r="J16" s="97">
        <v>184701597</v>
      </c>
      <c r="K16" s="97">
        <v>90731105</v>
      </c>
      <c r="L16" s="98">
        <v>161168916.79</v>
      </c>
      <c r="M16" s="98">
        <v>81508321.03</v>
      </c>
    </row>
    <row r="17" spans="1:13" ht="12.75" customHeight="1">
      <c r="A17" s="275" t="s">
        <v>108</v>
      </c>
      <c r="B17" s="275"/>
      <c r="C17" s="275"/>
      <c r="D17" s="275"/>
      <c r="E17" s="275"/>
      <c r="F17" s="275"/>
      <c r="G17" s="275"/>
      <c r="H17" s="275"/>
      <c r="I17" s="62">
        <v>43</v>
      </c>
      <c r="J17" s="97">
        <f>19300493-632169</f>
        <v>18668324</v>
      </c>
      <c r="K17" s="97">
        <v>9057128</v>
      </c>
      <c r="L17" s="99">
        <v>18038225.53</v>
      </c>
      <c r="M17" s="98">
        <v>8492404.29</v>
      </c>
    </row>
    <row r="18" spans="1:15" ht="12.75" customHeight="1">
      <c r="A18" s="275" t="s">
        <v>109</v>
      </c>
      <c r="B18" s="275"/>
      <c r="C18" s="275"/>
      <c r="D18" s="275"/>
      <c r="E18" s="275"/>
      <c r="F18" s="275"/>
      <c r="G18" s="275"/>
      <c r="H18" s="275"/>
      <c r="I18" s="68">
        <v>44</v>
      </c>
      <c r="J18" s="63">
        <v>25652363</v>
      </c>
      <c r="K18" s="63">
        <v>12906003</v>
      </c>
      <c r="L18" s="63">
        <v>25177114.69</v>
      </c>
      <c r="M18" s="64">
        <v>12658404.79</v>
      </c>
      <c r="O18" s="100"/>
    </row>
    <row r="19" spans="1:15" ht="12.75" customHeight="1">
      <c r="A19" s="275" t="s">
        <v>110</v>
      </c>
      <c r="B19" s="275"/>
      <c r="C19" s="275"/>
      <c r="D19" s="275"/>
      <c r="E19" s="275"/>
      <c r="F19" s="275"/>
      <c r="G19" s="275"/>
      <c r="H19" s="275"/>
      <c r="I19" s="62">
        <v>45</v>
      </c>
      <c r="J19" s="63">
        <f>4588403+632169</f>
        <v>5220572</v>
      </c>
      <c r="K19" s="63">
        <v>2151885</v>
      </c>
      <c r="L19" s="71">
        <v>4165096.75</v>
      </c>
      <c r="M19" s="64">
        <v>1885554.25</v>
      </c>
      <c r="O19" s="100"/>
    </row>
    <row r="20" spans="1:13" ht="12.75" customHeight="1">
      <c r="A20" s="275" t="s">
        <v>111</v>
      </c>
      <c r="B20" s="275"/>
      <c r="C20" s="275"/>
      <c r="D20" s="275"/>
      <c r="E20" s="275"/>
      <c r="F20" s="275"/>
      <c r="G20" s="275"/>
      <c r="H20" s="275"/>
      <c r="I20" s="68">
        <v>46</v>
      </c>
      <c r="J20" s="63">
        <v>3043458</v>
      </c>
      <c r="K20" s="63">
        <v>1971154</v>
      </c>
      <c r="L20" s="63">
        <v>9860542.24</v>
      </c>
      <c r="M20" s="64">
        <v>7821268.92</v>
      </c>
    </row>
    <row r="21" spans="1:13" ht="12.75" customHeight="1">
      <c r="A21" s="275" t="s">
        <v>112</v>
      </c>
      <c r="B21" s="275"/>
      <c r="C21" s="275"/>
      <c r="D21" s="275"/>
      <c r="E21" s="275"/>
      <c r="F21" s="275"/>
      <c r="G21" s="275"/>
      <c r="H21" s="275"/>
      <c r="I21" s="62">
        <v>47</v>
      </c>
      <c r="J21" s="97">
        <v>0</v>
      </c>
      <c r="K21" s="97"/>
      <c r="L21" s="97"/>
      <c r="M21" s="98">
        <v>0</v>
      </c>
    </row>
    <row r="22" spans="1:13" ht="12.75" customHeight="1">
      <c r="A22" s="275" t="s">
        <v>113</v>
      </c>
      <c r="B22" s="275"/>
      <c r="C22" s="275"/>
      <c r="D22" s="275"/>
      <c r="E22" s="275"/>
      <c r="F22" s="275"/>
      <c r="G22" s="275"/>
      <c r="H22" s="275"/>
      <c r="I22" s="68">
        <v>48</v>
      </c>
      <c r="J22" s="63"/>
      <c r="K22" s="63"/>
      <c r="L22" s="63"/>
      <c r="M22" s="64">
        <v>0</v>
      </c>
    </row>
    <row r="23" spans="1:13" ht="12.75" customHeight="1">
      <c r="A23" s="274" t="s">
        <v>114</v>
      </c>
      <c r="B23" s="274"/>
      <c r="C23" s="274"/>
      <c r="D23" s="274"/>
      <c r="E23" s="274"/>
      <c r="F23" s="274"/>
      <c r="G23" s="274"/>
      <c r="H23" s="274"/>
      <c r="I23" s="62">
        <v>49</v>
      </c>
      <c r="J23" s="65">
        <f>J24+J25+J26+J27+J28</f>
        <v>4856603</v>
      </c>
      <c r="K23" s="65">
        <f>K24+K25+K26+K27+K28</f>
        <v>2747159</v>
      </c>
      <c r="L23" s="65">
        <f>L24+L25+L26+L27+L28</f>
        <v>5760455.8</v>
      </c>
      <c r="M23" s="66">
        <v>3658640.71</v>
      </c>
    </row>
    <row r="24" spans="1:13" ht="25.5" customHeight="1">
      <c r="A24" s="275" t="s">
        <v>115</v>
      </c>
      <c r="B24" s="275"/>
      <c r="C24" s="275"/>
      <c r="D24" s="275"/>
      <c r="E24" s="275"/>
      <c r="F24" s="275"/>
      <c r="G24" s="275"/>
      <c r="H24" s="275"/>
      <c r="I24" s="68">
        <v>50</v>
      </c>
      <c r="J24" s="97">
        <v>919021</v>
      </c>
      <c r="K24" s="97">
        <v>502994</v>
      </c>
      <c r="L24" s="97">
        <v>897381.58</v>
      </c>
      <c r="M24" s="98">
        <v>396791.49</v>
      </c>
    </row>
    <row r="25" spans="1:13" ht="24" customHeight="1">
      <c r="A25" s="275" t="s">
        <v>116</v>
      </c>
      <c r="B25" s="275"/>
      <c r="C25" s="275"/>
      <c r="D25" s="275"/>
      <c r="E25" s="275"/>
      <c r="F25" s="275"/>
      <c r="G25" s="275"/>
      <c r="H25" s="275"/>
      <c r="I25" s="62">
        <v>51</v>
      </c>
      <c r="J25" s="97">
        <v>3937582</v>
      </c>
      <c r="K25" s="97">
        <v>2244165</v>
      </c>
      <c r="L25" s="97">
        <v>4863074.22</v>
      </c>
      <c r="M25" s="98">
        <v>3261849.22</v>
      </c>
    </row>
    <row r="26" spans="1:13" ht="12" customHeight="1">
      <c r="A26" s="275" t="s">
        <v>117</v>
      </c>
      <c r="B26" s="275"/>
      <c r="C26" s="275"/>
      <c r="D26" s="275"/>
      <c r="E26" s="275"/>
      <c r="F26" s="275"/>
      <c r="G26" s="275"/>
      <c r="H26" s="275"/>
      <c r="I26" s="68">
        <v>52</v>
      </c>
      <c r="J26" s="63"/>
      <c r="K26" s="63"/>
      <c r="L26" s="63"/>
      <c r="M26" s="64">
        <v>0</v>
      </c>
    </row>
    <row r="27" spans="1:13" ht="12.75" customHeight="1">
      <c r="A27" s="275" t="s">
        <v>118</v>
      </c>
      <c r="B27" s="275"/>
      <c r="C27" s="275"/>
      <c r="D27" s="275"/>
      <c r="E27" s="275"/>
      <c r="F27" s="275"/>
      <c r="G27" s="275"/>
      <c r="H27" s="275"/>
      <c r="I27" s="62">
        <v>53</v>
      </c>
      <c r="J27" s="63"/>
      <c r="K27" s="63"/>
      <c r="L27" s="63"/>
      <c r="M27" s="64">
        <v>0</v>
      </c>
    </row>
    <row r="28" spans="1:13" ht="12.75" customHeight="1">
      <c r="A28" s="275" t="s">
        <v>119</v>
      </c>
      <c r="B28" s="275"/>
      <c r="C28" s="275"/>
      <c r="D28" s="275"/>
      <c r="E28" s="275"/>
      <c r="F28" s="275"/>
      <c r="G28" s="275"/>
      <c r="H28" s="275"/>
      <c r="I28" s="68">
        <v>54</v>
      </c>
      <c r="J28" s="63"/>
      <c r="K28" s="63"/>
      <c r="L28" s="63"/>
      <c r="M28" s="64">
        <v>0</v>
      </c>
    </row>
    <row r="29" spans="1:13" ht="12.75" customHeight="1">
      <c r="A29" s="274" t="s">
        <v>120</v>
      </c>
      <c r="B29" s="274"/>
      <c r="C29" s="274"/>
      <c r="D29" s="274"/>
      <c r="E29" s="274"/>
      <c r="F29" s="274"/>
      <c r="G29" s="274"/>
      <c r="H29" s="274"/>
      <c r="I29" s="62">
        <v>55</v>
      </c>
      <c r="J29" s="94">
        <f>J30+J31+J32+J33</f>
        <v>41717157</v>
      </c>
      <c r="K29" s="94">
        <f>K30+K31+K32+K33</f>
        <v>20520134</v>
      </c>
      <c r="L29" s="94">
        <f>L30+L31+L32+L33</f>
        <v>46019421.1</v>
      </c>
      <c r="M29" s="96">
        <v>22883361.1</v>
      </c>
    </row>
    <row r="30" spans="1:13" ht="12" customHeight="1">
      <c r="A30" s="285" t="s">
        <v>121</v>
      </c>
      <c r="B30" s="285"/>
      <c r="C30" s="285"/>
      <c r="D30" s="285"/>
      <c r="E30" s="285"/>
      <c r="F30" s="285"/>
      <c r="G30" s="285"/>
      <c r="H30" s="285"/>
      <c r="I30" s="68">
        <v>56</v>
      </c>
      <c r="J30" s="63"/>
      <c r="K30" s="63"/>
      <c r="L30" s="63"/>
      <c r="M30" s="64">
        <v>0</v>
      </c>
    </row>
    <row r="31" spans="1:13" ht="24" customHeight="1">
      <c r="A31" s="275" t="s">
        <v>122</v>
      </c>
      <c r="B31" s="275"/>
      <c r="C31" s="275"/>
      <c r="D31" s="275"/>
      <c r="E31" s="275"/>
      <c r="F31" s="275"/>
      <c r="G31" s="275"/>
      <c r="H31" s="275"/>
      <c r="I31" s="62">
        <v>57</v>
      </c>
      <c r="J31" s="63">
        <v>41717157</v>
      </c>
      <c r="K31" s="63">
        <v>20520134</v>
      </c>
      <c r="L31" s="63">
        <v>46019421.1</v>
      </c>
      <c r="M31" s="64">
        <v>22883361.1</v>
      </c>
    </row>
    <row r="32" spans="1:13" ht="12.75" customHeight="1">
      <c r="A32" s="275" t="s">
        <v>123</v>
      </c>
      <c r="B32" s="275"/>
      <c r="C32" s="275"/>
      <c r="D32" s="275"/>
      <c r="E32" s="275"/>
      <c r="F32" s="275"/>
      <c r="G32" s="275"/>
      <c r="H32" s="275"/>
      <c r="I32" s="68">
        <v>58</v>
      </c>
      <c r="J32" s="97"/>
      <c r="K32" s="97"/>
      <c r="L32" s="97"/>
      <c r="M32" s="98">
        <v>0</v>
      </c>
    </row>
    <row r="33" spans="1:13" ht="12.75" customHeight="1">
      <c r="A33" s="275" t="s">
        <v>124</v>
      </c>
      <c r="B33" s="275"/>
      <c r="C33" s="275"/>
      <c r="D33" s="275"/>
      <c r="E33" s="275"/>
      <c r="F33" s="275"/>
      <c r="G33" s="275"/>
      <c r="H33" s="275"/>
      <c r="I33" s="62">
        <v>59</v>
      </c>
      <c r="J33" s="63"/>
      <c r="K33" s="63"/>
      <c r="L33" s="63"/>
      <c r="M33" s="64">
        <v>0</v>
      </c>
    </row>
    <row r="34" spans="1:13" ht="12.75" customHeight="1">
      <c r="A34" s="274" t="s">
        <v>125</v>
      </c>
      <c r="B34" s="274"/>
      <c r="C34" s="274"/>
      <c r="D34" s="274"/>
      <c r="E34" s="274"/>
      <c r="F34" s="274"/>
      <c r="G34" s="274"/>
      <c r="H34" s="274"/>
      <c r="I34" s="68">
        <v>60</v>
      </c>
      <c r="J34" s="65">
        <v>0</v>
      </c>
      <c r="K34" s="63"/>
      <c r="L34" s="63"/>
      <c r="M34" s="64">
        <v>0</v>
      </c>
    </row>
    <row r="35" spans="1:13" ht="12.75" customHeight="1">
      <c r="A35" s="274" t="s">
        <v>126</v>
      </c>
      <c r="B35" s="274"/>
      <c r="C35" s="274"/>
      <c r="D35" s="274"/>
      <c r="E35" s="274"/>
      <c r="F35" s="274"/>
      <c r="G35" s="274"/>
      <c r="H35" s="274"/>
      <c r="I35" s="62">
        <v>61</v>
      </c>
      <c r="J35" s="94">
        <v>0</v>
      </c>
      <c r="K35" s="97"/>
      <c r="L35" s="97"/>
      <c r="M35" s="98">
        <v>0</v>
      </c>
    </row>
    <row r="36" spans="1:13" ht="12.75" customHeight="1">
      <c r="A36" s="274" t="s">
        <v>127</v>
      </c>
      <c r="B36" s="274"/>
      <c r="C36" s="274"/>
      <c r="D36" s="274"/>
      <c r="E36" s="274"/>
      <c r="F36" s="274"/>
      <c r="G36" s="274"/>
      <c r="H36" s="274"/>
      <c r="I36" s="68">
        <v>62</v>
      </c>
      <c r="J36" s="94">
        <f>J9+J23+J34</f>
        <v>223697121</v>
      </c>
      <c r="K36" s="94">
        <f>K9+K23+K34</f>
        <v>110939400</v>
      </c>
      <c r="L36" s="94">
        <f>L9+L23+L34</f>
        <v>223869469.55</v>
      </c>
      <c r="M36" s="96">
        <v>114980861.46</v>
      </c>
    </row>
    <row r="37" spans="1:13" ht="12.75" customHeight="1">
      <c r="A37" s="274" t="s">
        <v>128</v>
      </c>
      <c r="B37" s="274"/>
      <c r="C37" s="274"/>
      <c r="D37" s="274"/>
      <c r="E37" s="274"/>
      <c r="F37" s="274"/>
      <c r="G37" s="274"/>
      <c r="H37" s="274"/>
      <c r="I37" s="62">
        <v>63</v>
      </c>
      <c r="J37" s="94">
        <f>J13+J29+J35</f>
        <v>279003471</v>
      </c>
      <c r="K37" s="94">
        <f>K13+K29+K35</f>
        <v>137337409</v>
      </c>
      <c r="L37" s="94">
        <f>L13+L29+L35</f>
        <v>264429317.1</v>
      </c>
      <c r="M37" s="96">
        <v>135249314.38</v>
      </c>
    </row>
    <row r="38" spans="1:13" ht="12.75" customHeight="1">
      <c r="A38" s="274" t="s">
        <v>129</v>
      </c>
      <c r="B38" s="274"/>
      <c r="C38" s="274"/>
      <c r="D38" s="274"/>
      <c r="E38" s="274"/>
      <c r="F38" s="274"/>
      <c r="G38" s="274"/>
      <c r="H38" s="274"/>
      <c r="I38" s="68">
        <v>64</v>
      </c>
      <c r="J38" s="97"/>
      <c r="K38" s="97"/>
      <c r="L38" s="97"/>
      <c r="M38" s="98">
        <v>0</v>
      </c>
    </row>
    <row r="39" spans="1:13" ht="12.75" customHeight="1">
      <c r="A39" s="274" t="s">
        <v>130</v>
      </c>
      <c r="B39" s="274"/>
      <c r="C39" s="274"/>
      <c r="D39" s="274"/>
      <c r="E39" s="274"/>
      <c r="F39" s="274"/>
      <c r="G39" s="274"/>
      <c r="H39" s="274"/>
      <c r="I39" s="62">
        <v>65</v>
      </c>
      <c r="J39" s="94">
        <f>J36-J37</f>
        <v>-55306350</v>
      </c>
      <c r="K39" s="94">
        <f>K36-K37</f>
        <v>-26398009</v>
      </c>
      <c r="L39" s="94">
        <f>L36-L37</f>
        <v>-40559847.54999998</v>
      </c>
      <c r="M39" s="96">
        <v>-20268452.92</v>
      </c>
    </row>
    <row r="40" spans="1:13" ht="12.75" customHeight="1">
      <c r="A40" s="274" t="s">
        <v>131</v>
      </c>
      <c r="B40" s="274"/>
      <c r="C40" s="274"/>
      <c r="D40" s="274"/>
      <c r="E40" s="274"/>
      <c r="F40" s="274"/>
      <c r="G40" s="274"/>
      <c r="H40" s="274"/>
      <c r="I40" s="68">
        <v>66</v>
      </c>
      <c r="J40" s="97"/>
      <c r="K40" s="97"/>
      <c r="L40" s="97"/>
      <c r="M40" s="98">
        <v>0</v>
      </c>
    </row>
    <row r="41" spans="1:13" ht="12.75" customHeight="1">
      <c r="A41" s="274" t="s">
        <v>132</v>
      </c>
      <c r="B41" s="274"/>
      <c r="C41" s="274"/>
      <c r="D41" s="274"/>
      <c r="E41" s="274"/>
      <c r="F41" s="274"/>
      <c r="G41" s="274"/>
      <c r="H41" s="274"/>
      <c r="I41" s="62">
        <v>67</v>
      </c>
      <c r="J41" s="97"/>
      <c r="K41" s="97"/>
      <c r="L41" s="97"/>
      <c r="M41" s="98">
        <v>0</v>
      </c>
    </row>
    <row r="42" spans="1:13" ht="12" customHeight="1">
      <c r="A42" s="276" t="s">
        <v>133</v>
      </c>
      <c r="B42" s="276"/>
      <c r="C42" s="276"/>
      <c r="D42" s="276"/>
      <c r="E42" s="276"/>
      <c r="F42" s="276"/>
      <c r="G42" s="276"/>
      <c r="H42" s="276"/>
      <c r="I42" s="74">
        <v>68</v>
      </c>
      <c r="J42" s="101">
        <f>J39</f>
        <v>-55306350</v>
      </c>
      <c r="K42" s="101">
        <f>K39</f>
        <v>-26398009</v>
      </c>
      <c r="L42" s="101">
        <f>L39</f>
        <v>-40559847.54999998</v>
      </c>
      <c r="M42" s="102">
        <f>M39</f>
        <v>-20268452.92</v>
      </c>
    </row>
    <row r="43" spans="1:13" ht="12" customHeight="1">
      <c r="A43" s="286" t="s">
        <v>134</v>
      </c>
      <c r="B43" s="286"/>
      <c r="C43" s="286"/>
      <c r="D43" s="286"/>
      <c r="E43" s="286"/>
      <c r="F43" s="286"/>
      <c r="G43" s="286"/>
      <c r="H43" s="286"/>
      <c r="I43" s="286"/>
      <c r="J43" s="286"/>
      <c r="K43" s="286"/>
      <c r="L43" s="286"/>
      <c r="M43" s="286"/>
    </row>
    <row r="44" spans="1:13" ht="12" customHeight="1">
      <c r="A44" s="273" t="s">
        <v>135</v>
      </c>
      <c r="B44" s="273"/>
      <c r="C44" s="273"/>
      <c r="D44" s="273"/>
      <c r="E44" s="273"/>
      <c r="F44" s="273"/>
      <c r="G44" s="273"/>
      <c r="H44" s="273"/>
      <c r="I44" s="75">
        <v>69</v>
      </c>
      <c r="J44" s="103"/>
      <c r="K44" s="103"/>
      <c r="L44" s="103"/>
      <c r="M44" s="104"/>
    </row>
    <row r="45" spans="1:13" ht="12" customHeight="1">
      <c r="A45" s="274" t="s">
        <v>136</v>
      </c>
      <c r="B45" s="274"/>
      <c r="C45" s="274"/>
      <c r="D45" s="274"/>
      <c r="E45" s="274"/>
      <c r="F45" s="274"/>
      <c r="G45" s="274"/>
      <c r="H45" s="274"/>
      <c r="I45" s="68">
        <v>70</v>
      </c>
      <c r="J45" s="97"/>
      <c r="K45" s="97"/>
      <c r="L45" s="97"/>
      <c r="M45" s="98"/>
    </row>
    <row r="46" spans="1:13" ht="12" customHeight="1">
      <c r="A46" s="274" t="s">
        <v>137</v>
      </c>
      <c r="B46" s="274"/>
      <c r="C46" s="274"/>
      <c r="D46" s="274"/>
      <c r="E46" s="274"/>
      <c r="F46" s="274"/>
      <c r="G46" s="274"/>
      <c r="H46" s="274"/>
      <c r="I46" s="68">
        <v>71</v>
      </c>
      <c r="J46" s="97"/>
      <c r="K46" s="97"/>
      <c r="L46" s="97"/>
      <c r="M46" s="98"/>
    </row>
    <row r="47" spans="1:13" ht="12" customHeight="1">
      <c r="A47" s="276" t="s">
        <v>138</v>
      </c>
      <c r="B47" s="276"/>
      <c r="C47" s="276"/>
      <c r="D47" s="276"/>
      <c r="E47" s="276"/>
      <c r="F47" s="276"/>
      <c r="G47" s="276"/>
      <c r="H47" s="276"/>
      <c r="I47" s="74">
        <v>72</v>
      </c>
      <c r="J47" s="105"/>
      <c r="K47" s="105"/>
      <c r="L47" s="105"/>
      <c r="M47" s="106"/>
    </row>
    <row r="48" spans="1:13" ht="12.75">
      <c r="A48" s="83"/>
      <c r="B48" s="83"/>
      <c r="C48" s="83"/>
      <c r="D48" s="83"/>
      <c r="E48" s="83"/>
      <c r="F48" s="83"/>
      <c r="G48" s="83"/>
      <c r="H48" s="83"/>
      <c r="I48" s="83"/>
      <c r="J48" s="83"/>
      <c r="K48" s="83"/>
      <c r="L48" s="83"/>
      <c r="M48" s="83"/>
    </row>
    <row r="49" spans="9:12" s="83" customFormat="1" ht="12.75">
      <c r="I49" s="107"/>
      <c r="J49" s="107"/>
      <c r="K49" s="108"/>
      <c r="L49" s="108"/>
    </row>
    <row r="50" spans="9:12" s="83" customFormat="1" ht="12.75">
      <c r="I50" s="107"/>
      <c r="J50" s="107"/>
      <c r="K50" s="108"/>
      <c r="L50" s="108"/>
    </row>
    <row r="51" spans="9:12" s="83" customFormat="1" ht="12.75">
      <c r="I51" s="107"/>
      <c r="J51" s="107"/>
      <c r="K51" s="108"/>
      <c r="L51" s="108"/>
    </row>
    <row r="52" spans="9:12" s="83" customFormat="1" ht="12.75">
      <c r="I52" s="107"/>
      <c r="J52" s="107"/>
      <c r="K52" s="108"/>
      <c r="L52" s="108"/>
    </row>
    <row r="53" spans="9:12" s="83" customFormat="1" ht="12.75">
      <c r="I53" s="107"/>
      <c r="J53" s="107"/>
      <c r="K53" s="108"/>
      <c r="L53" s="108"/>
    </row>
    <row r="54" spans="9:12" s="83" customFormat="1" ht="12.75">
      <c r="I54" s="107"/>
      <c r="J54" s="107"/>
      <c r="K54" s="108"/>
      <c r="L54" s="108"/>
    </row>
    <row r="55" spans="9:12" s="83" customFormat="1" ht="12.75">
      <c r="I55" s="107"/>
      <c r="J55" s="107"/>
      <c r="K55" s="108"/>
      <c r="L55" s="108"/>
    </row>
    <row r="56" spans="9:12" s="83" customFormat="1" ht="12.75">
      <c r="I56" s="107"/>
      <c r="J56" s="107"/>
      <c r="K56" s="108"/>
      <c r="L56" s="108"/>
    </row>
    <row r="57" spans="9:12" s="83" customFormat="1" ht="12.75">
      <c r="I57" s="107"/>
      <c r="J57" s="107"/>
      <c r="K57" s="108"/>
      <c r="L57" s="108"/>
    </row>
    <row r="58" spans="9:12" s="83" customFormat="1" ht="12.75">
      <c r="I58" s="107"/>
      <c r="J58" s="107"/>
      <c r="K58" s="108"/>
      <c r="L58" s="108"/>
    </row>
    <row r="59" spans="9:12" s="83" customFormat="1" ht="12.75">
      <c r="I59" s="107"/>
      <c r="J59" s="107"/>
      <c r="K59" s="108"/>
      <c r="L59" s="108"/>
    </row>
    <row r="60" spans="9:12" s="83" customFormat="1" ht="12.75">
      <c r="I60" s="107"/>
      <c r="J60" s="107"/>
      <c r="K60" s="108"/>
      <c r="L60" s="108"/>
    </row>
    <row r="61" spans="9:12" s="83" customFormat="1" ht="12.75">
      <c r="I61" s="107"/>
      <c r="J61" s="107"/>
      <c r="K61" s="108"/>
      <c r="L61" s="108"/>
    </row>
    <row r="62" spans="9:12" s="83" customFormat="1" ht="12.75">
      <c r="I62" s="107"/>
      <c r="J62" s="107"/>
      <c r="K62" s="108"/>
      <c r="L62" s="108"/>
    </row>
    <row r="63" spans="9:12" s="83" customFormat="1" ht="12.75">
      <c r="I63" s="107"/>
      <c r="J63" s="107"/>
      <c r="K63" s="108"/>
      <c r="L63" s="108"/>
    </row>
    <row r="64" spans="9:12" s="83" customFormat="1" ht="12.75">
      <c r="I64" s="107"/>
      <c r="J64" s="107"/>
      <c r="K64" s="108"/>
      <c r="L64" s="108"/>
    </row>
    <row r="65" spans="9:12" s="83" customFormat="1" ht="12.75">
      <c r="I65" s="107"/>
      <c r="J65" s="107"/>
      <c r="K65" s="108"/>
      <c r="L65" s="108"/>
    </row>
    <row r="66" spans="9:12" s="83" customFormat="1" ht="12.75">
      <c r="I66" s="107"/>
      <c r="J66" s="107"/>
      <c r="K66" s="108"/>
      <c r="L66" s="108"/>
    </row>
    <row r="67" spans="9:12" s="83" customFormat="1" ht="12.75">
      <c r="I67" s="107"/>
      <c r="J67" s="107"/>
      <c r="K67" s="108"/>
      <c r="L67" s="108"/>
    </row>
    <row r="68" spans="9:12" s="83" customFormat="1" ht="12.75">
      <c r="I68" s="107"/>
      <c r="J68" s="107"/>
      <c r="K68" s="108"/>
      <c r="L68" s="108"/>
    </row>
    <row r="69" spans="9:12" s="83" customFormat="1" ht="12.75">
      <c r="I69" s="107"/>
      <c r="J69" s="107"/>
      <c r="K69" s="108"/>
      <c r="L69" s="108"/>
    </row>
    <row r="70" spans="9:12" s="83" customFormat="1" ht="12.75">
      <c r="I70" s="107"/>
      <c r="J70" s="107"/>
      <c r="K70" s="108"/>
      <c r="L70" s="108"/>
    </row>
    <row r="71" spans="9:12" s="83" customFormat="1" ht="12.75">
      <c r="I71" s="107"/>
      <c r="J71" s="107"/>
      <c r="K71" s="108"/>
      <c r="L71" s="108"/>
    </row>
    <row r="72" spans="9:12" s="83" customFormat="1" ht="12.75">
      <c r="I72" s="107"/>
      <c r="J72" s="107"/>
      <c r="K72" s="108"/>
      <c r="L72" s="108"/>
    </row>
    <row r="73" spans="9:12" s="83" customFormat="1" ht="12.75">
      <c r="I73" s="107"/>
      <c r="J73" s="107"/>
      <c r="K73" s="108"/>
      <c r="L73" s="108"/>
    </row>
    <row r="74" spans="9:12" s="83" customFormat="1" ht="12.75">
      <c r="I74" s="107"/>
      <c r="J74" s="107"/>
      <c r="K74" s="108"/>
      <c r="L74" s="108"/>
    </row>
    <row r="75" spans="9:12" s="83" customFormat="1" ht="12.75">
      <c r="I75" s="107"/>
      <c r="J75" s="107"/>
      <c r="K75" s="108"/>
      <c r="L75" s="108"/>
    </row>
    <row r="76" spans="9:12" s="83" customFormat="1" ht="12.75">
      <c r="I76" s="107"/>
      <c r="J76" s="107"/>
      <c r="K76" s="108"/>
      <c r="L76" s="108"/>
    </row>
    <row r="77" spans="9:12" s="83" customFormat="1" ht="12.75">
      <c r="I77" s="107"/>
      <c r="J77" s="107"/>
      <c r="K77" s="108"/>
      <c r="L77" s="108"/>
    </row>
    <row r="78" spans="9:12" s="83" customFormat="1" ht="12.75">
      <c r="I78" s="107"/>
      <c r="J78" s="107"/>
      <c r="K78" s="108"/>
      <c r="L78" s="108"/>
    </row>
    <row r="79" spans="9:12" s="83" customFormat="1" ht="12.75">
      <c r="I79" s="107"/>
      <c r="J79" s="107"/>
      <c r="K79" s="108"/>
      <c r="L79" s="108"/>
    </row>
    <row r="80" spans="9:12" s="83" customFormat="1" ht="12.75">
      <c r="I80" s="107"/>
      <c r="J80" s="107"/>
      <c r="K80" s="108"/>
      <c r="L80" s="108"/>
    </row>
    <row r="81" spans="9:12" s="83" customFormat="1" ht="12.75">
      <c r="I81" s="107"/>
      <c r="J81" s="107"/>
      <c r="K81" s="108"/>
      <c r="L81" s="108"/>
    </row>
    <row r="82" spans="9:12" s="83" customFormat="1" ht="12.75">
      <c r="I82" s="107"/>
      <c r="J82" s="107"/>
      <c r="K82" s="108"/>
      <c r="L82" s="108"/>
    </row>
    <row r="83" spans="9:12" s="83" customFormat="1" ht="12.75">
      <c r="I83" s="107"/>
      <c r="J83" s="107"/>
      <c r="K83" s="108"/>
      <c r="L83" s="108"/>
    </row>
    <row r="84" spans="9:12" s="83" customFormat="1" ht="12.75">
      <c r="I84" s="107"/>
      <c r="J84" s="107"/>
      <c r="K84" s="108"/>
      <c r="L84" s="108"/>
    </row>
    <row r="85" spans="9:12" s="83" customFormat="1" ht="12.75">
      <c r="I85" s="107"/>
      <c r="J85" s="107"/>
      <c r="K85" s="108"/>
      <c r="L85" s="108"/>
    </row>
    <row r="86" spans="9:12" s="83" customFormat="1" ht="12.75">
      <c r="I86" s="107"/>
      <c r="J86" s="107"/>
      <c r="K86" s="108"/>
      <c r="L86" s="108"/>
    </row>
    <row r="87" spans="9:12" s="83" customFormat="1" ht="12.75">
      <c r="I87" s="107"/>
      <c r="J87" s="107"/>
      <c r="K87" s="108"/>
      <c r="L87" s="108"/>
    </row>
    <row r="88" spans="9:12" s="83" customFormat="1" ht="12.75">
      <c r="I88" s="107"/>
      <c r="J88" s="107"/>
      <c r="K88" s="108"/>
      <c r="L88" s="108"/>
    </row>
    <row r="89" spans="9:12" s="83" customFormat="1" ht="12.75">
      <c r="I89" s="107"/>
      <c r="J89" s="107"/>
      <c r="K89" s="108"/>
      <c r="L89" s="108"/>
    </row>
    <row r="90" spans="9:12" s="83" customFormat="1" ht="12.75">
      <c r="I90" s="107"/>
      <c r="J90" s="107"/>
      <c r="K90" s="108"/>
      <c r="L90" s="108"/>
    </row>
    <row r="91" spans="9:12" s="83" customFormat="1" ht="12.75">
      <c r="I91" s="107"/>
      <c r="J91" s="107"/>
      <c r="K91" s="108"/>
      <c r="L91" s="108"/>
    </row>
    <row r="92" spans="9:12" s="83" customFormat="1" ht="12.75">
      <c r="I92" s="107"/>
      <c r="J92" s="107"/>
      <c r="K92" s="108"/>
      <c r="L92" s="108"/>
    </row>
    <row r="93" spans="9:12" s="83" customFormat="1" ht="12.75">
      <c r="I93" s="107"/>
      <c r="J93" s="107"/>
      <c r="K93" s="108"/>
      <c r="L93" s="108"/>
    </row>
    <row r="94" spans="9:12" s="83" customFormat="1" ht="12.75">
      <c r="I94" s="107"/>
      <c r="J94" s="107"/>
      <c r="K94" s="108"/>
      <c r="L94" s="108"/>
    </row>
    <row r="95" spans="9:12" s="83" customFormat="1" ht="12.75">
      <c r="I95" s="107"/>
      <c r="J95" s="107"/>
      <c r="K95" s="108"/>
      <c r="L95" s="108"/>
    </row>
    <row r="96" spans="9:12" s="83" customFormat="1" ht="12.75">
      <c r="I96" s="107"/>
      <c r="J96" s="107"/>
      <c r="K96" s="108"/>
      <c r="L96" s="108"/>
    </row>
    <row r="97" spans="9:12" s="83" customFormat="1" ht="12.75">
      <c r="I97" s="107"/>
      <c r="J97" s="107"/>
      <c r="K97" s="108"/>
      <c r="L97" s="108"/>
    </row>
    <row r="98" spans="9:12" s="83" customFormat="1" ht="12.75">
      <c r="I98" s="107"/>
      <c r="J98" s="107"/>
      <c r="K98" s="108"/>
      <c r="L98" s="108"/>
    </row>
    <row r="99" spans="9:12" s="83" customFormat="1" ht="12.75">
      <c r="I99" s="107"/>
      <c r="J99" s="107"/>
      <c r="K99" s="108"/>
      <c r="L99" s="108"/>
    </row>
    <row r="100" spans="9:12" s="83" customFormat="1" ht="12.75">
      <c r="I100" s="107"/>
      <c r="J100" s="107"/>
      <c r="K100" s="108"/>
      <c r="L100" s="108"/>
    </row>
    <row r="101" spans="9:12" s="83" customFormat="1" ht="12.75">
      <c r="I101" s="107"/>
      <c r="J101" s="107"/>
      <c r="K101" s="108"/>
      <c r="L101" s="108"/>
    </row>
    <row r="102" spans="9:12" s="83" customFormat="1" ht="12.75">
      <c r="I102" s="107"/>
      <c r="J102" s="107"/>
      <c r="K102" s="108"/>
      <c r="L102" s="108"/>
    </row>
    <row r="103" spans="9:12" s="83" customFormat="1" ht="12.75">
      <c r="I103" s="107"/>
      <c r="J103" s="107"/>
      <c r="K103" s="108"/>
      <c r="L103" s="108"/>
    </row>
    <row r="104" spans="9:12" s="83" customFormat="1" ht="12.75">
      <c r="I104" s="107"/>
      <c r="J104" s="107"/>
      <c r="K104" s="108"/>
      <c r="L104" s="108"/>
    </row>
    <row r="105" spans="9:12" s="83" customFormat="1" ht="12.75">
      <c r="I105" s="107"/>
      <c r="J105" s="107"/>
      <c r="K105" s="108"/>
      <c r="L105" s="108"/>
    </row>
    <row r="106" spans="9:12" s="83" customFormat="1" ht="12.75">
      <c r="I106" s="107"/>
      <c r="J106" s="107"/>
      <c r="K106" s="108"/>
      <c r="L106" s="108"/>
    </row>
    <row r="107" spans="9:12" s="83" customFormat="1" ht="12.75">
      <c r="I107" s="107"/>
      <c r="J107" s="107"/>
      <c r="K107" s="108"/>
      <c r="L107" s="108"/>
    </row>
    <row r="108" spans="9:12" s="83" customFormat="1" ht="12.75">
      <c r="I108" s="107"/>
      <c r="J108" s="107"/>
      <c r="K108" s="108"/>
      <c r="L108" s="108"/>
    </row>
    <row r="109" spans="9:12" s="83" customFormat="1" ht="12.75">
      <c r="I109" s="107"/>
      <c r="J109" s="107"/>
      <c r="K109" s="108"/>
      <c r="L109" s="108"/>
    </row>
    <row r="110" spans="9:12" s="83" customFormat="1" ht="12.75">
      <c r="I110" s="107"/>
      <c r="J110" s="107"/>
      <c r="K110" s="108"/>
      <c r="L110" s="108"/>
    </row>
    <row r="111" spans="9:12" s="83" customFormat="1" ht="12.75">
      <c r="I111" s="107"/>
      <c r="J111" s="107"/>
      <c r="K111" s="108"/>
      <c r="L111" s="108"/>
    </row>
    <row r="112" spans="9:12" s="83" customFormat="1" ht="12.75">
      <c r="I112" s="107"/>
      <c r="J112" s="107"/>
      <c r="K112" s="108"/>
      <c r="L112" s="108"/>
    </row>
    <row r="113" spans="9:12" s="83" customFormat="1" ht="12.75">
      <c r="I113" s="107"/>
      <c r="J113" s="107"/>
      <c r="K113" s="108"/>
      <c r="L113" s="108"/>
    </row>
    <row r="114" spans="9:12" s="83" customFormat="1" ht="12.75">
      <c r="I114" s="107"/>
      <c r="J114" s="107"/>
      <c r="K114" s="108"/>
      <c r="L114" s="108"/>
    </row>
    <row r="115" spans="9:12" s="83" customFormat="1" ht="12.75">
      <c r="I115" s="107"/>
      <c r="J115" s="107"/>
      <c r="K115" s="108"/>
      <c r="L115" s="108"/>
    </row>
    <row r="116" spans="9:12" s="83" customFormat="1" ht="12.75">
      <c r="I116" s="107"/>
      <c r="J116" s="107"/>
      <c r="K116" s="108"/>
      <c r="L116" s="108"/>
    </row>
    <row r="117" spans="9:12" s="83" customFormat="1" ht="12.75">
      <c r="I117" s="107"/>
      <c r="J117" s="107"/>
      <c r="K117" s="108"/>
      <c r="L117" s="108"/>
    </row>
    <row r="118" spans="9:12" s="83" customFormat="1" ht="12.75">
      <c r="I118" s="107"/>
      <c r="J118" s="107"/>
      <c r="K118" s="108"/>
      <c r="L118" s="108"/>
    </row>
    <row r="119" spans="9:12" s="83" customFormat="1" ht="12.75">
      <c r="I119" s="107"/>
      <c r="J119" s="107"/>
      <c r="K119" s="108"/>
      <c r="L119" s="108"/>
    </row>
    <row r="120" spans="9:12" s="83" customFormat="1" ht="12.75">
      <c r="I120" s="107"/>
      <c r="J120" s="107"/>
      <c r="K120" s="108"/>
      <c r="L120" s="108"/>
    </row>
    <row r="121" spans="9:12" s="83" customFormat="1" ht="12.75">
      <c r="I121" s="107"/>
      <c r="J121" s="107"/>
      <c r="K121" s="108"/>
      <c r="L121" s="108"/>
    </row>
    <row r="122" spans="9:12" s="83" customFormat="1" ht="12.75">
      <c r="I122" s="107"/>
      <c r="J122" s="107"/>
      <c r="K122" s="108"/>
      <c r="L122" s="108"/>
    </row>
    <row r="123" spans="9:12" s="83" customFormat="1" ht="12.75">
      <c r="I123" s="107"/>
      <c r="J123" s="107"/>
      <c r="K123" s="108"/>
      <c r="L123" s="108"/>
    </row>
    <row r="124" spans="9:12" s="83" customFormat="1" ht="12.75">
      <c r="I124" s="107"/>
      <c r="J124" s="107"/>
      <c r="K124" s="108"/>
      <c r="L124" s="108"/>
    </row>
    <row r="125" spans="9:12" s="83" customFormat="1" ht="12.75">
      <c r="I125" s="107"/>
      <c r="J125" s="107"/>
      <c r="K125" s="108"/>
      <c r="L125" s="108"/>
    </row>
    <row r="126" spans="9:12" s="83" customFormat="1" ht="12.75">
      <c r="I126" s="107"/>
      <c r="J126" s="107"/>
      <c r="K126" s="108"/>
      <c r="L126" s="108"/>
    </row>
    <row r="127" spans="9:12" s="83" customFormat="1" ht="12.75">
      <c r="I127" s="107"/>
      <c r="J127" s="107"/>
      <c r="K127" s="108"/>
      <c r="L127" s="108"/>
    </row>
    <row r="128" spans="9:12" s="83" customFormat="1" ht="12.75">
      <c r="I128" s="107"/>
      <c r="J128" s="107"/>
      <c r="K128" s="108"/>
      <c r="L128" s="108"/>
    </row>
    <row r="129" spans="9:12" s="83" customFormat="1" ht="12.75">
      <c r="I129" s="107"/>
      <c r="J129" s="107"/>
      <c r="K129" s="108"/>
      <c r="L129" s="108"/>
    </row>
    <row r="130" spans="9:12" s="83" customFormat="1" ht="12.75">
      <c r="I130" s="107"/>
      <c r="J130" s="107"/>
      <c r="K130" s="108"/>
      <c r="L130" s="108"/>
    </row>
    <row r="131" spans="9:12" s="83" customFormat="1" ht="12.75">
      <c r="I131" s="107"/>
      <c r="J131" s="107"/>
      <c r="K131" s="108"/>
      <c r="L131" s="108"/>
    </row>
    <row r="132" spans="9:12" s="83" customFormat="1" ht="12.75">
      <c r="I132" s="107"/>
      <c r="J132" s="107"/>
      <c r="K132" s="108"/>
      <c r="L132" s="108"/>
    </row>
    <row r="133" spans="9:12" s="83" customFormat="1" ht="12.75">
      <c r="I133" s="107"/>
      <c r="J133" s="107"/>
      <c r="K133" s="108"/>
      <c r="L133" s="108"/>
    </row>
    <row r="134" spans="9:12" s="83" customFormat="1" ht="12.75">
      <c r="I134" s="107"/>
      <c r="J134" s="107"/>
      <c r="K134" s="108"/>
      <c r="L134" s="108"/>
    </row>
    <row r="135" spans="9:12" s="83" customFormat="1" ht="12.75">
      <c r="I135" s="107"/>
      <c r="J135" s="107"/>
      <c r="K135" s="108"/>
      <c r="L135" s="108"/>
    </row>
    <row r="136" spans="9:12" s="83" customFormat="1" ht="12.75">
      <c r="I136" s="107"/>
      <c r="J136" s="107"/>
      <c r="K136" s="108"/>
      <c r="L136" s="108"/>
    </row>
    <row r="137" spans="9:12" s="83" customFormat="1" ht="12.75">
      <c r="I137" s="107"/>
      <c r="J137" s="107"/>
      <c r="K137" s="108"/>
      <c r="L137" s="108"/>
    </row>
    <row r="138" spans="9:12" s="83" customFormat="1" ht="12.75">
      <c r="I138" s="107"/>
      <c r="J138" s="107"/>
      <c r="K138" s="108"/>
      <c r="L138" s="108"/>
    </row>
    <row r="139" spans="9:12" s="83" customFormat="1" ht="12.75">
      <c r="I139" s="107"/>
      <c r="J139" s="107"/>
      <c r="K139" s="108"/>
      <c r="L139" s="108"/>
    </row>
    <row r="140" spans="9:12" s="83" customFormat="1" ht="12.75">
      <c r="I140" s="107"/>
      <c r="J140" s="107"/>
      <c r="K140" s="108"/>
      <c r="L140" s="108"/>
    </row>
    <row r="141" spans="9:12" s="83" customFormat="1" ht="12.75">
      <c r="I141" s="107"/>
      <c r="J141" s="107"/>
      <c r="K141" s="108"/>
      <c r="L141" s="108"/>
    </row>
    <row r="142" spans="9:12" s="83" customFormat="1" ht="12.75">
      <c r="I142" s="107"/>
      <c r="J142" s="107"/>
      <c r="K142" s="108"/>
      <c r="L142" s="108"/>
    </row>
    <row r="143" spans="9:12" s="83" customFormat="1" ht="12.75">
      <c r="I143" s="107"/>
      <c r="J143" s="107"/>
      <c r="K143" s="108"/>
      <c r="L143" s="108"/>
    </row>
    <row r="144" spans="9:12" s="83" customFormat="1" ht="12.75">
      <c r="I144" s="107"/>
      <c r="J144" s="107"/>
      <c r="K144" s="108"/>
      <c r="L144" s="108"/>
    </row>
    <row r="145" spans="9:12" s="83" customFormat="1" ht="12.75">
      <c r="I145" s="107"/>
      <c r="J145" s="107"/>
      <c r="K145" s="108"/>
      <c r="L145" s="108"/>
    </row>
    <row r="146" spans="9:12" s="83" customFormat="1" ht="12.75">
      <c r="I146" s="107"/>
      <c r="J146" s="107"/>
      <c r="K146" s="108"/>
      <c r="L146" s="108"/>
    </row>
    <row r="147" spans="9:12" s="83" customFormat="1" ht="12.75">
      <c r="I147" s="107"/>
      <c r="J147" s="107"/>
      <c r="K147" s="108"/>
      <c r="L147" s="108"/>
    </row>
    <row r="148" spans="9:12" s="83" customFormat="1" ht="12.75">
      <c r="I148" s="107"/>
      <c r="J148" s="107"/>
      <c r="K148" s="108"/>
      <c r="L148" s="108"/>
    </row>
    <row r="149" spans="9:12" s="83" customFormat="1" ht="12.75">
      <c r="I149" s="107"/>
      <c r="J149" s="107"/>
      <c r="K149" s="108"/>
      <c r="L149" s="108"/>
    </row>
    <row r="150" spans="9:12" s="83" customFormat="1" ht="12.75">
      <c r="I150" s="107"/>
      <c r="J150" s="107"/>
      <c r="K150" s="108"/>
      <c r="L150" s="108"/>
    </row>
    <row r="151" spans="9:12" s="83" customFormat="1" ht="12.75">
      <c r="I151" s="107"/>
      <c r="J151" s="107"/>
      <c r="K151" s="108"/>
      <c r="L151" s="108"/>
    </row>
    <row r="152" spans="9:12" s="83" customFormat="1" ht="12.75">
      <c r="I152" s="107"/>
      <c r="J152" s="107"/>
      <c r="K152" s="108"/>
      <c r="L152" s="108"/>
    </row>
    <row r="153" spans="9:12" s="83" customFormat="1" ht="12.75">
      <c r="I153" s="107"/>
      <c r="J153" s="107"/>
      <c r="K153" s="108"/>
      <c r="L153" s="108"/>
    </row>
    <row r="154" spans="9:12" s="83" customFormat="1" ht="12.75">
      <c r="I154" s="107"/>
      <c r="J154" s="107"/>
      <c r="K154" s="108"/>
      <c r="L154" s="108"/>
    </row>
    <row r="155" spans="9:12" s="83" customFormat="1" ht="12.75">
      <c r="I155" s="107"/>
      <c r="J155" s="107"/>
      <c r="K155" s="108"/>
      <c r="L155" s="108"/>
    </row>
    <row r="156" spans="9:12" s="83" customFormat="1" ht="12.75">
      <c r="I156" s="107"/>
      <c r="J156" s="107"/>
      <c r="K156" s="108"/>
      <c r="L156" s="108"/>
    </row>
    <row r="157" spans="9:12" s="83" customFormat="1" ht="12.75">
      <c r="I157" s="107"/>
      <c r="J157" s="107"/>
      <c r="K157" s="108"/>
      <c r="L157" s="108"/>
    </row>
    <row r="158" spans="9:12" s="83" customFormat="1" ht="12.75">
      <c r="I158" s="107"/>
      <c r="J158" s="107"/>
      <c r="K158" s="108"/>
      <c r="L158" s="108"/>
    </row>
    <row r="159" spans="9:12" s="83" customFormat="1" ht="12.75">
      <c r="I159" s="107"/>
      <c r="J159" s="107"/>
      <c r="K159" s="108"/>
      <c r="L159" s="108"/>
    </row>
    <row r="160" spans="9:12" s="83" customFormat="1" ht="12.75">
      <c r="I160" s="107"/>
      <c r="J160" s="107"/>
      <c r="K160" s="108"/>
      <c r="L160" s="108"/>
    </row>
    <row r="161" spans="9:12" s="83" customFormat="1" ht="12.75">
      <c r="I161" s="107"/>
      <c r="J161" s="107"/>
      <c r="K161" s="108"/>
      <c r="L161" s="108"/>
    </row>
    <row r="162" spans="9:12" s="83" customFormat="1" ht="12.75">
      <c r="I162" s="107"/>
      <c r="J162" s="107"/>
      <c r="K162" s="108"/>
      <c r="L162" s="108"/>
    </row>
    <row r="163" spans="9:12" s="83" customFormat="1" ht="12.75">
      <c r="I163" s="107"/>
      <c r="J163" s="107"/>
      <c r="K163" s="108"/>
      <c r="L163" s="108"/>
    </row>
    <row r="164" spans="9:12" s="83" customFormat="1" ht="12.75">
      <c r="I164" s="107"/>
      <c r="J164" s="107"/>
      <c r="K164" s="108"/>
      <c r="L164" s="108"/>
    </row>
    <row r="165" spans="9:12" s="83" customFormat="1" ht="12.75">
      <c r="I165" s="107"/>
      <c r="J165" s="107"/>
      <c r="K165" s="108"/>
      <c r="L165" s="108"/>
    </row>
    <row r="166" spans="9:12" s="83" customFormat="1" ht="12.75">
      <c r="I166" s="107"/>
      <c r="J166" s="107"/>
      <c r="K166" s="108"/>
      <c r="L166" s="108"/>
    </row>
    <row r="167" spans="9:12" s="83" customFormat="1" ht="12.75">
      <c r="I167" s="107"/>
      <c r="J167" s="107"/>
      <c r="K167" s="108"/>
      <c r="L167" s="108"/>
    </row>
    <row r="168" spans="9:12" s="83" customFormat="1" ht="12.75">
      <c r="I168" s="107"/>
      <c r="J168" s="107"/>
      <c r="K168" s="108"/>
      <c r="L168" s="108"/>
    </row>
    <row r="169" spans="9:12" s="83" customFormat="1" ht="12.75">
      <c r="I169" s="107"/>
      <c r="J169" s="107"/>
      <c r="K169" s="108"/>
      <c r="L169" s="108"/>
    </row>
    <row r="170" spans="9:12" s="83" customFormat="1" ht="12.75">
      <c r="I170" s="107"/>
      <c r="J170" s="107"/>
      <c r="K170" s="108"/>
      <c r="L170" s="108"/>
    </row>
    <row r="171" spans="9:12" s="83" customFormat="1" ht="12.75">
      <c r="I171" s="107"/>
      <c r="J171" s="107"/>
      <c r="K171" s="108"/>
      <c r="L171" s="108"/>
    </row>
    <row r="172" spans="9:12" s="83" customFormat="1" ht="12.75">
      <c r="I172" s="107"/>
      <c r="J172" s="107"/>
      <c r="K172" s="108"/>
      <c r="L172" s="108"/>
    </row>
    <row r="173" spans="9:12" s="83" customFormat="1" ht="12.75">
      <c r="I173" s="107"/>
      <c r="J173" s="107"/>
      <c r="K173" s="108"/>
      <c r="L173" s="108"/>
    </row>
    <row r="174" spans="9:12" s="83" customFormat="1" ht="12.75">
      <c r="I174" s="107"/>
      <c r="J174" s="107"/>
      <c r="K174" s="108"/>
      <c r="L174" s="108"/>
    </row>
    <row r="175" spans="9:12" s="83" customFormat="1" ht="12.75">
      <c r="I175" s="107"/>
      <c r="J175" s="107"/>
      <c r="K175" s="108"/>
      <c r="L175" s="108"/>
    </row>
  </sheetData>
  <sheetProtection/>
  <mergeCells count="49">
    <mergeCell ref="A43:M43"/>
    <mergeCell ref="A44:H44"/>
    <mergeCell ref="A45:H45"/>
    <mergeCell ref="A46:H46"/>
    <mergeCell ref="A47:H47"/>
    <mergeCell ref="A37:H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H24"/>
    <mergeCell ref="A13:H13"/>
    <mergeCell ref="A14:H14"/>
    <mergeCell ref="A15:H15"/>
    <mergeCell ref="A16:H16"/>
    <mergeCell ref="A17:H17"/>
    <mergeCell ref="A18:H18"/>
    <mergeCell ref="A7:H7"/>
    <mergeCell ref="A8:H8"/>
    <mergeCell ref="A9:H9"/>
    <mergeCell ref="A10:H10"/>
    <mergeCell ref="A11:H11"/>
    <mergeCell ref="A12:H12"/>
    <mergeCell ref="A1:M1"/>
    <mergeCell ref="D3:E3"/>
    <mergeCell ref="I3:J3"/>
    <mergeCell ref="L4:M4"/>
    <mergeCell ref="A5:M5"/>
    <mergeCell ref="A6:H6"/>
    <mergeCell ref="J6:K6"/>
    <mergeCell ref="L6:M6"/>
  </mergeCells>
  <printOptions/>
  <pageMargins left="0.2361111111111111" right="0.2361111111111111" top="0.9840277777777777" bottom="0.9840277777777777" header="0.5118055555555555" footer="0.5118055555555555"/>
  <pageSetup fitToHeight="1" fitToWidth="1" horizontalDpi="300" verticalDpi="300" orientation="portrait" r:id="rId1"/>
</worksheet>
</file>

<file path=xl/worksheets/sheet4.xml><?xml version="1.0" encoding="utf-8"?>
<worksheet xmlns="http://schemas.openxmlformats.org/spreadsheetml/2006/main" xmlns:r="http://schemas.openxmlformats.org/officeDocument/2006/relationships">
  <sheetPr>
    <pageSetUpPr fitToPage="1"/>
  </sheetPr>
  <dimension ref="A2:K64"/>
  <sheetViews>
    <sheetView zoomScalePageLayoutView="0" workbookViewId="0" topLeftCell="A1">
      <selection activeCell="Q26" sqref="Q26"/>
    </sheetView>
  </sheetViews>
  <sheetFormatPr defaultColWidth="9.140625" defaultRowHeight="12.75"/>
  <cols>
    <col min="1" max="4" width="9.140625" style="1" customWidth="1"/>
    <col min="5" max="5" width="7.7109375" style="1" customWidth="1"/>
    <col min="6" max="6" width="9.140625" style="1" customWidth="1"/>
    <col min="7" max="7" width="9.7109375" style="1" customWidth="1"/>
    <col min="8" max="8" width="5.28125" style="1" customWidth="1"/>
    <col min="9" max="9" width="6.7109375" style="1" customWidth="1"/>
    <col min="10" max="10" width="12.7109375" style="1" customWidth="1"/>
    <col min="11" max="11" width="13.421875" style="1" customWidth="1"/>
    <col min="12" max="145" width="9.140625" style="83" customWidth="1"/>
    <col min="146" max="16384" width="9.140625" style="1" customWidth="1"/>
  </cols>
  <sheetData>
    <row r="2" spans="1:11" ht="15.75">
      <c r="A2" s="287" t="s">
        <v>139</v>
      </c>
      <c r="B2" s="287"/>
      <c r="C2" s="287"/>
      <c r="D2" s="287"/>
      <c r="E2" s="287"/>
      <c r="F2" s="287"/>
      <c r="G2" s="287"/>
      <c r="H2" s="287"/>
      <c r="I2" s="287"/>
      <c r="J2" s="287"/>
      <c r="K2" s="287"/>
    </row>
    <row r="3" spans="1:10" ht="15.75">
      <c r="A3" s="109"/>
      <c r="B3" s="110"/>
      <c r="C3" s="110"/>
      <c r="D3" s="110"/>
      <c r="E3" s="110"/>
      <c r="F3" s="110"/>
      <c r="G3" s="110"/>
      <c r="H3" s="110"/>
      <c r="I3" s="110"/>
      <c r="J3" s="111"/>
    </row>
    <row r="4" spans="1:10" ht="12.75">
      <c r="A4" s="112"/>
      <c r="B4" s="113"/>
      <c r="D4" s="288" t="s">
        <v>140</v>
      </c>
      <c r="E4" s="288"/>
      <c r="F4" s="56">
        <v>40179</v>
      </c>
      <c r="G4" s="114" t="s">
        <v>95</v>
      </c>
      <c r="H4" s="330">
        <v>40359</v>
      </c>
      <c r="I4" s="330"/>
      <c r="J4" s="115"/>
    </row>
    <row r="5" spans="1:11" ht="22.5" customHeight="1">
      <c r="A5" s="289"/>
      <c r="B5" s="289"/>
      <c r="C5" s="289"/>
      <c r="D5" s="289"/>
      <c r="E5" s="289"/>
      <c r="F5" s="289"/>
      <c r="G5" s="116"/>
      <c r="H5" s="116"/>
      <c r="I5" s="116"/>
      <c r="J5" s="268"/>
      <c r="K5" s="268"/>
    </row>
    <row r="6" spans="1:11" ht="12.75" customHeight="1">
      <c r="A6" s="269"/>
      <c r="B6" s="269"/>
      <c r="C6" s="269"/>
      <c r="D6" s="269"/>
      <c r="E6" s="269"/>
      <c r="F6" s="269"/>
      <c r="G6" s="269"/>
      <c r="H6" s="269"/>
      <c r="I6" s="269"/>
      <c r="J6" s="269"/>
      <c r="K6" s="269"/>
    </row>
    <row r="7" spans="1:11" ht="12" customHeight="1">
      <c r="A7" s="290" t="s">
        <v>51</v>
      </c>
      <c r="B7" s="290"/>
      <c r="C7" s="290"/>
      <c r="D7" s="290"/>
      <c r="E7" s="290"/>
      <c r="F7" s="290"/>
      <c r="G7" s="290"/>
      <c r="H7" s="290"/>
      <c r="I7" s="117" t="s">
        <v>52</v>
      </c>
      <c r="J7" s="118" t="s">
        <v>53</v>
      </c>
      <c r="K7" s="118" t="s">
        <v>54</v>
      </c>
    </row>
    <row r="8" spans="1:11" ht="12.75">
      <c r="A8" s="291">
        <v>1</v>
      </c>
      <c r="B8" s="291"/>
      <c r="C8" s="291"/>
      <c r="D8" s="291"/>
      <c r="E8" s="291"/>
      <c r="F8" s="291"/>
      <c r="G8" s="291"/>
      <c r="H8" s="291"/>
      <c r="I8" s="119">
        <v>2</v>
      </c>
      <c r="J8" s="120" t="s">
        <v>141</v>
      </c>
      <c r="K8" s="120" t="s">
        <v>142</v>
      </c>
    </row>
    <row r="9" spans="1:11" ht="12" customHeight="1">
      <c r="A9" s="277" t="s">
        <v>143</v>
      </c>
      <c r="B9" s="277"/>
      <c r="C9" s="277"/>
      <c r="D9" s="277"/>
      <c r="E9" s="277"/>
      <c r="F9" s="277"/>
      <c r="G9" s="277"/>
      <c r="H9" s="277"/>
      <c r="I9" s="277"/>
      <c r="J9" s="277"/>
      <c r="K9" s="277"/>
    </row>
    <row r="10" spans="1:11" ht="12" customHeight="1">
      <c r="A10" s="292" t="s">
        <v>144</v>
      </c>
      <c r="B10" s="292"/>
      <c r="C10" s="292"/>
      <c r="D10" s="292"/>
      <c r="E10" s="292"/>
      <c r="F10" s="292"/>
      <c r="G10" s="292"/>
      <c r="H10" s="292"/>
      <c r="I10" s="75">
        <v>73</v>
      </c>
      <c r="J10" s="103">
        <v>-55306350</v>
      </c>
      <c r="K10" s="103">
        <v>-40559847.55</v>
      </c>
    </row>
    <row r="11" spans="1:11" ht="12" customHeight="1">
      <c r="A11" s="292" t="s">
        <v>145</v>
      </c>
      <c r="B11" s="292"/>
      <c r="C11" s="292"/>
      <c r="D11" s="292"/>
      <c r="E11" s="292"/>
      <c r="F11" s="292"/>
      <c r="G11" s="292"/>
      <c r="H11" s="292"/>
      <c r="I11" s="68">
        <v>74</v>
      </c>
      <c r="J11" s="97">
        <v>25652363</v>
      </c>
      <c r="K11" s="98">
        <v>25177114.69</v>
      </c>
    </row>
    <row r="12" spans="1:11" ht="12" customHeight="1">
      <c r="A12" s="292" t="s">
        <v>146</v>
      </c>
      <c r="B12" s="292"/>
      <c r="C12" s="292"/>
      <c r="D12" s="292"/>
      <c r="E12" s="292"/>
      <c r="F12" s="292"/>
      <c r="G12" s="292"/>
      <c r="H12" s="292"/>
      <c r="I12" s="68">
        <v>75</v>
      </c>
      <c r="J12" s="97">
        <v>5835024</v>
      </c>
      <c r="K12" s="98">
        <v>64150967.9</v>
      </c>
    </row>
    <row r="13" spans="1:11" ht="12" customHeight="1">
      <c r="A13" s="292" t="s">
        <v>147</v>
      </c>
      <c r="B13" s="292"/>
      <c r="C13" s="292"/>
      <c r="D13" s="292"/>
      <c r="E13" s="292"/>
      <c r="F13" s="292"/>
      <c r="G13" s="292"/>
      <c r="H13" s="292"/>
      <c r="I13" s="68">
        <v>76</v>
      </c>
      <c r="J13" s="97">
        <v>320615</v>
      </c>
      <c r="K13" s="98">
        <v>1013604.5</v>
      </c>
    </row>
    <row r="14" spans="1:11" ht="12" customHeight="1">
      <c r="A14" s="292" t="s">
        <v>148</v>
      </c>
      <c r="B14" s="292"/>
      <c r="C14" s="292"/>
      <c r="D14" s="292"/>
      <c r="E14" s="292"/>
      <c r="F14" s="292"/>
      <c r="G14" s="292"/>
      <c r="H14" s="292"/>
      <c r="I14" s="68">
        <v>77</v>
      </c>
      <c r="J14" s="97">
        <v>1899198</v>
      </c>
      <c r="K14" s="98">
        <v>1948739.73</v>
      </c>
    </row>
    <row r="15" spans="1:11" ht="12" customHeight="1">
      <c r="A15" s="292" t="s">
        <v>149</v>
      </c>
      <c r="B15" s="292"/>
      <c r="C15" s="292"/>
      <c r="D15" s="292"/>
      <c r="E15" s="292"/>
      <c r="F15" s="292"/>
      <c r="G15" s="292"/>
      <c r="H15" s="292"/>
      <c r="I15" s="68">
        <v>78</v>
      </c>
      <c r="J15" s="97">
        <v>959111</v>
      </c>
      <c r="K15" s="98"/>
    </row>
    <row r="16" spans="1:11" ht="12" customHeight="1">
      <c r="A16" s="293" t="s">
        <v>150</v>
      </c>
      <c r="B16" s="293"/>
      <c r="C16" s="293"/>
      <c r="D16" s="293"/>
      <c r="E16" s="293"/>
      <c r="F16" s="293"/>
      <c r="G16" s="293"/>
      <c r="H16" s="293"/>
      <c r="I16" s="68">
        <v>79</v>
      </c>
      <c r="J16" s="94">
        <f>J10+J11+J12+J13+J14+J15</f>
        <v>-20640039</v>
      </c>
      <c r="K16" s="94">
        <f>K10+K11+K12+K13+K14+K15</f>
        <v>51730579.27</v>
      </c>
    </row>
    <row r="17" spans="1:11" ht="12" customHeight="1">
      <c r="A17" s="292" t="s">
        <v>151</v>
      </c>
      <c r="B17" s="292"/>
      <c r="C17" s="292"/>
      <c r="D17" s="292"/>
      <c r="E17" s="292"/>
      <c r="F17" s="292"/>
      <c r="G17" s="292"/>
      <c r="H17" s="292"/>
      <c r="I17" s="68">
        <v>80</v>
      </c>
      <c r="J17" s="97"/>
      <c r="K17" s="98"/>
    </row>
    <row r="18" spans="1:11" ht="12" customHeight="1">
      <c r="A18" s="292" t="s">
        <v>152</v>
      </c>
      <c r="B18" s="292"/>
      <c r="C18" s="292"/>
      <c r="D18" s="292"/>
      <c r="E18" s="292"/>
      <c r="F18" s="292"/>
      <c r="G18" s="292"/>
      <c r="H18" s="292"/>
      <c r="I18" s="68">
        <v>81</v>
      </c>
      <c r="J18" s="97"/>
      <c r="K18" s="98"/>
    </row>
    <row r="19" spans="1:11" ht="12" customHeight="1">
      <c r="A19" s="292" t="s">
        <v>153</v>
      </c>
      <c r="B19" s="292"/>
      <c r="C19" s="292"/>
      <c r="D19" s="292"/>
      <c r="E19" s="292"/>
      <c r="F19" s="292"/>
      <c r="G19" s="292"/>
      <c r="H19" s="292"/>
      <c r="I19" s="68">
        <v>82</v>
      </c>
      <c r="J19" s="97"/>
      <c r="K19" s="98"/>
    </row>
    <row r="20" spans="1:11" ht="12" customHeight="1">
      <c r="A20" s="292" t="s">
        <v>154</v>
      </c>
      <c r="B20" s="292"/>
      <c r="C20" s="292"/>
      <c r="D20" s="292"/>
      <c r="E20" s="292"/>
      <c r="F20" s="292"/>
      <c r="G20" s="292"/>
      <c r="H20" s="292"/>
      <c r="I20" s="68">
        <v>83</v>
      </c>
      <c r="J20" s="97">
        <v>-6499259</v>
      </c>
      <c r="K20" s="98">
        <v>-16709122.27</v>
      </c>
    </row>
    <row r="21" spans="1:11" ht="12" customHeight="1">
      <c r="A21" s="293" t="s">
        <v>155</v>
      </c>
      <c r="B21" s="293"/>
      <c r="C21" s="293"/>
      <c r="D21" s="293"/>
      <c r="E21" s="293"/>
      <c r="F21" s="293"/>
      <c r="G21" s="293"/>
      <c r="H21" s="293"/>
      <c r="I21" s="68">
        <v>84</v>
      </c>
      <c r="J21" s="94">
        <f>J17+J18+J19+J20</f>
        <v>-6499259</v>
      </c>
      <c r="K21" s="96">
        <f>K17+K18+K19+K20</f>
        <v>-16709122.27</v>
      </c>
    </row>
    <row r="22" spans="1:11" ht="12" customHeight="1">
      <c r="A22" s="293" t="s">
        <v>156</v>
      </c>
      <c r="B22" s="293"/>
      <c r="C22" s="293"/>
      <c r="D22" s="293"/>
      <c r="E22" s="293"/>
      <c r="F22" s="293"/>
      <c r="G22" s="293"/>
      <c r="H22" s="293"/>
      <c r="I22" s="68">
        <v>85</v>
      </c>
      <c r="J22" s="97"/>
      <c r="K22" s="98"/>
    </row>
    <row r="23" spans="1:11" ht="12" customHeight="1">
      <c r="A23" s="293" t="s">
        <v>157</v>
      </c>
      <c r="B23" s="293"/>
      <c r="C23" s="293"/>
      <c r="D23" s="293"/>
      <c r="E23" s="293"/>
      <c r="F23" s="293"/>
      <c r="G23" s="293"/>
      <c r="H23" s="293"/>
      <c r="I23" s="68">
        <v>86</v>
      </c>
      <c r="J23" s="94">
        <f>J16+J21</f>
        <v>-27139298</v>
      </c>
      <c r="K23" s="96">
        <f>K16+K21</f>
        <v>35021457</v>
      </c>
    </row>
    <row r="24" spans="1:11" ht="12" customHeight="1">
      <c r="A24" s="277" t="s">
        <v>158</v>
      </c>
      <c r="B24" s="277"/>
      <c r="C24" s="277"/>
      <c r="D24" s="277"/>
      <c r="E24" s="277"/>
      <c r="F24" s="277"/>
      <c r="G24" s="277"/>
      <c r="H24" s="277"/>
      <c r="I24" s="277"/>
      <c r="J24" s="277"/>
      <c r="K24" s="277"/>
    </row>
    <row r="25" spans="1:11" ht="12" customHeight="1">
      <c r="A25" s="292" t="s">
        <v>159</v>
      </c>
      <c r="B25" s="292"/>
      <c r="C25" s="292"/>
      <c r="D25" s="292"/>
      <c r="E25" s="292"/>
      <c r="F25" s="292"/>
      <c r="G25" s="292"/>
      <c r="H25" s="292"/>
      <c r="I25" s="68">
        <v>87</v>
      </c>
      <c r="J25" s="97">
        <v>77124</v>
      </c>
      <c r="K25" s="98">
        <v>466514</v>
      </c>
    </row>
    <row r="26" spans="1:11" ht="12" customHeight="1">
      <c r="A26" s="292" t="s">
        <v>160</v>
      </c>
      <c r="B26" s="292"/>
      <c r="C26" s="292"/>
      <c r="D26" s="292"/>
      <c r="E26" s="292"/>
      <c r="F26" s="292"/>
      <c r="G26" s="292"/>
      <c r="H26" s="292"/>
      <c r="I26" s="68">
        <v>88</v>
      </c>
      <c r="J26" s="97"/>
      <c r="K26" s="98"/>
    </row>
    <row r="27" spans="1:11" ht="12" customHeight="1">
      <c r="A27" s="292" t="s">
        <v>161</v>
      </c>
      <c r="B27" s="292"/>
      <c r="C27" s="292"/>
      <c r="D27" s="292"/>
      <c r="E27" s="292"/>
      <c r="F27" s="292"/>
      <c r="G27" s="292"/>
      <c r="H27" s="292"/>
      <c r="I27" s="68">
        <v>89</v>
      </c>
      <c r="J27" s="97">
        <v>2072312</v>
      </c>
      <c r="K27" s="98">
        <v>120624</v>
      </c>
    </row>
    <row r="28" spans="1:11" ht="12" customHeight="1">
      <c r="A28" s="292" t="s">
        <v>162</v>
      </c>
      <c r="B28" s="292"/>
      <c r="C28" s="292"/>
      <c r="D28" s="292"/>
      <c r="E28" s="292"/>
      <c r="F28" s="292"/>
      <c r="G28" s="292"/>
      <c r="H28" s="292"/>
      <c r="I28" s="68">
        <v>90</v>
      </c>
      <c r="J28" s="97"/>
      <c r="K28" s="98"/>
    </row>
    <row r="29" spans="1:11" ht="12" customHeight="1">
      <c r="A29" s="292" t="s">
        <v>163</v>
      </c>
      <c r="B29" s="292"/>
      <c r="C29" s="292"/>
      <c r="D29" s="292"/>
      <c r="E29" s="292"/>
      <c r="F29" s="292"/>
      <c r="G29" s="292"/>
      <c r="H29" s="292"/>
      <c r="I29" s="68">
        <v>91</v>
      </c>
      <c r="J29" s="97"/>
      <c r="K29" s="98"/>
    </row>
    <row r="30" spans="1:11" ht="12" customHeight="1">
      <c r="A30" s="293" t="s">
        <v>164</v>
      </c>
      <c r="B30" s="293"/>
      <c r="C30" s="293"/>
      <c r="D30" s="293"/>
      <c r="E30" s="293"/>
      <c r="F30" s="293"/>
      <c r="G30" s="293"/>
      <c r="H30" s="293"/>
      <c r="I30" s="68">
        <v>92</v>
      </c>
      <c r="J30" s="94">
        <f>J25+J26+J27+J28+J29</f>
        <v>2149436</v>
      </c>
      <c r="K30" s="96">
        <f>K25+K26+K27+K28+K29</f>
        <v>587138</v>
      </c>
    </row>
    <row r="31" spans="1:11" ht="12" customHeight="1">
      <c r="A31" s="292" t="s">
        <v>165</v>
      </c>
      <c r="B31" s="292"/>
      <c r="C31" s="292"/>
      <c r="D31" s="292"/>
      <c r="E31" s="292"/>
      <c r="F31" s="292"/>
      <c r="G31" s="292"/>
      <c r="H31" s="292"/>
      <c r="I31" s="68">
        <v>93</v>
      </c>
      <c r="J31" s="97">
        <v>30102169</v>
      </c>
      <c r="K31" s="98">
        <v>12434667</v>
      </c>
    </row>
    <row r="32" spans="1:11" ht="12" customHeight="1">
      <c r="A32" s="292" t="s">
        <v>166</v>
      </c>
      <c r="B32" s="292"/>
      <c r="C32" s="292"/>
      <c r="D32" s="292"/>
      <c r="E32" s="292"/>
      <c r="F32" s="292"/>
      <c r="G32" s="292"/>
      <c r="H32" s="292"/>
      <c r="I32" s="68">
        <v>94</v>
      </c>
      <c r="J32" s="97"/>
      <c r="K32" s="98"/>
    </row>
    <row r="33" spans="1:11" ht="12" customHeight="1">
      <c r="A33" s="292" t="s">
        <v>167</v>
      </c>
      <c r="B33" s="292"/>
      <c r="C33" s="292"/>
      <c r="D33" s="292"/>
      <c r="E33" s="292"/>
      <c r="F33" s="292"/>
      <c r="G33" s="292"/>
      <c r="H33" s="292"/>
      <c r="I33" s="68">
        <v>95</v>
      </c>
      <c r="J33" s="97"/>
      <c r="K33" s="98"/>
    </row>
    <row r="34" spans="1:11" ht="12" customHeight="1">
      <c r="A34" s="293" t="s">
        <v>168</v>
      </c>
      <c r="B34" s="293"/>
      <c r="C34" s="293"/>
      <c r="D34" s="293"/>
      <c r="E34" s="293"/>
      <c r="F34" s="293"/>
      <c r="G34" s="293"/>
      <c r="H34" s="293"/>
      <c r="I34" s="68">
        <v>96</v>
      </c>
      <c r="J34" s="94">
        <f>J31+J32+J33</f>
        <v>30102169</v>
      </c>
      <c r="K34" s="96">
        <f>K31+K32+K33</f>
        <v>12434667</v>
      </c>
    </row>
    <row r="35" spans="1:11" ht="12" customHeight="1">
      <c r="A35" s="293" t="s">
        <v>169</v>
      </c>
      <c r="B35" s="293"/>
      <c r="C35" s="293"/>
      <c r="D35" s="293"/>
      <c r="E35" s="293"/>
      <c r="F35" s="293"/>
      <c r="G35" s="293"/>
      <c r="H35" s="293"/>
      <c r="I35" s="68">
        <v>97</v>
      </c>
      <c r="J35" s="97"/>
      <c r="K35" s="98"/>
    </row>
    <row r="36" spans="1:11" ht="12" customHeight="1">
      <c r="A36" s="293" t="s">
        <v>170</v>
      </c>
      <c r="B36" s="293"/>
      <c r="C36" s="293"/>
      <c r="D36" s="293"/>
      <c r="E36" s="293"/>
      <c r="F36" s="293"/>
      <c r="G36" s="293"/>
      <c r="H36" s="293"/>
      <c r="I36" s="68">
        <v>98</v>
      </c>
      <c r="J36" s="94">
        <f>J30-J34</f>
        <v>-27952733</v>
      </c>
      <c r="K36" s="96">
        <f>K30-K34</f>
        <v>-11847529</v>
      </c>
    </row>
    <row r="37" spans="1:11" ht="12" customHeight="1">
      <c r="A37" s="277" t="s">
        <v>171</v>
      </c>
      <c r="B37" s="277"/>
      <c r="C37" s="277"/>
      <c r="D37" s="277"/>
      <c r="E37" s="277"/>
      <c r="F37" s="277"/>
      <c r="G37" s="277"/>
      <c r="H37" s="277"/>
      <c r="I37" s="277"/>
      <c r="J37" s="277"/>
      <c r="K37" s="277"/>
    </row>
    <row r="38" spans="1:11" ht="12" customHeight="1">
      <c r="A38" s="292" t="s">
        <v>172</v>
      </c>
      <c r="B38" s="292"/>
      <c r="C38" s="292"/>
      <c r="D38" s="292"/>
      <c r="E38" s="292"/>
      <c r="F38" s="292"/>
      <c r="G38" s="292"/>
      <c r="H38" s="292"/>
      <c r="I38" s="68">
        <v>99</v>
      </c>
      <c r="J38" s="97"/>
      <c r="K38" s="98"/>
    </row>
    <row r="39" spans="1:11" ht="12" customHeight="1">
      <c r="A39" s="292" t="s">
        <v>173</v>
      </c>
      <c r="B39" s="292"/>
      <c r="C39" s="292"/>
      <c r="D39" s="292"/>
      <c r="E39" s="292"/>
      <c r="F39" s="292"/>
      <c r="G39" s="292"/>
      <c r="H39" s="292"/>
      <c r="I39" s="68">
        <v>100</v>
      </c>
      <c r="J39" s="97">
        <v>59802354</v>
      </c>
      <c r="K39" s="98">
        <v>5300684</v>
      </c>
    </row>
    <row r="40" spans="1:11" ht="12" customHeight="1">
      <c r="A40" s="292" t="s">
        <v>174</v>
      </c>
      <c r="B40" s="292"/>
      <c r="C40" s="292"/>
      <c r="D40" s="292"/>
      <c r="E40" s="292"/>
      <c r="F40" s="292"/>
      <c r="G40" s="292"/>
      <c r="H40" s="292"/>
      <c r="I40" s="68">
        <v>101</v>
      </c>
      <c r="J40" s="97"/>
      <c r="K40" s="98"/>
    </row>
    <row r="41" spans="1:11" ht="12" customHeight="1">
      <c r="A41" s="293" t="s">
        <v>175</v>
      </c>
      <c r="B41" s="293"/>
      <c r="C41" s="293"/>
      <c r="D41" s="293"/>
      <c r="E41" s="293"/>
      <c r="F41" s="293"/>
      <c r="G41" s="293"/>
      <c r="H41" s="293"/>
      <c r="I41" s="68">
        <v>102</v>
      </c>
      <c r="J41" s="94">
        <f>J38+J39+J40</f>
        <v>59802354</v>
      </c>
      <c r="K41" s="96">
        <f>K38+K39+K40</f>
        <v>5300684</v>
      </c>
    </row>
    <row r="42" spans="1:11" ht="12" customHeight="1">
      <c r="A42" s="292" t="s">
        <v>176</v>
      </c>
      <c r="B42" s="292"/>
      <c r="C42" s="292"/>
      <c r="D42" s="292"/>
      <c r="E42" s="292"/>
      <c r="F42" s="292"/>
      <c r="G42" s="292"/>
      <c r="H42" s="292"/>
      <c r="I42" s="68">
        <v>103</v>
      </c>
      <c r="J42" s="97"/>
      <c r="K42" s="98">
        <v>29797131</v>
      </c>
    </row>
    <row r="43" spans="1:11" ht="12" customHeight="1">
      <c r="A43" s="292" t="s">
        <v>177</v>
      </c>
      <c r="B43" s="292"/>
      <c r="C43" s="292"/>
      <c r="D43" s="292"/>
      <c r="E43" s="292"/>
      <c r="F43" s="292"/>
      <c r="G43" s="292"/>
      <c r="H43" s="292"/>
      <c r="I43" s="68">
        <v>104</v>
      </c>
      <c r="J43" s="97"/>
      <c r="K43" s="98"/>
    </row>
    <row r="44" spans="1:11" ht="12" customHeight="1">
      <c r="A44" s="292" t="s">
        <v>178</v>
      </c>
      <c r="B44" s="292"/>
      <c r="C44" s="292"/>
      <c r="D44" s="292"/>
      <c r="E44" s="292"/>
      <c r="F44" s="292"/>
      <c r="G44" s="292"/>
      <c r="H44" s="292"/>
      <c r="I44" s="68">
        <v>105</v>
      </c>
      <c r="J44" s="97"/>
      <c r="K44" s="98"/>
    </row>
    <row r="45" spans="1:11" ht="12" customHeight="1">
      <c r="A45" s="292" t="s">
        <v>179</v>
      </c>
      <c r="B45" s="292"/>
      <c r="C45" s="292"/>
      <c r="D45" s="292"/>
      <c r="E45" s="292"/>
      <c r="F45" s="292"/>
      <c r="G45" s="292"/>
      <c r="H45" s="292"/>
      <c r="I45" s="68">
        <v>106</v>
      </c>
      <c r="J45" s="97"/>
      <c r="K45" s="98"/>
    </row>
    <row r="46" spans="1:11" ht="12" customHeight="1">
      <c r="A46" s="292" t="s">
        <v>180</v>
      </c>
      <c r="B46" s="292"/>
      <c r="C46" s="292"/>
      <c r="D46" s="292"/>
      <c r="E46" s="292"/>
      <c r="F46" s="292"/>
      <c r="G46" s="292"/>
      <c r="H46" s="292"/>
      <c r="I46" s="68">
        <v>107</v>
      </c>
      <c r="J46" s="97">
        <v>8871027</v>
      </c>
      <c r="K46" s="98"/>
    </row>
    <row r="47" spans="1:11" ht="14.25" customHeight="1">
      <c r="A47" s="293" t="s">
        <v>181</v>
      </c>
      <c r="B47" s="293"/>
      <c r="C47" s="293"/>
      <c r="D47" s="293"/>
      <c r="E47" s="293"/>
      <c r="F47" s="293"/>
      <c r="G47" s="293"/>
      <c r="H47" s="293"/>
      <c r="I47" s="68">
        <v>108</v>
      </c>
      <c r="J47" s="94">
        <v>8870894</v>
      </c>
      <c r="K47" s="96">
        <f>K42+K43+K44+K45+K46</f>
        <v>29797131</v>
      </c>
    </row>
    <row r="48" spans="1:11" ht="12" customHeight="1">
      <c r="A48" s="293" t="s">
        <v>182</v>
      </c>
      <c r="B48" s="293"/>
      <c r="C48" s="293"/>
      <c r="D48" s="293"/>
      <c r="E48" s="293"/>
      <c r="F48" s="293"/>
      <c r="G48" s="293"/>
      <c r="H48" s="293"/>
      <c r="I48" s="68">
        <v>109</v>
      </c>
      <c r="J48" s="94">
        <f>J41-J47</f>
        <v>50931460</v>
      </c>
      <c r="K48" s="96">
        <f>K41-K47</f>
        <v>-24496447</v>
      </c>
    </row>
    <row r="49" spans="1:11" ht="12" customHeight="1">
      <c r="A49" s="293" t="s">
        <v>183</v>
      </c>
      <c r="B49" s="293"/>
      <c r="C49" s="293"/>
      <c r="D49" s="293"/>
      <c r="E49" s="293"/>
      <c r="F49" s="293"/>
      <c r="G49" s="293"/>
      <c r="H49" s="293"/>
      <c r="I49" s="68">
        <v>110</v>
      </c>
      <c r="J49" s="97"/>
      <c r="K49" s="96">
        <v>0</v>
      </c>
    </row>
    <row r="50" spans="1:11" ht="12" customHeight="1">
      <c r="A50" s="292" t="s">
        <v>184</v>
      </c>
      <c r="B50" s="292"/>
      <c r="C50" s="292"/>
      <c r="D50" s="292"/>
      <c r="E50" s="292"/>
      <c r="F50" s="292"/>
      <c r="G50" s="292"/>
      <c r="H50" s="292"/>
      <c r="I50" s="68">
        <v>111</v>
      </c>
      <c r="J50" s="94">
        <f>J22+J35+J48</f>
        <v>50931460</v>
      </c>
      <c r="K50" s="96">
        <f>K22+K35+K48</f>
        <v>-24496447</v>
      </c>
    </row>
    <row r="51" spans="1:11" ht="12" customHeight="1">
      <c r="A51" s="292" t="s">
        <v>185</v>
      </c>
      <c r="B51" s="292"/>
      <c r="C51" s="292"/>
      <c r="D51" s="292"/>
      <c r="E51" s="292"/>
      <c r="F51" s="292"/>
      <c r="G51" s="292"/>
      <c r="H51" s="292"/>
      <c r="I51" s="68">
        <v>112</v>
      </c>
      <c r="J51" s="94">
        <f>J23+J36+J49</f>
        <v>-55092031</v>
      </c>
      <c r="K51" s="96">
        <f>K23+K36+K49</f>
        <v>23173928</v>
      </c>
    </row>
    <row r="52" spans="1:11" ht="12" customHeight="1">
      <c r="A52" s="292" t="s">
        <v>186</v>
      </c>
      <c r="B52" s="292"/>
      <c r="C52" s="292"/>
      <c r="D52" s="292"/>
      <c r="E52" s="292"/>
      <c r="F52" s="292"/>
      <c r="G52" s="292"/>
      <c r="H52" s="292"/>
      <c r="I52" s="68">
        <v>113</v>
      </c>
      <c r="J52" s="97">
        <v>7189562</v>
      </c>
      <c r="K52" s="98">
        <v>2515428</v>
      </c>
    </row>
    <row r="53" spans="1:11" ht="12" customHeight="1">
      <c r="A53" s="292" t="s">
        <v>187</v>
      </c>
      <c r="B53" s="292"/>
      <c r="C53" s="292"/>
      <c r="D53" s="292"/>
      <c r="E53" s="292"/>
      <c r="F53" s="292"/>
      <c r="G53" s="292"/>
      <c r="H53" s="292"/>
      <c r="I53" s="68">
        <v>114</v>
      </c>
      <c r="J53" s="97"/>
      <c r="K53" s="98"/>
    </row>
    <row r="54" spans="1:11" ht="12" customHeight="1">
      <c r="A54" s="292" t="s">
        <v>188</v>
      </c>
      <c r="B54" s="292"/>
      <c r="C54" s="292"/>
      <c r="D54" s="292"/>
      <c r="E54" s="292"/>
      <c r="F54" s="292"/>
      <c r="G54" s="292"/>
      <c r="H54" s="292"/>
      <c r="I54" s="68">
        <v>115</v>
      </c>
      <c r="J54" s="97">
        <f>J50+J51</f>
        <v>-4160571</v>
      </c>
      <c r="K54" s="97">
        <f>K50+K51</f>
        <v>-1322519</v>
      </c>
    </row>
    <row r="55" spans="1:11" ht="12" customHeight="1">
      <c r="A55" s="294" t="s">
        <v>189</v>
      </c>
      <c r="B55" s="294"/>
      <c r="C55" s="294"/>
      <c r="D55" s="294"/>
      <c r="E55" s="294"/>
      <c r="F55" s="294"/>
      <c r="G55" s="294"/>
      <c r="H55" s="294"/>
      <c r="I55" s="74">
        <v>116</v>
      </c>
      <c r="J55" s="101">
        <f>J52+J53+J54</f>
        <v>3028991</v>
      </c>
      <c r="K55" s="102">
        <f>K52+K53+K54</f>
        <v>1192909</v>
      </c>
    </row>
    <row r="56" spans="1:11" ht="12.75">
      <c r="A56" s="83"/>
      <c r="B56" s="83"/>
      <c r="C56" s="83"/>
      <c r="D56" s="83"/>
      <c r="E56" s="83"/>
      <c r="F56" s="83"/>
      <c r="G56" s="83"/>
      <c r="H56" s="83"/>
      <c r="I56" s="83"/>
      <c r="J56" s="83"/>
      <c r="K56" s="83"/>
    </row>
    <row r="57" spans="1:11" ht="12.75">
      <c r="A57" s="83"/>
      <c r="B57" s="83"/>
      <c r="C57" s="83"/>
      <c r="D57" s="83"/>
      <c r="E57" s="83"/>
      <c r="F57" s="83"/>
      <c r="G57" s="83"/>
      <c r="H57" s="83"/>
      <c r="I57" s="83"/>
      <c r="J57" s="83"/>
      <c r="K57" s="83"/>
    </row>
    <row r="58" spans="1:11" ht="12.75">
      <c r="A58" s="83"/>
      <c r="B58" s="83"/>
      <c r="C58" s="83"/>
      <c r="D58" s="83"/>
      <c r="E58" s="83"/>
      <c r="F58" s="83"/>
      <c r="G58" s="83"/>
      <c r="H58" s="83"/>
      <c r="I58" s="83"/>
      <c r="J58" s="83"/>
      <c r="K58" s="83"/>
    </row>
    <row r="59" spans="1:11" ht="12.75">
      <c r="A59" s="83"/>
      <c r="B59" s="83"/>
      <c r="C59" s="83"/>
      <c r="D59" s="83"/>
      <c r="E59" s="83"/>
      <c r="F59" s="83"/>
      <c r="G59" s="83"/>
      <c r="H59" s="83"/>
      <c r="I59" s="83"/>
      <c r="J59" s="83"/>
      <c r="K59" s="100"/>
    </row>
    <row r="60" spans="1:11" ht="12.75">
      <c r="A60" s="83"/>
      <c r="B60" s="83"/>
      <c r="C60" s="83"/>
      <c r="D60" s="83"/>
      <c r="E60" s="83"/>
      <c r="F60" s="83"/>
      <c r="G60" s="83"/>
      <c r="H60" s="83"/>
      <c r="I60" s="83"/>
      <c r="J60" s="83"/>
      <c r="K60" s="83"/>
    </row>
    <row r="61" spans="1:11" ht="12.75">
      <c r="A61" s="83"/>
      <c r="B61" s="83"/>
      <c r="C61" s="83"/>
      <c r="D61" s="83"/>
      <c r="E61" s="83"/>
      <c r="F61" s="83"/>
      <c r="G61" s="83"/>
      <c r="H61" s="83"/>
      <c r="I61" s="83"/>
      <c r="J61" s="83"/>
      <c r="K61" s="83"/>
    </row>
    <row r="62" spans="1:11" ht="12.75">
      <c r="A62" s="83"/>
      <c r="B62" s="83"/>
      <c r="C62" s="83"/>
      <c r="D62" s="83"/>
      <c r="E62" s="83"/>
      <c r="F62" s="83"/>
      <c r="G62" s="83"/>
      <c r="H62" s="83"/>
      <c r="I62" s="83"/>
      <c r="J62" s="83"/>
      <c r="K62" s="83"/>
    </row>
    <row r="63" spans="1:11" ht="12.75">
      <c r="A63" s="83"/>
      <c r="B63" s="83"/>
      <c r="C63" s="83"/>
      <c r="D63" s="83"/>
      <c r="E63" s="83"/>
      <c r="F63" s="83"/>
      <c r="G63" s="83"/>
      <c r="H63" s="83"/>
      <c r="I63" s="83"/>
      <c r="J63" s="83"/>
      <c r="K63" s="83"/>
    </row>
    <row r="64" spans="1:11" ht="12.75">
      <c r="A64" s="83"/>
      <c r="B64" s="83"/>
      <c r="C64" s="83"/>
      <c r="D64" s="83"/>
      <c r="E64" s="83"/>
      <c r="F64" s="83"/>
      <c r="G64" s="83"/>
      <c r="H64" s="83"/>
      <c r="I64" s="83"/>
      <c r="J64" s="83"/>
      <c r="K64" s="83"/>
    </row>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row r="157" s="83" customFormat="1" ht="12.75"/>
    <row r="158" s="83" customFormat="1" ht="12.75"/>
    <row r="159" s="83" customFormat="1" ht="12.75"/>
    <row r="160" s="83" customFormat="1" ht="12.75"/>
    <row r="161" s="83" customFormat="1" ht="12.75"/>
    <row r="162" s="83" customFormat="1" ht="12.75"/>
    <row r="163" s="83" customFormat="1" ht="12.75"/>
    <row r="164" s="83" customFormat="1" ht="12.75"/>
    <row r="165" s="83" customFormat="1" ht="12.75"/>
    <row r="166" s="83" customFormat="1" ht="12.75"/>
    <row r="167" s="83" customFormat="1" ht="12.75"/>
    <row r="168" s="83" customFormat="1" ht="12.75"/>
    <row r="169" s="83" customFormat="1" ht="12.75"/>
    <row r="170" s="83" customFormat="1" ht="12.75"/>
    <row r="171" s="83" customFormat="1" ht="12.75"/>
    <row r="172" s="83" customFormat="1" ht="12.75"/>
    <row r="173" s="83" customFormat="1" ht="12.75"/>
    <row r="174" s="83" customFormat="1" ht="12.75"/>
    <row r="175" s="83" customFormat="1" ht="12.75"/>
    <row r="176" s="83" customFormat="1" ht="12.75"/>
    <row r="177" s="83" customFormat="1" ht="12.75"/>
    <row r="178" s="83" customFormat="1" ht="12.75"/>
    <row r="179" s="83" customFormat="1" ht="12.75"/>
    <row r="180" s="83" customFormat="1" ht="12.75"/>
    <row r="181" s="83" customFormat="1" ht="12.75"/>
    <row r="182" s="83" customFormat="1" ht="12.75"/>
    <row r="183" s="83" customFormat="1" ht="12.75"/>
  </sheetData>
  <sheetProtection/>
  <mergeCells count="55">
    <mergeCell ref="A55:H55"/>
    <mergeCell ref="A49:H49"/>
    <mergeCell ref="A50:H50"/>
    <mergeCell ref="A51:H51"/>
    <mergeCell ref="A52:H52"/>
    <mergeCell ref="A53:H53"/>
    <mergeCell ref="A54:H54"/>
    <mergeCell ref="A43:H43"/>
    <mergeCell ref="A44:H44"/>
    <mergeCell ref="A45:H45"/>
    <mergeCell ref="A46:H46"/>
    <mergeCell ref="A47:H47"/>
    <mergeCell ref="A48:H48"/>
    <mergeCell ref="A37:K37"/>
    <mergeCell ref="A38:H38"/>
    <mergeCell ref="A39:H39"/>
    <mergeCell ref="A40:H40"/>
    <mergeCell ref="A41:H41"/>
    <mergeCell ref="A42:H42"/>
    <mergeCell ref="A31:H31"/>
    <mergeCell ref="A32:H32"/>
    <mergeCell ref="A33:H33"/>
    <mergeCell ref="A34:H34"/>
    <mergeCell ref="A35:H35"/>
    <mergeCell ref="A36:H36"/>
    <mergeCell ref="A25:H25"/>
    <mergeCell ref="A26:H26"/>
    <mergeCell ref="A27:H27"/>
    <mergeCell ref="A28:H28"/>
    <mergeCell ref="A29:H29"/>
    <mergeCell ref="A30:H30"/>
    <mergeCell ref="A19:H19"/>
    <mergeCell ref="A20:H20"/>
    <mergeCell ref="A21:H21"/>
    <mergeCell ref="A22:H22"/>
    <mergeCell ref="A23:H23"/>
    <mergeCell ref="A24:K24"/>
    <mergeCell ref="A13:H13"/>
    <mergeCell ref="A14:H14"/>
    <mergeCell ref="A15:H15"/>
    <mergeCell ref="A16:H16"/>
    <mergeCell ref="A17:H17"/>
    <mergeCell ref="A18:H18"/>
    <mergeCell ref="A7:H7"/>
    <mergeCell ref="A8:H8"/>
    <mergeCell ref="A9:K9"/>
    <mergeCell ref="A10:H10"/>
    <mergeCell ref="A11:H11"/>
    <mergeCell ref="A12:H12"/>
    <mergeCell ref="A2:K2"/>
    <mergeCell ref="D4:E4"/>
    <mergeCell ref="H4:I4"/>
    <mergeCell ref="A5:F5"/>
    <mergeCell ref="J5:K5"/>
    <mergeCell ref="A6:K6"/>
  </mergeCells>
  <conditionalFormatting sqref="H4">
    <cfRule type="cellIs" priority="1" dxfId="0" operator="lessThan" stopIfTrue="1">
      <formula>DO$29245</formula>
    </cfRule>
  </conditionalFormatting>
  <dataValidations count="2">
    <dataValidation type="date" operator="greaterThanOrEqual" allowBlank="1" showErrorMessage="1" errorTitle="Pogrešan datum" error="Datum mora biti upisan kao datumska vrijednost u 2008. godini ili kasnije. Ako upisujete ispravno datum, a javlja se ova pogreška, provjerite stavljajte li točku nakon godine, ne upisujte je" sqref="F4 H4">
      <formula1>39448</formula1>
    </dataValidation>
    <dataValidation operator="equal" allowBlank="1" showErrorMessage="1" sqref="A10:K23 A24:A55 B25:K36 B38:K55">
      <formula1>0</formula1>
    </dataValidation>
  </dataValidations>
  <printOptions horizontalCentered="1"/>
  <pageMargins left="0.5513888888888889" right="0.5513888888888889" top="0.9840277777777777" bottom="0.9840277777777777" header="0.5118055555555555" footer="0.5118055555555555"/>
  <pageSetup fitToHeight="1" fitToWidth="1" horizontalDpi="300" verticalDpi="300" orientation="portrait"/>
</worksheet>
</file>

<file path=xl/worksheets/sheet5.xml><?xml version="1.0" encoding="utf-8"?>
<worksheet xmlns="http://schemas.openxmlformats.org/spreadsheetml/2006/main" xmlns:r="http://schemas.openxmlformats.org/officeDocument/2006/relationships">
  <sheetPr>
    <pageSetUpPr fitToPage="1"/>
  </sheetPr>
  <dimension ref="A2:N32"/>
  <sheetViews>
    <sheetView zoomScalePageLayoutView="0" workbookViewId="0" topLeftCell="A1">
      <selection activeCell="S27" sqref="S27"/>
    </sheetView>
  </sheetViews>
  <sheetFormatPr defaultColWidth="9.140625" defaultRowHeight="12.75"/>
  <cols>
    <col min="1" max="3" width="9.140625" style="1" customWidth="1"/>
    <col min="4" max="4" width="8.28125" style="1" customWidth="1"/>
    <col min="5" max="5" width="11.28125" style="1" customWidth="1"/>
    <col min="6" max="6" width="8.140625" style="1" customWidth="1"/>
    <col min="7" max="7" width="9.28125" style="1" customWidth="1"/>
    <col min="8" max="8" width="0" style="1" hidden="1" customWidth="1"/>
    <col min="9" max="9" width="7.140625" style="1" customWidth="1"/>
    <col min="10" max="10" width="11.7109375" style="1" customWidth="1"/>
    <col min="11" max="11" width="10.140625" style="1" customWidth="1"/>
    <col min="12" max="12" width="10.00390625" style="1" customWidth="1"/>
    <col min="13" max="13" width="11.7109375" style="1" customWidth="1"/>
    <col min="14" max="176" width="9.140625" style="83" customWidth="1"/>
    <col min="177" max="16384" width="9.140625" style="1" customWidth="1"/>
  </cols>
  <sheetData>
    <row r="2" spans="1:13" ht="18" customHeight="1">
      <c r="A2" s="295" t="s">
        <v>190</v>
      </c>
      <c r="B2" s="295"/>
      <c r="C2" s="295"/>
      <c r="D2" s="295"/>
      <c r="E2" s="295"/>
      <c r="F2" s="295"/>
      <c r="G2" s="295"/>
      <c r="H2" s="295"/>
      <c r="I2" s="295"/>
      <c r="J2" s="295"/>
      <c r="K2" s="295"/>
      <c r="L2" s="295"/>
      <c r="M2" s="295"/>
    </row>
    <row r="3" spans="1:12" ht="8.25" customHeight="1">
      <c r="A3" s="109"/>
      <c r="B3" s="110"/>
      <c r="C3" s="110"/>
      <c r="D3" s="110"/>
      <c r="E3" s="110"/>
      <c r="F3" s="110"/>
      <c r="G3" s="110"/>
      <c r="H3" s="110"/>
      <c r="I3" s="110"/>
      <c r="J3" s="110"/>
      <c r="K3" s="110"/>
      <c r="L3" s="110"/>
    </row>
    <row r="4" spans="1:12" ht="15.75" customHeight="1">
      <c r="A4" s="112"/>
      <c r="B4" s="113"/>
      <c r="C4" s="121"/>
      <c r="D4" s="84" t="s">
        <v>191</v>
      </c>
      <c r="E4" s="56">
        <v>40179</v>
      </c>
      <c r="F4" s="114" t="s">
        <v>95</v>
      </c>
      <c r="G4" s="331">
        <v>40359</v>
      </c>
      <c r="H4" s="122"/>
      <c r="I4" s="123"/>
      <c r="J4" s="123"/>
      <c r="K4" s="123"/>
      <c r="L4" s="115"/>
    </row>
    <row r="5" spans="1:13" ht="12.75">
      <c r="A5" s="296"/>
      <c r="B5" s="296"/>
      <c r="C5" s="296"/>
      <c r="D5" s="296"/>
      <c r="E5" s="296"/>
      <c r="F5" s="297"/>
      <c r="G5" s="297"/>
      <c r="H5" s="116"/>
      <c r="I5" s="116"/>
      <c r="J5" s="116"/>
      <c r="K5" s="116"/>
      <c r="L5" s="268"/>
      <c r="M5" s="268"/>
    </row>
    <row r="6" spans="1:13" ht="13.5" customHeight="1">
      <c r="A6" s="269"/>
      <c r="B6" s="269"/>
      <c r="C6" s="269"/>
      <c r="D6" s="269"/>
      <c r="E6" s="269"/>
      <c r="F6" s="269"/>
      <c r="G6" s="269"/>
      <c r="H6" s="269"/>
      <c r="I6" s="269"/>
      <c r="J6" s="269"/>
      <c r="K6" s="269"/>
      <c r="L6" s="269"/>
      <c r="M6" s="269"/>
    </row>
    <row r="7" spans="1:13" ht="12" customHeight="1">
      <c r="A7" s="290" t="s">
        <v>51</v>
      </c>
      <c r="B7" s="290"/>
      <c r="C7" s="290"/>
      <c r="D7" s="290"/>
      <c r="E7" s="290"/>
      <c r="F7" s="290"/>
      <c r="G7" s="290"/>
      <c r="H7" s="290"/>
      <c r="I7" s="117" t="s">
        <v>52</v>
      </c>
      <c r="J7" s="118" t="s">
        <v>53</v>
      </c>
      <c r="K7" s="118" t="s">
        <v>192</v>
      </c>
      <c r="L7" s="118" t="s">
        <v>193</v>
      </c>
      <c r="M7" s="118" t="s">
        <v>54</v>
      </c>
    </row>
    <row r="8" spans="1:13" ht="33.75">
      <c r="A8" s="298">
        <v>1</v>
      </c>
      <c r="B8" s="298"/>
      <c r="C8" s="298"/>
      <c r="D8" s="298"/>
      <c r="E8" s="298"/>
      <c r="F8" s="298"/>
      <c r="G8" s="298"/>
      <c r="H8" s="298"/>
      <c r="I8" s="124">
        <v>2</v>
      </c>
      <c r="J8" s="120" t="s">
        <v>194</v>
      </c>
      <c r="K8" s="124"/>
      <c r="L8" s="120" t="s">
        <v>141</v>
      </c>
      <c r="M8" s="120" t="s">
        <v>142</v>
      </c>
    </row>
    <row r="9" spans="1:13" ht="12" customHeight="1">
      <c r="A9" s="292" t="s">
        <v>195</v>
      </c>
      <c r="B9" s="292"/>
      <c r="C9" s="292"/>
      <c r="D9" s="292"/>
      <c r="E9" s="292"/>
      <c r="F9" s="292"/>
      <c r="G9" s="292"/>
      <c r="H9" s="292"/>
      <c r="I9" s="68">
        <v>117</v>
      </c>
      <c r="J9" s="125">
        <v>28200700</v>
      </c>
      <c r="K9" s="125"/>
      <c r="L9" s="125"/>
      <c r="M9" s="125">
        <f aca="true" t="shared" si="0" ref="M9:M24">J9+K9-L9</f>
        <v>28200700</v>
      </c>
    </row>
    <row r="10" spans="1:13" ht="12" customHeight="1">
      <c r="A10" s="292" t="s">
        <v>196</v>
      </c>
      <c r="B10" s="292"/>
      <c r="C10" s="292"/>
      <c r="D10" s="292"/>
      <c r="E10" s="292"/>
      <c r="F10" s="292"/>
      <c r="G10" s="292"/>
      <c r="H10" s="292"/>
      <c r="I10" s="68">
        <v>118</v>
      </c>
      <c r="J10" s="98">
        <v>194354000</v>
      </c>
      <c r="K10" s="98"/>
      <c r="L10" s="98"/>
      <c r="M10" s="125">
        <f t="shared" si="0"/>
        <v>194354000</v>
      </c>
    </row>
    <row r="11" spans="1:13" ht="12" customHeight="1">
      <c r="A11" s="292" t="s">
        <v>197</v>
      </c>
      <c r="B11" s="292"/>
      <c r="C11" s="292"/>
      <c r="D11" s="292"/>
      <c r="E11" s="292"/>
      <c r="F11" s="292"/>
      <c r="G11" s="292"/>
      <c r="H11" s="292"/>
      <c r="I11" s="68">
        <v>119</v>
      </c>
      <c r="J11" s="98"/>
      <c r="K11" s="98"/>
      <c r="L11" s="98"/>
      <c r="M11" s="125">
        <f t="shared" si="0"/>
        <v>0</v>
      </c>
    </row>
    <row r="12" spans="1:13" ht="12" customHeight="1">
      <c r="A12" s="292" t="s">
        <v>198</v>
      </c>
      <c r="B12" s="292"/>
      <c r="C12" s="292"/>
      <c r="D12" s="292"/>
      <c r="E12" s="292"/>
      <c r="F12" s="292"/>
      <c r="G12" s="292"/>
      <c r="H12" s="292"/>
      <c r="I12" s="68">
        <v>120</v>
      </c>
      <c r="J12" s="98">
        <v>-438836131</v>
      </c>
      <c r="K12" s="98">
        <v>-114759815</v>
      </c>
      <c r="L12" s="98"/>
      <c r="M12" s="125">
        <f t="shared" si="0"/>
        <v>-553595946</v>
      </c>
    </row>
    <row r="13" spans="1:13" ht="12" customHeight="1">
      <c r="A13" s="292" t="s">
        <v>199</v>
      </c>
      <c r="B13" s="292"/>
      <c r="C13" s="292"/>
      <c r="D13" s="292"/>
      <c r="E13" s="292"/>
      <c r="F13" s="292"/>
      <c r="G13" s="292"/>
      <c r="H13" s="292"/>
      <c r="I13" s="68">
        <v>121</v>
      </c>
      <c r="J13" s="98">
        <v>-114759815</v>
      </c>
      <c r="K13" s="98">
        <v>-40559848</v>
      </c>
      <c r="L13" s="98">
        <v>-114759815</v>
      </c>
      <c r="M13" s="125">
        <f t="shared" si="0"/>
        <v>-40559848</v>
      </c>
    </row>
    <row r="14" spans="1:13" ht="12" customHeight="1">
      <c r="A14" s="292" t="s">
        <v>200</v>
      </c>
      <c r="B14" s="292"/>
      <c r="C14" s="292"/>
      <c r="D14" s="292"/>
      <c r="E14" s="292"/>
      <c r="F14" s="292"/>
      <c r="G14" s="292"/>
      <c r="H14" s="292"/>
      <c r="I14" s="68">
        <v>122</v>
      </c>
      <c r="J14" s="98"/>
      <c r="K14" s="98"/>
      <c r="L14" s="98"/>
      <c r="M14" s="125">
        <f t="shared" si="0"/>
        <v>0</v>
      </c>
    </row>
    <row r="15" spans="1:13" ht="12" customHeight="1">
      <c r="A15" s="292" t="s">
        <v>201</v>
      </c>
      <c r="B15" s="292"/>
      <c r="C15" s="292"/>
      <c r="D15" s="292"/>
      <c r="E15" s="292"/>
      <c r="F15" s="292"/>
      <c r="G15" s="292"/>
      <c r="H15" s="292"/>
      <c r="I15" s="68">
        <v>123</v>
      </c>
      <c r="J15" s="98"/>
      <c r="K15" s="98"/>
      <c r="L15" s="98"/>
      <c r="M15" s="125">
        <f t="shared" si="0"/>
        <v>0</v>
      </c>
    </row>
    <row r="16" spans="1:13" ht="12" customHeight="1">
      <c r="A16" s="292" t="s">
        <v>202</v>
      </c>
      <c r="B16" s="292"/>
      <c r="C16" s="292"/>
      <c r="D16" s="292"/>
      <c r="E16" s="292"/>
      <c r="F16" s="292"/>
      <c r="G16" s="292"/>
      <c r="H16" s="292"/>
      <c r="I16" s="68">
        <v>124</v>
      </c>
      <c r="J16" s="98"/>
      <c r="K16" s="98"/>
      <c r="L16" s="98"/>
      <c r="M16" s="125">
        <f t="shared" si="0"/>
        <v>0</v>
      </c>
    </row>
    <row r="17" spans="1:13" ht="12" customHeight="1">
      <c r="A17" s="292" t="s">
        <v>203</v>
      </c>
      <c r="B17" s="292"/>
      <c r="C17" s="292"/>
      <c r="D17" s="292"/>
      <c r="E17" s="292"/>
      <c r="F17" s="292"/>
      <c r="G17" s="292"/>
      <c r="H17" s="292"/>
      <c r="I17" s="68">
        <v>125</v>
      </c>
      <c r="J17" s="98"/>
      <c r="K17" s="98"/>
      <c r="L17" s="98"/>
      <c r="M17" s="125">
        <f t="shared" si="0"/>
        <v>0</v>
      </c>
    </row>
    <row r="18" spans="1:13" ht="12" customHeight="1">
      <c r="A18" s="292" t="s">
        <v>204</v>
      </c>
      <c r="B18" s="292"/>
      <c r="C18" s="292"/>
      <c r="D18" s="292"/>
      <c r="E18" s="292"/>
      <c r="F18" s="292"/>
      <c r="G18" s="292"/>
      <c r="H18" s="292"/>
      <c r="I18" s="68">
        <v>126</v>
      </c>
      <c r="J18" s="98"/>
      <c r="K18" s="98"/>
      <c r="L18" s="98"/>
      <c r="M18" s="125">
        <f t="shared" si="0"/>
        <v>0</v>
      </c>
    </row>
    <row r="19" spans="1:13" ht="12" customHeight="1">
      <c r="A19" s="292" t="s">
        <v>205</v>
      </c>
      <c r="B19" s="292"/>
      <c r="C19" s="292"/>
      <c r="D19" s="292"/>
      <c r="E19" s="292"/>
      <c r="F19" s="292"/>
      <c r="G19" s="292"/>
      <c r="H19" s="292"/>
      <c r="I19" s="68">
        <v>127</v>
      </c>
      <c r="J19" s="98"/>
      <c r="K19" s="98"/>
      <c r="L19" s="98"/>
      <c r="M19" s="125">
        <f t="shared" si="0"/>
        <v>0</v>
      </c>
    </row>
    <row r="20" spans="1:13" ht="12" customHeight="1">
      <c r="A20" s="292" t="s">
        <v>206</v>
      </c>
      <c r="B20" s="292"/>
      <c r="C20" s="292"/>
      <c r="D20" s="292"/>
      <c r="E20" s="292"/>
      <c r="F20" s="292"/>
      <c r="G20" s="292"/>
      <c r="H20" s="292"/>
      <c r="I20" s="68">
        <v>128</v>
      </c>
      <c r="J20" s="98"/>
      <c r="K20" s="98"/>
      <c r="L20" s="98"/>
      <c r="M20" s="125">
        <f t="shared" si="0"/>
        <v>0</v>
      </c>
    </row>
    <row r="21" spans="1:13" ht="12" customHeight="1">
      <c r="A21" s="292" t="s">
        <v>207</v>
      </c>
      <c r="B21" s="292"/>
      <c r="C21" s="292"/>
      <c r="D21" s="292"/>
      <c r="E21" s="292"/>
      <c r="F21" s="292"/>
      <c r="G21" s="292"/>
      <c r="H21" s="292"/>
      <c r="I21" s="68">
        <v>129</v>
      </c>
      <c r="J21" s="98"/>
      <c r="K21" s="98"/>
      <c r="L21" s="98"/>
      <c r="M21" s="125">
        <f t="shared" si="0"/>
        <v>0</v>
      </c>
    </row>
    <row r="22" spans="1:13" ht="12" customHeight="1">
      <c r="A22" s="292" t="s">
        <v>208</v>
      </c>
      <c r="B22" s="292"/>
      <c r="C22" s="292"/>
      <c r="D22" s="292"/>
      <c r="E22" s="292"/>
      <c r="F22" s="292"/>
      <c r="G22" s="292"/>
      <c r="H22" s="292"/>
      <c r="I22" s="68">
        <v>130</v>
      </c>
      <c r="J22" s="98"/>
      <c r="K22" s="98"/>
      <c r="L22" s="98"/>
      <c r="M22" s="125">
        <f t="shared" si="0"/>
        <v>0</v>
      </c>
    </row>
    <row r="23" spans="1:13" ht="12" customHeight="1">
      <c r="A23" s="292" t="s">
        <v>209</v>
      </c>
      <c r="B23" s="292"/>
      <c r="C23" s="292"/>
      <c r="D23" s="292"/>
      <c r="E23" s="292"/>
      <c r="F23" s="292"/>
      <c r="G23" s="292"/>
      <c r="H23" s="292"/>
      <c r="I23" s="68">
        <v>131</v>
      </c>
      <c r="J23" s="98"/>
      <c r="K23" s="98"/>
      <c r="L23" s="98"/>
      <c r="M23" s="125">
        <f t="shared" si="0"/>
        <v>0</v>
      </c>
    </row>
    <row r="24" spans="1:13" ht="12" customHeight="1">
      <c r="A24" s="293" t="s">
        <v>210</v>
      </c>
      <c r="B24" s="293"/>
      <c r="C24" s="293"/>
      <c r="D24" s="293"/>
      <c r="E24" s="293"/>
      <c r="F24" s="293"/>
      <c r="G24" s="293"/>
      <c r="H24" s="293"/>
      <c r="I24" s="68">
        <v>132</v>
      </c>
      <c r="J24" s="126">
        <f>J9+J10+J11+J12+J13+J14+J15+J16+J17+J18+J19+J20+J21+J22+J23</f>
        <v>-331041246</v>
      </c>
      <c r="K24" s="126">
        <f>K9+K10+K11+K12+K13+K14+K15+K16+K17+K18+K19+K20+K21+K22+K23</f>
        <v>-155319663</v>
      </c>
      <c r="L24" s="126">
        <f>L9+L10+L11+L12+L13+L14+L15+L16+L17+L18+L19+L20+L21+L22+L23</f>
        <v>-114759815</v>
      </c>
      <c r="M24" s="127">
        <f t="shared" si="0"/>
        <v>-371601094</v>
      </c>
    </row>
    <row r="25" spans="1:13" ht="12.75">
      <c r="A25" s="301"/>
      <c r="B25" s="301"/>
      <c r="C25" s="301"/>
      <c r="D25" s="301"/>
      <c r="E25" s="301"/>
      <c r="F25" s="301"/>
      <c r="G25" s="301"/>
      <c r="H25" s="301"/>
      <c r="I25" s="301"/>
      <c r="J25" s="301"/>
      <c r="K25" s="301"/>
      <c r="L25" s="301"/>
      <c r="M25" s="301"/>
    </row>
    <row r="26" spans="1:13" ht="12" customHeight="1">
      <c r="A26" s="299" t="s">
        <v>211</v>
      </c>
      <c r="B26" s="299"/>
      <c r="C26" s="299"/>
      <c r="D26" s="299"/>
      <c r="E26" s="299"/>
      <c r="F26" s="299"/>
      <c r="G26" s="299"/>
      <c r="H26" s="299"/>
      <c r="I26" s="75">
        <v>133</v>
      </c>
      <c r="J26" s="75"/>
      <c r="K26" s="75"/>
      <c r="L26" s="104"/>
      <c r="M26" s="104"/>
    </row>
    <row r="27" spans="1:13" ht="12" customHeight="1">
      <c r="A27" s="294" t="s">
        <v>212</v>
      </c>
      <c r="B27" s="294"/>
      <c r="C27" s="294"/>
      <c r="D27" s="294"/>
      <c r="E27" s="294"/>
      <c r="F27" s="294"/>
      <c r="G27" s="294"/>
      <c r="H27" s="294"/>
      <c r="I27" s="74">
        <v>134</v>
      </c>
      <c r="J27" s="74"/>
      <c r="K27" s="74"/>
      <c r="L27" s="128"/>
      <c r="M27" s="128"/>
    </row>
    <row r="28" spans="1:13" ht="20.25" customHeight="1">
      <c r="A28" s="300"/>
      <c r="B28" s="300"/>
      <c r="C28" s="300"/>
      <c r="D28" s="300"/>
      <c r="E28" s="300"/>
      <c r="F28" s="300"/>
      <c r="G28" s="300"/>
      <c r="H28" s="300"/>
      <c r="I28" s="300"/>
      <c r="J28" s="300"/>
      <c r="K28" s="300"/>
      <c r="L28" s="300"/>
      <c r="M28" s="300"/>
    </row>
    <row r="29" spans="1:13" ht="12.75">
      <c r="A29" s="83"/>
      <c r="B29" s="83"/>
      <c r="C29" s="83"/>
      <c r="D29" s="83"/>
      <c r="E29" s="83"/>
      <c r="F29" s="83"/>
      <c r="G29" s="83"/>
      <c r="H29" s="83"/>
      <c r="I29" s="83"/>
      <c r="J29" s="83"/>
      <c r="K29" s="83"/>
      <c r="L29" s="83"/>
      <c r="M29" s="83"/>
    </row>
    <row r="30" spans="1:13" ht="12.75">
      <c r="A30" s="83"/>
      <c r="B30" s="83"/>
      <c r="C30" s="83"/>
      <c r="D30" s="83"/>
      <c r="E30" s="83"/>
      <c r="F30" s="83"/>
      <c r="G30" s="83"/>
      <c r="H30" s="83"/>
      <c r="I30" s="83"/>
      <c r="J30" s="83"/>
      <c r="K30" s="83"/>
      <c r="L30" s="83"/>
      <c r="M30" s="83"/>
    </row>
    <row r="31" spans="1:14" ht="12.75">
      <c r="A31" s="83"/>
      <c r="B31" s="83"/>
      <c r="C31" s="83"/>
      <c r="D31" s="83"/>
      <c r="E31" s="83"/>
      <c r="F31" s="83"/>
      <c r="G31" s="83"/>
      <c r="H31" s="83"/>
      <c r="I31" s="83"/>
      <c r="J31" s="83"/>
      <c r="K31" s="83"/>
      <c r="L31" s="83"/>
      <c r="M31" s="83"/>
      <c r="N31" s="129"/>
    </row>
    <row r="32" spans="1:13" ht="12.75">
      <c r="A32" s="83"/>
      <c r="B32" s="83"/>
      <c r="C32" s="83"/>
      <c r="D32" s="83"/>
      <c r="E32" s="83"/>
      <c r="F32" s="83"/>
      <c r="G32" s="83"/>
      <c r="H32" s="83"/>
      <c r="I32" s="83"/>
      <c r="J32" s="83"/>
      <c r="K32" s="83"/>
      <c r="L32" s="83"/>
      <c r="M32" s="83"/>
    </row>
    <row r="33" s="83" customFormat="1" ht="12.75"/>
    <row r="34" s="83" customFormat="1" ht="12.75"/>
    <row r="35" s="83" customFormat="1" ht="12.75"/>
    <row r="36" s="83" customFormat="1" ht="12.75"/>
    <row r="37" s="83" customFormat="1" ht="12.75"/>
    <row r="38" s="83" customFormat="1" ht="12.75"/>
    <row r="39" s="83" customFormat="1" ht="12.75"/>
    <row r="40" s="83" customFormat="1" ht="12.75"/>
    <row r="41" s="83" customFormat="1" ht="12.75"/>
    <row r="42" s="83" customFormat="1" ht="12.75"/>
    <row r="43" s="83" customFormat="1" ht="12.75"/>
    <row r="44" s="83" customFormat="1" ht="12.75"/>
    <row r="45" s="83" customFormat="1" ht="12.75"/>
    <row r="46" s="83" customFormat="1" ht="12.75"/>
    <row r="47" s="83" customFormat="1" ht="12.75"/>
    <row r="48" s="83" customFormat="1" ht="12.75"/>
    <row r="49" s="83" customFormat="1" ht="12.75"/>
    <row r="50" s="83" customFormat="1" ht="12.75"/>
    <row r="51" s="83" customFormat="1" ht="12.75"/>
    <row r="52" s="83" customFormat="1" ht="12.75"/>
    <row r="53" s="83" customFormat="1" ht="12.75"/>
    <row r="54" s="83" customFormat="1" ht="12.75"/>
    <row r="55" s="83" customFormat="1" ht="12.75"/>
    <row r="56" s="83" customFormat="1" ht="12.75"/>
    <row r="57" s="83" customFormat="1" ht="12.75"/>
    <row r="58" s="83" customFormat="1" ht="12.75"/>
    <row r="59" s="83" customFormat="1" ht="12.75"/>
    <row r="60" s="83" customFormat="1" ht="12.75"/>
    <row r="61" s="83" customFormat="1" ht="12.75"/>
    <row r="62" s="83" customFormat="1" ht="12.75"/>
    <row r="63" s="83" customFormat="1" ht="12.75"/>
    <row r="64" s="83" customFormat="1" ht="12.75"/>
    <row r="65" s="83" customFormat="1" ht="12.75"/>
    <row r="66" s="83" customFormat="1" ht="12.75"/>
    <row r="67" s="83" customFormat="1" ht="12.75"/>
    <row r="68" s="83" customFormat="1" ht="12.75"/>
    <row r="69" s="83" customFormat="1" ht="12.75"/>
    <row r="70" s="83" customFormat="1" ht="12.75"/>
    <row r="71" s="83" customFormat="1" ht="12.75"/>
    <row r="72" s="83" customFormat="1" ht="12.75"/>
    <row r="73" s="83" customFormat="1" ht="12.75"/>
    <row r="74" s="83" customFormat="1" ht="12.75"/>
    <row r="75" s="83" customFormat="1" ht="12.75"/>
    <row r="76" s="83" customFormat="1" ht="12.75"/>
    <row r="77" s="83" customFormat="1" ht="12.75"/>
    <row r="78" s="83" customFormat="1" ht="12.75"/>
    <row r="79" s="83" customFormat="1" ht="12.75"/>
    <row r="80" s="83" customFormat="1" ht="12.75"/>
    <row r="81" s="83" customFormat="1" ht="12.75"/>
    <row r="82" s="83" customFormat="1" ht="12.75"/>
    <row r="83" s="83" customFormat="1" ht="12.75"/>
    <row r="84" s="83" customFormat="1" ht="12.75"/>
    <row r="85" s="83" customFormat="1" ht="12.75"/>
    <row r="86" s="83" customFormat="1" ht="12.75"/>
    <row r="87" s="83" customFormat="1" ht="12.75"/>
    <row r="88" s="83" customFormat="1" ht="12.75"/>
    <row r="89" s="83" customFormat="1" ht="12.75"/>
    <row r="90" s="83" customFormat="1" ht="12.75"/>
    <row r="91" s="83" customFormat="1" ht="12.75"/>
    <row r="92" s="83" customFormat="1" ht="12.75"/>
    <row r="93" s="83" customFormat="1" ht="12.75"/>
    <row r="94" s="83" customFormat="1" ht="12.75"/>
    <row r="95" s="83" customFormat="1" ht="12.75"/>
    <row r="96" s="83" customFormat="1" ht="12.75"/>
    <row r="97" s="83" customFormat="1" ht="12.75"/>
    <row r="98" s="83" customFormat="1" ht="12.75"/>
    <row r="99" s="83" customFormat="1" ht="12.75"/>
    <row r="100" s="83" customFormat="1" ht="12.75"/>
    <row r="101" s="83" customFormat="1" ht="12.75"/>
    <row r="102" s="83" customFormat="1" ht="12.75"/>
    <row r="103" s="83" customFormat="1" ht="12.75"/>
    <row r="104" s="83" customFormat="1" ht="12.75"/>
    <row r="105" s="83" customFormat="1" ht="12.75"/>
    <row r="106" s="83" customFormat="1" ht="12.75"/>
    <row r="107" s="83" customFormat="1" ht="12.75"/>
    <row r="108" s="83" customFormat="1" ht="12.75"/>
    <row r="109" s="83" customFormat="1" ht="12.75"/>
    <row r="110" s="83" customFormat="1" ht="12.75"/>
    <row r="111" s="83" customFormat="1" ht="12.75"/>
    <row r="112" s="83" customFormat="1" ht="12.75"/>
    <row r="113" s="83" customFormat="1" ht="12.75"/>
    <row r="114" s="83" customFormat="1" ht="12.75"/>
    <row r="115" s="83" customFormat="1" ht="12.75"/>
    <row r="116" s="83" customFormat="1" ht="12.75"/>
    <row r="117" s="83" customFormat="1" ht="12.75"/>
    <row r="118" s="83" customFormat="1" ht="12.75"/>
    <row r="119" s="83" customFormat="1" ht="12.75"/>
    <row r="120" s="83" customFormat="1" ht="12.75"/>
    <row r="121" s="83" customFormat="1" ht="12.75"/>
    <row r="122" s="83" customFormat="1" ht="12.75"/>
    <row r="123" s="83" customFormat="1" ht="12.75"/>
    <row r="124" s="83" customFormat="1" ht="12.75"/>
    <row r="125" s="83" customFormat="1" ht="12.75"/>
    <row r="126" s="83" customFormat="1" ht="12.75"/>
    <row r="127" s="83" customFormat="1" ht="12.75"/>
    <row r="128" s="83" customFormat="1" ht="12.75"/>
    <row r="129" s="83" customFormat="1" ht="12.75"/>
    <row r="130" s="83" customFormat="1" ht="12.75"/>
    <row r="131" s="83" customFormat="1" ht="12.75"/>
    <row r="132" s="83" customFormat="1" ht="12.75"/>
    <row r="133" s="83" customFormat="1" ht="12.75"/>
    <row r="134" s="83" customFormat="1" ht="12.75"/>
    <row r="135" s="83" customFormat="1" ht="12.75"/>
    <row r="136" s="83" customFormat="1" ht="12.75"/>
    <row r="137" s="83" customFormat="1" ht="12.75"/>
    <row r="138" s="83" customFormat="1" ht="12.75"/>
    <row r="139" s="83" customFormat="1" ht="12.75"/>
    <row r="140" s="83" customFormat="1" ht="12.75"/>
    <row r="141" s="83" customFormat="1" ht="12.75"/>
    <row r="142" s="83" customFormat="1" ht="12.75"/>
    <row r="143" s="83" customFormat="1" ht="12.75"/>
    <row r="144" s="83" customFormat="1" ht="12.75"/>
    <row r="145" s="83" customFormat="1" ht="12.75"/>
    <row r="146" s="83" customFormat="1" ht="12.75"/>
    <row r="147" s="83" customFormat="1" ht="12.75"/>
    <row r="148" s="83" customFormat="1" ht="12.75"/>
    <row r="149" s="83" customFormat="1" ht="12.75"/>
    <row r="150" s="83" customFormat="1" ht="12.75"/>
    <row r="151" s="83" customFormat="1" ht="12.75"/>
    <row r="152" s="83" customFormat="1" ht="12.75"/>
    <row r="153" s="83" customFormat="1" ht="12.75"/>
    <row r="154" s="83" customFormat="1" ht="12.75"/>
    <row r="155" s="83" customFormat="1" ht="12.75"/>
    <row r="156" s="83" customFormat="1" ht="12.75"/>
  </sheetData>
  <sheetProtection/>
  <mergeCells count="27">
    <mergeCell ref="A26:H26"/>
    <mergeCell ref="A27:H27"/>
    <mergeCell ref="A28:M28"/>
    <mergeCell ref="A20:H20"/>
    <mergeCell ref="A21:H21"/>
    <mergeCell ref="A22:H22"/>
    <mergeCell ref="A23:H23"/>
    <mergeCell ref="A24:H24"/>
    <mergeCell ref="A25:M25"/>
    <mergeCell ref="A14:H14"/>
    <mergeCell ref="A15:H15"/>
    <mergeCell ref="A16:H16"/>
    <mergeCell ref="A17:H17"/>
    <mergeCell ref="A18:H18"/>
    <mergeCell ref="A19:H19"/>
    <mergeCell ref="A8:H8"/>
    <mergeCell ref="A9:H9"/>
    <mergeCell ref="A10:H10"/>
    <mergeCell ref="A11:H11"/>
    <mergeCell ref="A12:H12"/>
    <mergeCell ref="A13:H13"/>
    <mergeCell ref="A2:M2"/>
    <mergeCell ref="A5:E5"/>
    <mergeCell ref="F5:G5"/>
    <mergeCell ref="L5:M5"/>
    <mergeCell ref="A6:M6"/>
    <mergeCell ref="A7:H7"/>
  </mergeCells>
  <dataValidations count="1">
    <dataValidation type="date" operator="greaterThanOrEqual" allowBlank="1" showErrorMessage="1" errorTitle="Pogrešan datum" error="Datum mora biti upisan kao datumska vrijednost u 2008. godini ili kasnije. Ako upisujete ispravno datum, a javlja se ova pogreška, provjerite stavljajte li točku nakon godine, ne upisujte je" sqref="E4 G4:H4">
      <formula1>39448</formula1>
    </dataValidation>
  </dataValidations>
  <printOptions horizontalCentered="1"/>
  <pageMargins left="0.24027777777777778" right="0.30972222222222223" top="0.9840277777777777" bottom="0.9840277777777777" header="0.5118055555555555" footer="0.5118055555555555"/>
  <pageSetup fitToHeight="1" fitToWidth="1" horizontalDpi="300" verticalDpi="300" orientation="portrait"/>
</worksheet>
</file>

<file path=xl/worksheets/sheet6.xml><?xml version="1.0" encoding="utf-8"?>
<worksheet xmlns="http://schemas.openxmlformats.org/spreadsheetml/2006/main" xmlns:r="http://schemas.openxmlformats.org/officeDocument/2006/relationships">
  <dimension ref="A1:K519"/>
  <sheetViews>
    <sheetView zoomScaleSheetLayoutView="80" zoomScalePageLayoutView="0" workbookViewId="0" topLeftCell="A1">
      <selection activeCell="C534" sqref="C534"/>
    </sheetView>
  </sheetViews>
  <sheetFormatPr defaultColWidth="9.140625" defaultRowHeight="12.75"/>
  <cols>
    <col min="1" max="1" width="43.57421875" style="130" customWidth="1"/>
    <col min="2" max="2" width="26.140625" style="130" customWidth="1"/>
    <col min="3" max="3" width="16.57421875" style="130" customWidth="1"/>
    <col min="4" max="4" width="20.421875" style="130" customWidth="1"/>
    <col min="5" max="5" width="18.00390625" style="130" customWidth="1"/>
    <col min="6" max="6" width="18.140625" style="130" customWidth="1"/>
    <col min="7" max="8" width="15.8515625" style="130" customWidth="1"/>
    <col min="9" max="9" width="11.28125" style="130" customWidth="1"/>
    <col min="10" max="10" width="9.140625" style="130" customWidth="1"/>
    <col min="11" max="11" width="9.57421875" style="130" customWidth="1"/>
    <col min="12" max="12" width="9.140625" style="131" customWidth="1"/>
    <col min="13" max="13" width="9.57421875" style="131" customWidth="1"/>
    <col min="14" max="16384" width="9.140625" style="131" customWidth="1"/>
  </cols>
  <sheetData>
    <row r="1" ht="17.25">
      <c r="A1" s="132"/>
    </row>
    <row r="2" spans="1:9" ht="23.25">
      <c r="A2" s="302" t="s">
        <v>213</v>
      </c>
      <c r="B2" s="302"/>
      <c r="C2" s="302"/>
      <c r="D2" s="302"/>
      <c r="E2" s="302"/>
      <c r="F2" s="302"/>
      <c r="G2" s="302"/>
      <c r="H2" s="302"/>
      <c r="I2" s="302"/>
    </row>
    <row r="3" ht="17.25">
      <c r="A3" s="133"/>
    </row>
    <row r="4" ht="17.25">
      <c r="A4" s="132"/>
    </row>
    <row r="5" spans="1:10" ht="16.5" customHeight="1">
      <c r="A5" s="303" t="s">
        <v>214</v>
      </c>
      <c r="B5" s="303"/>
      <c r="C5" s="303"/>
      <c r="D5" s="303"/>
      <c r="E5" s="303"/>
      <c r="F5" s="303"/>
      <c r="G5" s="303"/>
      <c r="H5" s="303"/>
      <c r="I5" s="303"/>
      <c r="J5" s="303"/>
    </row>
    <row r="6" spans="1:10" ht="17.25">
      <c r="A6" s="134"/>
      <c r="B6" s="134"/>
      <c r="C6" s="134"/>
      <c r="D6" s="134"/>
      <c r="E6" s="134"/>
      <c r="F6" s="134"/>
      <c r="G6" s="134"/>
      <c r="H6" s="134"/>
      <c r="I6" s="134"/>
      <c r="J6" s="134"/>
    </row>
    <row r="7" spans="1:10" ht="15.75" customHeight="1">
      <c r="A7" s="304" t="s">
        <v>215</v>
      </c>
      <c r="B7" s="304"/>
      <c r="C7" s="304"/>
      <c r="D7" s="304"/>
      <c r="E7" s="304"/>
      <c r="F7" s="304"/>
      <c r="G7" s="304"/>
      <c r="H7" s="304"/>
      <c r="I7" s="304"/>
      <c r="J7" s="304"/>
    </row>
    <row r="8" spans="1:11" ht="37.5" customHeight="1">
      <c r="A8" s="305" t="s">
        <v>216</v>
      </c>
      <c r="B8" s="305"/>
      <c r="C8" s="305"/>
      <c r="D8" s="305"/>
      <c r="E8" s="305"/>
      <c r="F8" s="305"/>
      <c r="G8" s="305"/>
      <c r="H8" s="305"/>
      <c r="I8" s="305"/>
      <c r="J8" s="305"/>
      <c r="K8" s="135"/>
    </row>
    <row r="9" spans="1:10" ht="54.75" customHeight="1">
      <c r="A9" s="305" t="s">
        <v>217</v>
      </c>
      <c r="B9" s="305"/>
      <c r="C9" s="305"/>
      <c r="D9" s="305"/>
      <c r="E9" s="305"/>
      <c r="F9" s="305"/>
      <c r="G9" s="305"/>
      <c r="H9" s="305"/>
      <c r="I9" s="305"/>
      <c r="J9" s="305"/>
    </row>
    <row r="10" spans="1:10" ht="17.25">
      <c r="A10" s="136"/>
      <c r="B10" s="137"/>
      <c r="C10" s="137"/>
      <c r="D10" s="137"/>
      <c r="E10" s="137"/>
      <c r="F10" s="137"/>
      <c r="G10" s="137"/>
      <c r="H10" s="137"/>
      <c r="I10" s="137"/>
      <c r="J10" s="137"/>
    </row>
    <row r="11" spans="1:10" ht="15.75" customHeight="1">
      <c r="A11" s="304" t="s">
        <v>218</v>
      </c>
      <c r="B11" s="304"/>
      <c r="C11" s="304"/>
      <c r="D11" s="304"/>
      <c r="E11" s="304"/>
      <c r="F11" s="304"/>
      <c r="G11" s="304"/>
      <c r="H11" s="304"/>
      <c r="I11" s="304"/>
      <c r="J11" s="304"/>
    </row>
    <row r="12" ht="17.25">
      <c r="A12" s="138"/>
    </row>
    <row r="13" spans="1:10" ht="36" customHeight="1">
      <c r="A13" s="306" t="s">
        <v>219</v>
      </c>
      <c r="B13" s="306"/>
      <c r="C13" s="306"/>
      <c r="D13" s="306"/>
      <c r="E13" s="306"/>
      <c r="F13" s="306"/>
      <c r="G13" s="306"/>
      <c r="H13" s="306"/>
      <c r="I13" s="306"/>
      <c r="J13" s="306"/>
    </row>
    <row r="14" ht="17.25">
      <c r="A14" s="138" t="s">
        <v>220</v>
      </c>
    </row>
    <row r="15" spans="1:11" ht="36.75" customHeight="1">
      <c r="A15" s="305" t="s">
        <v>221</v>
      </c>
      <c r="B15" s="305"/>
      <c r="C15" s="305"/>
      <c r="D15" s="305"/>
      <c r="E15" s="305"/>
      <c r="F15" s="305"/>
      <c r="G15" s="305"/>
      <c r="H15" s="305"/>
      <c r="I15" s="305"/>
      <c r="J15" s="305"/>
      <c r="K15" s="139"/>
    </row>
    <row r="16" ht="17.25">
      <c r="A16" s="138"/>
    </row>
    <row r="17" spans="1:10" ht="90" customHeight="1">
      <c r="A17" s="305" t="s">
        <v>222</v>
      </c>
      <c r="B17" s="305"/>
      <c r="C17" s="305"/>
      <c r="D17" s="305"/>
      <c r="E17" s="305"/>
      <c r="F17" s="305"/>
      <c r="G17" s="305"/>
      <c r="H17" s="305"/>
      <c r="I17" s="305"/>
      <c r="J17" s="305"/>
    </row>
    <row r="18" spans="1:10" ht="17.25">
      <c r="A18" s="136"/>
      <c r="B18" s="137"/>
      <c r="C18" s="137"/>
      <c r="D18" s="137"/>
      <c r="E18" s="137"/>
      <c r="F18" s="137"/>
      <c r="G18" s="137"/>
      <c r="H18" s="137"/>
      <c r="I18" s="137"/>
      <c r="J18" s="137"/>
    </row>
    <row r="19" spans="1:10" ht="15.75" customHeight="1">
      <c r="A19" s="304" t="s">
        <v>223</v>
      </c>
      <c r="B19" s="304"/>
      <c r="C19" s="304"/>
      <c r="D19" s="304"/>
      <c r="E19" s="304"/>
      <c r="F19" s="304"/>
      <c r="G19" s="304"/>
      <c r="H19" s="304"/>
      <c r="I19" s="304"/>
      <c r="J19" s="304"/>
    </row>
    <row r="20" spans="1:10" ht="17.25">
      <c r="A20" s="136"/>
      <c r="B20" s="137"/>
      <c r="C20" s="137"/>
      <c r="D20" s="137"/>
      <c r="E20" s="137"/>
      <c r="F20" s="137"/>
      <c r="G20" s="137"/>
      <c r="H20" s="137"/>
      <c r="I20" s="137"/>
      <c r="J20" s="137"/>
    </row>
    <row r="21" spans="1:10" ht="15.75" customHeight="1">
      <c r="A21" s="305" t="s">
        <v>224</v>
      </c>
      <c r="B21" s="305"/>
      <c r="C21" s="305"/>
      <c r="D21" s="305"/>
      <c r="E21" s="305"/>
      <c r="F21" s="305"/>
      <c r="G21" s="305"/>
      <c r="H21" s="305"/>
      <c r="I21" s="305"/>
      <c r="J21" s="305"/>
    </row>
    <row r="22" spans="1:10" ht="17.25">
      <c r="A22" s="140"/>
      <c r="B22" s="137"/>
      <c r="C22" s="137"/>
      <c r="D22" s="137"/>
      <c r="E22" s="137"/>
      <c r="F22" s="137"/>
      <c r="G22" s="137"/>
      <c r="H22" s="137"/>
      <c r="I22" s="137"/>
      <c r="J22" s="137"/>
    </row>
    <row r="23" spans="1:10" ht="17.25">
      <c r="A23" s="307" t="s">
        <v>225</v>
      </c>
      <c r="B23" s="307"/>
      <c r="C23" s="307"/>
      <c r="D23" s="307"/>
      <c r="E23" s="307"/>
      <c r="F23" s="307"/>
      <c r="G23" s="307"/>
      <c r="H23" s="307"/>
      <c r="I23" s="307"/>
      <c r="J23" s="307"/>
    </row>
    <row r="24" ht="17.25">
      <c r="A24" s="138"/>
    </row>
    <row r="25" spans="1:10" ht="17.25">
      <c r="A25" s="307" t="s">
        <v>226</v>
      </c>
      <c r="B25" s="307"/>
      <c r="C25" s="307"/>
      <c r="D25" s="307"/>
      <c r="E25" s="307"/>
      <c r="F25" s="307"/>
      <c r="G25" s="307"/>
      <c r="H25" s="307"/>
      <c r="I25" s="307"/>
      <c r="J25" s="307"/>
    </row>
    <row r="26" spans="1:2" ht="17.25">
      <c r="A26" s="141"/>
      <c r="B26" s="141"/>
    </row>
    <row r="27" spans="1:2" ht="17.25">
      <c r="A27" s="130" t="s">
        <v>227</v>
      </c>
      <c r="B27" s="130" t="s">
        <v>228</v>
      </c>
    </row>
    <row r="28" spans="1:2" ht="17.25">
      <c r="A28" s="130" t="s">
        <v>229</v>
      </c>
      <c r="B28" s="130" t="s">
        <v>230</v>
      </c>
    </row>
    <row r="29" spans="1:2" ht="17.25">
      <c r="A29" s="130" t="s">
        <v>231</v>
      </c>
      <c r="B29" s="130" t="s">
        <v>232</v>
      </c>
    </row>
    <row r="30" spans="1:10" ht="17.25">
      <c r="A30" s="137"/>
      <c r="B30" s="137"/>
      <c r="C30" s="137"/>
      <c r="D30" s="137"/>
      <c r="E30" s="137"/>
      <c r="F30" s="137"/>
      <c r="G30" s="137"/>
      <c r="H30" s="137"/>
      <c r="I30" s="137"/>
      <c r="J30" s="137"/>
    </row>
    <row r="31" spans="1:10" ht="17.25">
      <c r="A31" s="137"/>
      <c r="B31" s="137"/>
      <c r="C31" s="137"/>
      <c r="D31" s="137"/>
      <c r="E31" s="137"/>
      <c r="F31" s="137"/>
      <c r="G31" s="137"/>
      <c r="H31" s="137"/>
      <c r="I31" s="137"/>
      <c r="J31" s="137"/>
    </row>
    <row r="32" spans="1:10" ht="17.25">
      <c r="A32" s="307" t="s">
        <v>233</v>
      </c>
      <c r="B32" s="307"/>
      <c r="C32" s="307"/>
      <c r="D32" s="307"/>
      <c r="E32" s="307"/>
      <c r="F32" s="307"/>
      <c r="G32" s="307"/>
      <c r="H32" s="307"/>
      <c r="I32" s="307"/>
      <c r="J32" s="307"/>
    </row>
    <row r="33" spans="1:2" ht="17.25">
      <c r="A33" s="138" t="s">
        <v>40</v>
      </c>
      <c r="B33" s="138" t="s">
        <v>228</v>
      </c>
    </row>
    <row r="34" spans="1:2" ht="17.25">
      <c r="A34" s="138" t="s">
        <v>234</v>
      </c>
      <c r="B34" s="138" t="s">
        <v>230</v>
      </c>
    </row>
    <row r="35" spans="1:10" ht="17.25">
      <c r="A35" s="136"/>
      <c r="B35" s="137"/>
      <c r="C35" s="137"/>
      <c r="D35" s="137"/>
      <c r="E35" s="137"/>
      <c r="F35" s="137"/>
      <c r="G35" s="137"/>
      <c r="H35" s="137"/>
      <c r="I35" s="137"/>
      <c r="J35" s="137"/>
    </row>
    <row r="36" ht="17.25">
      <c r="A36" s="138"/>
    </row>
    <row r="37" spans="1:9" ht="17.25">
      <c r="A37" s="307" t="s">
        <v>235</v>
      </c>
      <c r="B37" s="307"/>
      <c r="C37" s="307"/>
      <c r="D37" s="142"/>
      <c r="E37" s="142"/>
      <c r="F37" s="142"/>
      <c r="G37" s="142"/>
      <c r="H37" s="142"/>
      <c r="I37" s="142"/>
    </row>
    <row r="38" spans="1:9" ht="17.25">
      <c r="A38" s="143"/>
      <c r="B38" s="143"/>
      <c r="C38" s="143"/>
      <c r="D38" s="143"/>
      <c r="E38" s="143"/>
      <c r="F38" s="143"/>
      <c r="G38" s="143"/>
      <c r="H38" s="143"/>
      <c r="I38" s="143"/>
    </row>
    <row r="39" spans="1:9" ht="17.25">
      <c r="A39" s="307" t="s">
        <v>236</v>
      </c>
      <c r="B39" s="307"/>
      <c r="C39" s="307"/>
      <c r="D39" s="307"/>
      <c r="E39" s="307"/>
      <c r="F39" s="307"/>
      <c r="G39" s="307"/>
      <c r="H39" s="307"/>
      <c r="I39" s="307"/>
    </row>
    <row r="40" spans="1:9" ht="17.25">
      <c r="A40" s="136"/>
      <c r="B40" s="137"/>
      <c r="C40" s="137"/>
      <c r="D40" s="137"/>
      <c r="E40" s="137"/>
      <c r="F40" s="137"/>
      <c r="G40" s="137"/>
      <c r="H40" s="137"/>
      <c r="I40" s="137"/>
    </row>
    <row r="41" spans="1:11" ht="58.5" customHeight="1">
      <c r="A41" s="305" t="s">
        <v>237</v>
      </c>
      <c r="B41" s="305"/>
      <c r="C41" s="305"/>
      <c r="D41" s="305"/>
      <c r="E41" s="305"/>
      <c r="F41" s="305"/>
      <c r="G41" s="305"/>
      <c r="H41" s="305"/>
      <c r="I41" s="305"/>
      <c r="J41" s="305"/>
      <c r="K41" s="135"/>
    </row>
    <row r="42" spans="1:11" ht="56.25" customHeight="1">
      <c r="A42" s="305" t="s">
        <v>238</v>
      </c>
      <c r="B42" s="305"/>
      <c r="C42" s="305"/>
      <c r="D42" s="305"/>
      <c r="E42" s="305"/>
      <c r="F42" s="305"/>
      <c r="G42" s="305"/>
      <c r="H42" s="305"/>
      <c r="I42" s="305"/>
      <c r="J42" s="305"/>
      <c r="K42" s="135"/>
    </row>
    <row r="43" spans="1:11" ht="37.5" customHeight="1">
      <c r="A43" s="305" t="s">
        <v>239</v>
      </c>
      <c r="B43" s="305"/>
      <c r="C43" s="305"/>
      <c r="D43" s="305"/>
      <c r="E43" s="305"/>
      <c r="F43" s="305"/>
      <c r="G43" s="305"/>
      <c r="H43" s="305"/>
      <c r="I43" s="305"/>
      <c r="J43" s="305"/>
      <c r="K43" s="135"/>
    </row>
    <row r="44" spans="1:9" ht="17.25">
      <c r="A44" s="144"/>
      <c r="B44" s="144"/>
      <c r="C44" s="144"/>
      <c r="D44" s="144"/>
      <c r="E44" s="144"/>
      <c r="F44" s="144"/>
      <c r="G44" s="144"/>
      <c r="H44" s="144"/>
      <c r="I44" s="144"/>
    </row>
    <row r="45" spans="1:9" ht="17.25">
      <c r="A45" s="142" t="s">
        <v>240</v>
      </c>
      <c r="B45" s="142"/>
      <c r="C45" s="142"/>
      <c r="D45" s="142"/>
      <c r="E45" s="142"/>
      <c r="F45" s="142"/>
      <c r="G45" s="142"/>
      <c r="H45" s="142"/>
      <c r="I45" s="142"/>
    </row>
    <row r="46" spans="1:10" ht="40.5" customHeight="1">
      <c r="A46" s="305" t="s">
        <v>241</v>
      </c>
      <c r="B46" s="305"/>
      <c r="C46" s="305"/>
      <c r="D46" s="305"/>
      <c r="E46" s="305"/>
      <c r="F46" s="305"/>
      <c r="G46" s="305"/>
      <c r="H46" s="305"/>
      <c r="I46" s="305"/>
      <c r="J46" s="305"/>
    </row>
    <row r="47" spans="1:9" ht="17.25">
      <c r="A47" s="139"/>
      <c r="B47" s="139"/>
      <c r="C47" s="139"/>
      <c r="D47" s="139"/>
      <c r="E47" s="139"/>
      <c r="F47" s="139"/>
      <c r="G47" s="139"/>
      <c r="H47" s="139"/>
      <c r="I47" s="139"/>
    </row>
    <row r="48" spans="1:9" ht="17.25">
      <c r="A48" s="139"/>
      <c r="B48" s="139"/>
      <c r="C48" s="139"/>
      <c r="D48" s="139"/>
      <c r="E48" s="139"/>
      <c r="F48" s="139"/>
      <c r="G48" s="139"/>
      <c r="H48" s="139"/>
      <c r="I48" s="139"/>
    </row>
    <row r="49" spans="1:9" ht="17.25">
      <c r="A49" s="142" t="s">
        <v>242</v>
      </c>
      <c r="B49" s="139"/>
      <c r="C49" s="139"/>
      <c r="D49" s="139"/>
      <c r="E49" s="139"/>
      <c r="F49" s="139"/>
      <c r="G49" s="139"/>
      <c r="H49" s="139"/>
      <c r="I49" s="139"/>
    </row>
    <row r="50" spans="1:9" ht="17.25">
      <c r="A50" s="142"/>
      <c r="B50" s="139"/>
      <c r="C50" s="139"/>
      <c r="D50" s="139"/>
      <c r="E50" s="139"/>
      <c r="F50" s="139"/>
      <c r="G50" s="139"/>
      <c r="H50" s="139"/>
      <c r="I50" s="139"/>
    </row>
    <row r="51" spans="2:3" ht="17.25">
      <c r="B51" s="145" t="s">
        <v>243</v>
      </c>
      <c r="C51" s="145" t="s">
        <v>244</v>
      </c>
    </row>
    <row r="52" spans="1:5" ht="17.25">
      <c r="A52" s="146"/>
      <c r="B52" s="145"/>
      <c r="C52" s="145"/>
      <c r="D52" s="142"/>
      <c r="E52" s="142"/>
    </row>
    <row r="53" spans="1:5" ht="17.25">
      <c r="A53" s="147" t="s">
        <v>245</v>
      </c>
      <c r="B53" s="148">
        <v>142060128.27</v>
      </c>
      <c r="C53" s="148">
        <v>133642014</v>
      </c>
      <c r="D53" s="142"/>
      <c r="E53" s="142"/>
    </row>
    <row r="54" spans="1:5" ht="17.25">
      <c r="A54" s="147" t="s">
        <v>246</v>
      </c>
      <c r="B54" s="148">
        <v>33528618.53</v>
      </c>
      <c r="C54" s="148">
        <v>53182382</v>
      </c>
      <c r="D54" s="142"/>
      <c r="E54" s="142"/>
    </row>
    <row r="55" spans="1:5" ht="17.25">
      <c r="A55" s="146" t="s">
        <v>247</v>
      </c>
      <c r="B55" s="148">
        <v>26272085.01</v>
      </c>
      <c r="C55" s="148">
        <v>18906534</v>
      </c>
      <c r="D55" s="142"/>
      <c r="E55" s="142"/>
    </row>
    <row r="56" spans="1:5" ht="17.25">
      <c r="A56" s="146" t="s">
        <v>248</v>
      </c>
      <c r="B56" s="148">
        <v>9582139.99</v>
      </c>
      <c r="C56" s="148">
        <v>7447921</v>
      </c>
      <c r="D56" s="142"/>
      <c r="E56" s="142"/>
    </row>
    <row r="57" spans="1:5" ht="17.25">
      <c r="A57" s="146" t="s">
        <v>249</v>
      </c>
      <c r="B57" s="148">
        <v>1036296.51</v>
      </c>
      <c r="C57" s="148">
        <v>31080</v>
      </c>
      <c r="D57" s="142"/>
      <c r="E57" s="142"/>
    </row>
    <row r="58" spans="1:5" ht="17.25">
      <c r="A58" s="146" t="s">
        <v>250</v>
      </c>
      <c r="B58" s="148">
        <v>964846.52</v>
      </c>
      <c r="C58" s="148">
        <v>953065</v>
      </c>
      <c r="D58" s="142"/>
      <c r="E58" s="142"/>
    </row>
    <row r="59" spans="1:5" ht="17.25">
      <c r="A59" s="146" t="s">
        <v>251</v>
      </c>
      <c r="B59" s="149">
        <v>1812728.67</v>
      </c>
      <c r="C59" s="149">
        <v>1777138</v>
      </c>
      <c r="D59" s="142"/>
      <c r="E59" s="142"/>
    </row>
    <row r="60" spans="1:5" ht="17.25">
      <c r="A60" s="150"/>
      <c r="B60" s="151">
        <f>SUM(B53:B59)</f>
        <v>215256843.5</v>
      </c>
      <c r="C60" s="151">
        <f>SUM(C53:C59)</f>
        <v>215940134</v>
      </c>
      <c r="D60" s="142"/>
      <c r="E60" s="142"/>
    </row>
    <row r="65" ht="17.25">
      <c r="A65" s="152" t="s">
        <v>252</v>
      </c>
    </row>
    <row r="66" ht="17.25">
      <c r="A66" s="152"/>
    </row>
    <row r="67" spans="1:3" ht="17.25">
      <c r="A67" s="150"/>
      <c r="B67" s="145" t="s">
        <v>96</v>
      </c>
      <c r="C67" s="145" t="s">
        <v>253</v>
      </c>
    </row>
    <row r="68" spans="1:3" ht="45" customHeight="1">
      <c r="A68" s="135" t="s">
        <v>254</v>
      </c>
      <c r="B68" s="148">
        <v>1020082.25</v>
      </c>
      <c r="C68" s="148">
        <v>1296217</v>
      </c>
    </row>
    <row r="69" spans="1:11" ht="17.25">
      <c r="A69" s="153" t="s">
        <v>255</v>
      </c>
      <c r="B69" s="148">
        <v>654951.07</v>
      </c>
      <c r="C69" s="148">
        <v>664077</v>
      </c>
      <c r="K69" s="154"/>
    </row>
    <row r="70" spans="1:5" ht="17.25">
      <c r="A70" s="153" t="s">
        <v>256</v>
      </c>
      <c r="B70" s="148">
        <v>76629.93</v>
      </c>
      <c r="C70" s="148">
        <v>315008</v>
      </c>
      <c r="D70" s="155"/>
      <c r="E70" s="155"/>
    </row>
    <row r="71" spans="1:11" ht="17.25">
      <c r="A71" s="153" t="s">
        <v>257</v>
      </c>
      <c r="B71" s="148">
        <v>200708.03</v>
      </c>
      <c r="C71" s="148">
        <v>221408</v>
      </c>
      <c r="D71" s="155"/>
      <c r="E71" s="155"/>
      <c r="K71" s="154"/>
    </row>
    <row r="72" spans="1:5" ht="17.25">
      <c r="A72" s="153" t="s">
        <v>258</v>
      </c>
      <c r="B72" s="149">
        <v>899798.97</v>
      </c>
      <c r="C72" s="149">
        <v>403674</v>
      </c>
      <c r="D72" s="155"/>
      <c r="E72" s="155"/>
    </row>
    <row r="73" spans="1:5" ht="17.25">
      <c r="A73" s="150"/>
      <c r="B73" s="151">
        <f>SUM(B68:B72)</f>
        <v>2852170.25</v>
      </c>
      <c r="C73" s="151">
        <f>SUM(C68:C72)</f>
        <v>2900384</v>
      </c>
      <c r="D73" s="155"/>
      <c r="E73" s="155"/>
    </row>
    <row r="74" spans="1:5" ht="17.25">
      <c r="A74" s="131"/>
      <c r="B74" s="131"/>
      <c r="C74" s="131"/>
      <c r="D74" s="155"/>
      <c r="E74" s="155"/>
    </row>
    <row r="75" spans="1:5" ht="17.25">
      <c r="A75" s="131"/>
      <c r="B75" s="131"/>
      <c r="C75" s="131"/>
      <c r="D75" s="155"/>
      <c r="E75" s="155"/>
    </row>
    <row r="76" spans="1:5" ht="17.25">
      <c r="A76" s="131"/>
      <c r="B76" s="131"/>
      <c r="C76" s="131"/>
      <c r="D76" s="155"/>
      <c r="E76" s="155"/>
    </row>
    <row r="77" spans="1:5" ht="17.25">
      <c r="A77" s="308"/>
      <c r="B77" s="308"/>
      <c r="C77" s="308"/>
      <c r="D77" s="153"/>
      <c r="E77" s="153"/>
    </row>
    <row r="78" spans="1:5" ht="17.25">
      <c r="A78" s="150"/>
      <c r="B78" s="150"/>
      <c r="C78" s="150"/>
      <c r="D78" s="153"/>
      <c r="E78" s="153"/>
    </row>
    <row r="79" spans="1:5" ht="17.25">
      <c r="A79" s="308" t="s">
        <v>259</v>
      </c>
      <c r="B79" s="308"/>
      <c r="C79" s="308"/>
      <c r="D79" s="153"/>
      <c r="E79" s="153"/>
    </row>
    <row r="80" spans="1:5" ht="17.25">
      <c r="A80" s="309"/>
      <c r="B80" s="309"/>
      <c r="C80" s="309"/>
      <c r="D80" s="153"/>
      <c r="E80" s="153"/>
    </row>
    <row r="81" spans="2:5" ht="17.25">
      <c r="B81" s="145" t="s">
        <v>243</v>
      </c>
      <c r="C81" s="145" t="s">
        <v>244</v>
      </c>
      <c r="D81" s="153"/>
      <c r="E81" s="153"/>
    </row>
    <row r="82" spans="1:5" ht="17.25">
      <c r="A82" s="146" t="s">
        <v>260</v>
      </c>
      <c r="B82" s="156">
        <v>2316630.83</v>
      </c>
      <c r="C82" s="156">
        <v>2046518</v>
      </c>
      <c r="D82" s="153"/>
      <c r="E82" s="153"/>
    </row>
    <row r="83" spans="1:5" ht="17.25">
      <c r="A83" s="130" t="s">
        <v>261</v>
      </c>
      <c r="B83" s="156">
        <v>3130576.17</v>
      </c>
      <c r="C83" s="156">
        <v>4057840</v>
      </c>
      <c r="D83" s="153"/>
      <c r="E83" s="153"/>
    </row>
    <row r="84" spans="1:5" ht="17.25">
      <c r="A84" s="130" t="s">
        <v>262</v>
      </c>
      <c r="B84" s="156">
        <v>191323.26</v>
      </c>
      <c r="C84" s="156">
        <v>527386</v>
      </c>
      <c r="D84" s="153"/>
      <c r="E84" s="153"/>
    </row>
    <row r="85" spans="1:5" ht="17.25">
      <c r="A85" s="153" t="s">
        <v>263</v>
      </c>
      <c r="B85" s="156">
        <v>7916953</v>
      </c>
      <c r="C85" s="156">
        <v>7398378</v>
      </c>
      <c r="D85" s="153"/>
      <c r="E85" s="153"/>
    </row>
    <row r="86" spans="1:5" ht="17.25">
      <c r="A86" s="153" t="s">
        <v>264</v>
      </c>
      <c r="B86" s="156">
        <v>991728.44</v>
      </c>
      <c r="C86" s="156">
        <v>1347315</v>
      </c>
      <c r="D86" s="153"/>
      <c r="E86" s="153"/>
    </row>
    <row r="87" spans="1:5" ht="17.25">
      <c r="A87" s="153" t="s">
        <v>265</v>
      </c>
      <c r="B87" s="156">
        <v>5004337.24</v>
      </c>
      <c r="C87" s="156">
        <v>5396298</v>
      </c>
      <c r="D87" s="153"/>
      <c r="E87" s="153"/>
    </row>
    <row r="88" spans="1:5" ht="17.25">
      <c r="A88" s="153" t="s">
        <v>266</v>
      </c>
      <c r="B88" s="156">
        <v>21513043.4</v>
      </c>
      <c r="C88" s="156">
        <v>22896660</v>
      </c>
      <c r="D88" s="153"/>
      <c r="E88" s="153"/>
    </row>
    <row r="89" spans="1:5" ht="17.25">
      <c r="A89" s="153" t="s">
        <v>267</v>
      </c>
      <c r="B89" s="156">
        <v>929219.54</v>
      </c>
      <c r="C89" s="156">
        <v>526010</v>
      </c>
      <c r="D89" s="153"/>
      <c r="E89" s="153"/>
    </row>
    <row r="90" spans="1:5" ht="17.25">
      <c r="A90" s="153" t="s">
        <v>268</v>
      </c>
      <c r="B90" s="156">
        <v>1741096.77</v>
      </c>
      <c r="C90" s="156">
        <v>1024530</v>
      </c>
      <c r="D90" s="153"/>
      <c r="E90" s="153"/>
    </row>
    <row r="91" spans="1:5" ht="17.25">
      <c r="A91" s="153" t="s">
        <v>269</v>
      </c>
      <c r="B91" s="156">
        <v>9493428.21</v>
      </c>
      <c r="C91" s="156">
        <v>7418321</v>
      </c>
      <c r="D91" s="153"/>
      <c r="E91" s="153"/>
    </row>
    <row r="92" spans="1:5" ht="17.25">
      <c r="A92" s="153" t="s">
        <v>270</v>
      </c>
      <c r="B92" s="156">
        <v>30304382.97</v>
      </c>
      <c r="C92" s="156">
        <v>25180586</v>
      </c>
      <c r="D92" s="153"/>
      <c r="E92" s="153"/>
    </row>
    <row r="93" spans="1:5" ht="17.25">
      <c r="A93" s="153" t="s">
        <v>271</v>
      </c>
      <c r="B93" s="156">
        <v>67928417.61</v>
      </c>
      <c r="C93" s="156">
        <v>97713704</v>
      </c>
      <c r="D93" s="153"/>
      <c r="E93" s="153"/>
    </row>
    <row r="94" spans="1:5" ht="17.25">
      <c r="A94" s="153" t="s">
        <v>272</v>
      </c>
      <c r="B94" s="156">
        <v>7734300</v>
      </c>
      <c r="C94" s="156">
        <v>7464600</v>
      </c>
      <c r="D94" s="153"/>
      <c r="E94" s="153"/>
    </row>
    <row r="95" spans="1:5" ht="17.25">
      <c r="A95" s="130" t="s">
        <v>273</v>
      </c>
      <c r="B95" s="157">
        <v>1973479.35</v>
      </c>
      <c r="C95" s="157">
        <v>1703451</v>
      </c>
      <c r="D95" s="153"/>
      <c r="E95" s="153"/>
    </row>
    <row r="96" spans="2:5" ht="17.25">
      <c r="B96" s="158">
        <f>SUM(B82:B95)</f>
        <v>161168916.79</v>
      </c>
      <c r="C96" s="158">
        <f>SUM(C82:C95)</f>
        <v>184701597</v>
      </c>
      <c r="D96" s="153"/>
      <c r="E96" s="153"/>
    </row>
    <row r="97" spans="1:5" ht="17.25">
      <c r="A97" s="309"/>
      <c r="B97" s="309"/>
      <c r="C97" s="309"/>
      <c r="D97" s="153"/>
      <c r="E97" s="153"/>
    </row>
    <row r="98" spans="1:5" ht="17.25">
      <c r="A98" s="309"/>
      <c r="B98" s="309"/>
      <c r="C98" s="309"/>
      <c r="D98" s="153"/>
      <c r="E98" s="153"/>
    </row>
    <row r="99" spans="1:6" ht="17.25">
      <c r="A99" s="310" t="s">
        <v>274</v>
      </c>
      <c r="B99" s="310"/>
      <c r="C99" s="310"/>
      <c r="D99" s="310"/>
      <c r="E99" s="310"/>
      <c r="F99" s="310"/>
    </row>
    <row r="100" spans="1:6" ht="17.25">
      <c r="A100" s="159"/>
      <c r="B100" s="159"/>
      <c r="C100" s="159"/>
      <c r="D100" s="159"/>
      <c r="E100" s="159"/>
      <c r="F100" s="159"/>
    </row>
    <row r="101" spans="1:3" ht="17.25">
      <c r="A101" s="146"/>
      <c r="B101" s="145" t="s">
        <v>243</v>
      </c>
      <c r="C101" s="145" t="s">
        <v>244</v>
      </c>
    </row>
    <row r="102" spans="1:3" ht="17.25">
      <c r="A102" s="146" t="s">
        <v>275</v>
      </c>
      <c r="B102" s="148">
        <v>9390597.29</v>
      </c>
      <c r="C102" s="148">
        <v>9841615</v>
      </c>
    </row>
    <row r="103" spans="1:3" ht="34.5">
      <c r="A103" s="146" t="s">
        <v>276</v>
      </c>
      <c r="B103" s="148">
        <v>5632922.71</v>
      </c>
      <c r="C103" s="148">
        <v>6086830</v>
      </c>
    </row>
    <row r="104" spans="1:8" ht="17.25">
      <c r="A104" s="146" t="s">
        <v>277</v>
      </c>
      <c r="B104" s="148">
        <v>2491036.92</v>
      </c>
      <c r="C104" s="148">
        <f>2739879-79829</f>
        <v>2660050</v>
      </c>
      <c r="E104" s="154"/>
      <c r="F104" s="154"/>
      <c r="G104" s="159"/>
      <c r="H104" s="159"/>
    </row>
    <row r="105" spans="1:6" ht="34.5">
      <c r="A105" s="146" t="s">
        <v>278</v>
      </c>
      <c r="B105" s="157">
        <f>74817.37+448851.24</f>
        <v>523668.61</v>
      </c>
      <c r="C105" s="157">
        <v>79829</v>
      </c>
      <c r="E105" s="148"/>
      <c r="F105" s="154"/>
    </row>
    <row r="106" spans="1:3" ht="17.25">
      <c r="A106" s="150"/>
      <c r="B106" s="158">
        <f>SUM(B102:B105)</f>
        <v>18038225.53</v>
      </c>
      <c r="C106" s="158">
        <f>SUM(C102:C105)</f>
        <v>18668324</v>
      </c>
    </row>
    <row r="107" spans="1:6" ht="17.25">
      <c r="A107" s="311"/>
      <c r="B107" s="311"/>
      <c r="C107" s="311"/>
      <c r="D107" s="311"/>
      <c r="E107" s="311"/>
      <c r="F107" s="311"/>
    </row>
    <row r="108" spans="1:3" ht="33.75" customHeight="1">
      <c r="A108" s="160" t="s">
        <v>279</v>
      </c>
      <c r="B108" s="161">
        <v>183</v>
      </c>
      <c r="C108" s="161">
        <v>181</v>
      </c>
    </row>
    <row r="109" spans="1:6" ht="17.25">
      <c r="A109" s="312"/>
      <c r="B109" s="312"/>
      <c r="C109" s="312"/>
      <c r="D109" s="312"/>
      <c r="E109" s="312"/>
      <c r="F109" s="312"/>
    </row>
    <row r="110" spans="1:6" ht="17.25">
      <c r="A110" s="312"/>
      <c r="B110" s="312"/>
      <c r="C110" s="312"/>
      <c r="D110" s="312"/>
      <c r="E110" s="312"/>
      <c r="F110" s="312"/>
    </row>
    <row r="111" spans="1:10" ht="37.5" customHeight="1">
      <c r="A111" s="305" t="s">
        <v>280</v>
      </c>
      <c r="B111" s="305"/>
      <c r="C111" s="305"/>
      <c r="D111" s="305"/>
      <c r="E111" s="305"/>
      <c r="F111" s="305"/>
      <c r="G111" s="305"/>
      <c r="H111" s="305"/>
      <c r="I111" s="305"/>
      <c r="J111" s="305"/>
    </row>
    <row r="112" spans="1:10" ht="17.25">
      <c r="A112" s="139"/>
      <c r="B112" s="139"/>
      <c r="C112" s="139"/>
      <c r="D112" s="139"/>
      <c r="E112" s="139"/>
      <c r="F112" s="139"/>
      <c r="G112" s="139"/>
      <c r="H112" s="139"/>
      <c r="I112" s="139"/>
      <c r="J112" s="139"/>
    </row>
    <row r="113" spans="1:6" ht="17.25">
      <c r="A113" s="312"/>
      <c r="B113" s="312"/>
      <c r="C113" s="312"/>
      <c r="D113" s="312"/>
      <c r="E113" s="312"/>
      <c r="F113" s="312"/>
    </row>
    <row r="114" spans="1:10" ht="17.25">
      <c r="A114" s="162"/>
      <c r="B114" s="313"/>
      <c r="C114" s="313"/>
      <c r="D114" s="313"/>
      <c r="E114" s="164"/>
      <c r="F114" s="164"/>
      <c r="G114" s="137"/>
      <c r="H114" s="137"/>
      <c r="I114" s="137"/>
      <c r="J114" s="137"/>
    </row>
    <row r="115" spans="1:6" ht="17.25">
      <c r="A115" s="314" t="s">
        <v>281</v>
      </c>
      <c r="B115" s="314"/>
      <c r="C115" s="314"/>
      <c r="D115" s="314"/>
      <c r="E115" s="314"/>
      <c r="F115" s="314"/>
    </row>
    <row r="116" spans="1:6" ht="17.25">
      <c r="A116" s="142"/>
      <c r="B116" s="142"/>
      <c r="C116" s="142"/>
      <c r="D116" s="142"/>
      <c r="E116" s="142"/>
      <c r="F116" s="142"/>
    </row>
    <row r="117" spans="1:3" ht="17.25">
      <c r="A117" s="132" t="s">
        <v>220</v>
      </c>
      <c r="B117" s="145" t="s">
        <v>244</v>
      </c>
      <c r="C117" s="145" t="s">
        <v>244</v>
      </c>
    </row>
    <row r="118" spans="1:3" ht="17.25">
      <c r="A118" s="153" t="s">
        <v>282</v>
      </c>
      <c r="B118" s="148">
        <v>19980156.92</v>
      </c>
      <c r="C118" s="148">
        <v>20555505</v>
      </c>
    </row>
    <row r="119" spans="1:3" ht="17.25">
      <c r="A119" s="153" t="s">
        <v>283</v>
      </c>
      <c r="B119" s="149">
        <v>5196957.77</v>
      </c>
      <c r="C119" s="149">
        <v>5096858</v>
      </c>
    </row>
    <row r="120" spans="1:3" ht="17.25">
      <c r="A120" s="150"/>
      <c r="B120" s="151">
        <f>SUM(B118:B119)</f>
        <v>25177114.69</v>
      </c>
      <c r="C120" s="151">
        <f>SUM(C118:C119)</f>
        <v>25652363</v>
      </c>
    </row>
    <row r="121" spans="1:6" ht="20.25" customHeight="1">
      <c r="A121" s="311"/>
      <c r="B121" s="311"/>
      <c r="C121" s="311"/>
      <c r="D121" s="311"/>
      <c r="E121" s="311"/>
      <c r="F121" s="311"/>
    </row>
    <row r="122" spans="1:6" ht="20.25" customHeight="1">
      <c r="A122" s="132"/>
      <c r="B122" s="132"/>
      <c r="C122" s="132"/>
      <c r="D122" s="132"/>
      <c r="E122" s="132"/>
      <c r="F122" s="132"/>
    </row>
    <row r="123" ht="17.25">
      <c r="A123" s="132"/>
    </row>
    <row r="124" ht="17.25">
      <c r="A124" s="142" t="s">
        <v>284</v>
      </c>
    </row>
    <row r="125" ht="17.25">
      <c r="A125" s="142"/>
    </row>
    <row r="126" spans="1:3" ht="17.25">
      <c r="A126" s="142"/>
      <c r="B126" s="145" t="s">
        <v>243</v>
      </c>
      <c r="C126" s="145" t="s">
        <v>244</v>
      </c>
    </row>
    <row r="127" spans="1:3" ht="17.25">
      <c r="A127" s="130" t="s">
        <v>285</v>
      </c>
      <c r="B127" s="156">
        <v>240998.5</v>
      </c>
      <c r="C127" s="156">
        <v>346320</v>
      </c>
    </row>
    <row r="128" spans="1:3" ht="17.25">
      <c r="A128" s="130" t="s">
        <v>286</v>
      </c>
      <c r="B128" s="156">
        <v>914707.93</v>
      </c>
      <c r="C128" s="156">
        <v>1024960</v>
      </c>
    </row>
    <row r="129" spans="1:3" ht="17.25">
      <c r="A129" s="130" t="s">
        <v>287</v>
      </c>
      <c r="B129" s="156">
        <v>1345158.99</v>
      </c>
      <c r="C129" s="156">
        <v>1251480</v>
      </c>
    </row>
    <row r="130" spans="1:3" ht="17.25">
      <c r="A130" s="130" t="s">
        <v>288</v>
      </c>
      <c r="B130" s="156">
        <v>875518.2</v>
      </c>
      <c r="C130" s="156">
        <v>405118</v>
      </c>
    </row>
    <row r="131" spans="1:5" ht="17.25">
      <c r="A131" s="130" t="s">
        <v>289</v>
      </c>
      <c r="B131" s="156">
        <v>472006.34</v>
      </c>
      <c r="C131" s="156">
        <v>23802</v>
      </c>
      <c r="E131" s="137"/>
    </row>
    <row r="132" spans="1:5" ht="17.25">
      <c r="A132" s="130" t="s">
        <v>290</v>
      </c>
      <c r="B132" s="156">
        <v>38000</v>
      </c>
      <c r="C132" s="156">
        <v>303647</v>
      </c>
      <c r="E132" s="137"/>
    </row>
    <row r="133" spans="1:5" ht="17.25">
      <c r="A133" s="130" t="s">
        <v>291</v>
      </c>
      <c r="B133" s="156">
        <v>82205.88</v>
      </c>
      <c r="C133" s="156">
        <v>1075145</v>
      </c>
      <c r="E133" s="166"/>
    </row>
    <row r="134" spans="1:3" ht="17.25">
      <c r="A134" s="130" t="s">
        <v>273</v>
      </c>
      <c r="B134" s="157">
        <v>196500.91</v>
      </c>
      <c r="C134" s="157">
        <f>157931+632169</f>
        <v>790100</v>
      </c>
    </row>
    <row r="135" spans="2:4" ht="18" customHeight="1">
      <c r="B135" s="158">
        <f>SUM(B127:B134)</f>
        <v>4165096.75</v>
      </c>
      <c r="C135" s="158">
        <f>SUM(C127:C134)</f>
        <v>5220572</v>
      </c>
      <c r="D135" s="166"/>
    </row>
    <row r="136" spans="1:10" ht="18" customHeight="1">
      <c r="A136" s="139"/>
      <c r="B136" s="139"/>
      <c r="C136" s="139"/>
      <c r="D136" s="139"/>
      <c r="E136" s="139"/>
      <c r="F136" s="139"/>
      <c r="G136" s="139"/>
      <c r="H136" s="139"/>
      <c r="I136" s="139"/>
      <c r="J136" s="139"/>
    </row>
    <row r="137" spans="1:10" ht="18" customHeight="1">
      <c r="A137" s="139"/>
      <c r="B137" s="139"/>
      <c r="C137" s="139"/>
      <c r="D137" s="139"/>
      <c r="E137" s="139"/>
      <c r="F137" s="139"/>
      <c r="G137" s="139"/>
      <c r="H137" s="139"/>
      <c r="I137" s="139"/>
      <c r="J137" s="139"/>
    </row>
    <row r="138" spans="1:10" ht="18" customHeight="1">
      <c r="A138" s="139"/>
      <c r="B138" s="139"/>
      <c r="C138" s="139"/>
      <c r="D138" s="139"/>
      <c r="E138" s="139"/>
      <c r="F138" s="139"/>
      <c r="G138" s="139"/>
      <c r="H138" s="139"/>
      <c r="I138" s="139"/>
      <c r="J138" s="139"/>
    </row>
    <row r="139" ht="17.25">
      <c r="A139" s="142" t="s">
        <v>292</v>
      </c>
    </row>
    <row r="140" ht="17.25">
      <c r="A140" s="142"/>
    </row>
    <row r="141" spans="1:3" ht="17.25">
      <c r="A141" s="153"/>
      <c r="B141" s="145" t="s">
        <v>243</v>
      </c>
      <c r="C141" s="145" t="s">
        <v>244</v>
      </c>
    </row>
    <row r="142" spans="1:7" ht="17.25">
      <c r="A142" s="153" t="s">
        <v>293</v>
      </c>
      <c r="B142" s="148">
        <v>3514675.79</v>
      </c>
      <c r="C142" s="148">
        <v>3115846</v>
      </c>
      <c r="G142" s="154"/>
    </row>
    <row r="143" spans="1:3" ht="17.25">
      <c r="A143" s="146" t="s">
        <v>294</v>
      </c>
      <c r="B143" s="149">
        <v>2245780.01</v>
      </c>
      <c r="C143" s="149">
        <v>1740757</v>
      </c>
    </row>
    <row r="144" spans="1:3" ht="17.25">
      <c r="A144" s="150"/>
      <c r="B144" s="151">
        <f>SUM(B142:B143)</f>
        <v>5760455.8</v>
      </c>
      <c r="C144" s="151">
        <f>SUM(C142:C143)</f>
        <v>4856603</v>
      </c>
    </row>
    <row r="145" ht="17.25">
      <c r="A145" s="142"/>
    </row>
    <row r="146" ht="17.25">
      <c r="A146" s="142"/>
    </row>
    <row r="147" ht="17.25">
      <c r="A147" s="142"/>
    </row>
    <row r="148" ht="17.25">
      <c r="A148" s="142" t="s">
        <v>295</v>
      </c>
    </row>
    <row r="150" spans="1:4" ht="17.25">
      <c r="A150" s="153"/>
      <c r="B150" s="145" t="s">
        <v>243</v>
      </c>
      <c r="C150" s="145" t="s">
        <v>244</v>
      </c>
      <c r="D150" s="161"/>
    </row>
    <row r="151" spans="1:4" ht="17.25">
      <c r="A151" s="153" t="s">
        <v>296</v>
      </c>
      <c r="B151" s="148">
        <v>44680536.89</v>
      </c>
      <c r="C151" s="148">
        <v>40507655</v>
      </c>
      <c r="D151" s="161"/>
    </row>
    <row r="152" spans="1:4" ht="17.25">
      <c r="A152" s="153" t="s">
        <v>297</v>
      </c>
      <c r="B152" s="148">
        <v>359192.88</v>
      </c>
      <c r="C152" s="148">
        <v>694110</v>
      </c>
      <c r="D152" s="161"/>
    </row>
    <row r="153" spans="1:4" ht="17.25">
      <c r="A153" s="146" t="s">
        <v>298</v>
      </c>
      <c r="B153" s="149">
        <v>979691.33</v>
      </c>
      <c r="C153" s="149">
        <v>515391</v>
      </c>
      <c r="D153" s="161"/>
    </row>
    <row r="154" spans="1:4" ht="17.25">
      <c r="A154" s="150"/>
      <c r="B154" s="151">
        <f>SUM(B151:B153)</f>
        <v>46019421.1</v>
      </c>
      <c r="C154" s="151">
        <f>SUM(C151:C153)</f>
        <v>41717156</v>
      </c>
      <c r="D154" s="161"/>
    </row>
    <row r="155" spans="1:4" ht="17.25">
      <c r="A155" s="132"/>
      <c r="B155" s="161"/>
      <c r="C155" s="161"/>
      <c r="D155" s="161"/>
    </row>
    <row r="157" spans="1:10" ht="15.75" customHeight="1">
      <c r="A157" s="305" t="s">
        <v>299</v>
      </c>
      <c r="B157" s="305"/>
      <c r="C157" s="305"/>
      <c r="D157" s="305"/>
      <c r="E157" s="305"/>
      <c r="F157" s="305"/>
      <c r="G157" s="305"/>
      <c r="H157" s="305"/>
      <c r="I157" s="305"/>
      <c r="J157" s="305"/>
    </row>
    <row r="158" spans="1:10" ht="17.25">
      <c r="A158" s="139"/>
      <c r="B158" s="139"/>
      <c r="C158" s="139"/>
      <c r="D158" s="139"/>
      <c r="E158" s="139"/>
      <c r="F158" s="139"/>
      <c r="G158" s="139"/>
      <c r="H158" s="139"/>
      <c r="I158" s="139"/>
      <c r="J158" s="139"/>
    </row>
    <row r="159" spans="1:10" ht="17.25">
      <c r="A159" s="139"/>
      <c r="B159" s="139"/>
      <c r="C159" s="139"/>
      <c r="D159" s="139"/>
      <c r="E159" s="139"/>
      <c r="F159" s="139"/>
      <c r="G159" s="139"/>
      <c r="H159" s="139"/>
      <c r="I159" s="139"/>
      <c r="J159" s="139"/>
    </row>
    <row r="160" spans="1:10" ht="17.25">
      <c r="A160" s="139"/>
      <c r="B160" s="139"/>
      <c r="C160" s="139"/>
      <c r="D160" s="139"/>
      <c r="E160" s="139"/>
      <c r="F160" s="139"/>
      <c r="G160" s="139"/>
      <c r="H160" s="139"/>
      <c r="I160" s="139"/>
      <c r="J160" s="139"/>
    </row>
    <row r="161" ht="17.25">
      <c r="A161" s="142"/>
    </row>
    <row r="162" ht="17.25">
      <c r="A162" s="142"/>
    </row>
    <row r="163" ht="17.25">
      <c r="A163" s="142"/>
    </row>
    <row r="164" ht="17.25">
      <c r="A164" s="142"/>
    </row>
    <row r="165" spans="1:10" ht="17.25">
      <c r="A165" s="131"/>
      <c r="B165" s="137"/>
      <c r="C165" s="137"/>
      <c r="D165" s="137"/>
      <c r="E165" s="137"/>
      <c r="F165" s="137"/>
      <c r="G165" s="137"/>
      <c r="H165" s="137"/>
      <c r="I165" s="137"/>
      <c r="J165" s="137"/>
    </row>
    <row r="166" spans="1:10" ht="17.25">
      <c r="A166" s="131"/>
      <c r="B166" s="137"/>
      <c r="C166" s="137"/>
      <c r="D166" s="137"/>
      <c r="E166" s="137"/>
      <c r="F166" s="137"/>
      <c r="G166" s="137"/>
      <c r="H166" s="137"/>
      <c r="I166" s="137"/>
      <c r="J166" s="137"/>
    </row>
    <row r="167" spans="1:10" ht="17.25">
      <c r="A167" s="142" t="s">
        <v>300</v>
      </c>
      <c r="G167" s="137"/>
      <c r="H167" s="137"/>
      <c r="I167" s="137"/>
      <c r="J167" s="137"/>
    </row>
    <row r="168" spans="1:10" ht="17.25">
      <c r="A168" s="132"/>
      <c r="G168" s="137"/>
      <c r="H168" s="137"/>
      <c r="I168" s="137"/>
      <c r="J168" s="137"/>
    </row>
    <row r="169" spans="1:10" ht="51.75">
      <c r="A169" s="167"/>
      <c r="B169" s="168" t="s">
        <v>301</v>
      </c>
      <c r="C169" s="169" t="s">
        <v>302</v>
      </c>
      <c r="D169" s="168" t="s">
        <v>303</v>
      </c>
      <c r="E169" s="168" t="s">
        <v>304</v>
      </c>
      <c r="F169" s="169" t="s">
        <v>305</v>
      </c>
      <c r="G169" s="137"/>
      <c r="H169" s="137"/>
      <c r="I169" s="137"/>
      <c r="J169" s="137"/>
    </row>
    <row r="170" spans="1:10" ht="17.25">
      <c r="A170" s="307" t="s">
        <v>306</v>
      </c>
      <c r="B170" s="307"/>
      <c r="C170" s="307"/>
      <c r="D170" s="307"/>
      <c r="E170" s="307"/>
      <c r="F170" s="307"/>
      <c r="G170" s="137"/>
      <c r="H170" s="137"/>
      <c r="I170" s="137"/>
      <c r="J170" s="137"/>
    </row>
    <row r="171" spans="1:10" ht="17.25">
      <c r="A171" s="142" t="s">
        <v>307</v>
      </c>
      <c r="B171" s="170">
        <v>8187690</v>
      </c>
      <c r="C171" s="170">
        <v>74832491</v>
      </c>
      <c r="D171" s="170">
        <v>3767834</v>
      </c>
      <c r="E171" s="171"/>
      <c r="F171" s="170">
        <v>86788015</v>
      </c>
      <c r="G171" s="137"/>
      <c r="H171" s="137"/>
      <c r="I171" s="137"/>
      <c r="J171" s="137"/>
    </row>
    <row r="172" spans="1:10" ht="17.25">
      <c r="A172" s="130" t="s">
        <v>192</v>
      </c>
      <c r="C172" s="156">
        <v>383062</v>
      </c>
      <c r="F172" s="156">
        <v>383062</v>
      </c>
      <c r="G172" s="137"/>
      <c r="H172" s="137"/>
      <c r="I172" s="137"/>
      <c r="J172" s="137"/>
    </row>
    <row r="173" spans="1:10" ht="17.25">
      <c r="A173" s="130" t="s">
        <v>308</v>
      </c>
      <c r="G173" s="137"/>
      <c r="H173" s="137"/>
      <c r="I173" s="137"/>
      <c r="J173" s="137"/>
    </row>
    <row r="174" spans="1:10" ht="17.25">
      <c r="A174" s="130" t="s">
        <v>309</v>
      </c>
      <c r="G174" s="137"/>
      <c r="H174" s="137"/>
      <c r="I174" s="137"/>
      <c r="J174" s="137"/>
    </row>
    <row r="175" spans="1:10" ht="17.25">
      <c r="A175" s="142" t="s">
        <v>310</v>
      </c>
      <c r="B175" s="170">
        <v>8187690</v>
      </c>
      <c r="C175" s="170">
        <v>75215553</v>
      </c>
      <c r="D175" s="170">
        <v>3767834</v>
      </c>
      <c r="E175" s="172">
        <v>0</v>
      </c>
      <c r="F175" s="170">
        <v>87171077</v>
      </c>
      <c r="G175" s="137"/>
      <c r="H175" s="137"/>
      <c r="I175" s="137"/>
      <c r="J175" s="137"/>
    </row>
    <row r="176" spans="1:10" ht="17.25">
      <c r="A176" s="137"/>
      <c r="B176" s="173"/>
      <c r="C176" s="173"/>
      <c r="D176" s="173"/>
      <c r="E176" s="173"/>
      <c r="F176" s="137"/>
      <c r="G176" s="137"/>
      <c r="H176" s="137"/>
      <c r="I176" s="137"/>
      <c r="J176" s="137"/>
    </row>
    <row r="177" spans="1:10" ht="17.25">
      <c r="A177" s="307" t="s">
        <v>311</v>
      </c>
      <c r="B177" s="307"/>
      <c r="C177" s="307"/>
      <c r="D177" s="307"/>
      <c r="E177" s="307"/>
      <c r="F177" s="307"/>
      <c r="G177" s="137"/>
      <c r="H177" s="137"/>
      <c r="I177" s="137"/>
      <c r="J177" s="137"/>
    </row>
    <row r="178" spans="1:10" ht="17.25">
      <c r="A178" s="142" t="s">
        <v>307</v>
      </c>
      <c r="B178" s="170">
        <v>1112523</v>
      </c>
      <c r="C178" s="170">
        <v>41535113</v>
      </c>
      <c r="D178" s="170">
        <v>2504408</v>
      </c>
      <c r="E178" s="171"/>
      <c r="F178" s="170">
        <v>45152044</v>
      </c>
      <c r="G178" s="137"/>
      <c r="H178" s="137"/>
      <c r="I178" s="137"/>
      <c r="J178" s="137"/>
    </row>
    <row r="179" spans="1:10" ht="17.25">
      <c r="A179" s="130" t="s">
        <v>312</v>
      </c>
      <c r="B179" s="161">
        <v>136325</v>
      </c>
      <c r="C179" s="156">
        <v>4683850</v>
      </c>
      <c r="D179" s="161">
        <v>376783</v>
      </c>
      <c r="F179" s="156">
        <v>5196958</v>
      </c>
      <c r="G179" s="137"/>
      <c r="H179" s="137"/>
      <c r="I179" s="137"/>
      <c r="J179" s="137"/>
    </row>
    <row r="180" spans="1:10" ht="17.25">
      <c r="A180" s="130" t="s">
        <v>309</v>
      </c>
      <c r="B180" s="174"/>
      <c r="C180" s="174"/>
      <c r="D180" s="174"/>
      <c r="E180" s="174"/>
      <c r="F180" s="174"/>
      <c r="G180" s="137"/>
      <c r="H180" s="137"/>
      <c r="I180" s="137"/>
      <c r="J180" s="137"/>
    </row>
    <row r="181" spans="1:10" ht="17.25">
      <c r="A181" s="142" t="s">
        <v>313</v>
      </c>
      <c r="B181" s="170">
        <v>1248848</v>
      </c>
      <c r="C181" s="170">
        <v>46218963</v>
      </c>
      <c r="D181" s="170">
        <v>2881191</v>
      </c>
      <c r="E181" s="172">
        <v>0</v>
      </c>
      <c r="F181" s="170">
        <v>50349002</v>
      </c>
      <c r="G181" s="137"/>
      <c r="H181" s="137"/>
      <c r="I181" s="137"/>
      <c r="J181" s="137"/>
    </row>
    <row r="182" spans="1:10" ht="17.25">
      <c r="A182" s="137"/>
      <c r="B182" s="137"/>
      <c r="C182" s="137"/>
      <c r="D182" s="137"/>
      <c r="E182" s="137"/>
      <c r="F182" s="137"/>
      <c r="G182" s="137"/>
      <c r="H182" s="137"/>
      <c r="I182" s="137"/>
      <c r="J182" s="137"/>
    </row>
    <row r="183" spans="1:10" ht="17.25">
      <c r="A183" s="175" t="s">
        <v>314</v>
      </c>
      <c r="G183" s="137"/>
      <c r="H183" s="137"/>
      <c r="I183" s="137"/>
      <c r="J183" s="137"/>
    </row>
    <row r="184" spans="1:10" ht="17.25">
      <c r="A184" s="142" t="s">
        <v>315</v>
      </c>
      <c r="B184" s="170">
        <v>6938842</v>
      </c>
      <c r="C184" s="170">
        <v>28996590</v>
      </c>
      <c r="D184" s="170">
        <v>886643</v>
      </c>
      <c r="E184" s="172">
        <v>0</v>
      </c>
      <c r="F184" s="170">
        <v>36822075</v>
      </c>
      <c r="G184" s="137"/>
      <c r="H184" s="137"/>
      <c r="I184" s="137"/>
      <c r="J184" s="137"/>
    </row>
    <row r="185" spans="1:10" ht="17.25">
      <c r="A185" s="132"/>
      <c r="G185" s="137"/>
      <c r="H185" s="137"/>
      <c r="I185" s="137"/>
      <c r="J185" s="137"/>
    </row>
    <row r="186" spans="1:10" ht="17.25">
      <c r="A186" s="173"/>
      <c r="B186" s="137"/>
      <c r="C186" s="137"/>
      <c r="D186" s="137"/>
      <c r="E186" s="137"/>
      <c r="F186" s="137"/>
      <c r="G186" s="137"/>
      <c r="H186" s="137"/>
      <c r="I186" s="137"/>
      <c r="J186" s="137"/>
    </row>
    <row r="187" spans="1:10" ht="17.25">
      <c r="A187" s="142" t="s">
        <v>316</v>
      </c>
      <c r="B187" s="137"/>
      <c r="C187" s="137"/>
      <c r="D187" s="137"/>
      <c r="E187" s="137"/>
      <c r="F187" s="137"/>
      <c r="G187" s="137"/>
      <c r="H187" s="137"/>
      <c r="I187" s="137"/>
      <c r="J187" s="137"/>
    </row>
    <row r="188" spans="1:10" ht="17.25">
      <c r="A188" s="142"/>
      <c r="B188" s="137"/>
      <c r="C188" s="137"/>
      <c r="D188" s="137"/>
      <c r="E188" s="137"/>
      <c r="F188" s="137"/>
      <c r="G188" s="137"/>
      <c r="H188" s="137"/>
      <c r="I188" s="137"/>
      <c r="J188" s="137"/>
    </row>
    <row r="189" spans="1:11" ht="17.25">
      <c r="A189" s="142"/>
      <c r="B189" s="163"/>
      <c r="C189" s="163"/>
      <c r="D189" s="163"/>
      <c r="E189" s="163"/>
      <c r="F189" s="163"/>
      <c r="G189" s="163"/>
      <c r="H189" s="163"/>
      <c r="I189" s="163"/>
      <c r="J189" s="163"/>
      <c r="K189" s="176"/>
    </row>
    <row r="190" spans="1:11" ht="51.75">
      <c r="A190" s="177"/>
      <c r="B190" s="168" t="s">
        <v>317</v>
      </c>
      <c r="C190" s="168" t="s">
        <v>318</v>
      </c>
      <c r="D190" s="168" t="s">
        <v>319</v>
      </c>
      <c r="E190" s="168" t="s">
        <v>320</v>
      </c>
      <c r="F190" s="168" t="s">
        <v>321</v>
      </c>
      <c r="G190" s="168" t="s">
        <v>304</v>
      </c>
      <c r="H190" s="168" t="s">
        <v>305</v>
      </c>
      <c r="I190" s="163"/>
      <c r="J190" s="163"/>
      <c r="K190" s="176"/>
    </row>
    <row r="191" spans="1:11" ht="17.25">
      <c r="A191" s="178" t="s">
        <v>306</v>
      </c>
      <c r="B191" s="179"/>
      <c r="C191" s="179"/>
      <c r="D191" s="179"/>
      <c r="E191" s="179"/>
      <c r="F191" s="179"/>
      <c r="G191" s="179"/>
      <c r="H191" s="179"/>
      <c r="I191" s="163"/>
      <c r="J191" s="163"/>
      <c r="K191" s="176"/>
    </row>
    <row r="192" spans="1:11" ht="17.25">
      <c r="A192" s="180" t="s">
        <v>307</v>
      </c>
      <c r="B192" s="181">
        <v>23269</v>
      </c>
      <c r="C192" s="181">
        <v>16514322</v>
      </c>
      <c r="D192" s="181">
        <v>434020008</v>
      </c>
      <c r="E192" s="181">
        <v>89867</v>
      </c>
      <c r="F192" s="181">
        <v>46822</v>
      </c>
      <c r="G192" s="181">
        <v>55032453</v>
      </c>
      <c r="H192" s="181">
        <v>505726741</v>
      </c>
      <c r="I192" s="163"/>
      <c r="J192" s="176"/>
      <c r="K192" s="131"/>
    </row>
    <row r="193" spans="1:11" ht="17.25">
      <c r="A193" s="130" t="s">
        <v>192</v>
      </c>
      <c r="B193" s="182"/>
      <c r="C193" s="182"/>
      <c r="D193" s="183">
        <v>3148448</v>
      </c>
      <c r="E193" s="182"/>
      <c r="F193" s="182"/>
      <c r="G193" s="182">
        <v>9339093</v>
      </c>
      <c r="H193" s="182">
        <v>12487541</v>
      </c>
      <c r="I193" s="163"/>
      <c r="J193" s="176"/>
      <c r="K193" s="131"/>
    </row>
    <row r="194" spans="1:11" ht="17.25">
      <c r="A194" s="130" t="s">
        <v>308</v>
      </c>
      <c r="B194" s="184"/>
      <c r="C194" s="184"/>
      <c r="D194" s="182">
        <v>12674958</v>
      </c>
      <c r="E194" s="184"/>
      <c r="F194" s="184"/>
      <c r="G194" s="184">
        <v>-12674958</v>
      </c>
      <c r="H194" s="163"/>
      <c r="I194" s="163"/>
      <c r="J194" s="176"/>
      <c r="K194" s="131"/>
    </row>
    <row r="195" spans="1:11" ht="17.25">
      <c r="A195" s="130" t="s">
        <v>309</v>
      </c>
      <c r="B195" s="185"/>
      <c r="C195" s="185"/>
      <c r="D195" s="186">
        <v>-534910</v>
      </c>
      <c r="E195" s="185"/>
      <c r="F195" s="185"/>
      <c r="G195" s="185"/>
      <c r="H195" s="184">
        <v>-534910</v>
      </c>
      <c r="I195" s="163"/>
      <c r="J195" s="176"/>
      <c r="K195" s="131"/>
    </row>
    <row r="196" spans="1:11" ht="17.25">
      <c r="A196" s="180" t="s">
        <v>310</v>
      </c>
      <c r="B196" s="187">
        <v>23269</v>
      </c>
      <c r="C196" s="187">
        <v>16514322</v>
      </c>
      <c r="D196" s="187">
        <v>449279440</v>
      </c>
      <c r="E196" s="187">
        <v>89867</v>
      </c>
      <c r="F196" s="187">
        <v>46822</v>
      </c>
      <c r="G196" s="187">
        <v>51696588</v>
      </c>
      <c r="H196" s="187">
        <v>517650308</v>
      </c>
      <c r="I196" s="163"/>
      <c r="J196" s="176"/>
      <c r="K196" s="131"/>
    </row>
    <row r="197" spans="1:11" ht="17.25">
      <c r="A197" s="188" t="s">
        <v>311</v>
      </c>
      <c r="B197" s="184"/>
      <c r="C197" s="184"/>
      <c r="D197" s="184"/>
      <c r="E197" s="184"/>
      <c r="F197" s="184"/>
      <c r="G197" s="184"/>
      <c r="H197" s="184"/>
      <c r="I197" s="163"/>
      <c r="J197" s="163"/>
      <c r="K197" s="176"/>
    </row>
    <row r="198" spans="1:11" ht="17.25">
      <c r="A198" s="180" t="s">
        <v>307</v>
      </c>
      <c r="B198" s="181"/>
      <c r="C198" s="181">
        <v>1803251</v>
      </c>
      <c r="D198" s="181">
        <v>115543813</v>
      </c>
      <c r="E198" s="181">
        <v>55023</v>
      </c>
      <c r="F198" s="181">
        <v>0</v>
      </c>
      <c r="G198" s="181">
        <v>0</v>
      </c>
      <c r="H198" s="181">
        <v>117402087</v>
      </c>
      <c r="I198" s="163"/>
      <c r="J198" s="163"/>
      <c r="K198" s="176"/>
    </row>
    <row r="199" spans="1:11" ht="17.25">
      <c r="A199" s="130" t="s">
        <v>312</v>
      </c>
      <c r="B199" s="182"/>
      <c r="C199" s="182">
        <v>206429</v>
      </c>
      <c r="D199" s="182">
        <v>19778676</v>
      </c>
      <c r="E199" s="182">
        <v>8987</v>
      </c>
      <c r="F199" s="182"/>
      <c r="G199" s="182"/>
      <c r="H199" s="182">
        <v>19994092</v>
      </c>
      <c r="I199" s="163"/>
      <c r="J199" s="163"/>
      <c r="K199" s="176"/>
    </row>
    <row r="200" spans="1:11" ht="17.25">
      <c r="A200" s="130" t="s">
        <v>309</v>
      </c>
      <c r="B200" s="182"/>
      <c r="C200" s="182"/>
      <c r="D200" s="182">
        <v>-76829</v>
      </c>
      <c r="E200" s="182"/>
      <c r="F200" s="182"/>
      <c r="G200" s="182"/>
      <c r="H200" s="182">
        <v>-76829</v>
      </c>
      <c r="I200" s="163"/>
      <c r="J200" s="163"/>
      <c r="K200" s="176"/>
    </row>
    <row r="201" spans="1:11" ht="17.25">
      <c r="A201" s="142" t="s">
        <v>313</v>
      </c>
      <c r="B201" s="181">
        <v>0</v>
      </c>
      <c r="C201" s="181">
        <v>2009680</v>
      </c>
      <c r="D201" s="181">
        <v>135245660</v>
      </c>
      <c r="E201" s="181">
        <v>64010</v>
      </c>
      <c r="F201" s="181"/>
      <c r="G201" s="181"/>
      <c r="H201" s="181">
        <v>137319350</v>
      </c>
      <c r="I201" s="163"/>
      <c r="J201" s="163"/>
      <c r="K201" s="176"/>
    </row>
    <row r="202" spans="1:11" ht="17.25">
      <c r="A202" s="189"/>
      <c r="B202" s="184"/>
      <c r="C202" s="184"/>
      <c r="D202" s="184"/>
      <c r="E202" s="184"/>
      <c r="F202" s="184"/>
      <c r="G202" s="184"/>
      <c r="H202" s="184"/>
      <c r="I202" s="163"/>
      <c r="J202" s="163"/>
      <c r="K202" s="176"/>
    </row>
    <row r="203" spans="1:11" ht="17.25">
      <c r="A203" s="180" t="s">
        <v>314</v>
      </c>
      <c r="B203" s="184"/>
      <c r="C203" s="184"/>
      <c r="D203" s="184"/>
      <c r="E203" s="184"/>
      <c r="F203" s="184"/>
      <c r="G203" s="184"/>
      <c r="H203" s="184"/>
      <c r="I203" s="163"/>
      <c r="J203" s="163"/>
      <c r="K203" s="190"/>
    </row>
    <row r="204" spans="1:11" ht="17.25">
      <c r="A204" s="180" t="s">
        <v>315</v>
      </c>
      <c r="B204" s="181">
        <v>23269</v>
      </c>
      <c r="C204" s="181">
        <v>14504642</v>
      </c>
      <c r="D204" s="181">
        <v>314033780</v>
      </c>
      <c r="E204" s="181">
        <v>25857</v>
      </c>
      <c r="F204" s="181">
        <v>46822</v>
      </c>
      <c r="G204" s="181">
        <v>51696588</v>
      </c>
      <c r="H204" s="181">
        <v>380330958</v>
      </c>
      <c r="I204" s="163"/>
      <c r="J204" s="163"/>
      <c r="K204" s="176"/>
    </row>
    <row r="205" spans="1:11" ht="17.25">
      <c r="A205" s="191"/>
      <c r="B205" s="192"/>
      <c r="C205" s="192"/>
      <c r="D205" s="192"/>
      <c r="E205" s="192"/>
      <c r="F205" s="192"/>
      <c r="G205" s="192"/>
      <c r="H205" s="193"/>
      <c r="I205" s="163"/>
      <c r="J205" s="163"/>
      <c r="K205" s="176"/>
    </row>
    <row r="206" spans="1:11" ht="17.25">
      <c r="A206" s="191"/>
      <c r="B206" s="192"/>
      <c r="C206" s="192"/>
      <c r="D206" s="192"/>
      <c r="E206" s="192"/>
      <c r="F206" s="192"/>
      <c r="G206" s="192"/>
      <c r="H206" s="193"/>
      <c r="I206" s="163"/>
      <c r="J206" s="163"/>
      <c r="K206" s="176"/>
    </row>
    <row r="207" spans="1:10" ht="17.25">
      <c r="A207" s="137"/>
      <c r="B207" s="137"/>
      <c r="C207" s="137"/>
      <c r="D207" s="137"/>
      <c r="E207" s="137"/>
      <c r="F207" s="137"/>
      <c r="G207" s="137"/>
      <c r="H207" s="137"/>
      <c r="I207" s="137"/>
      <c r="J207" s="137"/>
    </row>
    <row r="208" ht="17.25">
      <c r="A208" s="142" t="s">
        <v>322</v>
      </c>
    </row>
    <row r="209" ht="17.25">
      <c r="A209" s="142"/>
    </row>
    <row r="210" spans="1:3" ht="17.25">
      <c r="A210" s="153"/>
      <c r="B210" s="194" t="s">
        <v>243</v>
      </c>
      <c r="C210" s="194" t="s">
        <v>244</v>
      </c>
    </row>
    <row r="211" spans="1:3" ht="17.25">
      <c r="A211" s="195" t="s">
        <v>323</v>
      </c>
      <c r="B211" s="156">
        <v>4323149.2</v>
      </c>
      <c r="C211" s="156">
        <v>3955514</v>
      </c>
    </row>
    <row r="212" spans="1:5" ht="17.25">
      <c r="A212" s="195" t="s">
        <v>324</v>
      </c>
      <c r="B212" s="156">
        <v>4035450</v>
      </c>
      <c r="C212" s="156">
        <v>26883525</v>
      </c>
      <c r="D212" s="154">
        <f>B217+B212</f>
        <v>27729879.31</v>
      </c>
      <c r="E212" s="154">
        <f>C212-C217</f>
        <v>3854904</v>
      </c>
    </row>
    <row r="213" spans="1:3" ht="17.25">
      <c r="A213" s="195" t="s">
        <v>325</v>
      </c>
      <c r="B213" s="157">
        <v>3331290.68</v>
      </c>
      <c r="C213" s="157">
        <v>7019703</v>
      </c>
    </row>
    <row r="214" spans="1:3" ht="17.25">
      <c r="A214" s="196"/>
      <c r="B214" s="197">
        <f>SUM(B211:B213)</f>
        <v>11689889.88</v>
      </c>
      <c r="C214" s="197">
        <f>SUM(C211:C213)</f>
        <v>37858742</v>
      </c>
    </row>
    <row r="215" spans="1:3" ht="17.25">
      <c r="A215" s="195" t="s">
        <v>311</v>
      </c>
      <c r="B215" s="157">
        <v>-1502493.25</v>
      </c>
      <c r="C215" s="157">
        <v>-1527116</v>
      </c>
    </row>
    <row r="216" spans="1:3" ht="17.25">
      <c r="A216" s="196"/>
      <c r="B216" s="197">
        <f>SUM(B214:B215)</f>
        <v>10187396.63</v>
      </c>
      <c r="C216" s="197">
        <f>SUM(C214:C215)</f>
        <v>36331626</v>
      </c>
    </row>
    <row r="217" spans="1:3" ht="17.25">
      <c r="A217" s="196" t="s">
        <v>326</v>
      </c>
      <c r="B217" s="158">
        <v>23694429.31</v>
      </c>
      <c r="C217" s="158">
        <v>23028621</v>
      </c>
    </row>
    <row r="218" spans="1:3" ht="17.25">
      <c r="A218" s="196" t="s">
        <v>327</v>
      </c>
      <c r="B218" s="197">
        <f>SUM(B216:B217)</f>
        <v>33881825.94</v>
      </c>
      <c r="C218" s="197">
        <v>36331626</v>
      </c>
    </row>
    <row r="219" spans="1:3" ht="17.25">
      <c r="A219" s="196" t="s">
        <v>328</v>
      </c>
      <c r="B219" s="158">
        <v>19279313.57</v>
      </c>
      <c r="C219" s="158">
        <v>21051901</v>
      </c>
    </row>
    <row r="220" spans="1:3" ht="17.25">
      <c r="A220" s="198"/>
      <c r="B220" s="158">
        <f>SUM(B218:B219)</f>
        <v>53161139.51</v>
      </c>
      <c r="C220" s="158">
        <f>SUM(C218:C219)</f>
        <v>57383527</v>
      </c>
    </row>
    <row r="221" spans="1:3" ht="17.25">
      <c r="A221" s="198"/>
      <c r="B221" s="199"/>
      <c r="C221" s="199"/>
    </row>
    <row r="222" spans="1:10" ht="17.25" customHeight="1">
      <c r="A222" s="305" t="s">
        <v>329</v>
      </c>
      <c r="B222" s="305"/>
      <c r="C222" s="305"/>
      <c r="D222" s="305"/>
      <c r="E222" s="305"/>
      <c r="F222" s="305"/>
      <c r="G222" s="305"/>
      <c r="H222" s="305"/>
      <c r="I222" s="305"/>
      <c r="J222" s="305"/>
    </row>
    <row r="223" spans="1:10" ht="35.25" customHeight="1">
      <c r="A223" s="305" t="s">
        <v>330</v>
      </c>
      <c r="B223" s="305"/>
      <c r="C223" s="305"/>
      <c r="D223" s="305"/>
      <c r="E223" s="305"/>
      <c r="F223" s="305"/>
      <c r="G223" s="305"/>
      <c r="H223" s="305"/>
      <c r="I223" s="305"/>
      <c r="J223" s="305"/>
    </row>
    <row r="224" spans="1:10" ht="17.25">
      <c r="A224" s="136"/>
      <c r="B224" s="137"/>
      <c r="C224" s="137"/>
      <c r="D224" s="137"/>
      <c r="E224" s="137"/>
      <c r="F224" s="137"/>
      <c r="G224" s="137"/>
      <c r="H224" s="166"/>
      <c r="I224" s="137"/>
      <c r="J224" s="137"/>
    </row>
    <row r="225" spans="1:10" ht="17.25">
      <c r="A225" s="200" t="s">
        <v>331</v>
      </c>
      <c r="B225" s="173"/>
      <c r="C225" s="173"/>
      <c r="D225" s="173"/>
      <c r="E225" s="173"/>
      <c r="F225" s="173"/>
      <c r="G225" s="173"/>
      <c r="H225" s="173"/>
      <c r="I225" s="173"/>
      <c r="J225" s="137"/>
    </row>
    <row r="226" spans="1:10" ht="17.25">
      <c r="A226" s="136"/>
      <c r="B226" s="137"/>
      <c r="C226" s="137"/>
      <c r="D226" s="137"/>
      <c r="E226" s="137"/>
      <c r="F226" s="137"/>
      <c r="G226" s="137"/>
      <c r="H226" s="137"/>
      <c r="I226" s="137"/>
      <c r="J226" s="137"/>
    </row>
    <row r="227" spans="1:11" ht="35.25" customHeight="1">
      <c r="A227" s="305" t="s">
        <v>332</v>
      </c>
      <c r="B227" s="305"/>
      <c r="C227" s="305"/>
      <c r="D227" s="305"/>
      <c r="E227" s="305"/>
      <c r="F227" s="305"/>
      <c r="G227" s="305"/>
      <c r="H227" s="305"/>
      <c r="I227" s="305"/>
      <c r="J227" s="305"/>
      <c r="K227" s="139"/>
    </row>
    <row r="228" spans="1:11" ht="15.75" customHeight="1">
      <c r="A228" s="305" t="s">
        <v>333</v>
      </c>
      <c r="B228" s="305"/>
      <c r="C228" s="305"/>
      <c r="D228" s="305"/>
      <c r="E228" s="305"/>
      <c r="F228" s="305"/>
      <c r="G228" s="305"/>
      <c r="H228" s="305"/>
      <c r="I228" s="305"/>
      <c r="J228" s="305"/>
      <c r="K228" s="139"/>
    </row>
    <row r="229" spans="1:11" ht="35.25" customHeight="1">
      <c r="A229" s="305" t="s">
        <v>334</v>
      </c>
      <c r="B229" s="305"/>
      <c r="C229" s="305"/>
      <c r="D229" s="305"/>
      <c r="E229" s="305"/>
      <c r="F229" s="305"/>
      <c r="G229" s="305"/>
      <c r="H229" s="305"/>
      <c r="I229" s="305"/>
      <c r="J229" s="305"/>
      <c r="K229" s="139"/>
    </row>
    <row r="230" spans="1:10" ht="17.25">
      <c r="A230" s="136"/>
      <c r="B230" s="137"/>
      <c r="C230" s="137"/>
      <c r="D230" s="137"/>
      <c r="E230" s="137"/>
      <c r="F230" s="137"/>
      <c r="G230" s="137"/>
      <c r="H230" s="137"/>
      <c r="I230" s="137"/>
      <c r="J230" s="137"/>
    </row>
    <row r="231" spans="1:10" ht="16.5" customHeight="1">
      <c r="A231" s="305" t="s">
        <v>335</v>
      </c>
      <c r="B231" s="305"/>
      <c r="C231" s="305"/>
      <c r="D231" s="305"/>
      <c r="E231" s="305"/>
      <c r="F231" s="305"/>
      <c r="G231" s="305"/>
      <c r="H231" s="305"/>
      <c r="I231" s="305"/>
      <c r="J231" s="305"/>
    </row>
    <row r="232" spans="1:10" ht="17.25">
      <c r="A232" s="136"/>
      <c r="B232" s="137"/>
      <c r="C232" s="137"/>
      <c r="D232" s="137"/>
      <c r="E232" s="137"/>
      <c r="F232" s="137"/>
      <c r="G232" s="137"/>
      <c r="H232" s="137"/>
      <c r="I232" s="137"/>
      <c r="J232" s="137"/>
    </row>
    <row r="233" spans="1:10" ht="17.25">
      <c r="A233" s="315" t="s">
        <v>336</v>
      </c>
      <c r="B233" s="315"/>
      <c r="C233" s="137"/>
      <c r="D233" s="137"/>
      <c r="E233" s="137"/>
      <c r="F233" s="137"/>
      <c r="G233" s="137"/>
      <c r="H233" s="137"/>
      <c r="I233" s="137"/>
      <c r="J233" s="137"/>
    </row>
    <row r="234" spans="1:10" ht="34.5">
      <c r="A234" s="159" t="s">
        <v>337</v>
      </c>
      <c r="B234" s="201" t="s">
        <v>338</v>
      </c>
      <c r="C234" s="137"/>
      <c r="D234" s="137"/>
      <c r="E234" s="137"/>
      <c r="F234" s="137"/>
      <c r="G234" s="137"/>
      <c r="H234" s="137"/>
      <c r="I234" s="137"/>
      <c r="J234" s="137"/>
    </row>
    <row r="235" spans="1:10" ht="17.25">
      <c r="A235" s="138" t="s">
        <v>339</v>
      </c>
      <c r="B235" s="202">
        <v>1</v>
      </c>
      <c r="C235" s="137"/>
      <c r="D235" s="137"/>
      <c r="E235" s="137"/>
      <c r="F235" s="137"/>
      <c r="G235" s="137"/>
      <c r="H235" s="137"/>
      <c r="I235" s="137"/>
      <c r="J235" s="137"/>
    </row>
    <row r="236" spans="1:10" ht="34.5">
      <c r="A236" s="139" t="s">
        <v>340</v>
      </c>
      <c r="B236" s="202">
        <v>1</v>
      </c>
      <c r="C236" s="137"/>
      <c r="D236" s="137"/>
      <c r="E236" s="137"/>
      <c r="F236" s="137"/>
      <c r="G236" s="137"/>
      <c r="H236" s="137"/>
      <c r="I236" s="137"/>
      <c r="J236" s="137"/>
    </row>
    <row r="237" spans="1:10" ht="17.25">
      <c r="A237" s="136"/>
      <c r="B237" s="137"/>
      <c r="C237" s="137"/>
      <c r="D237" s="137"/>
      <c r="E237" s="137"/>
      <c r="F237" s="137"/>
      <c r="G237" s="137"/>
      <c r="H237" s="137"/>
      <c r="I237" s="166"/>
      <c r="J237" s="137"/>
    </row>
    <row r="238" spans="1:10" ht="17.25">
      <c r="A238" s="315" t="s">
        <v>341</v>
      </c>
      <c r="B238" s="315"/>
      <c r="C238" s="315"/>
      <c r="D238" s="315"/>
      <c r="E238" s="315"/>
      <c r="F238" s="315"/>
      <c r="G238" s="315"/>
      <c r="H238" s="315"/>
      <c r="I238" s="315"/>
      <c r="J238" s="315"/>
    </row>
    <row r="239" ht="17.25">
      <c r="A239" s="142"/>
    </row>
    <row r="240" ht="17.25">
      <c r="A240" s="132"/>
    </row>
    <row r="241" ht="17.25">
      <c r="A241" s="142" t="s">
        <v>342</v>
      </c>
    </row>
    <row r="242" ht="17.25">
      <c r="A242" s="142"/>
    </row>
    <row r="243" spans="2:3" ht="17.25">
      <c r="B243" s="145" t="s">
        <v>243</v>
      </c>
      <c r="C243" s="145" t="s">
        <v>244</v>
      </c>
    </row>
    <row r="244" spans="1:3" ht="17.25">
      <c r="A244" s="130" t="s">
        <v>343</v>
      </c>
      <c r="B244" s="156">
        <f>74379787.64+18802.22</f>
        <v>74398589.86</v>
      </c>
      <c r="C244" s="156">
        <v>84454682</v>
      </c>
    </row>
    <row r="245" spans="1:3" ht="17.25">
      <c r="A245" s="153" t="s">
        <v>344</v>
      </c>
      <c r="B245" s="148">
        <v>41739.49</v>
      </c>
      <c r="C245" s="148">
        <v>142095</v>
      </c>
    </row>
    <row r="246" spans="1:3" ht="17.25">
      <c r="A246" s="153" t="s">
        <v>345</v>
      </c>
      <c r="B246" s="148">
        <v>150957.14</v>
      </c>
      <c r="C246" s="148">
        <v>203999</v>
      </c>
    </row>
    <row r="247" spans="1:3" ht="17.25">
      <c r="A247" s="153" t="s">
        <v>346</v>
      </c>
      <c r="B247" s="148">
        <v>729636.97</v>
      </c>
      <c r="C247" s="148">
        <v>753989</v>
      </c>
    </row>
    <row r="248" spans="1:3" ht="17.25">
      <c r="A248" s="153" t="s">
        <v>347</v>
      </c>
      <c r="B248" s="148">
        <v>1534812.77</v>
      </c>
      <c r="C248" s="148">
        <v>961799</v>
      </c>
    </row>
    <row r="249" spans="1:3" ht="17.25">
      <c r="A249" s="153" t="s">
        <v>348</v>
      </c>
      <c r="B249" s="149">
        <f>104849.75-18802.22</f>
        <v>86047.53</v>
      </c>
      <c r="C249" s="149">
        <v>1406762</v>
      </c>
    </row>
    <row r="250" spans="2:3" ht="17.25">
      <c r="B250" s="158">
        <f>SUM(B244:B249)</f>
        <v>76941783.75999999</v>
      </c>
      <c r="C250" s="158">
        <f>SUM(C244:C249)</f>
        <v>87923326</v>
      </c>
    </row>
    <row r="251" ht="17.25">
      <c r="A251" s="132"/>
    </row>
    <row r="252" ht="17.25">
      <c r="A252" s="142" t="s">
        <v>349</v>
      </c>
    </row>
    <row r="253" ht="17.25">
      <c r="A253" s="142"/>
    </row>
    <row r="254" spans="2:3" ht="17.25">
      <c r="B254" s="145" t="s">
        <v>243</v>
      </c>
      <c r="C254" s="145" t="s">
        <v>244</v>
      </c>
    </row>
    <row r="255" spans="1:3" ht="17.25">
      <c r="A255" s="130" t="s">
        <v>350</v>
      </c>
      <c r="B255" s="156">
        <f>79201626.37+18802.22</f>
        <v>79220428.59</v>
      </c>
      <c r="C255" s="156">
        <v>85337719</v>
      </c>
    </row>
    <row r="256" spans="1:3" ht="17.25">
      <c r="A256" s="130" t="s">
        <v>351</v>
      </c>
      <c r="B256" s="157">
        <v>6035722.44</v>
      </c>
      <c r="C256" s="157">
        <v>5790960</v>
      </c>
    </row>
    <row r="257" spans="2:3" ht="17.25">
      <c r="B257" s="197">
        <f>SUM(B255:B256)</f>
        <v>85256151.03</v>
      </c>
      <c r="C257" s="197">
        <f>SUM(C255:C256)</f>
        <v>91128679</v>
      </c>
    </row>
    <row r="258" spans="1:3" ht="17.25">
      <c r="A258" s="130" t="s">
        <v>352</v>
      </c>
      <c r="B258" s="203">
        <v>-10857561.17</v>
      </c>
      <c r="C258" s="203">
        <v>-6673997</v>
      </c>
    </row>
    <row r="259" spans="2:6" ht="17.25">
      <c r="B259" s="158">
        <f>SUM(B257:B258)</f>
        <v>74398589.86</v>
      </c>
      <c r="C259" s="158">
        <f>SUM(C257:C258)</f>
        <v>84454682</v>
      </c>
      <c r="E259" s="154"/>
      <c r="F259" s="154"/>
    </row>
    <row r="262" ht="17.25">
      <c r="A262" s="130" t="s">
        <v>220</v>
      </c>
    </row>
    <row r="263" spans="1:10" ht="15.75" customHeight="1">
      <c r="A263" s="305" t="s">
        <v>353</v>
      </c>
      <c r="B263" s="305"/>
      <c r="C263" s="305"/>
      <c r="D263" s="305"/>
      <c r="E263" s="305"/>
      <c r="F263" s="305"/>
      <c r="G263" s="305"/>
      <c r="H263" s="305"/>
      <c r="I263" s="305"/>
      <c r="J263" s="305"/>
    </row>
    <row r="264" spans="1:10" ht="17.25">
      <c r="A264" s="139"/>
      <c r="B264" s="139"/>
      <c r="C264" s="139"/>
      <c r="D264" s="139"/>
      <c r="E264" s="139"/>
      <c r="F264" s="139"/>
      <c r="G264" s="139"/>
      <c r="H264" s="139"/>
      <c r="I264" s="139"/>
      <c r="J264" s="139"/>
    </row>
    <row r="265" spans="1:2" ht="17.25">
      <c r="A265" s="136"/>
      <c r="B265" s="167" t="s">
        <v>243</v>
      </c>
    </row>
    <row r="266" spans="1:2" ht="17.25">
      <c r="A266" s="204">
        <v>40179</v>
      </c>
      <c r="B266" s="205">
        <v>8039508</v>
      </c>
    </row>
    <row r="267" spans="1:2" ht="17.25">
      <c r="A267" s="138" t="s">
        <v>354</v>
      </c>
      <c r="B267" s="206">
        <v>-459</v>
      </c>
    </row>
    <row r="268" spans="1:2" ht="17.25">
      <c r="A268" s="138" t="s">
        <v>355</v>
      </c>
      <c r="B268" s="207">
        <v>-1261436</v>
      </c>
    </row>
    <row r="269" spans="1:2" ht="17.25">
      <c r="A269" s="138" t="s">
        <v>356</v>
      </c>
      <c r="B269" s="157">
        <v>4079948.18</v>
      </c>
    </row>
    <row r="270" spans="1:2" ht="17.25">
      <c r="A270" s="159" t="s">
        <v>357</v>
      </c>
      <c r="B270" s="158">
        <f>SUM(B266:B269)</f>
        <v>10857561.18</v>
      </c>
    </row>
    <row r="272" ht="17.25">
      <c r="G272" s="154"/>
    </row>
    <row r="273" spans="1:2" ht="17.25">
      <c r="A273" s="130" t="s">
        <v>358</v>
      </c>
      <c r="B273" s="137"/>
    </row>
    <row r="274" spans="1:2" ht="17.25">
      <c r="A274" s="137"/>
      <c r="B274" s="137"/>
    </row>
    <row r="275" spans="1:5" ht="17.25">
      <c r="A275" s="136"/>
      <c r="B275" s="167" t="s">
        <v>243</v>
      </c>
      <c r="D275" s="167"/>
      <c r="E275" s="156"/>
    </row>
    <row r="276" spans="1:8" ht="17.25">
      <c r="A276" s="138" t="s">
        <v>359</v>
      </c>
      <c r="B276" s="156">
        <v>49448024.8</v>
      </c>
      <c r="D276" s="156"/>
      <c r="H276" s="154"/>
    </row>
    <row r="277" spans="1:4" ht="17.25">
      <c r="A277" s="138" t="s">
        <v>360</v>
      </c>
      <c r="B277" s="156">
        <v>20512650.045</v>
      </c>
      <c r="D277" s="156"/>
    </row>
    <row r="278" spans="1:4" ht="17.25">
      <c r="A278" s="138" t="s">
        <v>361</v>
      </c>
      <c r="B278" s="156">
        <v>5882649.715</v>
      </c>
      <c r="D278" s="156"/>
    </row>
    <row r="279" spans="1:2" ht="17.25">
      <c r="A279" s="138" t="s">
        <v>362</v>
      </c>
      <c r="B279" s="157">
        <v>9412826.44</v>
      </c>
    </row>
    <row r="280" spans="1:2" ht="17.25">
      <c r="A280" s="140"/>
      <c r="B280" s="158">
        <v>85256151</v>
      </c>
    </row>
    <row r="282" ht="17.25">
      <c r="A282" s="142"/>
    </row>
    <row r="283" ht="17.25">
      <c r="A283" s="142" t="s">
        <v>363</v>
      </c>
    </row>
    <row r="284" ht="17.25">
      <c r="A284" s="142"/>
    </row>
    <row r="285" spans="1:10" ht="17.25">
      <c r="A285" s="139"/>
      <c r="B285" s="139"/>
      <c r="C285" s="139"/>
      <c r="D285" s="139"/>
      <c r="E285" s="139"/>
      <c r="F285" s="139"/>
      <c r="G285" s="139"/>
      <c r="H285" s="139"/>
      <c r="I285" s="139"/>
      <c r="J285" s="139"/>
    </row>
    <row r="286" spans="1:3" ht="17.25">
      <c r="A286" s="153"/>
      <c r="B286" s="145" t="s">
        <v>243</v>
      </c>
      <c r="C286" s="145" t="s">
        <v>244</v>
      </c>
    </row>
    <row r="287" spans="1:3" ht="17.25">
      <c r="A287" s="153" t="s">
        <v>364</v>
      </c>
      <c r="B287" s="148">
        <v>24182929.91</v>
      </c>
      <c r="C287" s="148">
        <v>21482297</v>
      </c>
    </row>
    <row r="288" spans="1:3" ht="17.25">
      <c r="A288" s="153" t="s">
        <v>365</v>
      </c>
      <c r="B288" s="149">
        <v>900876.16</v>
      </c>
      <c r="C288" s="149">
        <v>5503662</v>
      </c>
    </row>
    <row r="289" spans="1:3" ht="17.25">
      <c r="A289" s="150"/>
      <c r="B289" s="208">
        <f>SUM(B287:B288)</f>
        <v>25083806.07</v>
      </c>
      <c r="C289" s="208">
        <f>SUM(C287:C288)</f>
        <v>26985959</v>
      </c>
    </row>
    <row r="290" spans="1:3" ht="17.25">
      <c r="A290" s="130" t="s">
        <v>366</v>
      </c>
      <c r="B290" s="203">
        <v>-160000</v>
      </c>
      <c r="C290" s="203">
        <v>-195333</v>
      </c>
    </row>
    <row r="291" spans="1:3" ht="17.25">
      <c r="A291" s="138"/>
      <c r="B291" s="170">
        <f>SUM(B289:B290)</f>
        <v>24923806.07</v>
      </c>
      <c r="C291" s="170">
        <f>SUM(C289:C290)</f>
        <v>26790626</v>
      </c>
    </row>
    <row r="292" ht="17.25">
      <c r="A292" s="138"/>
    </row>
    <row r="294" spans="1:10" ht="20.25" customHeight="1">
      <c r="A294" s="305" t="s">
        <v>367</v>
      </c>
      <c r="B294" s="305"/>
      <c r="C294" s="305"/>
      <c r="D294" s="305"/>
      <c r="E294" s="305"/>
      <c r="F294" s="305"/>
      <c r="G294" s="305"/>
      <c r="H294" s="305"/>
      <c r="I294" s="305"/>
      <c r="J294" s="305"/>
    </row>
    <row r="295" spans="1:10" ht="20.25" customHeight="1">
      <c r="A295" s="139"/>
      <c r="B295" s="139"/>
      <c r="C295" s="139"/>
      <c r="D295" s="139"/>
      <c r="E295" s="139"/>
      <c r="F295" s="139"/>
      <c r="G295" s="139"/>
      <c r="H295" s="139"/>
      <c r="I295" s="139"/>
      <c r="J295" s="139"/>
    </row>
    <row r="298" ht="17.25">
      <c r="A298" s="142" t="s">
        <v>368</v>
      </c>
    </row>
    <row r="300" spans="1:3" ht="17.25">
      <c r="A300" s="153"/>
      <c r="B300" s="145" t="s">
        <v>243</v>
      </c>
      <c r="C300" s="145" t="s">
        <v>244</v>
      </c>
    </row>
    <row r="301" spans="1:3" ht="17.25">
      <c r="A301" s="153" t="s">
        <v>369</v>
      </c>
      <c r="B301" s="148">
        <v>931332.77</v>
      </c>
      <c r="C301" s="148">
        <v>1089548</v>
      </c>
    </row>
    <row r="302" spans="1:3" ht="17.25">
      <c r="A302" s="153" t="s">
        <v>370</v>
      </c>
      <c r="B302" s="148">
        <v>254996.07</v>
      </c>
      <c r="C302" s="148">
        <v>1930390</v>
      </c>
    </row>
    <row r="303" spans="1:3" ht="17.25">
      <c r="A303" s="153" t="s">
        <v>371</v>
      </c>
      <c r="B303" s="149">
        <v>6579.91</v>
      </c>
      <c r="C303" s="149">
        <v>9053</v>
      </c>
    </row>
    <row r="304" spans="1:3" ht="17.25">
      <c r="A304" s="150"/>
      <c r="B304" s="209">
        <f>SUM(B301:B303)</f>
        <v>1192908.75</v>
      </c>
      <c r="C304" s="209">
        <f>SUM(C301:C303)</f>
        <v>3028991</v>
      </c>
    </row>
    <row r="308" ht="17.25">
      <c r="A308" s="142"/>
    </row>
    <row r="309" ht="17.25">
      <c r="A309" s="142" t="s">
        <v>372</v>
      </c>
    </row>
    <row r="310" ht="17.25">
      <c r="A310" s="132"/>
    </row>
    <row r="311" spans="1:3" ht="17.25">
      <c r="A311" s="210"/>
      <c r="B311" s="194" t="s">
        <v>96</v>
      </c>
      <c r="C311" s="194" t="s">
        <v>253</v>
      </c>
    </row>
    <row r="312" spans="1:3" ht="17.25">
      <c r="A312" s="153" t="s">
        <v>373</v>
      </c>
      <c r="B312" s="156">
        <v>50583644.54</v>
      </c>
      <c r="C312" s="156">
        <v>48119112</v>
      </c>
    </row>
    <row r="313" spans="1:7" ht="17.25">
      <c r="A313" s="153" t="s">
        <v>374</v>
      </c>
      <c r="B313" s="156">
        <v>2207460.13</v>
      </c>
      <c r="C313" s="156">
        <v>2653177</v>
      </c>
      <c r="G313" s="154"/>
    </row>
    <row r="314" spans="1:3" ht="17.25">
      <c r="A314" s="153" t="s">
        <v>375</v>
      </c>
      <c r="B314" s="156">
        <v>4070998.43</v>
      </c>
      <c r="C314" s="156">
        <v>7622396</v>
      </c>
    </row>
    <row r="315" spans="1:3" ht="17.25">
      <c r="A315" s="153" t="s">
        <v>286</v>
      </c>
      <c r="B315" s="161">
        <v>0</v>
      </c>
      <c r="C315" s="156">
        <v>15776</v>
      </c>
    </row>
    <row r="316" spans="1:3" ht="17.25">
      <c r="A316" s="153" t="s">
        <v>376</v>
      </c>
      <c r="B316" s="211">
        <v>0</v>
      </c>
      <c r="C316" s="157">
        <v>362250</v>
      </c>
    </row>
    <row r="317" spans="1:3" ht="17.25">
      <c r="A317" s="150"/>
      <c r="B317" s="158">
        <f>SUM(B312:B316)</f>
        <v>56862103.1</v>
      </c>
      <c r="C317" s="158">
        <f>SUM(C312:C316)</f>
        <v>58772711</v>
      </c>
    </row>
    <row r="318" ht="17.25">
      <c r="A318" s="132"/>
    </row>
    <row r="319" ht="17.25">
      <c r="A319" s="132"/>
    </row>
    <row r="320" ht="17.25">
      <c r="A320" s="142"/>
    </row>
    <row r="321" spans="1:10" ht="17.25">
      <c r="A321" s="142" t="s">
        <v>377</v>
      </c>
      <c r="B321" s="137"/>
      <c r="C321" s="137"/>
      <c r="D321" s="137"/>
      <c r="E321" s="137"/>
      <c r="F321" s="137"/>
      <c r="G321" s="137"/>
      <c r="H321" s="137"/>
      <c r="I321" s="137"/>
      <c r="J321" s="137"/>
    </row>
    <row r="322" spans="1:10" ht="17.25">
      <c r="A322" s="136"/>
      <c r="B322" s="137"/>
      <c r="C322" s="137"/>
      <c r="D322" s="137"/>
      <c r="E322" s="137"/>
      <c r="F322" s="137"/>
      <c r="G322" s="137"/>
      <c r="H322" s="137"/>
      <c r="I322" s="137"/>
      <c r="J322" s="137"/>
    </row>
    <row r="323" spans="1:10" ht="54.75" customHeight="1">
      <c r="A323" s="305" t="s">
        <v>378</v>
      </c>
      <c r="B323" s="305"/>
      <c r="C323" s="305"/>
      <c r="D323" s="305"/>
      <c r="E323" s="305"/>
      <c r="F323" s="305"/>
      <c r="G323" s="305"/>
      <c r="H323" s="305"/>
      <c r="I323" s="305"/>
      <c r="J323" s="305"/>
    </row>
    <row r="324" spans="1:10" ht="17.25">
      <c r="A324" s="212"/>
      <c r="B324" s="137"/>
      <c r="C324" s="137"/>
      <c r="D324" s="137"/>
      <c r="E324" s="137"/>
      <c r="F324" s="137"/>
      <c r="G324" s="137"/>
      <c r="H324" s="137"/>
      <c r="I324" s="137"/>
      <c r="J324" s="137"/>
    </row>
    <row r="325" spans="1:10" ht="54.75" customHeight="1">
      <c r="A325" s="305" t="s">
        <v>379</v>
      </c>
      <c r="B325" s="305"/>
      <c r="C325" s="305"/>
      <c r="D325" s="305"/>
      <c r="E325" s="305"/>
      <c r="F325" s="305"/>
      <c r="G325" s="305"/>
      <c r="H325" s="305"/>
      <c r="I325" s="305"/>
      <c r="J325" s="305"/>
    </row>
    <row r="326" spans="1:10" ht="17.25">
      <c r="A326" s="139"/>
      <c r="B326" s="139"/>
      <c r="C326" s="139"/>
      <c r="D326" s="139"/>
      <c r="E326" s="139"/>
      <c r="F326" s="139"/>
      <c r="G326" s="139"/>
      <c r="H326" s="139"/>
      <c r="I326" s="139"/>
      <c r="J326" s="139"/>
    </row>
    <row r="327" spans="1:10" ht="17.25">
      <c r="A327" s="139"/>
      <c r="B327" s="139"/>
      <c r="C327" s="139"/>
      <c r="D327" s="139"/>
      <c r="E327" s="139"/>
      <c r="F327" s="139"/>
      <c r="G327" s="139"/>
      <c r="H327" s="139"/>
      <c r="I327" s="139"/>
      <c r="J327" s="139"/>
    </row>
    <row r="328" spans="1:10" ht="17.25">
      <c r="A328" s="212"/>
      <c r="B328" s="137"/>
      <c r="C328" s="137"/>
      <c r="D328" s="137"/>
      <c r="E328" s="137"/>
      <c r="F328" s="137"/>
      <c r="G328" s="137"/>
      <c r="H328" s="137"/>
      <c r="I328" s="137"/>
      <c r="J328" s="137"/>
    </row>
    <row r="329" spans="1:10" ht="21.75" customHeight="1">
      <c r="A329" s="305" t="s">
        <v>380</v>
      </c>
      <c r="B329" s="305"/>
      <c r="C329" s="305"/>
      <c r="D329" s="305"/>
      <c r="E329" s="305"/>
      <c r="F329" s="305"/>
      <c r="G329" s="305"/>
      <c r="H329" s="305"/>
      <c r="I329" s="305"/>
      <c r="J329" s="305"/>
    </row>
    <row r="330" spans="1:10" ht="17.25">
      <c r="A330" s="139"/>
      <c r="B330" s="139"/>
      <c r="C330" s="139"/>
      <c r="D330" s="213"/>
      <c r="E330" s="139"/>
      <c r="F330" s="139"/>
      <c r="G330" s="139"/>
      <c r="H330" s="139"/>
      <c r="I330" s="139"/>
      <c r="J330" s="139"/>
    </row>
    <row r="331" spans="1:10" ht="17.25">
      <c r="A331" s="139" t="s">
        <v>381</v>
      </c>
      <c r="B331" s="214">
        <v>40559847.55</v>
      </c>
      <c r="C331" s="215"/>
      <c r="D331" s="215"/>
      <c r="E331" s="215"/>
      <c r="F331" s="215"/>
      <c r="G331" s="215"/>
      <c r="H331" s="215"/>
      <c r="I331" s="215"/>
      <c r="J331" s="215"/>
    </row>
    <row r="332" spans="1:10" ht="17.25">
      <c r="A332" s="139" t="s">
        <v>382</v>
      </c>
      <c r="B332" s="214">
        <v>2820070</v>
      </c>
      <c r="C332" s="215"/>
      <c r="D332" s="215"/>
      <c r="E332" s="213"/>
      <c r="F332" s="215"/>
      <c r="G332" s="215"/>
      <c r="H332" s="215"/>
      <c r="I332" s="215"/>
      <c r="J332" s="215"/>
    </row>
    <row r="333" spans="1:10" ht="17.25">
      <c r="A333" s="139" t="s">
        <v>383</v>
      </c>
      <c r="B333" s="216">
        <v>14.38</v>
      </c>
      <c r="C333" s="215"/>
      <c r="D333" s="215"/>
      <c r="E333" s="215"/>
      <c r="F333" s="215"/>
      <c r="G333" s="215"/>
      <c r="H333" s="215"/>
      <c r="I333" s="215"/>
      <c r="J333" s="215"/>
    </row>
    <row r="334" spans="1:10" ht="17.25">
      <c r="A334" s="215"/>
      <c r="B334" s="215"/>
      <c r="C334" s="215"/>
      <c r="D334" s="215"/>
      <c r="E334" s="215"/>
      <c r="F334" s="215"/>
      <c r="G334" s="215"/>
      <c r="H334" s="215"/>
      <c r="I334" s="215"/>
      <c r="J334" s="215"/>
    </row>
    <row r="335" spans="1:10" ht="15.75" customHeight="1">
      <c r="A335" s="305" t="s">
        <v>384</v>
      </c>
      <c r="B335" s="305"/>
      <c r="C335" s="305"/>
      <c r="D335" s="305"/>
      <c r="E335" s="305"/>
      <c r="F335" s="305"/>
      <c r="G335" s="305"/>
      <c r="H335" s="305"/>
      <c r="I335" s="305"/>
      <c r="J335" s="305"/>
    </row>
    <row r="336" spans="1:10" ht="17.25">
      <c r="A336" s="313"/>
      <c r="B336" s="313"/>
      <c r="C336" s="313"/>
      <c r="D336" s="313"/>
      <c r="E336" s="313"/>
      <c r="F336" s="217"/>
      <c r="G336" s="137"/>
      <c r="H336" s="137"/>
      <c r="I336" s="137"/>
      <c r="J336" s="137"/>
    </row>
    <row r="337" spans="1:10" ht="42" customHeight="1">
      <c r="A337" s="305" t="s">
        <v>385</v>
      </c>
      <c r="B337" s="305"/>
      <c r="C337" s="305"/>
      <c r="D337" s="305"/>
      <c r="E337" s="305"/>
      <c r="F337" s="305"/>
      <c r="G337" s="305"/>
      <c r="H337" s="305"/>
      <c r="I337" s="305"/>
      <c r="J337" s="305"/>
    </row>
    <row r="338" spans="1:10" ht="21.75" customHeight="1">
      <c r="A338" s="305" t="s">
        <v>386</v>
      </c>
      <c r="B338" s="305"/>
      <c r="C338" s="305"/>
      <c r="D338" s="305"/>
      <c r="E338" s="305"/>
      <c r="F338" s="305"/>
      <c r="G338" s="305"/>
      <c r="H338" s="305"/>
      <c r="I338" s="305"/>
      <c r="J338" s="305"/>
    </row>
    <row r="339" spans="1:6" ht="17.25">
      <c r="A339" s="316"/>
      <c r="B339" s="316"/>
      <c r="C339" s="316"/>
      <c r="D339" s="316"/>
      <c r="E339" s="316"/>
      <c r="F339" s="133"/>
    </row>
    <row r="340" spans="1:6" ht="17.25">
      <c r="A340" s="316" t="s">
        <v>387</v>
      </c>
      <c r="B340" s="316"/>
      <c r="C340" s="316"/>
      <c r="D340" s="316"/>
      <c r="E340" s="316"/>
      <c r="F340" s="133"/>
    </row>
    <row r="341" spans="1:6" ht="17.25">
      <c r="A341" s="314"/>
      <c r="B341" s="314"/>
      <c r="C341" s="314"/>
      <c r="D341" s="314"/>
      <c r="E341" s="314"/>
      <c r="F341" s="133"/>
    </row>
    <row r="342" spans="1:6" ht="34.5" customHeight="1">
      <c r="A342" s="317" t="s">
        <v>388</v>
      </c>
      <c r="B342" s="317"/>
      <c r="C342" s="218" t="s">
        <v>389</v>
      </c>
      <c r="D342" s="219" t="s">
        <v>390</v>
      </c>
      <c r="E342" s="142"/>
      <c r="F342" s="133"/>
    </row>
    <row r="343" spans="1:6" ht="18">
      <c r="A343" s="318" t="s">
        <v>391</v>
      </c>
      <c r="B343" s="318"/>
      <c r="C343" s="220">
        <v>1859569</v>
      </c>
      <c r="D343" s="221">
        <v>65.94</v>
      </c>
      <c r="E343" s="142"/>
      <c r="F343" s="133"/>
    </row>
    <row r="344" spans="1:6" ht="16.5" customHeight="1">
      <c r="A344" s="319" t="s">
        <v>392</v>
      </c>
      <c r="B344" s="319"/>
      <c r="C344" s="220">
        <v>134500</v>
      </c>
      <c r="D344" s="221">
        <v>4.77</v>
      </c>
      <c r="E344" s="142"/>
      <c r="F344" s="133"/>
    </row>
    <row r="345" spans="1:6" ht="16.5" customHeight="1">
      <c r="A345" s="319" t="s">
        <v>393</v>
      </c>
      <c r="B345" s="319"/>
      <c r="C345" s="220">
        <v>133962</v>
      </c>
      <c r="D345" s="221">
        <v>4.75</v>
      </c>
      <c r="E345" s="142"/>
      <c r="F345" s="133"/>
    </row>
    <row r="346" spans="1:6" ht="32.25" customHeight="1">
      <c r="A346" s="319" t="s">
        <v>394</v>
      </c>
      <c r="B346" s="319"/>
      <c r="C346" s="220">
        <v>99788</v>
      </c>
      <c r="D346" s="221">
        <v>3.54</v>
      </c>
      <c r="E346" s="142"/>
      <c r="F346" s="133"/>
    </row>
    <row r="347" spans="1:6" ht="16.5" customHeight="1">
      <c r="A347" s="319" t="s">
        <v>395</v>
      </c>
      <c r="B347" s="319"/>
      <c r="C347" s="220">
        <v>97891</v>
      </c>
      <c r="D347" s="221">
        <v>3.47</v>
      </c>
      <c r="E347" s="142"/>
      <c r="F347" s="133"/>
    </row>
    <row r="348" spans="1:6" ht="32.25" customHeight="1">
      <c r="A348" s="319" t="s">
        <v>396</v>
      </c>
      <c r="B348" s="319"/>
      <c r="C348" s="220">
        <v>76582</v>
      </c>
      <c r="D348" s="221">
        <v>2.72</v>
      </c>
      <c r="E348" s="142"/>
      <c r="F348" s="133"/>
    </row>
    <row r="349" spans="1:6" ht="16.5" customHeight="1">
      <c r="A349" s="319" t="s">
        <v>397</v>
      </c>
      <c r="B349" s="319"/>
      <c r="C349" s="220">
        <v>42809</v>
      </c>
      <c r="D349" s="221">
        <v>1.52</v>
      </c>
      <c r="E349" s="142"/>
      <c r="F349" s="133"/>
    </row>
    <row r="350" spans="1:6" ht="16.5" customHeight="1">
      <c r="A350" s="319" t="s">
        <v>398</v>
      </c>
      <c r="B350" s="319"/>
      <c r="C350" s="220">
        <v>40950</v>
      </c>
      <c r="D350" s="221">
        <v>1.45</v>
      </c>
      <c r="E350" s="142"/>
      <c r="F350" s="133"/>
    </row>
    <row r="351" spans="1:6" ht="16.5" customHeight="1">
      <c r="A351" s="319" t="s">
        <v>399</v>
      </c>
      <c r="B351" s="319"/>
      <c r="C351" s="220">
        <v>30301</v>
      </c>
      <c r="D351" s="221">
        <v>1.07</v>
      </c>
      <c r="E351" s="142"/>
      <c r="F351" s="133"/>
    </row>
    <row r="352" spans="1:6" ht="16.5" customHeight="1">
      <c r="A352" s="319" t="s">
        <v>400</v>
      </c>
      <c r="B352" s="319"/>
      <c r="C352" s="220">
        <v>25121</v>
      </c>
      <c r="D352" s="221">
        <v>0.89</v>
      </c>
      <c r="E352" s="142"/>
      <c r="F352" s="133"/>
    </row>
    <row r="353" spans="1:6" ht="17.25">
      <c r="A353" s="173"/>
      <c r="B353" s="173"/>
      <c r="C353" s="173"/>
      <c r="D353" s="173"/>
      <c r="E353" s="142"/>
      <c r="F353" s="133"/>
    </row>
    <row r="354" spans="1:6" ht="17.25">
      <c r="A354" s="173"/>
      <c r="B354" s="173"/>
      <c r="C354" s="173"/>
      <c r="D354" s="173"/>
      <c r="E354" s="142"/>
      <c r="F354" s="133"/>
    </row>
    <row r="355" spans="1:6" ht="17.25">
      <c r="A355" s="165"/>
      <c r="B355" s="165"/>
      <c r="C355" s="165"/>
      <c r="D355" s="165"/>
      <c r="E355" s="165"/>
      <c r="F355" s="133"/>
    </row>
    <row r="356" spans="1:7" ht="17.25">
      <c r="A356" s="314"/>
      <c r="B356" s="314"/>
      <c r="C356" s="314"/>
      <c r="D356" s="314"/>
      <c r="E356" s="314"/>
      <c r="F356" s="133"/>
      <c r="G356" s="154"/>
    </row>
    <row r="357" spans="1:7" ht="17.25">
      <c r="A357" s="314" t="s">
        <v>401</v>
      </c>
      <c r="B357" s="314"/>
      <c r="C357" s="314"/>
      <c r="D357" s="314"/>
      <c r="E357" s="314"/>
      <c r="F357" s="133"/>
      <c r="G357" s="154"/>
    </row>
    <row r="358" spans="1:6" ht="17.25">
      <c r="A358" s="311"/>
      <c r="B358" s="311"/>
      <c r="C358" s="311"/>
      <c r="D358" s="311"/>
      <c r="E358" s="311"/>
      <c r="F358" s="133"/>
    </row>
    <row r="359" spans="2:6" ht="17.25">
      <c r="B359" s="145" t="s">
        <v>243</v>
      </c>
      <c r="C359" s="145" t="s">
        <v>244</v>
      </c>
      <c r="F359" s="133"/>
    </row>
    <row r="360" spans="1:6" ht="17.25">
      <c r="A360" s="222" t="s">
        <v>402</v>
      </c>
      <c r="B360" s="223">
        <v>55817164.47</v>
      </c>
      <c r="C360" s="223">
        <v>74433794</v>
      </c>
      <c r="F360" s="133"/>
    </row>
    <row r="361" spans="1:6" ht="17.25">
      <c r="A361" s="224" t="s">
        <v>403</v>
      </c>
      <c r="B361" s="225">
        <v>190500121.52</v>
      </c>
      <c r="C361" s="225">
        <v>236020618</v>
      </c>
      <c r="D361" s="137"/>
      <c r="F361" s="133"/>
    </row>
    <row r="362" spans="2:6" ht="17.25">
      <c r="B362" s="158">
        <f>SUM(B360:B361)</f>
        <v>246317285.99</v>
      </c>
      <c r="C362" s="158">
        <f>SUM(C360:C361)</f>
        <v>310454412</v>
      </c>
      <c r="D362" s="154"/>
      <c r="F362" s="133"/>
    </row>
    <row r="363" spans="1:6" ht="17.25">
      <c r="A363" s="314"/>
      <c r="B363" s="314"/>
      <c r="C363" s="314"/>
      <c r="D363" s="314"/>
      <c r="E363" s="314"/>
      <c r="F363" s="133"/>
    </row>
    <row r="364" ht="17.25">
      <c r="A364" s="133"/>
    </row>
    <row r="365" ht="17.25">
      <c r="A365" s="142" t="s">
        <v>404</v>
      </c>
    </row>
    <row r="366" ht="17.25">
      <c r="A366" s="133"/>
    </row>
    <row r="367" spans="2:6" ht="17.25">
      <c r="B367" s="145" t="s">
        <v>96</v>
      </c>
      <c r="C367" s="145" t="s">
        <v>253</v>
      </c>
      <c r="F367" s="154"/>
    </row>
    <row r="368" spans="1:6" ht="17.25">
      <c r="A368" s="222" t="s">
        <v>402</v>
      </c>
      <c r="B368" s="156">
        <v>0</v>
      </c>
      <c r="C368" s="156">
        <v>1815000</v>
      </c>
      <c r="F368" s="154"/>
    </row>
    <row r="369" spans="1:3" ht="17.25">
      <c r="A369" s="224" t="s">
        <v>403</v>
      </c>
      <c r="B369" s="156">
        <v>276777365.93</v>
      </c>
      <c r="C369" s="156">
        <v>202695195</v>
      </c>
    </row>
    <row r="370" spans="1:3" ht="37.5" customHeight="1">
      <c r="A370" s="135" t="s">
        <v>405</v>
      </c>
      <c r="B370" s="156">
        <v>70289602.16</v>
      </c>
      <c r="C370" s="156">
        <v>24860273</v>
      </c>
    </row>
    <row r="371" spans="1:11" ht="17.25">
      <c r="A371" s="222" t="s">
        <v>406</v>
      </c>
      <c r="B371" s="226">
        <v>254354375.16</v>
      </c>
      <c r="C371" s="226">
        <v>252893125</v>
      </c>
      <c r="K371" s="154"/>
    </row>
    <row r="372" spans="1:3" ht="17.25">
      <c r="A372" s="222" t="s">
        <v>407</v>
      </c>
      <c r="B372" s="226">
        <v>3298365.59</v>
      </c>
      <c r="C372" s="226">
        <v>141466</v>
      </c>
    </row>
    <row r="373" spans="1:3" ht="17.25">
      <c r="A373" s="130" t="s">
        <v>408</v>
      </c>
      <c r="B373" s="156">
        <f>129606074.4+2872531.35</f>
        <v>132478605.75</v>
      </c>
      <c r="C373" s="156">
        <f>147851802-141466</f>
        <v>147710336</v>
      </c>
    </row>
    <row r="374" spans="1:3" ht="17.25">
      <c r="A374" s="130" t="s">
        <v>409</v>
      </c>
      <c r="B374" s="157">
        <v>9018334.69</v>
      </c>
      <c r="C374" s="157">
        <v>6288453</v>
      </c>
    </row>
    <row r="375" spans="2:5" ht="17.25">
      <c r="B375" s="158">
        <f>SUM(B368:B374)</f>
        <v>746216649.2800001</v>
      </c>
      <c r="C375" s="158">
        <f>SUM(C368:C374)</f>
        <v>636403848</v>
      </c>
      <c r="E375" s="154"/>
    </row>
    <row r="376" spans="1:3" ht="17.25">
      <c r="A376" s="133"/>
      <c r="B376" s="161"/>
      <c r="C376" s="161"/>
    </row>
    <row r="377" ht="17.25">
      <c r="A377" s="133"/>
    </row>
    <row r="378" spans="1:10" ht="17.25">
      <c r="A378" s="314" t="s">
        <v>410</v>
      </c>
      <c r="B378" s="314"/>
      <c r="C378" s="314"/>
      <c r="D378" s="314"/>
      <c r="E378" s="314"/>
      <c r="F378" s="137"/>
      <c r="G378" s="137"/>
      <c r="H378" s="137"/>
      <c r="I378" s="137"/>
      <c r="J378" s="137"/>
    </row>
    <row r="379" spans="1:10" ht="17.25">
      <c r="A379" s="217"/>
      <c r="B379" s="137"/>
      <c r="C379" s="137"/>
      <c r="D379" s="137"/>
      <c r="E379" s="137"/>
      <c r="F379" s="137"/>
      <c r="G379" s="137"/>
      <c r="H379" s="137"/>
      <c r="I379" s="137"/>
      <c r="J379" s="137"/>
    </row>
    <row r="380" spans="1:10" ht="54.75" customHeight="1">
      <c r="A380" s="305" t="s">
        <v>411</v>
      </c>
      <c r="B380" s="305"/>
      <c r="C380" s="305"/>
      <c r="D380" s="305"/>
      <c r="E380" s="305"/>
      <c r="F380" s="305"/>
      <c r="G380" s="305"/>
      <c r="H380" s="305"/>
      <c r="I380" s="305"/>
      <c r="J380" s="305"/>
    </row>
    <row r="381" ht="17.25">
      <c r="A381" s="133"/>
    </row>
    <row r="382" spans="1:3" ht="17.25">
      <c r="A382" s="133"/>
      <c r="B382" s="145" t="s">
        <v>243</v>
      </c>
      <c r="C382" s="145" t="s">
        <v>244</v>
      </c>
    </row>
    <row r="383" spans="1:3" ht="17.25">
      <c r="A383" s="130" t="s">
        <v>412</v>
      </c>
      <c r="B383" s="156">
        <v>250000000</v>
      </c>
      <c r="C383" s="156">
        <v>250000000</v>
      </c>
    </row>
    <row r="384" spans="1:3" ht="17.25">
      <c r="A384" s="130" t="s">
        <v>374</v>
      </c>
      <c r="B384" s="156">
        <v>-5114374.84</v>
      </c>
      <c r="C384" s="156">
        <v>-6575625</v>
      </c>
    </row>
    <row r="385" spans="1:3" ht="17.25">
      <c r="A385" s="130" t="s">
        <v>413</v>
      </c>
      <c r="B385" s="157">
        <v>9468750</v>
      </c>
      <c r="C385" s="157">
        <v>9468750</v>
      </c>
    </row>
    <row r="386" spans="1:3" ht="17.25">
      <c r="A386" s="132"/>
      <c r="B386" s="170">
        <f>SUM(B383:B385)</f>
        <v>254354375.16</v>
      </c>
      <c r="C386" s="170">
        <f>SUM(C383:C385)</f>
        <v>252893125</v>
      </c>
    </row>
    <row r="387" spans="1:3" ht="17.25">
      <c r="A387" s="132"/>
      <c r="B387" s="154"/>
      <c r="C387" s="154"/>
    </row>
    <row r="388" ht="17.25">
      <c r="A388" s="132"/>
    </row>
    <row r="389" ht="17.25">
      <c r="A389" s="142" t="s">
        <v>414</v>
      </c>
    </row>
    <row r="390" spans="1:3" ht="17.25">
      <c r="A390" s="153"/>
      <c r="B390" s="145" t="s">
        <v>243</v>
      </c>
      <c r="C390" s="145" t="s">
        <v>244</v>
      </c>
    </row>
    <row r="391" spans="1:3" ht="34.5">
      <c r="A391" s="195" t="s">
        <v>415</v>
      </c>
      <c r="B391" s="227">
        <f>119741114.52+2872531.35</f>
        <v>122613645.86999999</v>
      </c>
      <c r="C391" s="227">
        <v>127373819</v>
      </c>
    </row>
    <row r="392" spans="1:3" ht="17.25">
      <c r="A392" s="195" t="s">
        <v>416</v>
      </c>
      <c r="B392" s="227">
        <v>7791972.97</v>
      </c>
      <c r="C392" s="227">
        <v>4278037</v>
      </c>
    </row>
    <row r="393" spans="1:3" ht="17.25">
      <c r="A393" s="195" t="s">
        <v>417</v>
      </c>
      <c r="B393" s="228">
        <v>2072986.91</v>
      </c>
      <c r="C393" s="228">
        <v>16199946</v>
      </c>
    </row>
    <row r="394" spans="1:3" ht="17.25">
      <c r="A394" s="150"/>
      <c r="B394" s="151">
        <f>SUM(B391:B393)</f>
        <v>132478605.74999999</v>
      </c>
      <c r="C394" s="151">
        <f>SUM(C391:C393)</f>
        <v>147851802</v>
      </c>
    </row>
    <row r="395" ht="17.25">
      <c r="A395" s="132"/>
    </row>
    <row r="396" ht="17.25">
      <c r="A396" s="132"/>
    </row>
    <row r="397" ht="17.25">
      <c r="A397" s="142"/>
    </row>
    <row r="398" ht="17.25">
      <c r="A398" s="142" t="s">
        <v>418</v>
      </c>
    </row>
    <row r="399" spans="1:3" ht="17.25">
      <c r="A399" s="153"/>
      <c r="B399" s="145" t="s">
        <v>243</v>
      </c>
      <c r="C399" s="145" t="s">
        <v>244</v>
      </c>
    </row>
    <row r="400" spans="1:3" ht="17.25">
      <c r="A400" s="229" t="s">
        <v>419</v>
      </c>
      <c r="B400" s="227">
        <v>1592063.98</v>
      </c>
      <c r="C400" s="227">
        <v>1649859</v>
      </c>
    </row>
    <row r="401" spans="1:3" ht="34.5">
      <c r="A401" s="230" t="s">
        <v>420</v>
      </c>
      <c r="B401" s="227">
        <v>5369316.71</v>
      </c>
      <c r="C401" s="227">
        <v>2508553</v>
      </c>
    </row>
    <row r="402" spans="1:3" ht="17.25">
      <c r="A402" s="229" t="s">
        <v>421</v>
      </c>
      <c r="B402" s="225">
        <v>2056954</v>
      </c>
      <c r="C402" s="228">
        <v>2130041</v>
      </c>
    </row>
    <row r="403" spans="1:8" ht="17.25">
      <c r="A403" s="150"/>
      <c r="B403" s="151">
        <f>SUM(B400:B402)</f>
        <v>9018334.69</v>
      </c>
      <c r="C403" s="151">
        <f>SUM(C400:C402)</f>
        <v>6288453</v>
      </c>
      <c r="G403" s="154"/>
      <c r="H403" s="154"/>
    </row>
    <row r="404" ht="17.25">
      <c r="A404" s="132"/>
    </row>
    <row r="405" ht="17.25">
      <c r="A405" s="142"/>
    </row>
    <row r="406" ht="17.25">
      <c r="A406" s="142"/>
    </row>
    <row r="407" ht="17.25">
      <c r="A407" s="142"/>
    </row>
    <row r="408" ht="17.25">
      <c r="A408" s="142" t="s">
        <v>422</v>
      </c>
    </row>
    <row r="409" spans="2:3" ht="17.25">
      <c r="B409" s="194" t="s">
        <v>243</v>
      </c>
      <c r="C409" s="194" t="s">
        <v>244</v>
      </c>
    </row>
    <row r="410" spans="1:3" ht="51.75">
      <c r="A410" s="224" t="s">
        <v>423</v>
      </c>
      <c r="B410" s="223">
        <v>11248645.02</v>
      </c>
      <c r="C410" s="223">
        <v>6174465.39</v>
      </c>
    </row>
    <row r="411" spans="1:3" ht="51.75">
      <c r="A411" s="224" t="s">
        <v>424</v>
      </c>
      <c r="B411" s="223">
        <v>2289732.29</v>
      </c>
      <c r="C411" s="223">
        <v>2144418</v>
      </c>
    </row>
    <row r="412" spans="1:3" ht="34.5">
      <c r="A412" s="224" t="s">
        <v>425</v>
      </c>
      <c r="B412" s="223">
        <v>853710.73</v>
      </c>
      <c r="C412" s="223">
        <v>702121.89</v>
      </c>
    </row>
    <row r="413" spans="1:3" ht="17.25">
      <c r="A413" s="224"/>
      <c r="B413" s="225"/>
      <c r="C413" s="225"/>
    </row>
    <row r="414" spans="2:3" ht="17.25">
      <c r="B414" s="158">
        <f>SUM(B410:B413)</f>
        <v>14392088.04</v>
      </c>
      <c r="C414" s="158">
        <f>SUM(C410:C413)</f>
        <v>9021005.28</v>
      </c>
    </row>
    <row r="415" ht="17.25">
      <c r="A415" s="142"/>
    </row>
    <row r="416" ht="17.25">
      <c r="A416" s="132"/>
    </row>
    <row r="417" spans="1:10" ht="17.25">
      <c r="A417" s="162"/>
      <c r="B417" s="137"/>
      <c r="C417" s="137"/>
      <c r="D417" s="137"/>
      <c r="E417" s="137"/>
      <c r="F417" s="137"/>
      <c r="G417" s="137"/>
      <c r="H417" s="137"/>
      <c r="I417" s="137"/>
      <c r="J417" s="137"/>
    </row>
    <row r="418" spans="1:10" ht="17.25">
      <c r="A418" s="142" t="s">
        <v>426</v>
      </c>
      <c r="B418" s="137"/>
      <c r="C418" s="137"/>
      <c r="D418" s="137"/>
      <c r="E418" s="137"/>
      <c r="F418" s="137"/>
      <c r="G418" s="137"/>
      <c r="H418" s="137"/>
      <c r="I418" s="137"/>
      <c r="J418" s="137"/>
    </row>
    <row r="419" spans="1:10" ht="17.25">
      <c r="A419" s="140"/>
      <c r="B419" s="137"/>
      <c r="C419" s="137"/>
      <c r="D419" s="137"/>
      <c r="E419" s="137"/>
      <c r="F419" s="137"/>
      <c r="G419" s="137"/>
      <c r="H419" s="137"/>
      <c r="I419" s="137"/>
      <c r="J419" s="137"/>
    </row>
    <row r="420" spans="1:10" ht="17.25">
      <c r="A420" s="140"/>
      <c r="B420" s="137"/>
      <c r="C420" s="137"/>
      <c r="D420" s="137"/>
      <c r="E420" s="137"/>
      <c r="F420" s="137"/>
      <c r="G420" s="137"/>
      <c r="H420" s="137"/>
      <c r="I420" s="137"/>
      <c r="J420" s="137"/>
    </row>
    <row r="421" spans="1:10" ht="15.75" customHeight="1">
      <c r="A421" s="304" t="s">
        <v>427</v>
      </c>
      <c r="B421" s="304"/>
      <c r="C421" s="304"/>
      <c r="D421" s="304"/>
      <c r="E421" s="304"/>
      <c r="F421" s="304"/>
      <c r="G421" s="304"/>
      <c r="H421" s="304"/>
      <c r="I421" s="304"/>
      <c r="J421" s="304"/>
    </row>
    <row r="422" spans="1:10" ht="17.25">
      <c r="A422" s="136"/>
      <c r="B422" s="137"/>
      <c r="C422" s="137"/>
      <c r="D422" s="137"/>
      <c r="E422" s="137"/>
      <c r="F422" s="137"/>
      <c r="G422" s="137"/>
      <c r="H422" s="137"/>
      <c r="I422" s="137"/>
      <c r="J422" s="137"/>
    </row>
    <row r="423" spans="1:10" ht="55.5" customHeight="1">
      <c r="A423" s="305" t="s">
        <v>428</v>
      </c>
      <c r="B423" s="305"/>
      <c r="C423" s="305"/>
      <c r="D423" s="305"/>
      <c r="E423" s="305"/>
      <c r="F423" s="305"/>
      <c r="G423" s="305"/>
      <c r="H423" s="305"/>
      <c r="I423" s="305"/>
      <c r="J423" s="305"/>
    </row>
    <row r="424" spans="1:10" ht="17.25">
      <c r="A424" s="136"/>
      <c r="B424" s="137"/>
      <c r="C424" s="137"/>
      <c r="D424" s="137"/>
      <c r="E424" s="137"/>
      <c r="F424" s="137"/>
      <c r="G424" s="137"/>
      <c r="H424" s="137"/>
      <c r="I424" s="137"/>
      <c r="J424" s="137"/>
    </row>
    <row r="425" spans="1:10" ht="15.75" customHeight="1">
      <c r="A425" s="320" t="s">
        <v>429</v>
      </c>
      <c r="B425" s="320"/>
      <c r="C425" s="320"/>
      <c r="D425" s="320"/>
      <c r="E425" s="320"/>
      <c r="F425" s="320"/>
      <c r="G425" s="320"/>
      <c r="H425" s="320"/>
      <c r="I425" s="320"/>
      <c r="J425" s="320"/>
    </row>
    <row r="426" ht="17.25">
      <c r="A426" s="138"/>
    </row>
    <row r="427" spans="1:5" ht="17.25">
      <c r="A427" s="146"/>
      <c r="B427" s="321" t="s">
        <v>430</v>
      </c>
      <c r="C427" s="321"/>
      <c r="D427" s="322" t="s">
        <v>431</v>
      </c>
      <c r="E427" s="322"/>
    </row>
    <row r="428" spans="1:5" ht="17.25">
      <c r="A428" s="146"/>
      <c r="B428" s="194" t="s">
        <v>243</v>
      </c>
      <c r="C428" s="194" t="s">
        <v>244</v>
      </c>
      <c r="D428" s="194" t="s">
        <v>243</v>
      </c>
      <c r="E428" s="194" t="s">
        <v>244</v>
      </c>
    </row>
    <row r="429" spans="1:5" ht="17.25">
      <c r="A429" s="146"/>
      <c r="B429" s="231" t="s">
        <v>432</v>
      </c>
      <c r="C429" s="231" t="s">
        <v>432</v>
      </c>
      <c r="D429" s="231"/>
      <c r="E429" s="231" t="s">
        <v>432</v>
      </c>
    </row>
    <row r="430" spans="1:5" ht="17.25">
      <c r="A430" s="146"/>
      <c r="B430" s="194"/>
      <c r="C430" s="194"/>
      <c r="D430" s="194"/>
      <c r="E430" s="194"/>
    </row>
    <row r="431" spans="1:5" ht="17.25">
      <c r="A431" s="210" t="s">
        <v>433</v>
      </c>
      <c r="B431" s="156">
        <v>184801</v>
      </c>
      <c r="C431" s="156">
        <v>165500</v>
      </c>
      <c r="D431" s="156">
        <v>-17071</v>
      </c>
      <c r="E431" s="156">
        <v>-19683</v>
      </c>
    </row>
    <row r="432" spans="1:5" ht="17.25">
      <c r="A432" s="210" t="s">
        <v>434</v>
      </c>
      <c r="B432" s="156">
        <v>3769</v>
      </c>
      <c r="C432" s="156">
        <v>2980</v>
      </c>
      <c r="D432" s="161">
        <v>-127</v>
      </c>
      <c r="E432" s="161">
        <v>-17</v>
      </c>
    </row>
    <row r="433" spans="1:5" ht="17.25">
      <c r="A433" s="210" t="s">
        <v>435</v>
      </c>
      <c r="B433" s="161"/>
      <c r="D433" s="156"/>
      <c r="E433" s="161">
        <v>-2259</v>
      </c>
    </row>
    <row r="434" spans="1:5" ht="17.25">
      <c r="A434" s="210" t="s">
        <v>436</v>
      </c>
      <c r="B434" s="211"/>
      <c r="C434" s="174"/>
      <c r="D434" s="174"/>
      <c r="E434" s="174"/>
    </row>
    <row r="435" spans="1:5" ht="17.25">
      <c r="A435" s="153"/>
      <c r="B435" s="158">
        <v>188570</v>
      </c>
      <c r="C435" s="158">
        <v>168480</v>
      </c>
      <c r="D435" s="158">
        <v>-17198</v>
      </c>
      <c r="E435" s="158">
        <v>-21959</v>
      </c>
    </row>
    <row r="436" ht="17.25">
      <c r="A436" s="159"/>
    </row>
    <row r="437" ht="17.25">
      <c r="A437" s="159"/>
    </row>
    <row r="438" ht="17.25">
      <c r="A438" s="159"/>
    </row>
    <row r="439" spans="1:10" ht="15.75" customHeight="1">
      <c r="A439" s="323" t="s">
        <v>437</v>
      </c>
      <c r="B439" s="323"/>
      <c r="C439" s="323"/>
      <c r="D439" s="323"/>
      <c r="E439" s="323"/>
      <c r="F439" s="323"/>
      <c r="G439" s="323"/>
      <c r="H439" s="323"/>
      <c r="I439" s="323"/>
      <c r="J439" s="323"/>
    </row>
    <row r="440" spans="1:10" ht="17.25">
      <c r="A440" s="232"/>
      <c r="B440" s="233"/>
      <c r="C440" s="233"/>
      <c r="D440" s="233"/>
      <c r="E440" s="233"/>
      <c r="F440" s="233"/>
      <c r="G440" s="233"/>
      <c r="H440" s="233"/>
      <c r="I440" s="234"/>
      <c r="J440" s="234"/>
    </row>
    <row r="441" spans="1:10" ht="15.75" customHeight="1">
      <c r="A441" s="324" t="s">
        <v>438</v>
      </c>
      <c r="B441" s="324"/>
      <c r="C441" s="324"/>
      <c r="D441" s="324"/>
      <c r="E441" s="324"/>
      <c r="F441" s="324"/>
      <c r="G441" s="324"/>
      <c r="H441" s="324"/>
      <c r="I441" s="324"/>
      <c r="J441" s="324"/>
    </row>
    <row r="442" spans="1:10" ht="21.75" customHeight="1">
      <c r="A442" s="325" t="s">
        <v>439</v>
      </c>
      <c r="B442" s="325"/>
      <c r="C442" s="325"/>
      <c r="D442" s="325"/>
      <c r="E442" s="325"/>
      <c r="F442" s="325"/>
      <c r="G442" s="325"/>
      <c r="H442" s="325"/>
      <c r="I442" s="325"/>
      <c r="J442" s="325"/>
    </row>
    <row r="443" spans="1:10" ht="88.5" customHeight="1">
      <c r="A443" s="305" t="s">
        <v>440</v>
      </c>
      <c r="B443" s="305"/>
      <c r="C443" s="305"/>
      <c r="D443" s="305"/>
      <c r="E443" s="305"/>
      <c r="F443" s="305"/>
      <c r="G443" s="305"/>
      <c r="H443" s="305"/>
      <c r="I443" s="305"/>
      <c r="J443" s="305"/>
    </row>
    <row r="444" ht="17.25">
      <c r="A444" s="138"/>
    </row>
    <row r="445" spans="1:5" ht="17.25">
      <c r="A445" s="153"/>
      <c r="B445" s="322" t="s">
        <v>430</v>
      </c>
      <c r="C445" s="322"/>
      <c r="D445" s="322" t="s">
        <v>431</v>
      </c>
      <c r="E445" s="322"/>
    </row>
    <row r="446" spans="1:5" ht="17.25">
      <c r="A446" s="153"/>
      <c r="B446" s="194" t="s">
        <v>243</v>
      </c>
      <c r="C446" s="194" t="s">
        <v>441</v>
      </c>
      <c r="D446" s="194" t="s">
        <v>243</v>
      </c>
      <c r="E446" s="194" t="s">
        <v>244</v>
      </c>
    </row>
    <row r="447" spans="1:5" ht="17.25">
      <c r="A447" s="153"/>
      <c r="B447" s="231" t="s">
        <v>432</v>
      </c>
      <c r="C447" s="231" t="s">
        <v>432</v>
      </c>
      <c r="D447" s="231" t="s">
        <v>432</v>
      </c>
      <c r="E447" s="231" t="s">
        <v>432</v>
      </c>
    </row>
    <row r="448" spans="1:5" ht="17.25">
      <c r="A448" s="153"/>
      <c r="B448" s="210"/>
      <c r="C448" s="210"/>
      <c r="D448" s="210"/>
      <c r="E448" s="210"/>
    </row>
    <row r="449" spans="1:5" ht="17.25">
      <c r="A449" s="210" t="s">
        <v>433</v>
      </c>
      <c r="B449" s="148">
        <v>18480</v>
      </c>
      <c r="C449" s="148">
        <v>16550</v>
      </c>
      <c r="D449" s="148">
        <v>-1707</v>
      </c>
      <c r="E449" s="148">
        <v>-1968</v>
      </c>
    </row>
    <row r="450" spans="1:5" ht="17.25">
      <c r="A450" s="210" t="s">
        <v>434</v>
      </c>
      <c r="B450" s="210">
        <v>377</v>
      </c>
      <c r="C450" s="210">
        <v>298</v>
      </c>
      <c r="D450" s="210">
        <v>-13</v>
      </c>
      <c r="E450" s="210">
        <v>-2</v>
      </c>
    </row>
    <row r="451" spans="1:5" ht="17.25">
      <c r="A451" s="210" t="s">
        <v>435</v>
      </c>
      <c r="B451" s="210"/>
      <c r="C451" s="210"/>
      <c r="D451" s="210"/>
      <c r="E451" s="210">
        <v>-226</v>
      </c>
    </row>
    <row r="452" spans="1:5" ht="17.25">
      <c r="A452" s="210" t="s">
        <v>436</v>
      </c>
      <c r="B452" s="210"/>
      <c r="C452" s="210"/>
      <c r="D452" s="148"/>
      <c r="E452" s="210"/>
    </row>
    <row r="453" spans="1:5" ht="17.25">
      <c r="A453" s="153"/>
      <c r="B453" s="209">
        <v>18857</v>
      </c>
      <c r="C453" s="209">
        <v>16848</v>
      </c>
      <c r="D453" s="209">
        <v>-1720</v>
      </c>
      <c r="E453" s="209">
        <v>-2196</v>
      </c>
    </row>
    <row r="454" spans="1:5" ht="17.25">
      <c r="A454" s="153"/>
      <c r="B454" s="208"/>
      <c r="C454" s="208"/>
      <c r="D454" s="208"/>
      <c r="E454" s="208"/>
    </row>
    <row r="455" spans="1:10" ht="38.25" customHeight="1">
      <c r="A455" s="305" t="s">
        <v>442</v>
      </c>
      <c r="B455" s="305"/>
      <c r="C455" s="305"/>
      <c r="D455" s="305"/>
      <c r="E455" s="305"/>
      <c r="F455" s="305"/>
      <c r="G455" s="305"/>
      <c r="H455" s="305"/>
      <c r="I455" s="305"/>
      <c r="J455" s="305"/>
    </row>
    <row r="456" spans="1:10" ht="38.25" customHeight="1">
      <c r="A456" s="139"/>
      <c r="B456" s="139"/>
      <c r="C456" s="139"/>
      <c r="D456" s="139"/>
      <c r="E456" s="139"/>
      <c r="F456" s="139"/>
      <c r="G456" s="139"/>
      <c r="H456" s="139"/>
      <c r="I456" s="139"/>
      <c r="J456" s="139"/>
    </row>
    <row r="457" ht="17.25">
      <c r="A457" s="138"/>
    </row>
    <row r="458" spans="1:10" ht="15.75" customHeight="1">
      <c r="A458" s="304" t="s">
        <v>443</v>
      </c>
      <c r="B458" s="304"/>
      <c r="C458" s="304"/>
      <c r="D458" s="304"/>
      <c r="E458" s="304"/>
      <c r="F458" s="304"/>
      <c r="G458" s="304"/>
      <c r="H458" s="304"/>
      <c r="I458" s="304"/>
      <c r="J458" s="304"/>
    </row>
    <row r="459" spans="1:10" ht="36" customHeight="1">
      <c r="A459" s="305" t="s">
        <v>444</v>
      </c>
      <c r="B459" s="305"/>
      <c r="C459" s="305"/>
      <c r="D459" s="305"/>
      <c r="E459" s="305"/>
      <c r="F459" s="305"/>
      <c r="G459" s="305"/>
      <c r="H459" s="305"/>
      <c r="I459" s="305"/>
      <c r="J459" s="305"/>
    </row>
    <row r="460" spans="1:10" ht="17.25">
      <c r="A460" s="140"/>
      <c r="B460" s="137"/>
      <c r="C460" s="137"/>
      <c r="D460" s="137"/>
      <c r="E460" s="137"/>
      <c r="F460" s="137"/>
      <c r="G460" s="137"/>
      <c r="H460" s="137"/>
      <c r="I460" s="137"/>
      <c r="J460" s="137"/>
    </row>
    <row r="461" spans="1:10" ht="18">
      <c r="A461" s="235"/>
      <c r="B461" s="137"/>
      <c r="C461" s="137"/>
      <c r="D461" s="137"/>
      <c r="E461" s="137"/>
      <c r="F461" s="137"/>
      <c r="G461" s="137"/>
      <c r="H461" s="137"/>
      <c r="I461" s="137"/>
      <c r="J461" s="137"/>
    </row>
    <row r="462" spans="1:10" ht="17.25">
      <c r="A462" s="140"/>
      <c r="B462" s="137"/>
      <c r="C462" s="137"/>
      <c r="D462" s="137"/>
      <c r="E462" s="137"/>
      <c r="F462" s="137"/>
      <c r="G462" s="137"/>
      <c r="H462" s="137"/>
      <c r="I462" s="137"/>
      <c r="J462" s="137"/>
    </row>
    <row r="463" spans="1:10" ht="15.75" customHeight="1">
      <c r="A463" s="304" t="s">
        <v>445</v>
      </c>
      <c r="B463" s="304"/>
      <c r="C463" s="304"/>
      <c r="D463" s="304"/>
      <c r="E463" s="304"/>
      <c r="F463" s="304"/>
      <c r="G463" s="304"/>
      <c r="H463" s="304"/>
      <c r="I463" s="304"/>
      <c r="J463" s="304"/>
    </row>
    <row r="464" spans="1:10" ht="17.25">
      <c r="A464" s="136"/>
      <c r="B464" s="137"/>
      <c r="C464" s="137"/>
      <c r="D464" s="137"/>
      <c r="E464" s="137"/>
      <c r="F464" s="137"/>
      <c r="G464" s="137"/>
      <c r="H464" s="137"/>
      <c r="I464" s="137"/>
      <c r="J464" s="137"/>
    </row>
    <row r="465" spans="1:10" ht="55.5" customHeight="1">
      <c r="A465" s="305" t="s">
        <v>446</v>
      </c>
      <c r="B465" s="305"/>
      <c r="C465" s="305"/>
      <c r="D465" s="305"/>
      <c r="E465" s="305"/>
      <c r="F465" s="305"/>
      <c r="G465" s="305"/>
      <c r="H465" s="305"/>
      <c r="I465" s="305"/>
      <c r="J465" s="305"/>
    </row>
    <row r="466" spans="1:10" ht="39" customHeight="1">
      <c r="A466" s="305" t="s">
        <v>447</v>
      </c>
      <c r="B466" s="305"/>
      <c r="C466" s="305"/>
      <c r="D466" s="305"/>
      <c r="E466" s="305"/>
      <c r="F466" s="305"/>
      <c r="G466" s="305"/>
      <c r="H466" s="305"/>
      <c r="I466" s="305"/>
      <c r="J466" s="305"/>
    </row>
    <row r="467" spans="1:10" ht="15.75" customHeight="1">
      <c r="A467" s="305" t="s">
        <v>448</v>
      </c>
      <c r="B467" s="305"/>
      <c r="C467" s="305"/>
      <c r="D467" s="305"/>
      <c r="E467" s="305"/>
      <c r="F467" s="305"/>
      <c r="G467" s="305"/>
      <c r="H467" s="305"/>
      <c r="I467" s="305"/>
      <c r="J467" s="305"/>
    </row>
    <row r="468" spans="1:10" ht="15.75" customHeight="1">
      <c r="A468" s="305" t="s">
        <v>449</v>
      </c>
      <c r="B468" s="305"/>
      <c r="C468" s="305"/>
      <c r="D468" s="305"/>
      <c r="E468" s="305"/>
      <c r="F468" s="305"/>
      <c r="G468" s="305"/>
      <c r="H468" s="305"/>
      <c r="I468" s="305"/>
      <c r="J468" s="305"/>
    </row>
    <row r="469" spans="1:10" ht="17.25">
      <c r="A469" s="215"/>
      <c r="B469" s="215"/>
      <c r="C469" s="215"/>
      <c r="D469" s="215"/>
      <c r="E469" s="215"/>
      <c r="F469" s="215"/>
      <c r="G469" s="215"/>
      <c r="H469" s="215"/>
      <c r="I469" s="215"/>
      <c r="J469" s="215"/>
    </row>
    <row r="470" spans="1:10" ht="17.25">
      <c r="A470" s="140"/>
      <c r="B470" s="137"/>
      <c r="C470" s="137"/>
      <c r="D470" s="137"/>
      <c r="E470" s="137"/>
      <c r="F470" s="137"/>
      <c r="G470" s="137"/>
      <c r="H470" s="137"/>
      <c r="I470" s="137"/>
      <c r="J470" s="137"/>
    </row>
    <row r="471" spans="1:10" ht="22.5" customHeight="1">
      <c r="A471" s="304" t="s">
        <v>450</v>
      </c>
      <c r="B471" s="304"/>
      <c r="C471" s="304"/>
      <c r="D471" s="304"/>
      <c r="E471" s="304"/>
      <c r="F471" s="304"/>
      <c r="G471" s="304"/>
      <c r="H471" s="304"/>
      <c r="I471" s="304"/>
      <c r="J471" s="304"/>
    </row>
    <row r="472" spans="1:10" ht="17.25">
      <c r="A472" s="136"/>
      <c r="B472" s="137"/>
      <c r="C472" s="137"/>
      <c r="D472" s="137"/>
      <c r="E472" s="137"/>
      <c r="F472" s="137"/>
      <c r="G472" s="137"/>
      <c r="H472" s="137"/>
      <c r="I472" s="137"/>
      <c r="J472" s="137"/>
    </row>
    <row r="473" spans="1:10" ht="58.5" customHeight="1">
      <c r="A473" s="305" t="s">
        <v>451</v>
      </c>
      <c r="B473" s="305"/>
      <c r="C473" s="305"/>
      <c r="D473" s="305"/>
      <c r="E473" s="305"/>
      <c r="F473" s="305"/>
      <c r="G473" s="305"/>
      <c r="H473" s="305"/>
      <c r="I473" s="305"/>
      <c r="J473" s="305"/>
    </row>
    <row r="474" spans="1:10" ht="17.25">
      <c r="A474" s="136"/>
      <c r="B474" s="137"/>
      <c r="C474" s="137"/>
      <c r="D474" s="137"/>
      <c r="E474" s="137"/>
      <c r="F474" s="137"/>
      <c r="G474" s="137"/>
      <c r="H474" s="137"/>
      <c r="I474" s="137"/>
      <c r="J474" s="137"/>
    </row>
    <row r="475" spans="1:10" ht="15.75" customHeight="1">
      <c r="A475" s="324" t="s">
        <v>452</v>
      </c>
      <c r="B475" s="324"/>
      <c r="C475" s="324"/>
      <c r="D475" s="324"/>
      <c r="E475" s="324"/>
      <c r="F475" s="324"/>
      <c r="G475" s="324"/>
      <c r="H475" s="324"/>
      <c r="I475" s="324"/>
      <c r="J475" s="324"/>
    </row>
    <row r="476" spans="1:10" ht="15.75" customHeight="1">
      <c r="A476" s="305" t="s">
        <v>453</v>
      </c>
      <c r="B476" s="305"/>
      <c r="C476" s="305"/>
      <c r="D476" s="305"/>
      <c r="E476" s="305"/>
      <c r="F476" s="305"/>
      <c r="G476" s="305"/>
      <c r="H476" s="305"/>
      <c r="I476" s="305"/>
      <c r="J476" s="305"/>
    </row>
    <row r="477" spans="1:10" ht="33.75" customHeight="1">
      <c r="A477" s="305" t="s">
        <v>454</v>
      </c>
      <c r="B477" s="305"/>
      <c r="C477" s="305"/>
      <c r="D477" s="305"/>
      <c r="E477" s="305"/>
      <c r="F477" s="305"/>
      <c r="G477" s="305"/>
      <c r="H477" s="305"/>
      <c r="I477" s="305"/>
      <c r="J477" s="305"/>
    </row>
    <row r="478" spans="1:10" ht="17.25">
      <c r="A478" s="136"/>
      <c r="B478" s="137"/>
      <c r="C478" s="137"/>
      <c r="D478" s="137"/>
      <c r="E478" s="137"/>
      <c r="F478" s="137"/>
      <c r="G478" s="137"/>
      <c r="H478" s="137"/>
      <c r="I478" s="137"/>
      <c r="J478" s="137"/>
    </row>
    <row r="479" ht="17.25">
      <c r="A479" s="132"/>
    </row>
    <row r="480" spans="1:6" ht="33">
      <c r="A480" s="130" t="s">
        <v>455</v>
      </c>
      <c r="B480" s="236" t="s">
        <v>456</v>
      </c>
      <c r="C480" s="236" t="s">
        <v>457</v>
      </c>
      <c r="D480" s="236" t="s">
        <v>458</v>
      </c>
      <c r="E480" s="236" t="s">
        <v>459</v>
      </c>
      <c r="F480" s="137"/>
    </row>
    <row r="481" spans="2:6" ht="17.25">
      <c r="B481" s="161"/>
      <c r="F481" s="137"/>
    </row>
    <row r="482" spans="1:6" ht="17.25">
      <c r="A482" s="142" t="s">
        <v>243</v>
      </c>
      <c r="B482" s="161"/>
      <c r="F482" s="137"/>
    </row>
    <row r="483" spans="1:6" ht="17.25">
      <c r="A483" s="130" t="s">
        <v>460</v>
      </c>
      <c r="B483" s="156">
        <v>144794</v>
      </c>
      <c r="E483" s="156">
        <v>144794</v>
      </c>
      <c r="F483" s="137"/>
    </row>
    <row r="484" spans="1:6" ht="17.25">
      <c r="A484" s="130" t="s">
        <v>461</v>
      </c>
      <c r="B484" s="157">
        <v>404299</v>
      </c>
      <c r="C484" s="157">
        <v>416744</v>
      </c>
      <c r="D484" s="157">
        <v>26695</v>
      </c>
      <c r="E484" s="157">
        <v>847738</v>
      </c>
      <c r="F484" s="137"/>
    </row>
    <row r="485" spans="2:6" ht="17.25">
      <c r="B485" s="158">
        <v>549093</v>
      </c>
      <c r="C485" s="158">
        <v>416744</v>
      </c>
      <c r="D485" s="158">
        <v>26695</v>
      </c>
      <c r="E485" s="158">
        <v>992532</v>
      </c>
      <c r="F485" s="137"/>
    </row>
    <row r="486" spans="1:6" ht="17.25">
      <c r="A486" s="137"/>
      <c r="B486" s="164"/>
      <c r="C486" s="137"/>
      <c r="D486" s="137"/>
      <c r="E486" s="137"/>
      <c r="F486" s="137"/>
    </row>
    <row r="487" spans="1:6" ht="17.25">
      <c r="A487" s="142" t="s">
        <v>244</v>
      </c>
      <c r="B487" s="161"/>
      <c r="F487" s="137"/>
    </row>
    <row r="488" spans="1:6" ht="17.25">
      <c r="A488" s="130" t="s">
        <v>460</v>
      </c>
      <c r="B488" s="156">
        <v>173219</v>
      </c>
      <c r="E488" s="156">
        <v>173219</v>
      </c>
      <c r="F488" s="137"/>
    </row>
    <row r="489" spans="1:6" ht="17.25">
      <c r="A489" s="130" t="s">
        <v>461</v>
      </c>
      <c r="B489" s="157">
        <v>224075</v>
      </c>
      <c r="C489" s="157">
        <v>118525</v>
      </c>
      <c r="D489" s="157">
        <v>446808</v>
      </c>
      <c r="E489" s="157">
        <v>789408</v>
      </c>
      <c r="F489" s="137"/>
    </row>
    <row r="490" spans="2:6" ht="17.25">
      <c r="B490" s="158">
        <f>SUM(B488:B489)</f>
        <v>397294</v>
      </c>
      <c r="C490" s="158">
        <f>SUM(C488:C489)</f>
        <v>118525</v>
      </c>
      <c r="D490" s="158">
        <f>SUM(D488:D489)</f>
        <v>446808</v>
      </c>
      <c r="E490" s="158">
        <f>SUM(E488:E489)</f>
        <v>962627</v>
      </c>
      <c r="F490" s="137"/>
    </row>
    <row r="491" spans="1:6" ht="17.25">
      <c r="A491" s="138"/>
      <c r="F491" s="137"/>
    </row>
    <row r="492" spans="1:10" ht="36" customHeight="1">
      <c r="A492" s="326" t="s">
        <v>462</v>
      </c>
      <c r="B492" s="326"/>
      <c r="C492" s="326"/>
      <c r="D492" s="326"/>
      <c r="E492" s="326"/>
      <c r="F492" s="326"/>
      <c r="G492" s="326"/>
      <c r="H492" s="326"/>
      <c r="I492" s="326"/>
      <c r="J492" s="326"/>
    </row>
    <row r="493" spans="1:10" ht="20.25" customHeight="1">
      <c r="A493" s="305" t="s">
        <v>463</v>
      </c>
      <c r="B493" s="305"/>
      <c r="C493" s="305"/>
      <c r="D493" s="305"/>
      <c r="E493" s="305"/>
      <c r="F493" s="305"/>
      <c r="G493" s="305"/>
      <c r="H493" s="305"/>
      <c r="I493" s="305"/>
      <c r="J493" s="305"/>
    </row>
    <row r="494" spans="1:10" ht="17.25" customHeight="1">
      <c r="A494" s="305" t="s">
        <v>464</v>
      </c>
      <c r="B494" s="305"/>
      <c r="C494" s="305"/>
      <c r="D494" s="305"/>
      <c r="E494" s="305"/>
      <c r="F494" s="305"/>
      <c r="G494" s="305"/>
      <c r="H494" s="305"/>
      <c r="I494" s="305"/>
      <c r="J494" s="305"/>
    </row>
    <row r="495" spans="1:10" ht="35.25" customHeight="1">
      <c r="A495" s="305" t="s">
        <v>465</v>
      </c>
      <c r="B495" s="305"/>
      <c r="C495" s="305"/>
      <c r="D495" s="305"/>
      <c r="E495" s="305"/>
      <c r="F495" s="305"/>
      <c r="G495" s="305"/>
      <c r="H495" s="305"/>
      <c r="I495" s="305"/>
      <c r="J495" s="305"/>
    </row>
    <row r="496" spans="1:10" ht="17.25">
      <c r="A496" s="136"/>
      <c r="B496" s="137"/>
      <c r="C496" s="137"/>
      <c r="D496" s="137"/>
      <c r="E496" s="137"/>
      <c r="F496" s="137"/>
      <c r="G496" s="137"/>
      <c r="H496" s="137"/>
      <c r="I496" s="137"/>
      <c r="J496" s="137"/>
    </row>
    <row r="497" ht="17.25">
      <c r="A497" s="138"/>
    </row>
    <row r="498" ht="17.25">
      <c r="A498" s="138"/>
    </row>
    <row r="499" spans="1:5" ht="34.5">
      <c r="A499" s="153" t="s">
        <v>455</v>
      </c>
      <c r="B499" s="237" t="s">
        <v>456</v>
      </c>
      <c r="C499" s="237" t="s">
        <v>457</v>
      </c>
      <c r="D499" s="237" t="s">
        <v>458</v>
      </c>
      <c r="E499" s="237" t="s">
        <v>459</v>
      </c>
    </row>
    <row r="500" spans="1:5" ht="17.25">
      <c r="A500" s="153"/>
      <c r="B500" s="210"/>
      <c r="C500" s="153"/>
      <c r="D500" s="153"/>
      <c r="E500" s="153"/>
    </row>
    <row r="501" spans="1:2" ht="17.25">
      <c r="A501" s="142" t="s">
        <v>243</v>
      </c>
      <c r="B501" s="161"/>
    </row>
    <row r="502" spans="1:5" ht="17.25">
      <c r="A502" s="130" t="s">
        <v>466</v>
      </c>
      <c r="B502" s="156">
        <v>78135</v>
      </c>
      <c r="E502" s="156">
        <v>78135</v>
      </c>
    </row>
    <row r="503" spans="1:5" ht="17.25">
      <c r="A503" s="130" t="s">
        <v>467</v>
      </c>
      <c r="B503" s="157">
        <v>29116</v>
      </c>
      <c r="C503" s="157">
        <v>8006</v>
      </c>
      <c r="D503" s="157">
        <v>21684</v>
      </c>
      <c r="E503" s="157">
        <v>58806</v>
      </c>
    </row>
    <row r="504" spans="2:5" ht="17.25">
      <c r="B504" s="158">
        <v>107251</v>
      </c>
      <c r="C504" s="158">
        <v>8006</v>
      </c>
      <c r="D504" s="158">
        <v>21684</v>
      </c>
      <c r="E504" s="158">
        <v>136941</v>
      </c>
    </row>
    <row r="505" spans="1:5" ht="17.25">
      <c r="A505" s="153"/>
      <c r="B505" s="210"/>
      <c r="C505" s="153"/>
      <c r="D505" s="153"/>
      <c r="E505" s="153"/>
    </row>
    <row r="506" spans="1:5" ht="17.25">
      <c r="A506" s="155" t="s">
        <v>244</v>
      </c>
      <c r="B506" s="210"/>
      <c r="C506" s="153"/>
      <c r="D506" s="153"/>
      <c r="E506" s="153"/>
    </row>
    <row r="507" spans="1:5" ht="17.25">
      <c r="A507" s="130" t="s">
        <v>466</v>
      </c>
      <c r="B507" s="148">
        <v>129667</v>
      </c>
      <c r="C507" s="153"/>
      <c r="D507" s="153"/>
      <c r="E507" s="148">
        <v>129667</v>
      </c>
    </row>
    <row r="508" spans="1:5" ht="17.25">
      <c r="A508" s="130" t="s">
        <v>467</v>
      </c>
      <c r="B508" s="149">
        <v>26791</v>
      </c>
      <c r="C508" s="149">
        <v>16702</v>
      </c>
      <c r="D508" s="149">
        <v>19629</v>
      </c>
      <c r="E508" s="149">
        <v>63122</v>
      </c>
    </row>
    <row r="509" spans="1:5" ht="17.25">
      <c r="A509" s="153"/>
      <c r="B509" s="151">
        <f>SUM(B507:B508)</f>
        <v>156458</v>
      </c>
      <c r="C509" s="151">
        <f>SUM(C507:C508)</f>
        <v>16702</v>
      </c>
      <c r="D509" s="151">
        <f>SUM(D507:D508)</f>
        <v>19629</v>
      </c>
      <c r="E509" s="151">
        <f>SUM(E507:E508)</f>
        <v>192789</v>
      </c>
    </row>
    <row r="510" ht="17.25">
      <c r="A510" s="138"/>
    </row>
    <row r="511" ht="17.25">
      <c r="A511" s="132"/>
    </row>
    <row r="512" spans="1:10" ht="15.75" customHeight="1">
      <c r="A512" s="305" t="s">
        <v>468</v>
      </c>
      <c r="B512" s="305"/>
      <c r="C512" s="305"/>
      <c r="D512" s="305"/>
      <c r="E512" s="305"/>
      <c r="F512" s="305"/>
      <c r="G512" s="305"/>
      <c r="H512" s="305"/>
      <c r="I512" s="305"/>
      <c r="J512" s="305"/>
    </row>
    <row r="513" ht="17.25">
      <c r="A513" s="138"/>
    </row>
    <row r="514" ht="17.25">
      <c r="A514" s="132"/>
    </row>
    <row r="515" spans="2:3" ht="17.25">
      <c r="B515" s="130" t="s">
        <v>227</v>
      </c>
      <c r="C515" s="130" t="s">
        <v>469</v>
      </c>
    </row>
    <row r="518" ht="17.25">
      <c r="A518" s="132"/>
    </row>
    <row r="519" ht="17.25">
      <c r="A519" s="132"/>
    </row>
  </sheetData>
  <sheetProtection/>
  <mergeCells count="103">
    <mergeCell ref="A477:J477"/>
    <mergeCell ref="A492:J492"/>
    <mergeCell ref="A493:J493"/>
    <mergeCell ref="A494:J494"/>
    <mergeCell ref="A495:J495"/>
    <mergeCell ref="A512:J512"/>
    <mergeCell ref="A467:J467"/>
    <mergeCell ref="A468:J468"/>
    <mergeCell ref="A471:J471"/>
    <mergeCell ref="A473:J473"/>
    <mergeCell ref="A475:J475"/>
    <mergeCell ref="A476:J476"/>
    <mergeCell ref="A455:J455"/>
    <mergeCell ref="A458:J458"/>
    <mergeCell ref="A459:J459"/>
    <mergeCell ref="A463:J463"/>
    <mergeCell ref="A465:J465"/>
    <mergeCell ref="A466:J466"/>
    <mergeCell ref="A439:J439"/>
    <mergeCell ref="A441:J441"/>
    <mergeCell ref="A442:J442"/>
    <mergeCell ref="A443:J443"/>
    <mergeCell ref="B445:C445"/>
    <mergeCell ref="D445:E445"/>
    <mergeCell ref="A378:E378"/>
    <mergeCell ref="A380:J380"/>
    <mergeCell ref="A421:J421"/>
    <mergeCell ref="A423:J423"/>
    <mergeCell ref="A425:J425"/>
    <mergeCell ref="B427:C427"/>
    <mergeCell ref="D427:E427"/>
    <mergeCell ref="A351:B351"/>
    <mergeCell ref="A352:B352"/>
    <mergeCell ref="A356:E356"/>
    <mergeCell ref="A357:E357"/>
    <mergeCell ref="A358:E358"/>
    <mergeCell ref="A363:E363"/>
    <mergeCell ref="A345:B345"/>
    <mergeCell ref="A346:B346"/>
    <mergeCell ref="A347:B347"/>
    <mergeCell ref="A348:B348"/>
    <mergeCell ref="A349:B349"/>
    <mergeCell ref="A350:B350"/>
    <mergeCell ref="A339:E339"/>
    <mergeCell ref="A340:E340"/>
    <mergeCell ref="A341:E341"/>
    <mergeCell ref="A342:B342"/>
    <mergeCell ref="A343:B343"/>
    <mergeCell ref="A344:B344"/>
    <mergeCell ref="A325:J325"/>
    <mergeCell ref="A329:J329"/>
    <mergeCell ref="A335:J335"/>
    <mergeCell ref="A336:E336"/>
    <mergeCell ref="A337:J337"/>
    <mergeCell ref="A338:J338"/>
    <mergeCell ref="A231:J231"/>
    <mergeCell ref="A233:B233"/>
    <mergeCell ref="A238:J238"/>
    <mergeCell ref="A263:J263"/>
    <mergeCell ref="A294:J294"/>
    <mergeCell ref="A323:J323"/>
    <mergeCell ref="A177:F177"/>
    <mergeCell ref="A222:J222"/>
    <mergeCell ref="A223:J223"/>
    <mergeCell ref="A227:J227"/>
    <mergeCell ref="A228:J228"/>
    <mergeCell ref="A229:J229"/>
    <mergeCell ref="A113:F113"/>
    <mergeCell ref="B114:D114"/>
    <mergeCell ref="A115:F115"/>
    <mergeCell ref="A121:F121"/>
    <mergeCell ref="A157:J157"/>
    <mergeCell ref="A170:F170"/>
    <mergeCell ref="A98:C98"/>
    <mergeCell ref="A99:F99"/>
    <mergeCell ref="A107:F107"/>
    <mergeCell ref="A109:F109"/>
    <mergeCell ref="A110:F110"/>
    <mergeCell ref="A111:J111"/>
    <mergeCell ref="A43:J43"/>
    <mergeCell ref="A46:J46"/>
    <mergeCell ref="A77:C77"/>
    <mergeCell ref="A79:C79"/>
    <mergeCell ref="A80:C80"/>
    <mergeCell ref="A97:C97"/>
    <mergeCell ref="A25:J25"/>
    <mergeCell ref="A32:J32"/>
    <mergeCell ref="A37:C37"/>
    <mergeCell ref="A39:I39"/>
    <mergeCell ref="A41:J41"/>
    <mergeCell ref="A42:J42"/>
    <mergeCell ref="A13:J13"/>
    <mergeCell ref="A15:J15"/>
    <mergeCell ref="A17:J17"/>
    <mergeCell ref="A19:J19"/>
    <mergeCell ref="A21:J21"/>
    <mergeCell ref="A23:J23"/>
    <mergeCell ref="A2:I2"/>
    <mergeCell ref="A5:J5"/>
    <mergeCell ref="A7:J7"/>
    <mergeCell ref="A8:J8"/>
    <mergeCell ref="A9:J9"/>
    <mergeCell ref="A11:J11"/>
  </mergeCells>
  <printOptions/>
  <pageMargins left="0.5597222222222222" right="0.19652777777777777" top="0.39375" bottom="0.39375" header="0.5118055555555555" footer="0.5118055555555555"/>
  <pageSetup horizontalDpi="300" verticalDpi="300" orientation="portrait" paperSize="9" scale="50"/>
  <rowBreaks count="1" manualBreakCount="1">
    <brk id="397" max="255" man="1"/>
  </rowBreaks>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Korisnik</dc:creator>
  <cp:keywords/>
  <dc:description/>
  <cp:lastModifiedBy>abarisic</cp:lastModifiedBy>
  <dcterms:created xsi:type="dcterms:W3CDTF">2010-07-30T11:43:10Z</dcterms:created>
  <dcterms:modified xsi:type="dcterms:W3CDTF">2010-07-30T12:46:16Z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