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30" windowHeight="60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<sst xmlns="http://schemas.openxmlformats.org/spreadsheetml/2006/main" count="397" uniqueCount="345">
  <si>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</si>
  <si>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</si>
  <si>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</si>
  <si>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</si>
  <si>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</si>
  <si>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</si>
  <si>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</si>
  <si>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</si>
  <si>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</si>
  <si>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</si>
  <si>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</si>
  <si>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</si>
  <si>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</si>
  <si>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</si>
  <si>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</si>
  <si>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</si>
  <si>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</si>
  <si>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</si>
  <si>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</si>
  <si>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</si>
  <si>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</si>
  <si>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</si>
  <si>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</si>
  <si>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</si>
  <si>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</si>
  <si>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</si>
  <si>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</si>
  <si>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</si>
  <si>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</si>
  <si>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</si>
  <si>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</si>
  <si>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</si>
  <si>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</si>
  <si>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</si>
  <si>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</si>
  <si>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</si>
  <si>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</si>
  <si>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</si>
  <si>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</si>
  <si>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</si>
  <si>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</si>
  <si>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</si>
  <si>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</si>
  <si>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</si>
  <si>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</si>
  <si>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</si>
  <si>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</si>
  <si>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</si>
  <si>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</si>
  <si>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</si>
  <si>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</si>
  <si>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</si>
  <si>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</si>
  <si>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</si>
  <si>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</si>
  <si>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</si>
  <si>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</si>
  <si>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</si>
  <si>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</si>
  <si>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</si>
  <si>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</si>
  <si>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</si>
  <si>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</si>
  <si>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</si>
  <si>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</si>
  <si>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</si>
  <si>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</si>
  <si>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</si>
  <si>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</si>
  <si>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</si>
  <si>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</si>
  <si>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</si>
  <si>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</si>
  <si>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</si>
  <si>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</si>
  <si>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</si>
  <si>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</si>
  <si>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</si>
  <si>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</si>
  <si>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</si>
  <si>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</si>
  <si>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</si>
  <si>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</si>
  <si>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</si>
  <si>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</si>
  <si>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</si>
  <si>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</si>
  <si>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</si>
  <si>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</si>
  <si>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</si>
  <si>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</si>
  <si>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</si>
  <si>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</si>
  <si>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</si>
  <si>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</si>
  <si>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</si>
  <si>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</si>
  <si>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</si>
  <si>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</si>
  <si>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</si>
  <si>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</si>
  <si>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</si>
  <si>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</si>
  <si>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</si>
  <si>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</si>
  <si>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</si>
  <si>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</si>
  <si>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</si>
  <si>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</si>
  <si>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</si>
  <si>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</si>
  <si>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</si>
  <si>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</si>
  <si>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</si>
  <si>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</si>
  <si>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</si>
  <si>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</si>
  <si>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</si>
  <si>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</si>
  <si>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</si>
  <si>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</si>
  <si>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</si>
  <si>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</si>
  <si>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</si>
  <si>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</si>
  <si>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</si>
  <si>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</si>
  <si>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</si>
  <si>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</si>
  <si>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</si>
  <si>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</si>
  <si>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</si>
  <si>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</si>
  <si>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</si>
  <si>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</si>
  <si>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</si>
  <si>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</si>
  <si>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</si>
  <si>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</si>
  <si>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</si>
  <si>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</si>
  <si>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</si>
  <si>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</si>
  <si>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</si>
  <si>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</si>
  <si>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</si>
  <si>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</si>
  <si>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</si>
  <si>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</si>
  <si>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</si>
  <si>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</si>
  <si>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</si>
  <si>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</si>
  <si>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</si>
  <si>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</si>
  <si>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</si>
  <si>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</si>
  <si>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</si>
  <si>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</si>
  <si>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</si>
  <si>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</si>
  <si>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</si>
  <si>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</si>
  <si>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</si>
  <si>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</si>
  <si>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</si>
  <si>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</si>
  <si>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</si>
  <si>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</si>
  <si>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</si>
  <si>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</si>
  <si>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</si>
  <si>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</si>
  <si>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</si>
  <si>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</si>
  <si>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</si>
  <si>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</si>
  <si>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</si>
  <si>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</si>
  <si>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</si>
  <si>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</si>
  <si>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</si>
  <si>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</si>
  <si>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</si>
  <si>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</si>
  <si>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</si>
  <si>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</si>
  <si>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</si>
  <si>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</si>
  <si>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</si>
  <si>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</si>
  <si>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</si>
  <si>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</si>
  <si>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</si>
  <si>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</si>
  <si>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</si>
  <si>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</si>
  <si>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</si>
  <si>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</si>
  <si>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</si>
  <si>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</si>
  <si>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</si>
  <si>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</si>
  <si>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</si>
  <si>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</si>
  <si>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</si>
  <si>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</si>
  <si>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</si>
  <si>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</si>
  <si>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</si>
  <si>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</si>
  <si>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</si>
  <si>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</si>
  <si>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</si>
  <si>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</si>
  <si>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</si>
  <si>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</si>
  <si>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</si>
  <si>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</si>
  <si>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</si>
  <si>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</si>
  <si>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</si>
  <si>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</si>
  <si>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</si>
  <si>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</si>
  <si>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</si>
  <si>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</si>
  <si>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</si>
  <si>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</si>
  <si>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</si>
  <si>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</si>
  <si>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</si>
  <si>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</si>
  <si>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</si>
  <si>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</si>
  <si>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</si>
  <si>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</si>
  <si>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</si>
  <si>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</si>
  <si>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</si>
  <si>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</si>
  <si>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</si>
  <si>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</si>
  <si>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</si>
  <si>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</si>
  <si>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</si>
  <si>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</si>
  <si>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</si>
  <si>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</si>
  <si>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</si>
  <si>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</si>
  <si>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</si>
  <si>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</si>
  <si>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</si>
  <si>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</si>
  <si>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</si>
  <si>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</si>
  <si>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</si>
  <si>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</si>
  <si>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</si>
  <si>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</si>
  <si>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</si>
  <si>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</si>
  <si>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</si>
  <si>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</si>
  <si>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</si>
  <si>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</si>
  <si>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</si>
  <si>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</si>
  <si>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</si>
  <si>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</si>
  <si>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</si>
  <si>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</si>
  <si>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</si>
  <si>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</si>
  <si>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</si>
  <si>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</si>
  <si>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</si>
  <si>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</si>
  <si>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</si>
  <si>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</si>
  <si>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</si>
  <si>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</si>
  <si>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</si>
  <si>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</si>
  <si>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</si>
  <si>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</si>
  <si>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</si>
  <si>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</si>
  <si>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</si>
  <si>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</si>
  <si>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</si>
  <si>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</si>
  <si>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</si>
  <si>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</si>
  <si>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</si>
  <si>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</si>
  <si>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</si>
  <si>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</si>
  <si>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</si>
  <si>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</si>
  <si>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</si>
  <si>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</si>
  <si>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</si>
  <si>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</si>
  <si>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</si>
  <si>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</si>
  <si>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</si>
  <si>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</si>
  <si>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</si>
  <si>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</si>
  <si>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</si>
  <si>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</si>
  <si>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</si>
  <si>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</si>
  <si>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</si>
  <si>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</si>
  <si>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</si>
  <si>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</si>
  <si>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</si>
  <si>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</si>
  <si>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</si>
  <si>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</si>
  <si>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</si>
  <si>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</si>
  <si>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03299015</t>
  </si>
  <si>
    <t>08004595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</si>
  <si>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</si>
  <si>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</si>
  <si>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</si>
  <si>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</si>
  <si>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</si>
  <si>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</si>
  <si>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</si>
  <si>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</si>
  <si>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4771</t>
  </si>
  <si>
    <t>Goranko Fižulić</t>
  </si>
  <si>
    <t xml:space="preserve"> </t>
  </si>
  <si>
    <t>Obveznik: MAGMA D.D.</t>
  </si>
  <si>
    <t>POSLOVNO IZVJEŠTAVANJE J.D.O.O.</t>
  </si>
  <si>
    <t>04523059</t>
  </si>
  <si>
    <t>Ranko Milić</t>
  </si>
  <si>
    <t>31.12.2018.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</si>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</sst>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9" fillId="32" borderId="37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2" fillId="33" borderId="46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9" fillId="34" borderId="36" xfId="0" applyFont="1" applyFill="1" applyBorder="1" applyAlignment="1">
      <alignment vertical="center" wrapText="1"/>
    </xf>
    <xf numFmtId="0" fontId="9" fillId="34" borderId="3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9" fillId="35" borderId="37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hyperlink" Target="mailto:magma@magm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4" t="s">
        <v>257</v>
      </c>
      <c r="B2" s="124"/>
      <c r="C2" s="124"/>
      <c r="D2" s="125"/>
      <c r="E2" s="24" t="s">
        <v>324</v>
      </c>
      <c r="F2" s="25"/>
      <c r="G2" s="26" t="s">
        <v>258</v>
      </c>
      <c r="H2" s="24" t="s">
        <v>342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6" t="s">
        <v>259</v>
      </c>
      <c r="B4" s="126"/>
      <c r="C4" s="126"/>
      <c r="D4" s="126"/>
      <c r="E4" s="126"/>
      <c r="F4" s="126"/>
      <c r="G4" s="126"/>
      <c r="H4" s="126"/>
      <c r="I4" s="12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260</v>
      </c>
      <c r="B6" s="128"/>
      <c r="C6" s="122" t="s">
        <v>325</v>
      </c>
      <c r="D6" s="123"/>
      <c r="E6" s="129"/>
      <c r="F6" s="129"/>
      <c r="G6" s="129"/>
      <c r="H6" s="129"/>
      <c r="I6" s="39"/>
      <c r="J6" s="22"/>
      <c r="K6" s="22"/>
      <c r="L6" s="22"/>
    </row>
    <row r="7" spans="1:12" ht="12.75">
      <c r="A7" s="40"/>
      <c r="B7" s="40"/>
      <c r="C7" s="31"/>
      <c r="D7" s="31"/>
      <c r="E7" s="129"/>
      <c r="F7" s="129"/>
      <c r="G7" s="129"/>
      <c r="H7" s="129"/>
      <c r="I7" s="39"/>
      <c r="J7" s="22"/>
      <c r="K7" s="22"/>
      <c r="L7" s="22"/>
    </row>
    <row r="8" spans="1:12" ht="12.75">
      <c r="A8" s="130" t="s">
        <v>261</v>
      </c>
      <c r="B8" s="131"/>
      <c r="C8" s="122" t="s">
        <v>326</v>
      </c>
      <c r="D8" s="123"/>
      <c r="E8" s="129"/>
      <c r="F8" s="129"/>
      <c r="G8" s="129"/>
      <c r="H8" s="12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9" t="s">
        <v>262</v>
      </c>
      <c r="B10" s="120"/>
      <c r="C10" s="122" t="s">
        <v>327</v>
      </c>
      <c r="D10" s="12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1"/>
      <c r="B11" s="12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263</v>
      </c>
      <c r="B12" s="128"/>
      <c r="C12" s="132" t="s">
        <v>328</v>
      </c>
      <c r="D12" s="137"/>
      <c r="E12" s="137"/>
      <c r="F12" s="137"/>
      <c r="G12" s="137"/>
      <c r="H12" s="137"/>
      <c r="I12" s="13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264</v>
      </c>
      <c r="B14" s="128"/>
      <c r="C14" s="139">
        <v>10000</v>
      </c>
      <c r="D14" s="140"/>
      <c r="E14" s="31"/>
      <c r="F14" s="132" t="s">
        <v>329</v>
      </c>
      <c r="G14" s="137"/>
      <c r="H14" s="137"/>
      <c r="I14" s="13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265</v>
      </c>
      <c r="B16" s="128"/>
      <c r="C16" s="132" t="s">
        <v>330</v>
      </c>
      <c r="D16" s="137"/>
      <c r="E16" s="137"/>
      <c r="F16" s="137"/>
      <c r="G16" s="137"/>
      <c r="H16" s="137"/>
      <c r="I16" s="13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266</v>
      </c>
      <c r="B18" s="128"/>
      <c r="C18" s="141" t="s">
        <v>331</v>
      </c>
      <c r="D18" s="142"/>
      <c r="E18" s="142"/>
      <c r="F18" s="142"/>
      <c r="G18" s="142"/>
      <c r="H18" s="142"/>
      <c r="I18" s="14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267</v>
      </c>
      <c r="B20" s="128"/>
      <c r="C20" s="141" t="s">
        <v>332</v>
      </c>
      <c r="D20" s="142"/>
      <c r="E20" s="142"/>
      <c r="F20" s="142"/>
      <c r="G20" s="142"/>
      <c r="H20" s="142"/>
      <c r="I20" s="14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268</v>
      </c>
      <c r="B22" s="128"/>
      <c r="C22" s="44">
        <v>133</v>
      </c>
      <c r="D22" s="132" t="s">
        <v>329</v>
      </c>
      <c r="E22" s="133"/>
      <c r="F22" s="134"/>
      <c r="G22" s="135"/>
      <c r="H22" s="13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7" t="s">
        <v>269</v>
      </c>
      <c r="B24" s="128"/>
      <c r="C24" s="44">
        <v>21</v>
      </c>
      <c r="D24" s="132" t="s">
        <v>333</v>
      </c>
      <c r="E24" s="133"/>
      <c r="F24" s="133"/>
      <c r="G24" s="134"/>
      <c r="H24" s="38" t="s">
        <v>270</v>
      </c>
      <c r="I24" s="48">
        <v>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7" t="s">
        <v>272</v>
      </c>
      <c r="B26" s="128"/>
      <c r="C26" s="49" t="s">
        <v>334</v>
      </c>
      <c r="D26" s="50"/>
      <c r="E26" s="22"/>
      <c r="F26" s="51"/>
      <c r="G26" s="127" t="s">
        <v>273</v>
      </c>
      <c r="H26" s="128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/>
      <c r="B30" s="145"/>
      <c r="C30" s="145"/>
      <c r="D30" s="146"/>
      <c r="E30" s="144"/>
      <c r="F30" s="145"/>
      <c r="G30" s="145"/>
      <c r="H30" s="122"/>
      <c r="I30" s="123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44"/>
      <c r="B32" s="145"/>
      <c r="C32" s="145"/>
      <c r="D32" s="146"/>
      <c r="E32" s="144"/>
      <c r="F32" s="145"/>
      <c r="G32" s="145"/>
      <c r="H32" s="122"/>
      <c r="I32" s="123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/>
      <c r="B34" s="145"/>
      <c r="C34" s="145"/>
      <c r="D34" s="146"/>
      <c r="E34" s="144"/>
      <c r="F34" s="145"/>
      <c r="G34" s="145"/>
      <c r="H34" s="122"/>
      <c r="I34" s="123"/>
      <c r="J34" s="22"/>
      <c r="K34" s="22"/>
      <c r="L34" s="22"/>
    </row>
    <row r="35" spans="1:12" ht="12.75">
      <c r="A35" s="45" t="s">
        <v>337</v>
      </c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/>
      <c r="B36" s="145"/>
      <c r="C36" s="145"/>
      <c r="D36" s="146"/>
      <c r="E36" s="144"/>
      <c r="F36" s="145"/>
      <c r="G36" s="145"/>
      <c r="H36" s="122"/>
      <c r="I36" s="123"/>
      <c r="J36" s="22"/>
      <c r="K36" s="22"/>
      <c r="L36" s="22"/>
    </row>
    <row r="37" spans="1:12" ht="12.75">
      <c r="A37" s="59"/>
      <c r="B37" s="59"/>
      <c r="C37" s="156"/>
      <c r="D37" s="157"/>
      <c r="E37" s="31"/>
      <c r="F37" s="156"/>
      <c r="G37" s="157"/>
      <c r="H37" s="31"/>
      <c r="I37" s="31"/>
      <c r="J37" s="22"/>
      <c r="K37" s="22"/>
      <c r="L37" s="22"/>
    </row>
    <row r="38" spans="1:12" ht="12.75">
      <c r="A38" s="144"/>
      <c r="B38" s="145"/>
      <c r="C38" s="145"/>
      <c r="D38" s="146"/>
      <c r="E38" s="144"/>
      <c r="F38" s="145"/>
      <c r="G38" s="145"/>
      <c r="H38" s="122"/>
      <c r="I38" s="123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/>
      <c r="B40" s="145"/>
      <c r="C40" s="145"/>
      <c r="D40" s="146"/>
      <c r="E40" s="144"/>
      <c r="F40" s="145"/>
      <c r="G40" s="145"/>
      <c r="H40" s="122"/>
      <c r="I40" s="123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8" t="s">
        <v>277</v>
      </c>
      <c r="B44" s="159"/>
      <c r="C44" s="122" t="s">
        <v>340</v>
      </c>
      <c r="D44" s="123"/>
      <c r="E44" s="32"/>
      <c r="F44" s="132" t="s">
        <v>339</v>
      </c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56"/>
      <c r="D45" s="157"/>
      <c r="E45" s="31"/>
      <c r="F45" s="156"/>
      <c r="G45" s="164"/>
      <c r="H45" s="67"/>
      <c r="I45" s="67"/>
      <c r="J45" s="22"/>
      <c r="K45" s="22"/>
      <c r="L45" s="22"/>
    </row>
    <row r="46" spans="1:12" ht="12.75">
      <c r="A46" s="158" t="s">
        <v>278</v>
      </c>
      <c r="B46" s="159"/>
      <c r="C46" s="132" t="s">
        <v>341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8" t="s">
        <v>280</v>
      </c>
      <c r="B48" s="159"/>
      <c r="C48" s="160"/>
      <c r="D48" s="161"/>
      <c r="E48" s="162"/>
      <c r="F48" s="32"/>
      <c r="G48" s="38" t="s">
        <v>281</v>
      </c>
      <c r="H48" s="160"/>
      <c r="I48" s="16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8" t="s">
        <v>266</v>
      </c>
      <c r="B50" s="159"/>
      <c r="C50" s="167" t="s">
        <v>331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7" t="s">
        <v>282</v>
      </c>
      <c r="B52" s="128"/>
      <c r="C52" s="160" t="s">
        <v>336</v>
      </c>
      <c r="D52" s="161"/>
      <c r="E52" s="161"/>
      <c r="F52" s="161"/>
      <c r="G52" s="161"/>
      <c r="H52" s="161"/>
      <c r="I52" s="138"/>
      <c r="J52" s="22"/>
      <c r="K52" s="22"/>
      <c r="L52" s="22"/>
    </row>
    <row r="53" spans="1:12" ht="12.75">
      <c r="A53" s="69"/>
      <c r="B53" s="69"/>
      <c r="C53" s="170" t="s">
        <v>283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284</v>
      </c>
      <c r="C55" s="169"/>
      <c r="D55" s="169"/>
      <c r="E55" s="16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4" t="s">
        <v>317</v>
      </c>
      <c r="I56" s="174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4"/>
      <c r="I57" s="174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4"/>
      <c r="I58" s="174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4"/>
      <c r="I59" s="174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4"/>
      <c r="I60" s="174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1" t="s">
        <v>287</v>
      </c>
      <c r="H63" s="172"/>
      <c r="I63" s="173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5"/>
      <c r="H64" s="16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4:G34 A32:I32 A30:I30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  <hyperlink ref="C50" r:id="rId3" display="magma@magm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K109" sqref="K109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206" t="s">
        <v>159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.75">
      <c r="A2" s="210" t="s">
        <v>343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12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2.75">
      <c r="A4" s="213" t="s">
        <v>338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4.5" thickBot="1">
      <c r="A5" s="216" t="s">
        <v>61</v>
      </c>
      <c r="B5" s="217"/>
      <c r="C5" s="217"/>
      <c r="D5" s="217"/>
      <c r="E5" s="217"/>
      <c r="F5" s="217"/>
      <c r="G5" s="217"/>
      <c r="H5" s="218"/>
      <c r="I5" s="77" t="s">
        <v>288</v>
      </c>
      <c r="J5" s="78" t="s">
        <v>115</v>
      </c>
      <c r="K5" s="79" t="s">
        <v>116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12.75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184" t="s">
        <v>62</v>
      </c>
      <c r="B8" s="185"/>
      <c r="C8" s="185"/>
      <c r="D8" s="185"/>
      <c r="E8" s="185"/>
      <c r="F8" s="185"/>
      <c r="G8" s="185"/>
      <c r="H8" s="205"/>
      <c r="I8" s="6">
        <v>1</v>
      </c>
      <c r="J8" s="11"/>
      <c r="K8" s="11"/>
    </row>
    <row r="9" spans="1:11" ht="12.75">
      <c r="A9" s="194" t="s">
        <v>13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82628</v>
      </c>
      <c r="K9" s="12">
        <f>K10+K17+K27+K36+K40</f>
        <v>82628</v>
      </c>
    </row>
    <row r="10" spans="1:11" ht="12.75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/>
      <c r="K11" s="13"/>
    </row>
    <row r="12" spans="1:11" ht="12.75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/>
      <c r="K12" s="13"/>
    </row>
    <row r="13" spans="1:11" ht="12.75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/>
      <c r="K13" s="13"/>
    </row>
    <row r="14" spans="1:11" ht="12.75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/>
      <c r="K14" s="13"/>
    </row>
    <row r="15" spans="1:11" ht="12.75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/>
      <c r="K15" s="13"/>
    </row>
    <row r="16" spans="1:11" ht="12.75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/>
      <c r="K16" s="13"/>
    </row>
    <row r="17" spans="1:11" ht="12.75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0</v>
      </c>
      <c r="K17" s="12">
        <f>SUM(K18:K26)</f>
        <v>0</v>
      </c>
    </row>
    <row r="18" spans="1:11" ht="12.75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/>
      <c r="K18" s="13"/>
    </row>
    <row r="19" spans="1:11" ht="12.75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/>
      <c r="K19" s="13"/>
    </row>
    <row r="20" spans="1:11" ht="12.75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/>
      <c r="K20" s="13"/>
    </row>
    <row r="21" spans="1:11" ht="12.75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/>
      <c r="K21" s="13"/>
    </row>
    <row r="22" spans="1:11" ht="12.75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/>
      <c r="K22" s="13"/>
    </row>
    <row r="23" spans="1:11" ht="12.75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/>
      <c r="K23" s="13"/>
    </row>
    <row r="24" spans="1:11" ht="12.75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/>
      <c r="K24" s="13"/>
    </row>
    <row r="25" spans="1:11" ht="12.75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/>
      <c r="K25" s="13"/>
    </row>
    <row r="26" spans="1:11" ht="12.75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/>
      <c r="K26" s="13"/>
    </row>
    <row r="27" spans="1:11" ht="12.75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82628</v>
      </c>
      <c r="K27" s="12">
        <f>SUM(K28:K35)</f>
        <v>82628</v>
      </c>
    </row>
    <row r="28" spans="1:11" ht="12.75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>
        <v>20000</v>
      </c>
      <c r="K28" s="13">
        <v>20000</v>
      </c>
    </row>
    <row r="29" spans="1:11" ht="12.75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/>
      <c r="K29" s="13"/>
    </row>
    <row r="30" spans="1:11" ht="12.75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/>
      <c r="K30" s="13"/>
    </row>
    <row r="31" spans="1:11" ht="12.75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/>
      <c r="K31" s="13"/>
    </row>
    <row r="32" spans="1:11" ht="12.75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>
        <v>62628</v>
      </c>
      <c r="K32" s="13">
        <v>62628</v>
      </c>
    </row>
    <row r="33" spans="1:11" ht="12.75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/>
      <c r="K33" s="13"/>
    </row>
    <row r="34" spans="1:11" ht="12.75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/>
      <c r="K34" s="13"/>
    </row>
    <row r="35" spans="1:11" ht="12.75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/>
      <c r="K35" s="13"/>
    </row>
    <row r="36" spans="1:11" ht="12.75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/>
      <c r="K37" s="13"/>
    </row>
    <row r="38" spans="1:11" ht="12.75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/>
      <c r="K38" s="13"/>
    </row>
    <row r="39" spans="1:11" ht="12.75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/>
      <c r="K39" s="13"/>
    </row>
    <row r="40" spans="1:11" ht="12.75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/>
      <c r="K40" s="13"/>
    </row>
    <row r="41" spans="1:11" ht="12.75">
      <c r="A41" s="194" t="s">
        <v>248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45980903</v>
      </c>
      <c r="K41" s="12">
        <f>K42+K50+K57+K65</f>
        <v>22329370</v>
      </c>
    </row>
    <row r="42" spans="1:11" ht="12.75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45050760</v>
      </c>
      <c r="K42" s="12">
        <f>SUM(K43:K49)</f>
        <v>21565961</v>
      </c>
    </row>
    <row r="43" spans="1:11" ht="12.75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/>
      <c r="K43" s="13"/>
    </row>
    <row r="44" spans="1:11" ht="12.75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/>
      <c r="K44" s="13"/>
    </row>
    <row r="45" spans="1:11" ht="12.75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/>
      <c r="K45" s="13"/>
    </row>
    <row r="46" spans="1:11" ht="12.75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/>
      <c r="K46" s="13"/>
    </row>
    <row r="47" spans="1:11" ht="12.75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/>
      <c r="K47" s="13"/>
    </row>
    <row r="48" spans="1:11" ht="12.75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>
        <v>45050760</v>
      </c>
      <c r="K48" s="13">
        <v>21565961</v>
      </c>
    </row>
    <row r="49" spans="1:11" ht="12.75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/>
      <c r="K49" s="13"/>
    </row>
    <row r="50" spans="1:11" ht="12.75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930143</v>
      </c>
      <c r="K50" s="12">
        <f>SUM(K51:K56)</f>
        <v>763409</v>
      </c>
    </row>
    <row r="51" spans="1:11" ht="12.75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>
        <v>930143</v>
      </c>
      <c r="K51" s="13">
        <v>763409</v>
      </c>
    </row>
    <row r="52" spans="1:11" ht="12.75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/>
      <c r="K52" s="13"/>
    </row>
    <row r="53" spans="1:11" ht="12.75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/>
      <c r="K53" s="13"/>
    </row>
    <row r="54" spans="1:11" ht="12.75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/>
      <c r="K54" s="13"/>
    </row>
    <row r="55" spans="1:11" ht="12.75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/>
      <c r="K55" s="13"/>
    </row>
    <row r="56" spans="1:11" ht="12.75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/>
      <c r="K56" s="13"/>
    </row>
    <row r="57" spans="1:11" ht="12.75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/>
      <c r="K58" s="13"/>
    </row>
    <row r="59" spans="1:11" ht="12.75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/>
      <c r="K59" s="13"/>
    </row>
    <row r="60" spans="1:11" ht="12.75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/>
      <c r="K60" s="13"/>
    </row>
    <row r="61" spans="1:11" ht="12.75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/>
      <c r="K61" s="13"/>
    </row>
    <row r="62" spans="1:11" ht="12.75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/>
      <c r="K62" s="13"/>
    </row>
    <row r="63" spans="1:11" ht="12.75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/>
      <c r="K63" s="13"/>
    </row>
    <row r="64" spans="1:11" ht="12.75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/>
      <c r="K64" s="13"/>
    </row>
    <row r="65" spans="1:11" ht="12.75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0</v>
      </c>
      <c r="K65" s="13">
        <v>0</v>
      </c>
    </row>
    <row r="66" spans="1:11" ht="12.75">
      <c r="A66" s="194" t="s">
        <v>58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40509</v>
      </c>
      <c r="K66" s="13">
        <v>40509</v>
      </c>
    </row>
    <row r="67" spans="1:11" ht="12.75">
      <c r="A67" s="194" t="s">
        <v>249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46104040</v>
      </c>
      <c r="K67" s="12">
        <f>K8+K9+K41+K66</f>
        <v>22452507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/>
      <c r="K68" s="14"/>
    </row>
    <row r="69" spans="1:11" ht="12.75">
      <c r="A69" s="180" t="s">
        <v>60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1:11" ht="12.75">
      <c r="A70" s="184" t="s">
        <v>199</v>
      </c>
      <c r="B70" s="185"/>
      <c r="C70" s="185"/>
      <c r="D70" s="185"/>
      <c r="E70" s="185"/>
      <c r="F70" s="185"/>
      <c r="G70" s="185"/>
      <c r="H70" s="205"/>
      <c r="I70" s="6">
        <v>62</v>
      </c>
      <c r="J70" s="20">
        <f>J71+J72+J73+J79+J80+J83+J86</f>
        <v>-86158521</v>
      </c>
      <c r="K70" s="20">
        <f>K71+K72+K73+K79+K80+K83+K86</f>
        <v>-86512505</v>
      </c>
    </row>
    <row r="71" spans="1:11" ht="12.75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299922880</v>
      </c>
      <c r="K71" s="13">
        <v>299922880</v>
      </c>
    </row>
    <row r="72" spans="1:11" ht="12.75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>
        <v>205749617</v>
      </c>
      <c r="K72" s="13">
        <v>205749617</v>
      </c>
    </row>
    <row r="73" spans="1:11" ht="12.75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/>
      <c r="K74" s="13"/>
    </row>
    <row r="75" spans="1:11" ht="12.75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>
        <v>13189877</v>
      </c>
      <c r="K75" s="13">
        <v>13189877</v>
      </c>
    </row>
    <row r="76" spans="1:11" ht="12.75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>
        <v>13189877</v>
      </c>
      <c r="K76" s="13">
        <v>13189877</v>
      </c>
    </row>
    <row r="77" spans="1:11" ht="12.75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/>
      <c r="K77" s="13"/>
    </row>
    <row r="78" spans="1:11" ht="12.75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/>
      <c r="K78" s="13"/>
    </row>
    <row r="79" spans="1:11" ht="12.75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/>
      <c r="K79" s="13"/>
    </row>
    <row r="80" spans="1:11" ht="12.75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-592507740</v>
      </c>
      <c r="K80" s="12">
        <f>K81-K82</f>
        <v>-591831018</v>
      </c>
    </row>
    <row r="81" spans="1:11" ht="12.75">
      <c r="A81" s="197" t="s">
        <v>175</v>
      </c>
      <c r="B81" s="198"/>
      <c r="C81" s="198"/>
      <c r="D81" s="198"/>
      <c r="E81" s="198"/>
      <c r="F81" s="198"/>
      <c r="G81" s="198"/>
      <c r="H81" s="199"/>
      <c r="I81" s="4">
        <v>73</v>
      </c>
      <c r="J81" s="13"/>
      <c r="K81" s="13"/>
    </row>
    <row r="82" spans="1:11" ht="12.75">
      <c r="A82" s="197" t="s">
        <v>176</v>
      </c>
      <c r="B82" s="198"/>
      <c r="C82" s="198"/>
      <c r="D82" s="198"/>
      <c r="E82" s="198"/>
      <c r="F82" s="198"/>
      <c r="G82" s="198"/>
      <c r="H82" s="199"/>
      <c r="I82" s="4">
        <v>74</v>
      </c>
      <c r="J82" s="13">
        <v>592507740</v>
      </c>
      <c r="K82" s="13">
        <v>591831018</v>
      </c>
    </row>
    <row r="83" spans="1:11" ht="12.75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676722</v>
      </c>
      <c r="K83" s="12">
        <f>K84-K85</f>
        <v>-353984</v>
      </c>
    </row>
    <row r="84" spans="1:11" ht="12.75">
      <c r="A84" s="197" t="s">
        <v>177</v>
      </c>
      <c r="B84" s="198"/>
      <c r="C84" s="198"/>
      <c r="D84" s="198"/>
      <c r="E84" s="198"/>
      <c r="F84" s="198"/>
      <c r="G84" s="198"/>
      <c r="H84" s="199"/>
      <c r="I84" s="4">
        <v>76</v>
      </c>
      <c r="J84" s="13">
        <v>676722</v>
      </c>
      <c r="K84" s="13"/>
    </row>
    <row r="85" spans="1:11" ht="12.75">
      <c r="A85" s="197" t="s">
        <v>178</v>
      </c>
      <c r="B85" s="198"/>
      <c r="C85" s="198"/>
      <c r="D85" s="198"/>
      <c r="E85" s="198"/>
      <c r="F85" s="198"/>
      <c r="G85" s="198"/>
      <c r="H85" s="199"/>
      <c r="I85" s="4">
        <v>77</v>
      </c>
      <c r="J85" s="13"/>
      <c r="K85" s="13">
        <v>353984</v>
      </c>
    </row>
    <row r="86" spans="1:11" ht="12.75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/>
      <c r="K86" s="13"/>
    </row>
    <row r="87" spans="1:11" ht="12.75">
      <c r="A87" s="194" t="s">
        <v>19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/>
      <c r="K88" s="13"/>
    </row>
    <row r="89" spans="1:11" ht="12.75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/>
      <c r="K89" s="13"/>
    </row>
    <row r="90" spans="1:11" ht="12.75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/>
      <c r="K90" s="13"/>
    </row>
    <row r="91" spans="1:11" ht="12.75">
      <c r="A91" s="194" t="s">
        <v>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64438010</v>
      </c>
      <c r="K91" s="12">
        <f>SUM(K92:K100)</f>
        <v>22136730</v>
      </c>
    </row>
    <row r="92" spans="1:11" ht="12.75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/>
      <c r="K92" s="13"/>
    </row>
    <row r="93" spans="1:11" ht="12.75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/>
      <c r="K93" s="13"/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42301280</v>
      </c>
      <c r="K94" s="13"/>
    </row>
    <row r="95" spans="1:11" ht="12.75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/>
      <c r="K95" s="13"/>
    </row>
    <row r="96" spans="1:11" ht="12.75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/>
      <c r="K96" s="13"/>
    </row>
    <row r="97" spans="1:11" ht="12.75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/>
      <c r="K97" s="13"/>
    </row>
    <row r="98" spans="1:11" ht="12.75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/>
      <c r="K98" s="13"/>
    </row>
    <row r="99" spans="1:11" ht="12.75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>
        <v>22136730</v>
      </c>
      <c r="K99" s="13">
        <v>22136730</v>
      </c>
    </row>
    <row r="100" spans="1:11" ht="12.75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/>
      <c r="K100" s="13"/>
    </row>
    <row r="101" spans="1:11" ht="12.75">
      <c r="A101" s="194" t="s">
        <v>21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67790455</v>
      </c>
      <c r="K101" s="12">
        <f>SUM(K102:K113)</f>
        <v>86828282</v>
      </c>
    </row>
    <row r="102" spans="1:11" ht="12.75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/>
      <c r="K102" s="13"/>
    </row>
    <row r="103" spans="1:11" ht="12.75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>
        <v>18065</v>
      </c>
      <c r="K103" s="13">
        <v>15995</v>
      </c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/>
      <c r="K104" s="13">
        <v>42301280</v>
      </c>
    </row>
    <row r="105" spans="1:11" ht="12.75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>
        <v>13706</v>
      </c>
      <c r="K105" s="13">
        <v>36032</v>
      </c>
    </row>
    <row r="106" spans="1:11" ht="12.75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2084963</v>
      </c>
      <c r="K106" s="13">
        <v>2390125</v>
      </c>
    </row>
    <row r="107" spans="1:11" ht="12.75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/>
      <c r="K107" s="13"/>
    </row>
    <row r="108" spans="1:11" ht="12.75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/>
      <c r="K108" s="13"/>
    </row>
    <row r="109" spans="1:11" ht="12.75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13957995</v>
      </c>
      <c r="K109" s="13">
        <v>13914385</v>
      </c>
    </row>
    <row r="110" spans="1:11" ht="12.75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6664939</v>
      </c>
      <c r="K110" s="13">
        <v>6599862</v>
      </c>
    </row>
    <row r="111" spans="1:11" ht="12.75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/>
      <c r="K111" s="13"/>
    </row>
    <row r="112" spans="1:11" ht="12.75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>
        <v>45050760</v>
      </c>
      <c r="K112" s="13">
        <v>21565961</v>
      </c>
    </row>
    <row r="113" spans="1:11" ht="12.75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27</v>
      </c>
      <c r="K113" s="13">
        <v>4642</v>
      </c>
    </row>
    <row r="114" spans="1:11" ht="12.75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34096</v>
      </c>
      <c r="K114" s="13"/>
    </row>
    <row r="115" spans="1:11" ht="12.75">
      <c r="A115" s="194" t="s">
        <v>25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46104040</v>
      </c>
      <c r="K115" s="12">
        <f>K70+K87+K91+K101+K114</f>
        <v>22452507</v>
      </c>
    </row>
    <row r="116" spans="1:11" ht="12.75">
      <c r="A116" s="177" t="s">
        <v>59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4"/>
      <c r="K116" s="14"/>
    </row>
    <row r="117" spans="1:11" ht="12.75">
      <c r="A117" s="180" t="s">
        <v>289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</row>
    <row r="118" spans="1:11" ht="12.75">
      <c r="A118" s="184" t="s">
        <v>193</v>
      </c>
      <c r="B118" s="185"/>
      <c r="C118" s="185"/>
      <c r="D118" s="185"/>
      <c r="E118" s="185"/>
      <c r="F118" s="185"/>
      <c r="G118" s="185"/>
      <c r="H118" s="185"/>
      <c r="I118" s="186"/>
      <c r="J118" s="186"/>
      <c r="K118" s="187"/>
    </row>
    <row r="119" spans="1:11" ht="12.75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</row>
    <row r="120" spans="1:11" ht="12.75">
      <c r="A120" s="191" t="s">
        <v>9</v>
      </c>
      <c r="B120" s="192"/>
      <c r="C120" s="192"/>
      <c r="D120" s="192"/>
      <c r="E120" s="192"/>
      <c r="F120" s="192"/>
      <c r="G120" s="192"/>
      <c r="H120" s="19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5" t="s">
        <v>102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12.75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A52" sqref="A52:K52"/>
    </sheetView>
  </sheetViews>
  <sheetFormatPr defaultColWidth="9.140625" defaultRowHeight="9" customHeight="1"/>
  <cols>
    <col min="10" max="11" width="10.421875" style="0" bestFit="1" customWidth="1"/>
  </cols>
  <sheetData>
    <row r="1" spans="1:11" ht="12.75">
      <c r="A1" s="206" t="s">
        <v>160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.75">
      <c r="A2" s="210" t="s">
        <v>344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9" customHeight="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9" customHeight="1">
      <c r="A4" s="234" t="s">
        <v>338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9" customHeight="1" thickBot="1">
      <c r="A5" s="237" t="s">
        <v>61</v>
      </c>
      <c r="B5" s="237"/>
      <c r="C5" s="237"/>
      <c r="D5" s="237"/>
      <c r="E5" s="237"/>
      <c r="F5" s="237"/>
      <c r="G5" s="237"/>
      <c r="H5" s="237"/>
      <c r="I5" s="77" t="s">
        <v>290</v>
      </c>
      <c r="J5" s="79" t="s">
        <v>156</v>
      </c>
      <c r="K5" s="79" t="s">
        <v>157</v>
      </c>
    </row>
    <row r="6" spans="1:11" ht="9" customHeight="1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9" customHeight="1">
      <c r="A7" s="184" t="s">
        <v>26</v>
      </c>
      <c r="B7" s="185"/>
      <c r="C7" s="185"/>
      <c r="D7" s="185"/>
      <c r="E7" s="185"/>
      <c r="F7" s="185"/>
      <c r="G7" s="185"/>
      <c r="H7" s="205"/>
      <c r="I7" s="6">
        <v>111</v>
      </c>
      <c r="J7" s="20">
        <f>SUM(J8:J9)</f>
        <v>3654325</v>
      </c>
      <c r="K7" s="20">
        <f>SUM(K8:K9)</f>
        <v>16638120</v>
      </c>
    </row>
    <row r="8" spans="1:11" ht="9" customHeight="1">
      <c r="A8" s="194" t="s">
        <v>158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1099024</v>
      </c>
      <c r="K8" s="13">
        <v>88056</v>
      </c>
    </row>
    <row r="9" spans="1:11" ht="9" customHeight="1">
      <c r="A9" s="194" t="s">
        <v>106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2555301</v>
      </c>
      <c r="K9" s="13">
        <v>16550064</v>
      </c>
    </row>
    <row r="10" spans="1:11" ht="9" customHeight="1">
      <c r="A10" s="194" t="s">
        <v>12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2825761</v>
      </c>
      <c r="K10" s="12">
        <f>K11+K12+K16+K20+K21+K22+K25+K26</f>
        <v>16992104</v>
      </c>
    </row>
    <row r="11" spans="1:11" ht="9" customHeight="1">
      <c r="A11" s="194" t="s">
        <v>107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/>
      <c r="K11" s="13"/>
    </row>
    <row r="12" spans="1:11" ht="9" customHeight="1">
      <c r="A12" s="194" t="s">
        <v>22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0</v>
      </c>
      <c r="K12" s="12">
        <f>SUM(K13:K15)</f>
        <v>0</v>
      </c>
    </row>
    <row r="13" spans="1:11" ht="9" customHeight="1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/>
      <c r="K13" s="13"/>
    </row>
    <row r="14" spans="1:11" ht="9" customHeight="1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/>
      <c r="K14" s="13"/>
    </row>
    <row r="15" spans="1:11" ht="9" customHeight="1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/>
      <c r="K15" s="13"/>
    </row>
    <row r="16" spans="1:11" ht="9" customHeight="1">
      <c r="A16" s="194" t="s">
        <v>23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18587</v>
      </c>
      <c r="K16" s="12">
        <f>SUM(K17:K19)</f>
        <v>10079</v>
      </c>
    </row>
    <row r="17" spans="1:11" ht="9" customHeight="1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12687</v>
      </c>
      <c r="K17" s="13">
        <v>6880</v>
      </c>
    </row>
    <row r="18" spans="1:11" ht="9" customHeight="1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3172</v>
      </c>
      <c r="K18" s="13">
        <v>1720</v>
      </c>
    </row>
    <row r="19" spans="1:11" ht="9" customHeight="1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2728</v>
      </c>
      <c r="K19" s="13">
        <v>1479</v>
      </c>
    </row>
    <row r="20" spans="1:11" ht="9" customHeight="1">
      <c r="A20" s="194" t="s">
        <v>108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/>
      <c r="K20" s="13"/>
    </row>
    <row r="21" spans="1:11" ht="9" customHeight="1">
      <c r="A21" s="194" t="s">
        <v>109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v>2807174</v>
      </c>
      <c r="K21" s="13">
        <v>16982025</v>
      </c>
    </row>
    <row r="22" spans="1:11" ht="9" customHeight="1">
      <c r="A22" s="194" t="s">
        <v>24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0</v>
      </c>
      <c r="K22" s="12">
        <f>SUM(K23:K24)</f>
        <v>0</v>
      </c>
    </row>
    <row r="23" spans="1:11" ht="9" customHeight="1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/>
      <c r="K23" s="13"/>
    </row>
    <row r="24" spans="1:11" ht="9" customHeight="1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/>
      <c r="K24" s="13"/>
    </row>
    <row r="25" spans="1:11" ht="9" customHeight="1">
      <c r="A25" s="194" t="s">
        <v>110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/>
      <c r="K25" s="13"/>
    </row>
    <row r="26" spans="1:11" ht="9" customHeight="1">
      <c r="A26" s="194" t="s">
        <v>52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/>
      <c r="K26" s="13"/>
    </row>
    <row r="27" spans="1:11" ht="9" customHeight="1">
      <c r="A27" s="194" t="s">
        <v>221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0</v>
      </c>
      <c r="K27" s="12">
        <f>SUM(K28:K32)</f>
        <v>0</v>
      </c>
    </row>
    <row r="28" spans="1:11" ht="9" customHeight="1">
      <c r="A28" s="194" t="s">
        <v>235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/>
      <c r="K28" s="13"/>
    </row>
    <row r="29" spans="1:11" ht="9" customHeight="1">
      <c r="A29" s="194" t="s">
        <v>161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/>
      <c r="K29" s="13"/>
    </row>
    <row r="30" spans="1:11" ht="9" customHeight="1">
      <c r="A30" s="194" t="s">
        <v>145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/>
      <c r="K30" s="13"/>
    </row>
    <row r="31" spans="1:11" ht="9" customHeight="1">
      <c r="A31" s="194" t="s">
        <v>231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/>
      <c r="K31" s="13"/>
    </row>
    <row r="32" spans="1:11" ht="9" customHeight="1">
      <c r="A32" s="194" t="s">
        <v>146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/>
      <c r="K32" s="13"/>
    </row>
    <row r="33" spans="1:11" ht="9" customHeight="1">
      <c r="A33" s="194" t="s">
        <v>222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0</v>
      </c>
      <c r="K33" s="12">
        <f>SUM(K34:K37)</f>
        <v>0</v>
      </c>
    </row>
    <row r="34" spans="1:11" ht="9" customHeight="1">
      <c r="A34" s="194" t="s">
        <v>68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/>
      <c r="K34" s="13"/>
    </row>
    <row r="35" spans="1:11" ht="9" customHeight="1">
      <c r="A35" s="194" t="s">
        <v>67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/>
      <c r="K35" s="13"/>
    </row>
    <row r="36" spans="1:11" ht="9" customHeight="1">
      <c r="A36" s="194" t="s">
        <v>232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/>
      <c r="K36" s="13"/>
    </row>
    <row r="37" spans="1:11" ht="9" customHeight="1">
      <c r="A37" s="194" t="s">
        <v>69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/>
      <c r="K37" s="13"/>
    </row>
    <row r="38" spans="1:11" ht="9" customHeight="1">
      <c r="A38" s="194" t="s">
        <v>203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/>
      <c r="K38" s="13"/>
    </row>
    <row r="39" spans="1:11" ht="9" customHeight="1">
      <c r="A39" s="194" t="s">
        <v>204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/>
      <c r="K39" s="13"/>
    </row>
    <row r="40" spans="1:11" ht="9" customHeight="1">
      <c r="A40" s="194" t="s">
        <v>233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/>
      <c r="K40" s="13"/>
    </row>
    <row r="41" spans="1:11" ht="9" customHeight="1">
      <c r="A41" s="194" t="s">
        <v>234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/>
      <c r="K41" s="13"/>
    </row>
    <row r="42" spans="1:11" ht="9" customHeight="1">
      <c r="A42" s="194" t="s">
        <v>223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3654325</v>
      </c>
      <c r="K42" s="12">
        <f>K7+K27+K38+K40</f>
        <v>16638120</v>
      </c>
    </row>
    <row r="43" spans="1:11" ht="9" customHeight="1">
      <c r="A43" s="194" t="s">
        <v>224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2825761</v>
      </c>
      <c r="K43" s="12">
        <f>K10+K33+K39+K41</f>
        <v>16992104</v>
      </c>
    </row>
    <row r="44" spans="1:11" ht="9" customHeight="1">
      <c r="A44" s="194" t="s">
        <v>244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828564</v>
      </c>
      <c r="K44" s="12">
        <f>K42-K43</f>
        <v>-353984</v>
      </c>
    </row>
    <row r="45" spans="1:11" ht="9" customHeight="1">
      <c r="A45" s="197" t="s">
        <v>226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2">
        <f>IF(J42&gt;J43,J42-J43,0)</f>
        <v>828564</v>
      </c>
      <c r="K45" s="12">
        <f>IF(K42&gt;K43,K42-K43,0)</f>
        <v>0</v>
      </c>
    </row>
    <row r="46" spans="1:11" ht="9" customHeight="1">
      <c r="A46" s="197" t="s">
        <v>227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2">
        <f>IF(J43&gt;J42,J43-J42,0)</f>
        <v>0</v>
      </c>
      <c r="K46" s="12">
        <f>IF(K43&gt;K42,K43-K42,0)</f>
        <v>353984</v>
      </c>
    </row>
    <row r="47" spans="1:11" ht="9" customHeight="1">
      <c r="A47" s="194" t="s">
        <v>225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>
        <v>151842</v>
      </c>
      <c r="K47" s="13"/>
    </row>
    <row r="48" spans="1:11" ht="9" customHeight="1">
      <c r="A48" s="194" t="s">
        <v>245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676722</v>
      </c>
      <c r="K48" s="12">
        <f>K44-K47</f>
        <v>-353984</v>
      </c>
    </row>
    <row r="49" spans="1:11" ht="9" customHeight="1">
      <c r="A49" s="197" t="s">
        <v>200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2">
        <f>IF(J48&gt;0,J48,0)</f>
        <v>676722</v>
      </c>
      <c r="K49" s="12">
        <f>IF(K48&gt;0,K48,0)</f>
        <v>0</v>
      </c>
    </row>
    <row r="50" spans="1:11" ht="9" customHeight="1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353984</v>
      </c>
    </row>
    <row r="51" spans="1:11" ht="9" customHeight="1">
      <c r="A51" s="180" t="s">
        <v>120</v>
      </c>
      <c r="B51" s="181"/>
      <c r="C51" s="181"/>
      <c r="D51" s="181"/>
      <c r="E51" s="181"/>
      <c r="F51" s="181"/>
      <c r="G51" s="181"/>
      <c r="H51" s="181"/>
      <c r="I51" s="229"/>
      <c r="J51" s="229"/>
      <c r="K51" s="230"/>
    </row>
    <row r="52" spans="1:11" ht="9" customHeight="1">
      <c r="A52" s="184" t="s">
        <v>194</v>
      </c>
      <c r="B52" s="185"/>
      <c r="C52" s="185"/>
      <c r="D52" s="185"/>
      <c r="E52" s="185"/>
      <c r="F52" s="185"/>
      <c r="G52" s="185"/>
      <c r="H52" s="185"/>
      <c r="I52" s="186"/>
      <c r="J52" s="186"/>
      <c r="K52" s="187"/>
    </row>
    <row r="53" spans="1:11" ht="9" customHeight="1">
      <c r="A53" s="223" t="s">
        <v>242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/>
      <c r="K53" s="13"/>
    </row>
    <row r="54" spans="1:11" ht="9" customHeight="1">
      <c r="A54" s="223" t="s">
        <v>243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/>
      <c r="K54" s="14"/>
    </row>
    <row r="55" spans="1:11" ht="9" customHeight="1">
      <c r="A55" s="180" t="s">
        <v>197</v>
      </c>
      <c r="B55" s="181"/>
      <c r="C55" s="181"/>
      <c r="D55" s="181"/>
      <c r="E55" s="181"/>
      <c r="F55" s="181"/>
      <c r="G55" s="181"/>
      <c r="H55" s="181"/>
      <c r="I55" s="229"/>
      <c r="J55" s="229"/>
      <c r="K55" s="230"/>
    </row>
    <row r="56" spans="1:11" ht="9" customHeight="1">
      <c r="A56" s="184" t="s">
        <v>212</v>
      </c>
      <c r="B56" s="185"/>
      <c r="C56" s="185"/>
      <c r="D56" s="185"/>
      <c r="E56" s="185"/>
      <c r="F56" s="185"/>
      <c r="G56" s="185"/>
      <c r="H56" s="205"/>
      <c r="I56" s="21">
        <v>157</v>
      </c>
      <c r="J56" s="11">
        <v>676722</v>
      </c>
      <c r="K56" s="11">
        <v>-353984</v>
      </c>
    </row>
    <row r="57" spans="1:11" ht="9" customHeight="1">
      <c r="A57" s="194" t="s">
        <v>229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0</v>
      </c>
      <c r="K57" s="12">
        <f>SUM(K58:K64)</f>
        <v>0</v>
      </c>
    </row>
    <row r="58" spans="1:11" ht="9" customHeight="1">
      <c r="A58" s="194" t="s">
        <v>236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/>
      <c r="K58" s="13"/>
    </row>
    <row r="59" spans="1:11" ht="9" customHeight="1">
      <c r="A59" s="194" t="s">
        <v>237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/>
    </row>
    <row r="60" spans="1:11" ht="9" customHeight="1">
      <c r="A60" s="194" t="s">
        <v>45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/>
      <c r="K60" s="13"/>
    </row>
    <row r="61" spans="1:11" ht="9" customHeight="1">
      <c r="A61" s="194" t="s">
        <v>238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/>
      <c r="K61" s="13"/>
    </row>
    <row r="62" spans="1:11" ht="9" customHeight="1">
      <c r="A62" s="194" t="s">
        <v>239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</row>
    <row r="63" spans="1:11" ht="9" customHeight="1">
      <c r="A63" s="194" t="s">
        <v>240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</row>
    <row r="64" spans="1:11" ht="9" customHeight="1">
      <c r="A64" s="194" t="s">
        <v>241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</row>
    <row r="65" spans="1:11" ht="9" customHeight="1">
      <c r="A65" s="194" t="s">
        <v>230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/>
      <c r="K65" s="13"/>
    </row>
    <row r="66" spans="1:11" ht="9" customHeight="1">
      <c r="A66" s="194" t="s">
        <v>201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0</v>
      </c>
      <c r="K66" s="12">
        <f>K57-K65</f>
        <v>0</v>
      </c>
    </row>
    <row r="67" spans="1:11" ht="9" customHeight="1">
      <c r="A67" s="194" t="s">
        <v>202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8">
        <f>J56+J66</f>
        <v>676722</v>
      </c>
      <c r="K67" s="18">
        <f>K56+K66</f>
        <v>-353984</v>
      </c>
    </row>
    <row r="68" spans="1:11" ht="9" customHeight="1">
      <c r="A68" s="180" t="s">
        <v>196</v>
      </c>
      <c r="B68" s="181"/>
      <c r="C68" s="181"/>
      <c r="D68" s="181"/>
      <c r="E68" s="181"/>
      <c r="F68" s="181"/>
      <c r="G68" s="181"/>
      <c r="H68" s="181"/>
      <c r="I68" s="229"/>
      <c r="J68" s="229"/>
      <c r="K68" s="230"/>
    </row>
    <row r="69" spans="1:11" ht="9" customHeight="1">
      <c r="A69" s="184" t="s">
        <v>195</v>
      </c>
      <c r="B69" s="185"/>
      <c r="C69" s="185"/>
      <c r="D69" s="185"/>
      <c r="E69" s="185"/>
      <c r="F69" s="185"/>
      <c r="G69" s="185"/>
      <c r="H69" s="185"/>
      <c r="I69" s="186"/>
      <c r="J69" s="186"/>
      <c r="K69" s="187"/>
    </row>
    <row r="70" spans="1:11" ht="9" customHeight="1">
      <c r="A70" s="223" t="s">
        <v>242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/>
      <c r="K70" s="13"/>
    </row>
    <row r="71" spans="1:11" ht="9" customHeight="1">
      <c r="A71" s="226" t="s">
        <v>243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K19" sqref="K19"/>
    </sheetView>
  </sheetViews>
  <sheetFormatPr defaultColWidth="9.140625" defaultRowHeight="12.75"/>
  <cols>
    <col min="10" max="11" width="10.421875" style="0" bestFit="1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208"/>
    </row>
    <row r="2" spans="1:11" ht="12.75">
      <c r="A2" s="246" t="s">
        <v>344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8" t="s">
        <v>338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8">
        <v>676722</v>
      </c>
      <c r="K8" s="13">
        <v>-353984</v>
      </c>
    </row>
    <row r="9" spans="1:11" ht="12.75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>
        <v>19037827</v>
      </c>
    </row>
    <row r="11" spans="1:11" ht="12.75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>
        <v>166734</v>
      </c>
    </row>
    <row r="12" spans="1:11" ht="12.75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8">
        <v>3440403</v>
      </c>
      <c r="K12" s="13">
        <v>23484799</v>
      </c>
    </row>
    <row r="13" spans="1:11" ht="12.75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8"/>
      <c r="K13" s="13"/>
    </row>
    <row r="14" spans="1:11" ht="12.75">
      <c r="A14" s="194" t="s">
        <v>163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4117125</v>
      </c>
      <c r="K14" s="12">
        <f>SUM(K8:K13)</f>
        <v>42335376</v>
      </c>
    </row>
    <row r="15" spans="1:11" ht="12.75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8">
        <v>3224798</v>
      </c>
      <c r="K15" s="13"/>
    </row>
    <row r="16" spans="1:11" ht="12.75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8">
        <v>489416</v>
      </c>
      <c r="K16" s="13"/>
    </row>
    <row r="17" spans="1:11" ht="12.75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>
        <v>409156</v>
      </c>
      <c r="K18" s="13">
        <f>42335376+6245</f>
        <v>42341621</v>
      </c>
    </row>
    <row r="19" spans="1:11" ht="12.75">
      <c r="A19" s="194" t="s">
        <v>164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4123370</v>
      </c>
      <c r="K19" s="12">
        <f>SUM(K15:K18)</f>
        <v>42341621</v>
      </c>
    </row>
    <row r="20" spans="1:11" ht="12.75">
      <c r="A20" s="194" t="s">
        <v>36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4" t="s">
        <v>37</v>
      </c>
      <c r="B21" s="195"/>
      <c r="C21" s="195"/>
      <c r="D21" s="195"/>
      <c r="E21" s="195"/>
      <c r="F21" s="195"/>
      <c r="G21" s="195"/>
      <c r="H21" s="195"/>
      <c r="I21" s="4">
        <v>14</v>
      </c>
      <c r="J21" s="9">
        <f>IF(J19&gt;J14,J19-J14,0)</f>
        <v>6245</v>
      </c>
      <c r="K21" s="12">
        <f>IF(K19&gt;K14,K19-K14,0)</f>
        <v>6245</v>
      </c>
    </row>
    <row r="22" spans="1:11" ht="12.75">
      <c r="A22" s="238" t="s">
        <v>165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/>
      <c r="K23" s="13"/>
    </row>
    <row r="24" spans="1:11" ht="12.75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94" t="s">
        <v>174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8"/>
      <c r="K29" s="13"/>
    </row>
    <row r="30" spans="1:11" ht="12.75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94" t="s">
        <v>5</v>
      </c>
      <c r="B32" s="195"/>
      <c r="C32" s="195"/>
      <c r="D32" s="195"/>
      <c r="E32" s="195"/>
      <c r="F32" s="195"/>
      <c r="G32" s="195"/>
      <c r="H32" s="195"/>
      <c r="I32" s="4">
        <v>24</v>
      </c>
      <c r="J32" s="9">
        <f>SUM(J29:J31)</f>
        <v>0</v>
      </c>
      <c r="K32" s="12">
        <f>SUM(K29:K31)</f>
        <v>0</v>
      </c>
    </row>
    <row r="33" spans="1:11" ht="12.75">
      <c r="A33" s="194" t="s">
        <v>38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4" t="s">
        <v>39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8" t="s">
        <v>166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ht="12.75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/>
      <c r="K36" s="13"/>
    </row>
    <row r="37" spans="1:11" ht="12.75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94" t="s">
        <v>70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0</v>
      </c>
      <c r="K39" s="12">
        <f>SUM(K36:K38)</f>
        <v>0</v>
      </c>
    </row>
    <row r="40" spans="1:11" ht="12.75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/>
      <c r="K40" s="13"/>
    </row>
    <row r="41" spans="1:11" ht="12.75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94" t="s">
        <v>71</v>
      </c>
      <c r="B45" s="195"/>
      <c r="C45" s="195"/>
      <c r="D45" s="195"/>
      <c r="E45" s="195"/>
      <c r="F45" s="195"/>
      <c r="G45" s="195"/>
      <c r="H45" s="195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4" t="s">
        <v>17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4" t="s">
        <v>18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6245</v>
      </c>
      <c r="K49" s="12">
        <f>IF(K21-K20+K34-K33+K47-K46&gt;0,K21-K20+K34-K33+K47-K46,0)</f>
        <v>6245</v>
      </c>
    </row>
    <row r="50" spans="1:11" ht="12.75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8">
        <v>6245</v>
      </c>
      <c r="K50" s="13">
        <v>6245</v>
      </c>
    </row>
    <row r="51" spans="1:11" ht="12.75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/>
      <c r="K51" s="13"/>
    </row>
    <row r="52" spans="1:11" ht="12.75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>
        <v>6245</v>
      </c>
      <c r="K52" s="13">
        <v>6245</v>
      </c>
    </row>
    <row r="53" spans="1:11" ht="12.75">
      <c r="A53" s="191" t="s">
        <v>184</v>
      </c>
      <c r="B53" s="192"/>
      <c r="C53" s="192"/>
      <c r="D53" s="192"/>
      <c r="E53" s="192"/>
      <c r="F53" s="192"/>
      <c r="G53" s="192"/>
      <c r="H53" s="192"/>
      <c r="I53" s="7">
        <v>44</v>
      </c>
      <c r="J53" s="10">
        <f>J50+J51-J52</f>
        <v>0</v>
      </c>
      <c r="K53" s="18">
        <f>K50+K51-K52</f>
        <v>0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7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94" t="s">
        <v>206</v>
      </c>
      <c r="B13" s="195"/>
      <c r="C13" s="195"/>
      <c r="D13" s="195"/>
      <c r="E13" s="195"/>
      <c r="F13" s="195"/>
      <c r="G13" s="195"/>
      <c r="H13" s="19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.75">
      <c r="A20" s="194" t="s">
        <v>47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8" t="s">
        <v>165</v>
      </c>
      <c r="B23" s="239"/>
      <c r="C23" s="239"/>
      <c r="D23" s="239"/>
      <c r="E23" s="239"/>
      <c r="F23" s="239"/>
      <c r="G23" s="239"/>
      <c r="H23" s="239"/>
      <c r="I23" s="240"/>
      <c r="J23" s="240"/>
      <c r="K23" s="241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194" t="s">
        <v>119</v>
      </c>
      <c r="B29" s="195"/>
      <c r="C29" s="195"/>
      <c r="D29" s="195"/>
      <c r="E29" s="195"/>
      <c r="F29" s="195"/>
      <c r="G29" s="195"/>
      <c r="H29" s="19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194" t="s">
        <v>50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4" t="s">
        <v>113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4" t="s">
        <v>114</v>
      </c>
      <c r="B35" s="195"/>
      <c r="C35" s="195"/>
      <c r="D35" s="195"/>
      <c r="E35" s="195"/>
      <c r="F35" s="195"/>
      <c r="G35" s="195"/>
      <c r="H35" s="19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8" t="s">
        <v>166</v>
      </c>
      <c r="B36" s="239"/>
      <c r="C36" s="239"/>
      <c r="D36" s="239"/>
      <c r="E36" s="239"/>
      <c r="F36" s="239"/>
      <c r="G36" s="239"/>
      <c r="H36" s="239"/>
      <c r="I36" s="240">
        <v>0</v>
      </c>
      <c r="J36" s="240"/>
      <c r="K36" s="241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.75">
      <c r="A40" s="194" t="s">
        <v>51</v>
      </c>
      <c r="B40" s="195"/>
      <c r="C40" s="195"/>
      <c r="D40" s="195"/>
      <c r="E40" s="195"/>
      <c r="F40" s="195"/>
      <c r="G40" s="195"/>
      <c r="H40" s="19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.75">
      <c r="A46" s="194" t="s">
        <v>154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4" t="s">
        <v>168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4" t="s">
        <v>169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4" t="s">
        <v>155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4" t="s">
        <v>15</v>
      </c>
      <c r="B50" s="195"/>
      <c r="C50" s="195"/>
      <c r="D50" s="195"/>
      <c r="E50" s="195"/>
      <c r="F50" s="195"/>
      <c r="G50" s="195"/>
      <c r="H50" s="19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4" t="s">
        <v>167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/>
      <c r="K51" s="13"/>
    </row>
    <row r="52" spans="1:11" ht="12.75">
      <c r="A52" s="194" t="s">
        <v>182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/>
      <c r="K52" s="13"/>
    </row>
    <row r="53" spans="1:11" ht="12.75">
      <c r="A53" s="194" t="s">
        <v>183</v>
      </c>
      <c r="B53" s="195"/>
      <c r="C53" s="195"/>
      <c r="D53" s="195"/>
      <c r="E53" s="195"/>
      <c r="F53" s="195"/>
      <c r="G53" s="195"/>
      <c r="H53" s="19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0.421875" style="98" bestFit="1" customWidth="1"/>
    <col min="12" max="16384" width="9.140625" style="98" customWidth="1"/>
  </cols>
  <sheetData>
    <row r="1" spans="1:12" ht="12.75">
      <c r="A1" s="273" t="s">
        <v>292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97"/>
    </row>
    <row r="2" spans="1:12" ht="15.75">
      <c r="A2" s="95"/>
      <c r="B2" s="96"/>
      <c r="C2" s="260" t="s">
        <v>293</v>
      </c>
      <c r="D2" s="260"/>
      <c r="E2" s="100">
        <v>43101</v>
      </c>
      <c r="F2" s="99" t="s">
        <v>258</v>
      </c>
      <c r="G2" s="261">
        <v>43465</v>
      </c>
      <c r="H2" s="262"/>
      <c r="I2" s="96"/>
      <c r="J2" s="96"/>
      <c r="K2" s="96"/>
      <c r="L2" s="101"/>
    </row>
    <row r="3" spans="1:11" ht="24" thickBot="1">
      <c r="A3" s="263" t="s">
        <v>61</v>
      </c>
      <c r="B3" s="263"/>
      <c r="C3" s="263"/>
      <c r="D3" s="263"/>
      <c r="E3" s="263"/>
      <c r="F3" s="263"/>
      <c r="G3" s="263"/>
      <c r="H3" s="263"/>
      <c r="I3" s="102" t="s">
        <v>316</v>
      </c>
      <c r="J3" s="103" t="s">
        <v>156</v>
      </c>
      <c r="K3" s="103" t="s">
        <v>157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105">
        <v>2</v>
      </c>
      <c r="J4" s="104" t="s">
        <v>294</v>
      </c>
      <c r="K4" s="104" t="s">
        <v>295</v>
      </c>
    </row>
    <row r="5" spans="1:11" ht="12.75">
      <c r="A5" s="258" t="s">
        <v>296</v>
      </c>
      <c r="B5" s="259"/>
      <c r="C5" s="259"/>
      <c r="D5" s="259"/>
      <c r="E5" s="259"/>
      <c r="F5" s="259"/>
      <c r="G5" s="259"/>
      <c r="H5" s="259"/>
      <c r="I5" s="106">
        <v>1</v>
      </c>
      <c r="J5" s="107">
        <v>299922880</v>
      </c>
      <c r="K5" s="107">
        <v>299922880</v>
      </c>
    </row>
    <row r="6" spans="1:11" ht="12.75">
      <c r="A6" s="258" t="s">
        <v>297</v>
      </c>
      <c r="B6" s="259"/>
      <c r="C6" s="259"/>
      <c r="D6" s="259"/>
      <c r="E6" s="259"/>
      <c r="F6" s="259"/>
      <c r="G6" s="259"/>
      <c r="H6" s="259"/>
      <c r="I6" s="106">
        <v>2</v>
      </c>
      <c r="J6" s="108">
        <v>205749617</v>
      </c>
      <c r="K6" s="108">
        <v>205749617</v>
      </c>
    </row>
    <row r="7" spans="1:11" ht="12.75">
      <c r="A7" s="258" t="s">
        <v>298</v>
      </c>
      <c r="B7" s="259"/>
      <c r="C7" s="259"/>
      <c r="D7" s="259"/>
      <c r="E7" s="259"/>
      <c r="F7" s="259"/>
      <c r="G7" s="259"/>
      <c r="H7" s="259"/>
      <c r="I7" s="106">
        <v>3</v>
      </c>
      <c r="J7" s="108"/>
      <c r="K7" s="108"/>
    </row>
    <row r="8" spans="1:11" ht="12.75">
      <c r="A8" s="258" t="s">
        <v>299</v>
      </c>
      <c r="B8" s="259"/>
      <c r="C8" s="259"/>
      <c r="D8" s="259"/>
      <c r="E8" s="259"/>
      <c r="F8" s="259"/>
      <c r="G8" s="259"/>
      <c r="H8" s="259"/>
      <c r="I8" s="106">
        <v>4</v>
      </c>
      <c r="J8" s="118">
        <v>-592507740</v>
      </c>
      <c r="K8" s="108">
        <v>-591831018</v>
      </c>
    </row>
    <row r="9" spans="1:11" ht="12.75">
      <c r="A9" s="258" t="s">
        <v>300</v>
      </c>
      <c r="B9" s="259"/>
      <c r="C9" s="259"/>
      <c r="D9" s="259"/>
      <c r="E9" s="259"/>
      <c r="F9" s="259"/>
      <c r="G9" s="259"/>
      <c r="H9" s="259"/>
      <c r="I9" s="106">
        <v>5</v>
      </c>
      <c r="J9" s="108">
        <v>676722</v>
      </c>
      <c r="K9" s="108">
        <v>-353984</v>
      </c>
    </row>
    <row r="10" spans="1:11" ht="12.75">
      <c r="A10" s="258" t="s">
        <v>301</v>
      </c>
      <c r="B10" s="259"/>
      <c r="C10" s="259"/>
      <c r="D10" s="259"/>
      <c r="E10" s="259"/>
      <c r="F10" s="259"/>
      <c r="G10" s="259"/>
      <c r="H10" s="259"/>
      <c r="I10" s="106">
        <v>6</v>
      </c>
      <c r="J10" s="108"/>
      <c r="K10" s="108"/>
    </row>
    <row r="11" spans="1:11" ht="12.75">
      <c r="A11" s="258" t="s">
        <v>302</v>
      </c>
      <c r="B11" s="259"/>
      <c r="C11" s="259"/>
      <c r="D11" s="259"/>
      <c r="E11" s="259"/>
      <c r="F11" s="259"/>
      <c r="G11" s="259"/>
      <c r="H11" s="259"/>
      <c r="I11" s="106">
        <v>7</v>
      </c>
      <c r="J11" s="108"/>
      <c r="K11" s="108"/>
    </row>
    <row r="12" spans="1:11" ht="12.75">
      <c r="A12" s="258" t="s">
        <v>303</v>
      </c>
      <c r="B12" s="259"/>
      <c r="C12" s="259"/>
      <c r="D12" s="259"/>
      <c r="E12" s="259"/>
      <c r="F12" s="259"/>
      <c r="G12" s="259"/>
      <c r="H12" s="259"/>
      <c r="I12" s="106">
        <v>8</v>
      </c>
      <c r="J12" s="108"/>
      <c r="K12" s="108"/>
    </row>
    <row r="13" spans="1:11" ht="12.75">
      <c r="A13" s="258" t="s">
        <v>304</v>
      </c>
      <c r="B13" s="259"/>
      <c r="C13" s="259"/>
      <c r="D13" s="259"/>
      <c r="E13" s="259"/>
      <c r="F13" s="259"/>
      <c r="G13" s="259"/>
      <c r="H13" s="259"/>
      <c r="I13" s="106">
        <v>9</v>
      </c>
      <c r="J13" s="108"/>
      <c r="K13" s="108"/>
    </row>
    <row r="14" spans="1:11" ht="12.75">
      <c r="A14" s="269" t="s">
        <v>305</v>
      </c>
      <c r="B14" s="270"/>
      <c r="C14" s="270"/>
      <c r="D14" s="270"/>
      <c r="E14" s="270"/>
      <c r="F14" s="270"/>
      <c r="G14" s="270"/>
      <c r="H14" s="270"/>
      <c r="I14" s="106">
        <v>10</v>
      </c>
      <c r="J14" s="109">
        <f>SUM(J5:J13)</f>
        <v>-86158521</v>
      </c>
      <c r="K14" s="109">
        <f>SUM(K5:K13)</f>
        <v>-86512505</v>
      </c>
    </row>
    <row r="15" spans="1:11" ht="12.75">
      <c r="A15" s="258" t="s">
        <v>306</v>
      </c>
      <c r="B15" s="259"/>
      <c r="C15" s="259"/>
      <c r="D15" s="259"/>
      <c r="E15" s="259"/>
      <c r="F15" s="259"/>
      <c r="G15" s="259"/>
      <c r="H15" s="259"/>
      <c r="I15" s="106">
        <v>11</v>
      </c>
      <c r="J15" s="108"/>
      <c r="K15" s="108"/>
    </row>
    <row r="16" spans="1:11" ht="12.75">
      <c r="A16" s="258" t="s">
        <v>307</v>
      </c>
      <c r="B16" s="259"/>
      <c r="C16" s="259"/>
      <c r="D16" s="259"/>
      <c r="E16" s="259"/>
      <c r="F16" s="259"/>
      <c r="G16" s="259"/>
      <c r="H16" s="259"/>
      <c r="I16" s="106">
        <v>12</v>
      </c>
      <c r="J16" s="108"/>
      <c r="K16" s="108"/>
    </row>
    <row r="17" spans="1:11" ht="12.75">
      <c r="A17" s="258" t="s">
        <v>308</v>
      </c>
      <c r="B17" s="259"/>
      <c r="C17" s="259"/>
      <c r="D17" s="259"/>
      <c r="E17" s="259"/>
      <c r="F17" s="259"/>
      <c r="G17" s="259"/>
      <c r="H17" s="259"/>
      <c r="I17" s="106">
        <v>13</v>
      </c>
      <c r="J17" s="108"/>
      <c r="K17" s="108"/>
    </row>
    <row r="18" spans="1:11" ht="12.75">
      <c r="A18" s="258" t="s">
        <v>309</v>
      </c>
      <c r="B18" s="259"/>
      <c r="C18" s="259"/>
      <c r="D18" s="259"/>
      <c r="E18" s="259"/>
      <c r="F18" s="259"/>
      <c r="G18" s="259"/>
      <c r="H18" s="259"/>
      <c r="I18" s="106">
        <v>14</v>
      </c>
      <c r="J18" s="108"/>
      <c r="K18" s="108"/>
    </row>
    <row r="19" spans="1:11" ht="12.75">
      <c r="A19" s="258" t="s">
        <v>310</v>
      </c>
      <c r="B19" s="259"/>
      <c r="C19" s="259"/>
      <c r="D19" s="259"/>
      <c r="E19" s="259"/>
      <c r="F19" s="259"/>
      <c r="G19" s="259"/>
      <c r="H19" s="259"/>
      <c r="I19" s="106">
        <v>15</v>
      </c>
      <c r="J19" s="108"/>
      <c r="K19" s="108"/>
    </row>
    <row r="20" spans="1:11" ht="12.75">
      <c r="A20" s="258" t="s">
        <v>311</v>
      </c>
      <c r="B20" s="259"/>
      <c r="C20" s="259"/>
      <c r="D20" s="259"/>
      <c r="E20" s="259"/>
      <c r="F20" s="259"/>
      <c r="G20" s="259"/>
      <c r="H20" s="259"/>
      <c r="I20" s="106">
        <v>16</v>
      </c>
      <c r="J20" s="108"/>
      <c r="K20" s="108"/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5" t="s">
        <v>313</v>
      </c>
      <c r="B23" s="266"/>
      <c r="C23" s="266"/>
      <c r="D23" s="266"/>
      <c r="E23" s="266"/>
      <c r="F23" s="266"/>
      <c r="G23" s="266"/>
      <c r="H23" s="266"/>
      <c r="I23" s="111">
        <v>18</v>
      </c>
      <c r="J23" s="107"/>
      <c r="K23" s="107"/>
    </row>
    <row r="24" spans="1:11" ht="23.25" customHeight="1">
      <c r="A24" s="267" t="s">
        <v>314</v>
      </c>
      <c r="B24" s="268"/>
      <c r="C24" s="268"/>
      <c r="D24" s="268"/>
      <c r="E24" s="268"/>
      <c r="F24" s="268"/>
      <c r="G24" s="268"/>
      <c r="H24" s="268"/>
      <c r="I24" s="112">
        <v>19</v>
      </c>
      <c r="J24" s="110"/>
      <c r="K24" s="110"/>
    </row>
    <row r="25" spans="1:11" ht="30" customHeight="1">
      <c r="A25" s="271" t="s">
        <v>315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5:J7 J9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Tamara</cp:lastModifiedBy>
  <cp:lastPrinted>2011-03-28T11:17:39Z</cp:lastPrinted>
  <dcterms:created xsi:type="dcterms:W3CDTF">2008-10-17T11:51:54Z</dcterms:created>
  <dcterms:modified xsi:type="dcterms:W3CDTF">2019-04-28T18:47:07Z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