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60" windowHeight="60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<sst xmlns="http://schemas.openxmlformats.org/spreadsheetml/2006/main" count="393" uniqueCount="342">
  <si>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</si>
  <si>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</si>
  <si>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</si>
  <si>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</si>
  <si>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</si>
  <si>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</si>
  <si>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</si>
  <si>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</si>
  <si>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</si>
  <si>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</si>
  <si>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</si>
  <si>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</si>
  <si>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</si>
  <si>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</si>
  <si>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</si>
  <si>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</si>
  <si>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</si>
  <si>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</si>
  <si>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</si>
  <si>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</si>
  <si>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</si>
  <si>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</si>
  <si>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</si>
  <si>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</si>
  <si>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</si>
  <si>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</si>
  <si>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</si>
  <si>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</si>
  <si>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</si>
  <si>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</si>
  <si>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</si>
  <si>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</si>
  <si>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</si>
  <si>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</si>
  <si>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</si>
  <si>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</si>
  <si>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</si>
  <si>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</si>
  <si>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</si>
  <si>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</si>
  <si>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</si>
  <si>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</si>
  <si>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</si>
  <si>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</si>
  <si>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</si>
  <si>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</si>
  <si>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</si>
  <si>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</si>
  <si>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</si>
  <si>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</si>
  <si>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</si>
  <si>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</si>
  <si>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</si>
  <si>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</si>
  <si>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</si>
  <si>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</si>
  <si>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</si>
  <si>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</si>
  <si>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</si>
  <si>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</si>
  <si>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</si>
  <si>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</si>
  <si>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</si>
  <si>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</si>
  <si>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</si>
  <si>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</si>
  <si>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</si>
  <si>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</si>
  <si>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</si>
  <si>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</si>
  <si>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</si>
  <si>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</si>
  <si>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</si>
  <si>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</si>
  <si>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</si>
  <si>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</si>
  <si>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</si>
  <si>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</si>
  <si>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</si>
  <si>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</si>
  <si>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</si>
  <si>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</si>
  <si>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</si>
  <si>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</si>
  <si>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</si>
  <si>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</si>
  <si>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</si>
  <si>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</si>
  <si>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</si>
  <si>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</si>
  <si>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</si>
  <si>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</si>
  <si>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</si>
  <si>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</si>
  <si>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</si>
  <si>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</si>
  <si>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</si>
  <si>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</si>
  <si>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</si>
  <si>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</si>
  <si>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</si>
  <si>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</si>
  <si>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</si>
  <si>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</si>
  <si>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</si>
  <si>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</si>
  <si>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</si>
  <si>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</si>
  <si>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</si>
  <si>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</si>
  <si>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</si>
  <si>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</si>
  <si>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</si>
  <si>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</si>
  <si>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</si>
  <si>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</si>
  <si>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</si>
  <si>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</si>
  <si>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</si>
  <si>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</si>
  <si>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</si>
  <si>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</si>
  <si>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</si>
  <si>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</si>
  <si>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</si>
  <si>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</si>
  <si>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</si>
  <si>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</si>
  <si>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</si>
  <si>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</si>
  <si>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</si>
  <si>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</si>
  <si>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</si>
  <si>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</si>
  <si>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</si>
  <si>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</si>
  <si>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</si>
  <si>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</si>
  <si>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</si>
  <si>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</si>
  <si>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</si>
  <si>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</si>
  <si>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</si>
  <si>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</si>
  <si>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</si>
  <si>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</si>
  <si>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</si>
  <si>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</si>
  <si>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</si>
  <si>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</si>
  <si>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</si>
  <si>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</si>
  <si>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</si>
  <si>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</si>
  <si>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</si>
  <si>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</si>
  <si>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</si>
  <si>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</si>
  <si>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</si>
  <si>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</si>
  <si>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</si>
  <si>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</si>
  <si>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</si>
  <si>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</si>
  <si>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</si>
  <si>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</si>
  <si>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</si>
  <si>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</si>
  <si>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</si>
  <si>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</si>
  <si>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</si>
  <si>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</si>
  <si>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</si>
  <si>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</si>
  <si>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</si>
  <si>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</si>
  <si>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</si>
  <si>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</si>
  <si>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</si>
  <si>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</si>
  <si>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</si>
  <si>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</si>
  <si>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</si>
  <si>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</si>
  <si>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</si>
  <si>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</si>
  <si>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</si>
  <si>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</si>
  <si>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</si>
  <si>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</si>
  <si>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</si>
  <si>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</si>
  <si>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</si>
  <si>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</si>
  <si>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</si>
  <si>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</si>
  <si>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</si>
  <si>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</si>
  <si>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</si>
  <si>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</si>
  <si>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</si>
  <si>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</si>
  <si>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</si>
  <si>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</si>
  <si>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</si>
  <si>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</si>
  <si>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</si>
  <si>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</si>
  <si>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</si>
  <si>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</si>
  <si>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</si>
  <si>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</si>
  <si>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</si>
  <si>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</si>
  <si>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</si>
  <si>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</si>
  <si>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</si>
  <si>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</si>
  <si>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</si>
  <si>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</si>
  <si>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</si>
  <si>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</si>
  <si>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</si>
  <si>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</si>
  <si>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</si>
  <si>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</si>
  <si>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</si>
  <si>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</si>
  <si>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</si>
  <si>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</si>
  <si>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</si>
  <si>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</si>
  <si>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</si>
  <si>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</si>
  <si>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</si>
  <si>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</si>
  <si>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</si>
  <si>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</si>
  <si>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</si>
  <si>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</si>
  <si>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</si>
  <si>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</si>
  <si>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</si>
  <si>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</si>
  <si>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</si>
  <si>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</si>
  <si>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</si>
  <si>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</si>
  <si>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</si>
  <si>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</si>
  <si>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</si>
  <si>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</si>
  <si>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</si>
  <si>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</si>
  <si>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</si>
  <si>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</si>
  <si>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</si>
  <si>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</si>
  <si>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</si>
  <si>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</si>
  <si>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</si>
  <si>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</si>
  <si>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</si>
  <si>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</si>
  <si>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</si>
  <si>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</si>
  <si>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</si>
  <si>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</si>
  <si>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</si>
  <si>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</si>
  <si>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</si>
  <si>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</si>
  <si>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</si>
  <si>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</si>
  <si>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</si>
  <si>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</si>
  <si>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</si>
  <si>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</si>
  <si>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</si>
  <si>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</si>
  <si>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</si>
  <si>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</si>
  <si>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</si>
  <si>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</si>
  <si>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</si>
  <si>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</si>
  <si>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</si>
  <si>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</si>
  <si>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</si>
  <si>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</si>
  <si>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</si>
  <si>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</si>
  <si>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</si>
  <si>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</si>
  <si>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</si>
  <si>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</si>
  <si>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</si>
  <si>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</si>
  <si>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</si>
  <si>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</si>
  <si>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</si>
  <si>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</si>
  <si>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</si>
  <si>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</si>
  <si>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</si>
  <si>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</si>
  <si>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</si>
  <si>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</si>
  <si>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</si>
  <si>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</si>
  <si>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</si>
  <si>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</si>
  <si>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</si>
  <si>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</si>
  <si>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</si>
  <si>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</si>
  <si>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</si>
  <si>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</si>
  <si>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</si>
  <si>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</si>
  <si>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</si>
  <si>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</si>
  <si>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</si>
  <si>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</si>
  <si>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</si>
  <si>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03299015</t>
  </si>
  <si>
    <t>08004595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</si>
  <si>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</si>
  <si>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</si>
  <si>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</si>
  <si>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</si>
  <si>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</si>
  <si>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</si>
  <si>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</si>
  <si>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</si>
  <si>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4771</t>
  </si>
  <si>
    <t>Milić Ranko</t>
  </si>
  <si>
    <t>Goranko Fižulić</t>
  </si>
  <si>
    <t>stanje na dan 31.12.2011.</t>
  </si>
  <si>
    <t>31.12.2011.</t>
  </si>
  <si>
    <t>u razdoblju 01.01.2011. do 31.12.2011.</t>
  </si>
  <si>
    <t>Obveznik: MAGMA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</si>
</sst>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16" fillId="32" borderId="27" xfId="53" applyNumberFormat="1" applyFon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324</v>
      </c>
      <c r="F2" s="25"/>
      <c r="G2" s="26" t="s">
        <v>258</v>
      </c>
      <c r="H2" s="24" t="s">
        <v>339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325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326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327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328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10000</v>
      </c>
      <c r="D14" s="139"/>
      <c r="E14" s="31"/>
      <c r="F14" s="131" t="s">
        <v>329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330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331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332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329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333</v>
      </c>
      <c r="E24" s="132"/>
      <c r="F24" s="132"/>
      <c r="G24" s="133"/>
      <c r="H24" s="38" t="s">
        <v>270</v>
      </c>
      <c r="I24" s="48">
        <v>119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334</v>
      </c>
      <c r="D26" s="50"/>
      <c r="E26" s="22"/>
      <c r="F26" s="51"/>
      <c r="G26" s="126" t="s">
        <v>273</v>
      </c>
      <c r="H26" s="127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/>
      <c r="D48" s="160"/>
      <c r="E48" s="161"/>
      <c r="F48" s="32"/>
      <c r="G48" s="38" t="s">
        <v>281</v>
      </c>
      <c r="H48" s="159"/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/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337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338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341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178857176</v>
      </c>
      <c r="K9" s="12">
        <f>K10+K17+K27+K36+K40</f>
        <v>183759560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10655097</v>
      </c>
      <c r="K10" s="12">
        <f>SUM(K11:K16)</f>
        <v>9788991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10655097</v>
      </c>
      <c r="K12" s="13">
        <v>9788991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160466132</v>
      </c>
      <c r="K17" s="12">
        <f>SUM(K18:K26)</f>
        <v>164160579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/>
      <c r="K18" s="13"/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61067044</v>
      </c>
      <c r="K19" s="13">
        <v>126573679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/>
      <c r="K20" s="13"/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46242383</v>
      </c>
      <c r="K21" s="13">
        <v>22127633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480</v>
      </c>
      <c r="K24" s="13"/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53156225</v>
      </c>
      <c r="K25" s="13">
        <v>15459267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7735947</v>
      </c>
      <c r="K27" s="12">
        <f>SUM(K28:K35)</f>
        <v>9809990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40000</v>
      </c>
      <c r="K28" s="13">
        <v>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3518444</v>
      </c>
      <c r="K29" s="13">
        <v>3518444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9800</v>
      </c>
      <c r="K30" s="13">
        <v>5589302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475</v>
      </c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4167228</v>
      </c>
      <c r="K33" s="13">
        <v>702244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362768657</v>
      </c>
      <c r="K41" s="12">
        <f>K42+K50+K57+K65</f>
        <v>73592015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156930895</v>
      </c>
      <c r="K42" s="12">
        <f>SUM(K43:K49)</f>
        <v>1553774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1430548</v>
      </c>
      <c r="K43" s="13">
        <v>1365682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66245344</v>
      </c>
      <c r="K46" s="13">
        <v>188092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89255003</v>
      </c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199980546</v>
      </c>
      <c r="K50" s="12">
        <f>SUM(K51:K56)</f>
        <v>67644853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116924311</v>
      </c>
      <c r="K51" s="13">
        <v>51343882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82302666</v>
      </c>
      <c r="K52" s="13">
        <v>16050682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270396</v>
      </c>
      <c r="K54" s="13">
        <v>6487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897</v>
      </c>
      <c r="K55" s="13"/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482276</v>
      </c>
      <c r="K56" s="13">
        <v>243802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3831086</v>
      </c>
      <c r="K57" s="12">
        <f>SUM(K58:K64)</f>
        <v>4167548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3831086</v>
      </c>
      <c r="K63" s="13">
        <v>4167548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2026130</v>
      </c>
      <c r="K65" s="13">
        <v>225840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3374418</v>
      </c>
      <c r="K66" s="13">
        <v>1383960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545000251</v>
      </c>
      <c r="K67" s="12">
        <f>K8+K9+K41+K66</f>
        <v>258735535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28599547</v>
      </c>
      <c r="K70" s="20">
        <f>K71+K72+K73+K79+K80+K83+K86</f>
        <v>-259929237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67748710</v>
      </c>
      <c r="K71" s="13">
        <v>67748710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205749617</v>
      </c>
      <c r="K72" s="13">
        <v>205749617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13384627</v>
      </c>
      <c r="K75" s="13">
        <v>13189877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13384627</v>
      </c>
      <c r="K76" s="13">
        <v>13189877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48878468</v>
      </c>
      <c r="K79" s="13">
        <v>47494732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-97325198</v>
      </c>
      <c r="K80" s="12">
        <f>K81-K82</f>
        <v>-293738991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97325198</v>
      </c>
      <c r="K82" s="13">
        <v>293738991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-196452050</v>
      </c>
      <c r="K83" s="12">
        <f>K84-K85</f>
        <v>-287183305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196452050</v>
      </c>
      <c r="K85" s="13">
        <v>287183305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35372683</v>
      </c>
      <c r="K91" s="12">
        <f>SUM(K92:K100)</f>
        <v>27101076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11126560</v>
      </c>
      <c r="K93" s="13">
        <v>3371512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15308691</v>
      </c>
      <c r="K94" s="13">
        <v>14792132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8937432</v>
      </c>
      <c r="K100" s="13">
        <v>8937432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474779657</v>
      </c>
      <c r="K101" s="12">
        <f>SUM(K102:K113)</f>
        <v>489499785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51797714</v>
      </c>
      <c r="K102" s="13">
        <v>45523673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14561638</v>
      </c>
      <c r="K103" s="13">
        <v>18698697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127963476</v>
      </c>
      <c r="K104" s="13">
        <v>146624855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/>
      <c r="K105" s="13"/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171770338</v>
      </c>
      <c r="K106" s="13">
        <v>168275271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71211152</v>
      </c>
      <c r="K107" s="13">
        <v>68699079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5152602</v>
      </c>
      <c r="K109" s="13">
        <v>2328119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27922651</v>
      </c>
      <c r="K110" s="13">
        <v>27008067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4400086</v>
      </c>
      <c r="K113" s="13">
        <v>12342024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6248364</v>
      </c>
      <c r="K114" s="13">
        <v>2063911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545000251</v>
      </c>
      <c r="K115" s="12">
        <f>K70+K87+K91+K101+K114</f>
        <v>258735535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567999316</v>
      </c>
      <c r="K7" s="20">
        <f>SUM(K8:K9)</f>
        <v>183690237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453224160</v>
      </c>
      <c r="K8" s="13">
        <v>153162613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114775156</v>
      </c>
      <c r="K9" s="13">
        <v>30527624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712969114</v>
      </c>
      <c r="K10" s="12">
        <f>K11+K12+K16+K20+K21+K22+K25+K26</f>
        <v>425256024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284227938</v>
      </c>
      <c r="K12" s="12">
        <f>SUM(K13:K15)</f>
        <v>135990310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1247745</v>
      </c>
      <c r="K13" s="13">
        <v>402960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282980193</v>
      </c>
      <c r="K14" s="13">
        <v>135587350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/>
      <c r="K15" s="13"/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83389144</v>
      </c>
      <c r="K16" s="12">
        <f>SUM(K17:K19)</f>
        <v>24620843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50349012</v>
      </c>
      <c r="K17" s="13">
        <v>13879320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21024390</v>
      </c>
      <c r="K18" s="13">
        <v>7153709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12015742</v>
      </c>
      <c r="K19" s="13">
        <v>3587814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41367296</v>
      </c>
      <c r="K20" s="13">
        <v>30478570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213277441</v>
      </c>
      <c r="K21" s="13">
        <v>155135530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90707295</v>
      </c>
      <c r="K22" s="12">
        <f>SUM(K23:K24)</f>
        <v>79030771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90707295</v>
      </c>
      <c r="K24" s="13">
        <v>79030771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/>
      <c r="K26" s="13"/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8534344</v>
      </c>
      <c r="K27" s="12">
        <f>SUM(K28:K32)</f>
        <v>14382295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5380286</v>
      </c>
      <c r="K28" s="13">
        <v>13415266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3154058</v>
      </c>
      <c r="K29" s="13">
        <v>967029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39378219</v>
      </c>
      <c r="K33" s="12">
        <f>SUM(K34:K37)</f>
        <v>43847815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4659868</v>
      </c>
      <c r="K34" s="13">
        <v>7241830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34718351</v>
      </c>
      <c r="K35" s="13">
        <v>36605985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>
        <v>16151998</v>
      </c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576533660</v>
      </c>
      <c r="K42" s="12">
        <f>K7+K27+K38+K40</f>
        <v>198072532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752347333</v>
      </c>
      <c r="K43" s="12">
        <f>K10+K33+K39+K41</f>
        <v>485255837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-175813673</v>
      </c>
      <c r="K44" s="12">
        <f>K42-K43</f>
        <v>-287183305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175813673</v>
      </c>
      <c r="K46" s="12">
        <f>IF(K43&gt;K42,K43-K42,0)</f>
        <v>287183305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20638377</v>
      </c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-196452050</v>
      </c>
      <c r="K48" s="12">
        <f>K44-K47</f>
        <v>-287183305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196452050</v>
      </c>
      <c r="K50" s="18">
        <f>IF(K48&lt;0,-K48,0)</f>
        <v>287183305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-196452050</v>
      </c>
      <c r="K56" s="11">
        <v>-287183305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-1412000</v>
      </c>
      <c r="K57" s="12">
        <f>SUM(K58:K64)</f>
        <v>-1383735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>
        <v>-1412000</v>
      </c>
      <c r="K59" s="13">
        <v>-1383735</v>
      </c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-1412000</v>
      </c>
      <c r="K66" s="12">
        <f>K57-K65</f>
        <v>-1383735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-197864050</v>
      </c>
      <c r="K67" s="18">
        <f>K56+K66</f>
        <v>-288567040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4" sqref="A14:H14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340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341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-175809000</v>
      </c>
      <c r="K8" s="13">
        <v>-287183305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42779000</v>
      </c>
      <c r="K9" s="13">
        <v>31862305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35872000</v>
      </c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>
        <v>20400703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62429000</v>
      </c>
      <c r="K12" s="13">
        <v>70766332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137869000</v>
      </c>
      <c r="K13" s="13">
        <v>198658431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103140000</v>
      </c>
      <c r="K14" s="12">
        <f>SUM(K8:K13)</f>
        <v>34504466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>
        <v>12567820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17601000</v>
      </c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14069600</v>
      </c>
      <c r="K18" s="13">
        <v>31718062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31670600</v>
      </c>
      <c r="K19" s="12">
        <f>SUM(K15:K18)</f>
        <v>44285882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71469400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9781416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693000</v>
      </c>
      <c r="K23" s="13">
        <v>46840010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36245000</v>
      </c>
      <c r="K24" s="13">
        <v>77274442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1041000</v>
      </c>
      <c r="K25" s="13">
        <v>262603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37979000</v>
      </c>
      <c r="K28" s="12">
        <f>SUM(K23:K27)</f>
        <v>124377055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42630000</v>
      </c>
      <c r="K29" s="13">
        <v>3091944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40000</v>
      </c>
      <c r="K30" s="13">
        <v>132926819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2218000</v>
      </c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44888000</v>
      </c>
      <c r="K32" s="12">
        <f>SUM(K29:K31)</f>
        <v>136018763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6909000</v>
      </c>
      <c r="K34" s="12">
        <f>IF(K32&gt;K28,K32-K28,0)</f>
        <v>11641708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108326000</v>
      </c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91363000</v>
      </c>
      <c r="K37" s="13">
        <v>38935346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45341000</v>
      </c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245030000</v>
      </c>
      <c r="K39" s="12">
        <f>SUM(K36:K38)</f>
        <v>38935346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182056000</v>
      </c>
      <c r="K40" s="13">
        <v>19312512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182056000</v>
      </c>
      <c r="K45" s="12">
        <f>SUM(K40:K44)</f>
        <v>19312512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62974000</v>
      </c>
      <c r="K46" s="12">
        <f>IF(K39&gt;K45,K39-K45,0)</f>
        <v>19622834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127534400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1800290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1116000</v>
      </c>
      <c r="K50" s="13">
        <v>2026130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908000</v>
      </c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>
        <v>1800290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2024000</v>
      </c>
      <c r="K53" s="18">
        <f>K50+K51-K52</f>
        <v>225840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E2" sqref="E2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0.42187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40544</v>
      </c>
      <c r="F2" s="99" t="s">
        <v>258</v>
      </c>
      <c r="G2" s="260">
        <v>40908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67748710</v>
      </c>
      <c r="K5" s="107">
        <v>67748710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205749617</v>
      </c>
      <c r="K6" s="108">
        <v>205749617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-97325198</v>
      </c>
      <c r="K8" s="108">
        <v>-293738991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-196452050</v>
      </c>
      <c r="K9" s="108">
        <v>-287183305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48878468</v>
      </c>
      <c r="K10" s="108">
        <v>47494732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28599547</v>
      </c>
      <c r="K14" s="109">
        <f>SUM(K5:K13)</f>
        <v>-259929237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RankoMil</cp:lastModifiedBy>
  <cp:lastPrinted>2011-03-28T11:17:39Z</cp:lastPrinted>
  <dcterms:created xsi:type="dcterms:W3CDTF">2008-10-17T11:51:54Z</dcterms:created>
  <dcterms:modified xsi:type="dcterms:W3CDTF">2013-06-10T15:36:32Z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