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3">'CASH FLOW'!$A$1:$K$52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<sst xmlns="http://schemas.openxmlformats.org/spreadsheetml/2006/main" count="343" uniqueCount="303">
  <si>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</si>
  <si>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</si>
  <si>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</si>
  <si>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</si>
  <si>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</si>
  <si>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</si>
  <si>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</si>
  <si>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</si>
  <si>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1.1.2018.</t>
  </si>
  <si>
    <t>31.3.2018.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</si>
  <si>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</si>
  <si>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</si>
  <si>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</si>
  <si>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</si>
  <si>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</si>
  <si>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</si>
  <si>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</si>
  <si>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</si>
  <si>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</si>
  <si>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</si>
  <si>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RADMILOVIĆ DIJANA</t>
  </si>
  <si>
    <t>012412551</t>
  </si>
  <si>
    <t>012371441</t>
  </si>
  <si>
    <t>HERCEG JASMINKO</t>
  </si>
  <si>
    <t>Appendix 1.</t>
  </si>
  <si>
    <t>Reporting period:</t>
  </si>
  <si>
    <t>Quarterly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</si>
  <si>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</si>
  <si>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</si>
  <si>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</si>
  <si>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</si>
  <si>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</si>
  <si>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</si>
  <si>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</si>
  <si>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</si>
  <si>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</si>
  <si>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</si>
  <si>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</si>
  <si>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</si>
  <si>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</si>
  <si>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</si>
  <si>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</si>
  <si>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</si>
  <si>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</si>
  <si>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</si>
  <si>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</si>
  <si>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</si>
  <si>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Telefax: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</si>
  <si>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</si>
  <si>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</si>
  <si>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</si>
  <si>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</si>
  <si>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</si>
  <si>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</si>
  <si>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</si>
  <si>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</si>
  <si>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</si>
  <si>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</si>
  <si>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</si>
  <si>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</si>
  <si>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</si>
  <si>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</si>
  <si>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</si>
  <si>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</si>
  <si>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</si>
  <si>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</si>
  <si>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</si>
  <si>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</si>
  <si>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</si>
  <si>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</si>
  <si>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</si>
  <si>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</si>
  <si>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</si>
  <si>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</si>
  <si>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</si>
  <si>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</si>
  <si>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</si>
  <si>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</si>
  <si>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</si>
  <si>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</si>
  <si>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</si>
  <si>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</si>
  <si>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</si>
  <si>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</si>
  <si>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</si>
  <si>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</si>
  <si>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</si>
  <si>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</si>
  <si>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</si>
  <si>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</si>
  <si>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</si>
  <si>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</si>
  <si>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</si>
  <si>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</si>
  <si>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</si>
  <si>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</si>
  <si>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</si>
  <si>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</si>
  <si>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</si>
  <si>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</si>
  <si>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</si>
  <si>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</si>
  <si>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</si>
  <si>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</si>
  <si>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</si>
  <si>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</si>
  <si>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</si>
  <si>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</si>
  <si>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</si>
  <si>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</si>
  <si>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</si>
  <si>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</si>
  <si>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</si>
  <si>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</si>
  <si>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</si>
  <si>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</si>
  <si>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</si>
  <si>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</si>
  <si>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</si>
  <si>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</si>
  <si>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</si>
  <si>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</si>
  <si>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</si>
  <si>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</si>
  <si>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</si>
  <si>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</si>
  <si>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</si>
  <si>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</si>
  <si>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</si>
  <si>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</si>
  <si>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</si>
  <si>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</si>
  <si>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</si>
  <si>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</si>
  <si>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</si>
  <si>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</si>
  <si>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</si>
  <si>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</si>
  <si>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</si>
  <si>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</si>
  <si>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</si>
  <si>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</si>
  <si>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</si>
  <si>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</si>
  <si>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</si>
  <si>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</si>
  <si>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</si>
  <si>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</si>
  <si>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</si>
  <si>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</si>
  <si>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6. Liabilities for securities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</si>
  <si>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</si>
  <si>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</si>
  <si>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</si>
  <si>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</si>
  <si>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</si>
  <si>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</si>
  <si>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</si>
  <si>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</si>
  <si>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</si>
  <si>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</si>
  <si>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</si>
  <si>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</si>
  <si>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</si>
  <si>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</si>
  <si>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</si>
  <si>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</si>
  <si>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</si>
  <si>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</si>
  <si>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</si>
  <si>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</si>
  <si>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</si>
  <si>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</si>
  <si>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</si>
  <si>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</si>
  <si>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</si>
  <si>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</si>
  <si>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</si>
  <si>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</si>
  <si>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</si>
  <si>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</si>
  <si>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</si>
  <si>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</si>
  <si>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</si>
  <si>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</si>
  <si>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</si>
  <si>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</si>
  <si>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</si>
  <si>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</si>
  <si>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</si>
  <si>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</si>
  <si>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</si>
  <si>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</si>
  <si>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</si>
  <si>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</si>
  <si>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</si>
  <si>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</si>
  <si>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</si>
  <si>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</si>
  <si>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</si>
  <si>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</si>
  <si>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</si>
  <si>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</si>
  <si>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</si>
  <si>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</si>
  <si>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</si>
  <si>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</si>
  <si>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</si>
  <si>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</si>
  <si>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</si>
  <si>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</si>
  <si>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</si>
  <si>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</si>
  <si>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</si>
  <si>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</si>
  <si>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</si>
  <si>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</si>
  <si>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</si>
  <si>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</si>
  <si>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</si>
  <si>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</si>
  <si>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</si>
  <si>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</si>
  <si>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</si>
  <si>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</si>
  <si>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balance as at 31.03.2018.</t>
  </si>
  <si>
    <t>for period from 1.1.2018. to 31.03.2018</t>
  </si>
  <si>
    <t>for the period from 1.1.2018. to 31.03.2018</t>
  </si>
  <si>
    <t>to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</si>
  <si>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</si>
  <si>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</si>
  <si>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</si>
  <si>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</si>
  <si>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</si>
  <si>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</si>
  <si>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</si>
  <si>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</si>
  <si>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</si>
  <si>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</si>
  <si>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</si>
  <si>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</si>
  <si>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</si>
  <si>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</si>
  <si>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</si>
  <si>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</si>
  <si>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</si>
  <si>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</si>
  <si>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</si>
  <si>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</si>
  <si>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</si>
  <si>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</si>
  <si>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</si>
  <si>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</si>
  <si>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</si>
  <si>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</si>
  <si>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</si>
  <si>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</si>
  <si>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</si>
  <si>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</si>
  <si>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</si>
  <si>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</si>
  <si>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</si>
  <si>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</si>
  <si>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</si>
  <si>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</si>
  <si>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</si>
  <si>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</si>
  <si>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</si>
  <si>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</si>
  <si>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</si>
  <si>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</si>
  <si>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</si>
  <si>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</si>
  <si>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</si>
  <si>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</si>
  <si>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</si>
  <si>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</si>
  <si>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the period from</t>
  </si>
  <si>
    <t>31.03.2018.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</si>
  <si>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</si>
  <si>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</si>
  <si>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</si>
  <si>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</si>
  <si>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</si>
  <si>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</si>
  <si>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</si>
  <si>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</si>
  <si>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</si>
  <si>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</si>
  <si>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</si>
  <si>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</si>
  <si>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</si>
  <si>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</si>
  <si>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</si>
  <si>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</si>
  <si>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</si>
  <si>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</si>
  <si>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</si>
  <si>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</si>
  <si>
    <t>NO</t>
  </si>
  <si>
    <t>(only name of the contact person)</t>
  </si>
  <si>
    <t>(authorised person)</t>
  </si>
  <si>
    <t>STATEMENT OF CASH FLOW - Indirect method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</si>
</sst>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>
      <alignment/>
      <protection/>
    </xf>
    <xf numFmtId="0" fontId="3" fillId="0" borderId="31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31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32" xfId="62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31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32" xfId="62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31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32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31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32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B53" sqref="B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1" t="s">
        <v>24</v>
      </c>
      <c r="B1" s="142"/>
      <c r="C1" s="142"/>
      <c r="D1" s="113"/>
      <c r="E1" s="72"/>
      <c r="F1" s="72"/>
      <c r="G1" s="72"/>
      <c r="H1" s="72"/>
      <c r="I1" s="73"/>
      <c r="J1" s="10"/>
      <c r="K1" s="10"/>
      <c r="L1" s="10"/>
    </row>
    <row r="2" spans="1:12" ht="12.75" customHeight="1">
      <c r="A2" s="179" t="s">
        <v>25</v>
      </c>
      <c r="B2" s="180"/>
      <c r="C2" s="180"/>
      <c r="D2" s="181"/>
      <c r="E2" s="105" t="s">
        <v>8</v>
      </c>
      <c r="F2" s="12"/>
      <c r="G2" s="13" t="s">
        <v>228</v>
      </c>
      <c r="H2" s="105" t="s">
        <v>9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 customHeight="1">
      <c r="A4" s="182" t="s">
        <v>26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32" t="s">
        <v>27</v>
      </c>
      <c r="B6" s="160"/>
      <c r="C6" s="147" t="s">
        <v>10</v>
      </c>
      <c r="D6" s="148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12.75" customHeight="1">
      <c r="A8" s="127" t="s">
        <v>28</v>
      </c>
      <c r="B8" s="175"/>
      <c r="C8" s="147" t="s">
        <v>11</v>
      </c>
      <c r="D8" s="148"/>
      <c r="E8" s="29"/>
      <c r="F8" s="29"/>
      <c r="G8" s="29"/>
      <c r="H8" s="29"/>
      <c r="I8" s="82"/>
      <c r="J8" s="10"/>
      <c r="K8" s="10"/>
      <c r="L8" s="10"/>
    </row>
    <row r="9" spans="1:12" ht="12.75">
      <c r="A9" s="127"/>
      <c r="B9" s="17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27" t="s">
        <v>29</v>
      </c>
      <c r="B10" s="175"/>
      <c r="C10" s="147" t="s">
        <v>12</v>
      </c>
      <c r="D10" s="148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27"/>
      <c r="B11" s="175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32" t="s">
        <v>30</v>
      </c>
      <c r="B12" s="160"/>
      <c r="C12" s="149" t="s">
        <v>13</v>
      </c>
      <c r="D12" s="176"/>
      <c r="E12" s="176"/>
      <c r="F12" s="176"/>
      <c r="G12" s="176"/>
      <c r="H12" s="176"/>
      <c r="I12" s="135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32" t="s">
        <v>31</v>
      </c>
      <c r="B14" s="160"/>
      <c r="C14" s="177">
        <v>10000</v>
      </c>
      <c r="D14" s="178"/>
      <c r="E14" s="16"/>
      <c r="F14" s="149" t="s">
        <v>14</v>
      </c>
      <c r="G14" s="176"/>
      <c r="H14" s="176"/>
      <c r="I14" s="135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32" t="s">
        <v>32</v>
      </c>
      <c r="B16" s="160"/>
      <c r="C16" s="149" t="s">
        <v>15</v>
      </c>
      <c r="D16" s="176"/>
      <c r="E16" s="176"/>
      <c r="F16" s="176"/>
      <c r="G16" s="176"/>
      <c r="H16" s="176"/>
      <c r="I16" s="135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32" t="s">
        <v>33</v>
      </c>
      <c r="B18" s="160"/>
      <c r="C18" s="170" t="s">
        <v>16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114"/>
      <c r="B19" s="115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32" t="s">
        <v>34</v>
      </c>
      <c r="B20" s="160"/>
      <c r="C20" s="170" t="s">
        <v>17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81"/>
      <c r="B21" s="22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27" t="s">
        <v>35</v>
      </c>
      <c r="B22" s="175"/>
      <c r="C22" s="106">
        <v>133</v>
      </c>
      <c r="D22" s="149" t="s">
        <v>14</v>
      </c>
      <c r="E22" s="161"/>
      <c r="F22" s="162"/>
      <c r="G22" s="173"/>
      <c r="H22" s="174"/>
      <c r="I22" s="83"/>
      <c r="J22" s="10"/>
      <c r="K22" s="10"/>
      <c r="L22" s="10"/>
    </row>
    <row r="23" spans="1:12" ht="12.75">
      <c r="A23" s="127"/>
      <c r="B23" s="175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32" t="s">
        <v>36</v>
      </c>
      <c r="B24" s="160"/>
      <c r="C24" s="106">
        <v>21</v>
      </c>
      <c r="D24" s="149" t="s">
        <v>18</v>
      </c>
      <c r="E24" s="161"/>
      <c r="F24" s="161"/>
      <c r="G24" s="162"/>
      <c r="H24" s="116" t="s">
        <v>38</v>
      </c>
      <c r="I24" s="107">
        <v>418</v>
      </c>
      <c r="J24" s="10"/>
      <c r="K24" s="10"/>
      <c r="L24" s="10"/>
    </row>
    <row r="25" spans="1:12" ht="12.75">
      <c r="A25" s="81"/>
      <c r="B25" s="22"/>
      <c r="C25" s="16"/>
      <c r="D25" s="24"/>
      <c r="E25" s="24"/>
      <c r="F25" s="24"/>
      <c r="G25" s="22"/>
      <c r="H25" s="115" t="s">
        <v>39</v>
      </c>
      <c r="I25" s="84"/>
      <c r="J25" s="10"/>
      <c r="K25" s="10"/>
      <c r="L25" s="10"/>
    </row>
    <row r="26" spans="1:12" ht="12.75">
      <c r="A26" s="132" t="s">
        <v>37</v>
      </c>
      <c r="B26" s="160"/>
      <c r="C26" s="108" t="s">
        <v>299</v>
      </c>
      <c r="D26" s="25"/>
      <c r="E26" s="33"/>
      <c r="F26" s="24"/>
      <c r="G26" s="163" t="s">
        <v>40</v>
      </c>
      <c r="H26" s="164"/>
      <c r="I26" s="109" t="s">
        <v>19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5"/>
      <c r="J27" s="10"/>
      <c r="K27" s="10"/>
      <c r="L27" s="10"/>
    </row>
    <row r="28" spans="1:12" ht="12.75">
      <c r="A28" s="165" t="s">
        <v>41</v>
      </c>
      <c r="B28" s="166"/>
      <c r="C28" s="167"/>
      <c r="D28" s="167"/>
      <c r="E28" s="166" t="s">
        <v>42</v>
      </c>
      <c r="F28" s="168"/>
      <c r="G28" s="168"/>
      <c r="H28" s="167" t="s">
        <v>1</v>
      </c>
      <c r="I28" s="169"/>
      <c r="J28" s="10"/>
      <c r="K28" s="10"/>
      <c r="L28" s="10"/>
    </row>
    <row r="29" spans="1:12" ht="12.75">
      <c r="A29" s="86"/>
      <c r="B29" s="33"/>
      <c r="C29" s="33"/>
      <c r="D29" s="26"/>
      <c r="E29" s="16"/>
      <c r="F29" s="16"/>
      <c r="G29" s="16"/>
      <c r="H29" s="27"/>
      <c r="I29" s="85"/>
      <c r="J29" s="10"/>
      <c r="K29" s="10"/>
      <c r="L29" s="10"/>
    </row>
    <row r="30" spans="1:12" ht="12.75">
      <c r="A30" s="157"/>
      <c r="B30" s="150"/>
      <c r="C30" s="150"/>
      <c r="D30" s="151"/>
      <c r="E30" s="157"/>
      <c r="F30" s="150"/>
      <c r="G30" s="150"/>
      <c r="H30" s="147"/>
      <c r="I30" s="148"/>
      <c r="J30" s="10"/>
      <c r="K30" s="10"/>
      <c r="L30" s="10"/>
    </row>
    <row r="31" spans="1:12" ht="12.75">
      <c r="A31" s="81"/>
      <c r="B31" s="22"/>
      <c r="C31" s="21"/>
      <c r="D31" s="158"/>
      <c r="E31" s="158"/>
      <c r="F31" s="158"/>
      <c r="G31" s="159"/>
      <c r="H31" s="16"/>
      <c r="I31" s="87"/>
      <c r="J31" s="10"/>
      <c r="K31" s="10"/>
      <c r="L31" s="10"/>
    </row>
    <row r="32" spans="1:12" ht="12.75">
      <c r="A32" s="157"/>
      <c r="B32" s="150"/>
      <c r="C32" s="150"/>
      <c r="D32" s="151"/>
      <c r="E32" s="157"/>
      <c r="F32" s="150"/>
      <c r="G32" s="150"/>
      <c r="H32" s="147"/>
      <c r="I32" s="148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8"/>
      <c r="J33" s="10"/>
      <c r="K33" s="10"/>
      <c r="L33" s="10"/>
    </row>
    <row r="34" spans="1:12" ht="12.75">
      <c r="A34" s="157"/>
      <c r="B34" s="150"/>
      <c r="C34" s="150"/>
      <c r="D34" s="151"/>
      <c r="E34" s="157"/>
      <c r="F34" s="150"/>
      <c r="G34" s="150"/>
      <c r="H34" s="147"/>
      <c r="I34" s="148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8"/>
      <c r="J35" s="10"/>
      <c r="K35" s="10"/>
      <c r="L35" s="10"/>
    </row>
    <row r="36" spans="1:12" ht="12.75">
      <c r="A36" s="157"/>
      <c r="B36" s="150"/>
      <c r="C36" s="150"/>
      <c r="D36" s="151"/>
      <c r="E36" s="157"/>
      <c r="F36" s="150"/>
      <c r="G36" s="150"/>
      <c r="H36" s="147"/>
      <c r="I36" s="148"/>
      <c r="J36" s="10"/>
      <c r="K36" s="10"/>
      <c r="L36" s="10"/>
    </row>
    <row r="37" spans="1:12" ht="12.75">
      <c r="A37" s="89"/>
      <c r="B37" s="30"/>
      <c r="C37" s="152"/>
      <c r="D37" s="153"/>
      <c r="E37" s="16"/>
      <c r="F37" s="152"/>
      <c r="G37" s="153"/>
      <c r="H37" s="16"/>
      <c r="I37" s="82"/>
      <c r="J37" s="10"/>
      <c r="K37" s="10"/>
      <c r="L37" s="10"/>
    </row>
    <row r="38" spans="1:12" ht="12.75">
      <c r="A38" s="157"/>
      <c r="B38" s="150"/>
      <c r="C38" s="150"/>
      <c r="D38" s="151"/>
      <c r="E38" s="157"/>
      <c r="F38" s="150"/>
      <c r="G38" s="150"/>
      <c r="H38" s="147"/>
      <c r="I38" s="148"/>
      <c r="J38" s="10"/>
      <c r="K38" s="10"/>
      <c r="L38" s="10"/>
    </row>
    <row r="39" spans="1:12" ht="12.75">
      <c r="A39" s="89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57"/>
      <c r="B40" s="150"/>
      <c r="C40" s="150"/>
      <c r="D40" s="151"/>
      <c r="E40" s="157"/>
      <c r="F40" s="150"/>
      <c r="G40" s="150"/>
      <c r="H40" s="147"/>
      <c r="I40" s="148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90"/>
      <c r="J41" s="10"/>
      <c r="K41" s="10"/>
      <c r="L41" s="10"/>
    </row>
    <row r="42" spans="1:12" ht="12.75">
      <c r="A42" s="89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1"/>
      <c r="B43" s="34"/>
      <c r="C43" s="34"/>
      <c r="D43" s="20"/>
      <c r="E43" s="20"/>
      <c r="F43" s="34"/>
      <c r="G43" s="20"/>
      <c r="H43" s="20"/>
      <c r="I43" s="92"/>
      <c r="J43" s="10"/>
      <c r="K43" s="10"/>
      <c r="L43" s="10"/>
    </row>
    <row r="44" spans="1:12" ht="12.75" customHeight="1">
      <c r="A44" s="127" t="s">
        <v>43</v>
      </c>
      <c r="B44" s="128"/>
      <c r="C44" s="147"/>
      <c r="D44" s="148"/>
      <c r="E44" s="26"/>
      <c r="F44" s="149"/>
      <c r="G44" s="150"/>
      <c r="H44" s="150"/>
      <c r="I44" s="151"/>
      <c r="J44" s="10"/>
      <c r="K44" s="10"/>
      <c r="L44" s="10"/>
    </row>
    <row r="45" spans="1:12" ht="12.75">
      <c r="A45" s="117"/>
      <c r="B45" s="118"/>
      <c r="C45" s="152"/>
      <c r="D45" s="153"/>
      <c r="E45" s="16"/>
      <c r="F45" s="152"/>
      <c r="G45" s="154"/>
      <c r="H45" s="35"/>
      <c r="I45" s="93"/>
      <c r="J45" s="10"/>
      <c r="K45" s="10"/>
      <c r="L45" s="10"/>
    </row>
    <row r="46" spans="1:12" ht="12.75" customHeight="1">
      <c r="A46" s="127" t="s">
        <v>44</v>
      </c>
      <c r="B46" s="128"/>
      <c r="C46" s="149" t="s">
        <v>20</v>
      </c>
      <c r="D46" s="155"/>
      <c r="E46" s="155"/>
      <c r="F46" s="155"/>
      <c r="G46" s="155"/>
      <c r="H46" s="155"/>
      <c r="I46" s="156"/>
      <c r="J46" s="10"/>
      <c r="K46" s="10"/>
      <c r="L46" s="10"/>
    </row>
    <row r="47" spans="1:12" ht="12.75">
      <c r="A47" s="114"/>
      <c r="B47" s="115"/>
      <c r="C47" s="21" t="s">
        <v>300</v>
      </c>
      <c r="D47" s="16"/>
      <c r="E47" s="16"/>
      <c r="F47" s="16"/>
      <c r="G47" s="16"/>
      <c r="H47" s="16"/>
      <c r="I47" s="82"/>
      <c r="J47" s="10"/>
      <c r="K47" s="10"/>
      <c r="L47" s="10"/>
    </row>
    <row r="48" spans="1:12" ht="12.75">
      <c r="A48" s="127" t="s">
        <v>45</v>
      </c>
      <c r="B48" s="128"/>
      <c r="C48" s="134" t="s">
        <v>21</v>
      </c>
      <c r="D48" s="130"/>
      <c r="E48" s="131"/>
      <c r="F48" s="16"/>
      <c r="G48" s="49" t="s">
        <v>47</v>
      </c>
      <c r="H48" s="134" t="s">
        <v>22</v>
      </c>
      <c r="I48" s="131"/>
      <c r="J48" s="10"/>
      <c r="K48" s="10"/>
      <c r="L48" s="10"/>
    </row>
    <row r="49" spans="1:12" ht="12.75">
      <c r="A49" s="81"/>
      <c r="B49" s="22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27" t="s">
        <v>33</v>
      </c>
      <c r="B50" s="128"/>
      <c r="C50" s="129" t="s">
        <v>16</v>
      </c>
      <c r="D50" s="130"/>
      <c r="E50" s="130"/>
      <c r="F50" s="130"/>
      <c r="G50" s="130"/>
      <c r="H50" s="130"/>
      <c r="I50" s="131"/>
      <c r="J50" s="10"/>
      <c r="K50" s="10"/>
      <c r="L50" s="10"/>
    </row>
    <row r="51" spans="1:12" ht="12.75">
      <c r="A51" s="114"/>
      <c r="B51" s="115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32" t="s">
        <v>46</v>
      </c>
      <c r="B52" s="133"/>
      <c r="C52" s="134" t="s">
        <v>23</v>
      </c>
      <c r="D52" s="130"/>
      <c r="E52" s="130"/>
      <c r="F52" s="130"/>
      <c r="G52" s="130"/>
      <c r="H52" s="130"/>
      <c r="I52" s="135"/>
      <c r="J52" s="10"/>
      <c r="K52" s="10"/>
      <c r="L52" s="10"/>
    </row>
    <row r="53" spans="1:12" ht="12.75">
      <c r="A53" s="94"/>
      <c r="B53" s="20"/>
      <c r="C53" s="143" t="s">
        <v>301</v>
      </c>
      <c r="D53" s="143"/>
      <c r="E53" s="143"/>
      <c r="F53" s="143"/>
      <c r="G53" s="143"/>
      <c r="H53" s="143"/>
      <c r="I53" s="95"/>
      <c r="J53" s="10"/>
      <c r="K53" s="10"/>
      <c r="L53" s="10"/>
    </row>
    <row r="54" spans="1:12" ht="12.75">
      <c r="A54" s="94"/>
      <c r="B54" s="20"/>
      <c r="C54" s="36"/>
      <c r="D54" s="36"/>
      <c r="E54" s="36"/>
      <c r="F54" s="36"/>
      <c r="G54" s="36"/>
      <c r="H54" s="36"/>
      <c r="I54" s="95"/>
      <c r="J54" s="10"/>
      <c r="K54" s="10"/>
      <c r="L54" s="10"/>
    </row>
    <row r="55" spans="1:12" ht="12.75">
      <c r="A55" s="94"/>
      <c r="B55" s="136" t="s">
        <v>48</v>
      </c>
      <c r="C55" s="137"/>
      <c r="D55" s="137"/>
      <c r="E55" s="137"/>
      <c r="F55" s="119"/>
      <c r="G55" s="119"/>
      <c r="H55" s="119"/>
      <c r="I55" s="120"/>
      <c r="J55" s="10"/>
      <c r="K55" s="10"/>
      <c r="L55" s="10"/>
    </row>
    <row r="56" spans="1:12" ht="12.75">
      <c r="A56" s="94"/>
      <c r="B56" s="138" t="s">
        <v>49</v>
      </c>
      <c r="C56" s="139"/>
      <c r="D56" s="139"/>
      <c r="E56" s="139"/>
      <c r="F56" s="139"/>
      <c r="G56" s="139"/>
      <c r="H56" s="139"/>
      <c r="I56" s="140"/>
      <c r="J56" s="10"/>
      <c r="K56" s="10"/>
      <c r="L56" s="10"/>
    </row>
    <row r="57" spans="1:12" ht="12.75">
      <c r="A57" s="94"/>
      <c r="B57" s="138" t="s">
        <v>50</v>
      </c>
      <c r="C57" s="139"/>
      <c r="D57" s="139"/>
      <c r="E57" s="139"/>
      <c r="F57" s="139"/>
      <c r="G57" s="139"/>
      <c r="H57" s="139"/>
      <c r="I57" s="120"/>
      <c r="J57" s="10"/>
      <c r="K57" s="10"/>
      <c r="L57" s="10"/>
    </row>
    <row r="58" spans="1:12" ht="12.75">
      <c r="A58" s="94"/>
      <c r="B58" s="138" t="s">
        <v>51</v>
      </c>
      <c r="C58" s="139"/>
      <c r="D58" s="139"/>
      <c r="E58" s="139"/>
      <c r="F58" s="139"/>
      <c r="G58" s="139"/>
      <c r="H58" s="139"/>
      <c r="I58" s="140"/>
      <c r="J58" s="10"/>
      <c r="K58" s="10"/>
      <c r="L58" s="10"/>
    </row>
    <row r="59" spans="1:12" ht="12.75">
      <c r="A59" s="94"/>
      <c r="B59" s="138" t="s">
        <v>52</v>
      </c>
      <c r="C59" s="139"/>
      <c r="D59" s="139"/>
      <c r="E59" s="139"/>
      <c r="F59" s="139"/>
      <c r="G59" s="139"/>
      <c r="H59" s="139"/>
      <c r="I59" s="140"/>
      <c r="J59" s="10"/>
      <c r="K59" s="10"/>
      <c r="L59" s="10"/>
    </row>
    <row r="60" spans="1:12" ht="12.75">
      <c r="A60" s="94"/>
      <c r="B60" s="96"/>
      <c r="C60" s="97"/>
      <c r="D60" s="97"/>
      <c r="E60" s="97"/>
      <c r="F60" s="97"/>
      <c r="G60" s="97"/>
      <c r="H60" s="97"/>
      <c r="I60" s="98"/>
      <c r="J60" s="10"/>
      <c r="K60" s="10"/>
      <c r="L60" s="10"/>
    </row>
    <row r="61" spans="1:12" ht="13.5" thickBot="1">
      <c r="A61" s="99" t="s">
        <v>2</v>
      </c>
      <c r="B61" s="16"/>
      <c r="C61" s="16"/>
      <c r="D61" s="16"/>
      <c r="E61" s="16"/>
      <c r="F61" s="16"/>
      <c r="G61" s="37"/>
      <c r="H61" s="38"/>
      <c r="I61" s="100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3</v>
      </c>
      <c r="F62" s="33"/>
      <c r="G62" s="144" t="s">
        <v>53</v>
      </c>
      <c r="H62" s="145"/>
      <c r="I62" s="146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125"/>
      <c r="H63" s="126"/>
      <c r="I63" s="10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50" customWidth="1"/>
    <col min="10" max="11" width="11.140625" style="50" bestFit="1" customWidth="1"/>
    <col min="12" max="16384" width="9.140625" style="50" customWidth="1"/>
  </cols>
  <sheetData>
    <row r="1" spans="1:11" ht="12.75" customHeight="1">
      <c r="A1" s="195" t="s">
        <v>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225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 customHeight="1">
      <c r="A3" s="197" t="s">
        <v>55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 customHeight="1">
      <c r="A4" s="200" t="s">
        <v>56</v>
      </c>
      <c r="B4" s="201"/>
      <c r="C4" s="201"/>
      <c r="D4" s="201"/>
      <c r="E4" s="201"/>
      <c r="F4" s="201"/>
      <c r="G4" s="201"/>
      <c r="H4" s="202"/>
      <c r="I4" s="56" t="s">
        <v>57</v>
      </c>
      <c r="J4" s="57" t="s">
        <v>58</v>
      </c>
      <c r="K4" s="58" t="s">
        <v>59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5">
        <v>2</v>
      </c>
      <c r="J5" s="54">
        <v>3</v>
      </c>
      <c r="K5" s="54">
        <v>4</v>
      </c>
    </row>
    <row r="6" spans="1:11" ht="12.75">
      <c r="A6" s="186" t="s">
        <v>60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 customHeight="1">
      <c r="A7" s="189" t="s">
        <v>61</v>
      </c>
      <c r="B7" s="190"/>
      <c r="C7" s="190"/>
      <c r="D7" s="190"/>
      <c r="E7" s="190"/>
      <c r="F7" s="190"/>
      <c r="G7" s="190"/>
      <c r="H7" s="191"/>
      <c r="I7" s="3">
        <v>1</v>
      </c>
      <c r="J7" s="6"/>
      <c r="K7" s="6"/>
    </row>
    <row r="8" spans="1:11" ht="12.75" customHeight="1">
      <c r="A8" s="192" t="s">
        <v>62</v>
      </c>
      <c r="B8" s="193"/>
      <c r="C8" s="193"/>
      <c r="D8" s="193"/>
      <c r="E8" s="193"/>
      <c r="F8" s="193"/>
      <c r="G8" s="193"/>
      <c r="H8" s="194"/>
      <c r="I8" s="1">
        <v>2</v>
      </c>
      <c r="J8" s="51">
        <f>J9+J16+J26+J35+J39</f>
        <v>311426456</v>
      </c>
      <c r="K8" s="51">
        <f>K9+K16+K26+K35+K39</f>
        <v>316146560</v>
      </c>
    </row>
    <row r="9" spans="1:11" ht="12.75" customHeight="1">
      <c r="A9" s="203" t="s">
        <v>63</v>
      </c>
      <c r="B9" s="204"/>
      <c r="C9" s="204"/>
      <c r="D9" s="204"/>
      <c r="E9" s="204"/>
      <c r="F9" s="204"/>
      <c r="G9" s="204"/>
      <c r="H9" s="205"/>
      <c r="I9" s="1">
        <v>3</v>
      </c>
      <c r="J9" s="51">
        <f>SUM(J10:J15)</f>
        <v>19199753</v>
      </c>
      <c r="K9" s="51">
        <f>SUM(K10:K15)</f>
        <v>19051703</v>
      </c>
    </row>
    <row r="10" spans="1:11" ht="12.75" customHeight="1">
      <c r="A10" s="203" t="s">
        <v>64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 customHeight="1">
      <c r="A11" s="203" t="s">
        <v>65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6610043</v>
      </c>
      <c r="K11" s="7">
        <v>6703092</v>
      </c>
    </row>
    <row r="12" spans="1:11" ht="12.75" customHeight="1">
      <c r="A12" s="203" t="s">
        <v>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11929586</v>
      </c>
      <c r="K12" s="7">
        <v>11929586</v>
      </c>
    </row>
    <row r="13" spans="1:11" ht="12.75" customHeight="1">
      <c r="A13" s="203" t="s">
        <v>66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163350</v>
      </c>
      <c r="K13" s="7"/>
    </row>
    <row r="14" spans="1:11" ht="12.75" customHeight="1">
      <c r="A14" s="203" t="s">
        <v>67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496774</v>
      </c>
      <c r="K14" s="7">
        <v>419025</v>
      </c>
    </row>
    <row r="15" spans="1:11" ht="12.75" customHeight="1">
      <c r="A15" s="203" t="s">
        <v>68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 customHeight="1">
      <c r="A16" s="203" t="s">
        <v>69</v>
      </c>
      <c r="B16" s="204"/>
      <c r="C16" s="204"/>
      <c r="D16" s="204"/>
      <c r="E16" s="204"/>
      <c r="F16" s="204"/>
      <c r="G16" s="204"/>
      <c r="H16" s="205"/>
      <c r="I16" s="1">
        <v>10</v>
      </c>
      <c r="J16" s="51">
        <f>SUM(J17:J25)</f>
        <v>167087049</v>
      </c>
      <c r="K16" s="51">
        <f>SUM(K17:K25)</f>
        <v>164893145</v>
      </c>
    </row>
    <row r="17" spans="1:11" ht="12.75" customHeight="1">
      <c r="A17" s="203" t="s">
        <v>70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18232855</v>
      </c>
      <c r="K17" s="7">
        <v>18232855</v>
      </c>
    </row>
    <row r="18" spans="1:11" ht="12.75" customHeight="1">
      <c r="A18" s="203" t="s">
        <v>71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114799093</v>
      </c>
      <c r="K18" s="7">
        <v>113706228</v>
      </c>
    </row>
    <row r="19" spans="1:11" ht="12.75" customHeight="1">
      <c r="A19" s="203" t="s">
        <v>72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11719588</v>
      </c>
      <c r="K19" s="7">
        <v>11670502</v>
      </c>
    </row>
    <row r="20" spans="1:11" ht="12.75" customHeight="1">
      <c r="A20" s="203" t="s">
        <v>73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12267312</v>
      </c>
      <c r="K20" s="7">
        <v>11248579</v>
      </c>
    </row>
    <row r="21" spans="1:11" ht="12.75" customHeight="1">
      <c r="A21" s="203" t="s">
        <v>74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 customHeight="1">
      <c r="A22" s="203" t="s">
        <v>75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145854</v>
      </c>
      <c r="K22" s="7">
        <v>154734</v>
      </c>
    </row>
    <row r="23" spans="1:11" ht="12.75" customHeight="1">
      <c r="A23" s="203" t="s">
        <v>76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9129377</v>
      </c>
      <c r="K23" s="7">
        <v>9089402</v>
      </c>
    </row>
    <row r="24" spans="1:11" ht="12.75" customHeight="1">
      <c r="A24" s="203" t="s">
        <v>77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792970</v>
      </c>
      <c r="K24" s="7">
        <v>790845</v>
      </c>
    </row>
    <row r="25" spans="1:11" ht="12.75" customHeight="1">
      <c r="A25" s="203" t="s">
        <v>78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 customHeight="1">
      <c r="A26" s="203" t="s">
        <v>79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1">
        <f>SUM(J27:J34)</f>
        <v>109814616</v>
      </c>
      <c r="K26" s="51">
        <f>SUM(K27:K34)</f>
        <v>116876674</v>
      </c>
    </row>
    <row r="27" spans="1:11" ht="12.75" customHeight="1">
      <c r="A27" s="203" t="s">
        <v>80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99999330</v>
      </c>
      <c r="K27" s="7">
        <v>99999330</v>
      </c>
    </row>
    <row r="28" spans="1:11" ht="12.75" customHeight="1">
      <c r="A28" s="203" t="s">
        <v>81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 customHeight="1">
      <c r="A29" s="203" t="s">
        <v>82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 customHeight="1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 customHeight="1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 customHeight="1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9815286</v>
      </c>
      <c r="K32" s="7">
        <v>16877344</v>
      </c>
    </row>
    <row r="33" spans="1:11" ht="12.75" customHeight="1">
      <c r="A33" s="203" t="s">
        <v>86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 customHeight="1">
      <c r="A34" s="203" t="s">
        <v>87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 customHeight="1">
      <c r="A35" s="203" t="s">
        <v>88</v>
      </c>
      <c r="B35" s="204"/>
      <c r="C35" s="204"/>
      <c r="D35" s="204"/>
      <c r="E35" s="204"/>
      <c r="F35" s="204"/>
      <c r="G35" s="204"/>
      <c r="H35" s="205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203" t="s">
        <v>89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 customHeight="1">
      <c r="A37" s="203" t="s">
        <v>90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 customHeight="1">
      <c r="A38" s="203" t="s">
        <v>91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 customHeight="1">
      <c r="A39" s="203" t="s">
        <v>92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15325038</v>
      </c>
      <c r="K39" s="7">
        <v>15325038</v>
      </c>
    </row>
    <row r="40" spans="1:11" ht="12.75" customHeight="1">
      <c r="A40" s="192" t="s">
        <v>93</v>
      </c>
      <c r="B40" s="193"/>
      <c r="C40" s="193"/>
      <c r="D40" s="193"/>
      <c r="E40" s="193"/>
      <c r="F40" s="193"/>
      <c r="G40" s="193"/>
      <c r="H40" s="194"/>
      <c r="I40" s="1">
        <v>34</v>
      </c>
      <c r="J40" s="51">
        <f>J41+J49+J56+J64</f>
        <v>1644771761</v>
      </c>
      <c r="K40" s="51">
        <f>K41+K49+K56+K64</f>
        <v>1644591371</v>
      </c>
    </row>
    <row r="41" spans="1:11" ht="12.75" customHeight="1">
      <c r="A41" s="203" t="s">
        <v>94</v>
      </c>
      <c r="B41" s="204"/>
      <c r="C41" s="204"/>
      <c r="D41" s="204"/>
      <c r="E41" s="204"/>
      <c r="F41" s="204"/>
      <c r="G41" s="204"/>
      <c r="H41" s="205"/>
      <c r="I41" s="1">
        <v>35</v>
      </c>
      <c r="J41" s="51">
        <f>SUM(J42:J48)</f>
        <v>275997886</v>
      </c>
      <c r="K41" s="51">
        <f>SUM(K42:K48)</f>
        <v>283633810</v>
      </c>
    </row>
    <row r="42" spans="1:11" ht="12.75" customHeight="1">
      <c r="A42" s="203" t="s">
        <v>95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96453</v>
      </c>
      <c r="K42" s="7">
        <v>110480</v>
      </c>
    </row>
    <row r="43" spans="1:11" ht="12.75" customHeight="1">
      <c r="A43" s="203" t="s">
        <v>96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 customHeight="1">
      <c r="A44" s="203" t="s">
        <v>97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 customHeight="1">
      <c r="A45" s="203" t="s">
        <v>98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272178706</v>
      </c>
      <c r="K45" s="7">
        <v>279249445</v>
      </c>
    </row>
    <row r="46" spans="1:11" ht="12.75" customHeight="1">
      <c r="A46" s="203" t="s">
        <v>99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3722727</v>
      </c>
      <c r="K46" s="7">
        <v>4273885</v>
      </c>
    </row>
    <row r="47" spans="1:11" ht="12.75" customHeight="1">
      <c r="A47" s="203" t="s">
        <v>100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 customHeight="1">
      <c r="A48" s="203" t="s">
        <v>101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 customHeight="1">
      <c r="A49" s="203" t="s">
        <v>102</v>
      </c>
      <c r="B49" s="204"/>
      <c r="C49" s="204"/>
      <c r="D49" s="204"/>
      <c r="E49" s="204"/>
      <c r="F49" s="204"/>
      <c r="G49" s="204"/>
      <c r="H49" s="205"/>
      <c r="I49" s="1">
        <v>43</v>
      </c>
      <c r="J49" s="51">
        <f>SUM(J50:J55)</f>
        <v>1177811235</v>
      </c>
      <c r="K49" s="51">
        <f>SUM(K50:K55)</f>
        <v>1200683254</v>
      </c>
    </row>
    <row r="50" spans="1:11" ht="12.75" customHeight="1">
      <c r="A50" s="203" t="s">
        <v>103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136200111</v>
      </c>
      <c r="K50" s="7">
        <v>131094983</v>
      </c>
    </row>
    <row r="51" spans="1:11" ht="12.75" customHeight="1">
      <c r="A51" s="203" t="s">
        <v>104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1012931948</v>
      </c>
      <c r="K51" s="7">
        <v>1045046570</v>
      </c>
    </row>
    <row r="52" spans="1:11" ht="12.75" customHeight="1">
      <c r="A52" s="203" t="s">
        <v>105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13062528</v>
      </c>
      <c r="K52" s="7">
        <v>14679668</v>
      </c>
    </row>
    <row r="53" spans="1:11" ht="12.75" customHeight="1">
      <c r="A53" s="203" t="s">
        <v>106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26979</v>
      </c>
      <c r="K53" s="7">
        <v>24523</v>
      </c>
    </row>
    <row r="54" spans="1:11" ht="12.75" customHeight="1">
      <c r="A54" s="203" t="s">
        <v>107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6197895</v>
      </c>
      <c r="K54" s="7">
        <v>5329536</v>
      </c>
    </row>
    <row r="55" spans="1:11" ht="12.75" customHeight="1">
      <c r="A55" s="203" t="s">
        <v>108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9391774</v>
      </c>
      <c r="K55" s="7">
        <v>4507974</v>
      </c>
    </row>
    <row r="56" spans="1:11" ht="12.75" customHeight="1">
      <c r="A56" s="203" t="s">
        <v>109</v>
      </c>
      <c r="B56" s="204"/>
      <c r="C56" s="204"/>
      <c r="D56" s="204"/>
      <c r="E56" s="204"/>
      <c r="F56" s="204"/>
      <c r="G56" s="204"/>
      <c r="H56" s="205"/>
      <c r="I56" s="1">
        <v>50</v>
      </c>
      <c r="J56" s="51">
        <f>SUM(J57:J63)</f>
        <v>52759803</v>
      </c>
      <c r="K56" s="51">
        <f>SUM(K57:K63)</f>
        <v>87858712</v>
      </c>
    </row>
    <row r="57" spans="1:11" ht="12.75" customHeight="1">
      <c r="A57" s="203" t="s">
        <v>80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 customHeight="1">
      <c r="A58" s="203" t="s">
        <v>81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 customHeight="1">
      <c r="A59" s="203" t="s">
        <v>82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 customHeight="1">
      <c r="A60" s="203" t="s">
        <v>110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 customHeight="1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 customHeight="1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52759803</v>
      </c>
      <c r="K62" s="7">
        <v>87858712</v>
      </c>
    </row>
    <row r="63" spans="1:11" ht="12.75" customHeight="1">
      <c r="A63" s="203" t="s">
        <v>111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 customHeight="1">
      <c r="A64" s="203" t="s">
        <v>112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138202837</v>
      </c>
      <c r="K64" s="7">
        <v>72415595</v>
      </c>
    </row>
    <row r="65" spans="1:11" ht="12.75" customHeight="1">
      <c r="A65" s="192" t="s">
        <v>113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613265</v>
      </c>
      <c r="K65" s="7">
        <v>2052603</v>
      </c>
    </row>
    <row r="66" spans="1:11" ht="12.75" customHeight="1">
      <c r="A66" s="192" t="s">
        <v>114</v>
      </c>
      <c r="B66" s="193"/>
      <c r="C66" s="193"/>
      <c r="D66" s="193"/>
      <c r="E66" s="193"/>
      <c r="F66" s="193"/>
      <c r="G66" s="193"/>
      <c r="H66" s="194"/>
      <c r="I66" s="1">
        <v>60</v>
      </c>
      <c r="J66" s="51">
        <v>1956811482</v>
      </c>
      <c r="K66" s="51">
        <f>K7+K8+K40+K65</f>
        <v>1962790534</v>
      </c>
    </row>
    <row r="67" spans="1:11" ht="12.75" customHeight="1">
      <c r="A67" s="206" t="s">
        <v>115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121247906</v>
      </c>
      <c r="K67" s="8">
        <v>75532484</v>
      </c>
    </row>
    <row r="68" spans="1:11" ht="12.75">
      <c r="A68" s="209" t="s">
        <v>116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 customHeight="1">
      <c r="A69" s="189" t="s">
        <v>117</v>
      </c>
      <c r="B69" s="190"/>
      <c r="C69" s="190"/>
      <c r="D69" s="190"/>
      <c r="E69" s="190"/>
      <c r="F69" s="190"/>
      <c r="G69" s="190"/>
      <c r="H69" s="191"/>
      <c r="I69" s="3">
        <v>62</v>
      </c>
      <c r="J69" s="52">
        <f>J70+J71+J72+J78+J79+J82+J85</f>
        <v>390633291</v>
      </c>
      <c r="K69" s="52">
        <f>K70+K71+K72+K78+K79+K82+K85</f>
        <v>405887346</v>
      </c>
    </row>
    <row r="70" spans="1:11" ht="12.75" customHeight="1">
      <c r="A70" s="203" t="s">
        <v>118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209244420</v>
      </c>
      <c r="K70" s="7">
        <v>209244420</v>
      </c>
    </row>
    <row r="71" spans="1:11" ht="12.75" customHeight="1">
      <c r="A71" s="203" t="s">
        <v>119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-7657921</v>
      </c>
      <c r="K71" s="7">
        <v>-7657921</v>
      </c>
    </row>
    <row r="72" spans="1:11" ht="12.75" customHeight="1">
      <c r="A72" s="203" t="s">
        <v>120</v>
      </c>
      <c r="B72" s="204"/>
      <c r="C72" s="204"/>
      <c r="D72" s="204"/>
      <c r="E72" s="204"/>
      <c r="F72" s="204"/>
      <c r="G72" s="204"/>
      <c r="H72" s="205"/>
      <c r="I72" s="1">
        <v>65</v>
      </c>
      <c r="J72" s="51">
        <f>J73+J74-J75+J76+J77</f>
        <v>83475954</v>
      </c>
      <c r="K72" s="51">
        <f>K73+K74-K75+K76+K77</f>
        <v>83475954</v>
      </c>
    </row>
    <row r="73" spans="1:11" ht="12.75" customHeight="1">
      <c r="A73" s="212" t="s">
        <v>121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18548510</v>
      </c>
      <c r="K73" s="7">
        <v>18548510</v>
      </c>
    </row>
    <row r="74" spans="1:11" ht="12.75" customHeight="1">
      <c r="A74" s="212" t="s">
        <v>122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48811980</v>
      </c>
      <c r="K74" s="7">
        <v>48811980</v>
      </c>
    </row>
    <row r="75" spans="1:11" ht="12.75" customHeight="1">
      <c r="A75" s="212" t="s">
        <v>123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15598249</v>
      </c>
      <c r="K75" s="7">
        <v>15598249</v>
      </c>
    </row>
    <row r="76" spans="1:11" ht="12.75" customHeight="1">
      <c r="A76" s="212" t="s">
        <v>124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 customHeight="1">
      <c r="A77" s="212" t="s">
        <v>125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31713713</v>
      </c>
      <c r="K77" s="7">
        <v>31713713</v>
      </c>
    </row>
    <row r="78" spans="1:11" ht="12.75" customHeight="1">
      <c r="A78" s="203" t="s">
        <v>126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 customHeight="1">
      <c r="A79" s="203" t="s">
        <v>127</v>
      </c>
      <c r="B79" s="204"/>
      <c r="C79" s="204"/>
      <c r="D79" s="204"/>
      <c r="E79" s="204"/>
      <c r="F79" s="204"/>
      <c r="G79" s="204"/>
      <c r="H79" s="205"/>
      <c r="I79" s="1">
        <v>72</v>
      </c>
      <c r="J79" s="51">
        <f>J80-J81</f>
        <v>72495831</v>
      </c>
      <c r="K79" s="51">
        <f>K80-K81</f>
        <v>105570838</v>
      </c>
    </row>
    <row r="80" spans="1:11" ht="12.75" customHeight="1">
      <c r="A80" s="212" t="s">
        <v>128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72495831</v>
      </c>
      <c r="K80" s="7">
        <v>105570838</v>
      </c>
    </row>
    <row r="81" spans="1:11" ht="12.75" customHeight="1">
      <c r="A81" s="212" t="s">
        <v>129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/>
      <c r="K81" s="7"/>
    </row>
    <row r="82" spans="1:11" ht="12.75" customHeight="1">
      <c r="A82" s="203" t="s">
        <v>130</v>
      </c>
      <c r="B82" s="204"/>
      <c r="C82" s="204"/>
      <c r="D82" s="204"/>
      <c r="E82" s="204"/>
      <c r="F82" s="204"/>
      <c r="G82" s="204"/>
      <c r="H82" s="205"/>
      <c r="I82" s="1">
        <v>75</v>
      </c>
      <c r="J82" s="51">
        <f>J83-J84</f>
        <v>33075007</v>
      </c>
      <c r="K82" s="51">
        <f>K83-K84</f>
        <v>15254055</v>
      </c>
    </row>
    <row r="83" spans="1:11" ht="12.75" customHeight="1">
      <c r="A83" s="212" t="s">
        <v>131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33075007</v>
      </c>
      <c r="K83" s="7">
        <v>15254055</v>
      </c>
    </row>
    <row r="84" spans="1:11" ht="12.75" customHeight="1">
      <c r="A84" s="212" t="s">
        <v>132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/>
    </row>
    <row r="85" spans="1:11" ht="12.75" customHeight="1">
      <c r="A85" s="203" t="s">
        <v>133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 customHeight="1">
      <c r="A86" s="192" t="s">
        <v>134</v>
      </c>
      <c r="B86" s="193"/>
      <c r="C86" s="193"/>
      <c r="D86" s="193"/>
      <c r="E86" s="193"/>
      <c r="F86" s="193"/>
      <c r="G86" s="193"/>
      <c r="H86" s="194"/>
      <c r="I86" s="1">
        <v>79</v>
      </c>
      <c r="J86" s="51">
        <f>SUM(J87:J89)</f>
        <v>642547</v>
      </c>
      <c r="K86" s="51">
        <f>SUM(K87:K89)</f>
        <v>642547</v>
      </c>
    </row>
    <row r="87" spans="1:11" ht="12.75" customHeight="1">
      <c r="A87" s="203" t="s">
        <v>135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642547</v>
      </c>
      <c r="K87" s="7">
        <v>642547</v>
      </c>
    </row>
    <row r="88" spans="1:11" ht="12.75" customHeight="1">
      <c r="A88" s="203" t="s">
        <v>136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 customHeight="1">
      <c r="A89" s="203" t="s">
        <v>137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 customHeight="1">
      <c r="A90" s="192" t="s">
        <v>138</v>
      </c>
      <c r="B90" s="193"/>
      <c r="C90" s="193"/>
      <c r="D90" s="193"/>
      <c r="E90" s="193"/>
      <c r="F90" s="193"/>
      <c r="G90" s="193"/>
      <c r="H90" s="194"/>
      <c r="I90" s="1">
        <v>83</v>
      </c>
      <c r="J90" s="51">
        <f>SUM(J91:J99)</f>
        <v>5785260</v>
      </c>
      <c r="K90" s="51">
        <f>SUM(K91:K99)</f>
        <v>5722340</v>
      </c>
    </row>
    <row r="91" spans="1:11" ht="12.75" customHeight="1">
      <c r="A91" s="203" t="s">
        <v>139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 customHeight="1">
      <c r="A92" s="203" t="s">
        <v>140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 customHeight="1">
      <c r="A93" s="203" t="s">
        <v>141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5785260</v>
      </c>
      <c r="K93" s="7">
        <v>5722340</v>
      </c>
    </row>
    <row r="94" spans="1:11" ht="12.75" customHeight="1">
      <c r="A94" s="203" t="s">
        <v>142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 customHeight="1">
      <c r="A95" s="203" t="s">
        <v>143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 customHeight="1">
      <c r="A96" s="203" t="s">
        <v>144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 customHeight="1">
      <c r="A97" s="203" t="s">
        <v>145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 customHeight="1">
      <c r="A98" s="203" t="s">
        <v>146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 customHeight="1">
      <c r="A99" s="203" t="s">
        <v>147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 customHeight="1">
      <c r="A100" s="192" t="s">
        <v>148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1">
        <f>SUM(J101:J112)</f>
        <v>1555753395</v>
      </c>
      <c r="K100" s="51">
        <f>SUM(K101:K112)</f>
        <v>1548344893</v>
      </c>
    </row>
    <row r="101" spans="1:11" ht="12.75" customHeight="1">
      <c r="A101" s="203" t="s">
        <v>149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118412210</v>
      </c>
      <c r="K101" s="7">
        <v>116133045</v>
      </c>
    </row>
    <row r="102" spans="1:11" ht="12.75" customHeight="1">
      <c r="A102" s="203" t="s">
        <v>140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 customHeight="1">
      <c r="A103" s="203" t="s">
        <v>141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359479333</v>
      </c>
      <c r="K103" s="7">
        <v>318649746</v>
      </c>
    </row>
    <row r="104" spans="1:11" ht="12.75" customHeight="1">
      <c r="A104" s="203" t="s">
        <v>142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2414190</v>
      </c>
      <c r="K104" s="7">
        <v>22945</v>
      </c>
    </row>
    <row r="105" spans="1:11" ht="12.75" customHeight="1">
      <c r="A105" s="203" t="s">
        <v>143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1044912968</v>
      </c>
      <c r="K105" s="7">
        <v>1088899821</v>
      </c>
    </row>
    <row r="106" spans="1:11" ht="12.75" customHeight="1">
      <c r="A106" s="203" t="s">
        <v>150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 customHeight="1">
      <c r="A107" s="203" t="s">
        <v>145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 customHeight="1">
      <c r="A108" s="203" t="s">
        <v>151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7361664</v>
      </c>
      <c r="K108" s="7">
        <v>7401286</v>
      </c>
    </row>
    <row r="109" spans="1:11" ht="12.75" customHeight="1">
      <c r="A109" s="203" t="s">
        <v>152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8792170</v>
      </c>
      <c r="K109" s="7">
        <v>15933551</v>
      </c>
    </row>
    <row r="110" spans="1:11" ht="12.75" customHeight="1">
      <c r="A110" s="203" t="s">
        <v>153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12030000</v>
      </c>
      <c r="K110" s="7"/>
    </row>
    <row r="111" spans="1:11" ht="12.75" customHeight="1">
      <c r="A111" s="203" t="s">
        <v>154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 customHeight="1">
      <c r="A112" s="203" t="s">
        <v>155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2350860</v>
      </c>
      <c r="K112" s="7">
        <v>1304499</v>
      </c>
    </row>
    <row r="113" spans="1:11" ht="12.75" customHeight="1">
      <c r="A113" s="192" t="s">
        <v>156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3996989</v>
      </c>
      <c r="K113" s="7">
        <v>2193408</v>
      </c>
    </row>
    <row r="114" spans="1:11" ht="12.75" customHeight="1">
      <c r="A114" s="192" t="s">
        <v>157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1">
        <f>J69+J86+J90+J100+J113</f>
        <v>1956811482</v>
      </c>
      <c r="K114" s="51">
        <f>K69+K86+K90+K100+K113</f>
        <v>1962790534</v>
      </c>
    </row>
    <row r="115" spans="1:11" ht="12.75" customHeight="1">
      <c r="A115" s="217" t="s">
        <v>115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121247906</v>
      </c>
      <c r="K115" s="8">
        <v>75532484</v>
      </c>
    </row>
    <row r="116" spans="1:11" ht="12.75" customHeight="1">
      <c r="A116" s="209" t="s">
        <v>158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1"/>
    </row>
    <row r="117" spans="1:11" ht="12.75" customHeight="1">
      <c r="A117" s="189" t="s">
        <v>159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1"/>
    </row>
    <row r="118" spans="1:11" ht="12.75" customHeight="1">
      <c r="A118" s="203" t="s">
        <v>160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 customHeight="1">
      <c r="A119" s="222" t="s">
        <v>161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 ht="12.75" customHeight="1">
      <c r="A120" s="225" t="s">
        <v>162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I118:K119 K4 A5:K5 I7:K67 I69:K115 A121:K65536 A2:K3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A3" sqref="A3:M3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95" t="s">
        <v>163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39" t="s">
        <v>226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26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ht="23.25" customHeight="1">
      <c r="A4" s="200" t="s">
        <v>56</v>
      </c>
      <c r="B4" s="201"/>
      <c r="C4" s="201"/>
      <c r="D4" s="201"/>
      <c r="E4" s="201"/>
      <c r="F4" s="201"/>
      <c r="G4" s="201"/>
      <c r="H4" s="202"/>
      <c r="I4" s="56" t="s">
        <v>57</v>
      </c>
      <c r="J4" s="227" t="s">
        <v>58</v>
      </c>
      <c r="K4" s="229"/>
      <c r="L4" s="227" t="s">
        <v>59</v>
      </c>
      <c r="M4" s="229"/>
    </row>
    <row r="5" spans="1:13" ht="12.75">
      <c r="A5" s="200"/>
      <c r="B5" s="201"/>
      <c r="C5" s="201"/>
      <c r="D5" s="201"/>
      <c r="E5" s="201"/>
      <c r="F5" s="201"/>
      <c r="G5" s="201"/>
      <c r="H5" s="202"/>
      <c r="I5" s="56"/>
      <c r="J5" s="58" t="s">
        <v>164</v>
      </c>
      <c r="K5" s="58" t="s">
        <v>165</v>
      </c>
      <c r="L5" s="58" t="s">
        <v>164</v>
      </c>
      <c r="M5" s="58" t="s">
        <v>165</v>
      </c>
    </row>
    <row r="6" spans="1:13" ht="12.75">
      <c r="A6" s="227">
        <v>1</v>
      </c>
      <c r="B6" s="228"/>
      <c r="C6" s="228"/>
      <c r="D6" s="228"/>
      <c r="E6" s="228"/>
      <c r="F6" s="228"/>
      <c r="G6" s="228"/>
      <c r="H6" s="229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89" t="s">
        <v>166</v>
      </c>
      <c r="B7" s="190"/>
      <c r="C7" s="190"/>
      <c r="D7" s="190"/>
      <c r="E7" s="190"/>
      <c r="F7" s="190"/>
      <c r="G7" s="190"/>
      <c r="H7" s="191"/>
      <c r="I7" s="3">
        <v>111</v>
      </c>
      <c r="J7" s="52">
        <f>SUM(J8:J9)</f>
        <v>662084448</v>
      </c>
      <c r="K7" s="52">
        <f>SUM(K8:K9)</f>
        <v>662084448</v>
      </c>
      <c r="L7" s="52">
        <f>SUM(L8:L9)</f>
        <v>728321124</v>
      </c>
      <c r="M7" s="52">
        <f>SUM(M8:M9)</f>
        <v>728321124</v>
      </c>
    </row>
    <row r="8" spans="1:13" ht="12.75" customHeight="1">
      <c r="A8" s="192" t="s">
        <v>167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656260332</v>
      </c>
      <c r="K8" s="7">
        <v>656260332</v>
      </c>
      <c r="L8" s="7">
        <v>724956637</v>
      </c>
      <c r="M8" s="7">
        <v>724956637</v>
      </c>
    </row>
    <row r="9" spans="1:13" ht="12.75" customHeight="1">
      <c r="A9" s="192" t="s">
        <v>168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5824116</v>
      </c>
      <c r="K9" s="7">
        <v>5824116</v>
      </c>
      <c r="L9" s="7">
        <v>3364487</v>
      </c>
      <c r="M9" s="7">
        <v>3364487</v>
      </c>
    </row>
    <row r="10" spans="1:13" ht="12.75" customHeight="1">
      <c r="A10" s="192" t="s">
        <v>169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1">
        <f>J11+J12+J16+J20+J21+J22+J25+J26</f>
        <v>651198450</v>
      </c>
      <c r="K10" s="51">
        <f>K11+K12+K16+K20+K21+K22+K25+K26</f>
        <v>651198450</v>
      </c>
      <c r="L10" s="51">
        <f>L11+L12+L16+L20+L21+L22+L25+L26</f>
        <v>715473175</v>
      </c>
      <c r="M10" s="51">
        <f>M11+M12+M16+M20+M21+M22+M25+M26</f>
        <v>715473175</v>
      </c>
    </row>
    <row r="11" spans="1:13" ht="12.75" customHeight="1">
      <c r="A11" s="192" t="s">
        <v>170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/>
      <c r="K11" s="7"/>
      <c r="L11" s="7"/>
      <c r="M11" s="7"/>
    </row>
    <row r="12" spans="1:13" ht="12.75" customHeight="1">
      <c r="A12" s="192" t="s">
        <v>171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1">
        <f>SUM(J13:J15)</f>
        <v>621453141</v>
      </c>
      <c r="K12" s="51">
        <f>SUM(K13:K15)</f>
        <v>621453141</v>
      </c>
      <c r="L12" s="51">
        <f>SUM(L13:L15)</f>
        <v>686564859</v>
      </c>
      <c r="M12" s="51">
        <f>SUM(M13:M15)</f>
        <v>686564859</v>
      </c>
    </row>
    <row r="13" spans="1:13" ht="12.75" customHeight="1">
      <c r="A13" s="203" t="s">
        <v>172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2286626</v>
      </c>
      <c r="K13" s="7">
        <v>2286626</v>
      </c>
      <c r="L13" s="7">
        <v>2589488</v>
      </c>
      <c r="M13" s="7">
        <v>2589488</v>
      </c>
    </row>
    <row r="14" spans="1:13" ht="12.75" customHeight="1">
      <c r="A14" s="203" t="s">
        <v>173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614353976</v>
      </c>
      <c r="K14" s="7">
        <v>614353976</v>
      </c>
      <c r="L14" s="7">
        <v>677513372</v>
      </c>
      <c r="M14" s="7">
        <v>677513372</v>
      </c>
    </row>
    <row r="15" spans="1:13" ht="12.75" customHeight="1">
      <c r="A15" s="203" t="s">
        <v>174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4812539</v>
      </c>
      <c r="K15" s="7">
        <v>4812539</v>
      </c>
      <c r="L15" s="7">
        <v>6461999</v>
      </c>
      <c r="M15" s="7">
        <v>6461999</v>
      </c>
    </row>
    <row r="16" spans="1:13" ht="12.75" customHeight="1">
      <c r="A16" s="192" t="s">
        <v>175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1">
        <f>SUM(J17:J19)</f>
        <v>13269069</v>
      </c>
      <c r="K16" s="51">
        <f>SUM(K17:K19)</f>
        <v>13269069</v>
      </c>
      <c r="L16" s="51">
        <f>SUM(L17:L19)</f>
        <v>13533714</v>
      </c>
      <c r="M16" s="51">
        <f>SUM(M17:M19)</f>
        <v>13533714</v>
      </c>
    </row>
    <row r="17" spans="1:13" ht="12.75" customHeight="1">
      <c r="A17" s="203" t="s">
        <v>176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8043660</v>
      </c>
      <c r="K17" s="7">
        <v>8043660</v>
      </c>
      <c r="L17" s="7">
        <v>8203132</v>
      </c>
      <c r="M17" s="7">
        <v>8203132</v>
      </c>
    </row>
    <row r="18" spans="1:13" ht="12.75" customHeight="1">
      <c r="A18" s="203" t="s">
        <v>177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3372127</v>
      </c>
      <c r="K18" s="7">
        <v>3372127</v>
      </c>
      <c r="L18" s="7">
        <v>3460275</v>
      </c>
      <c r="M18" s="7">
        <v>3460275</v>
      </c>
    </row>
    <row r="19" spans="1:13" ht="12.75" customHeight="1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1853282</v>
      </c>
      <c r="K19" s="7">
        <v>1853282</v>
      </c>
      <c r="L19" s="7">
        <v>1870307</v>
      </c>
      <c r="M19" s="7">
        <v>1870307</v>
      </c>
    </row>
    <row r="20" spans="1:13" ht="12.75" customHeight="1">
      <c r="A20" s="192" t="s">
        <v>179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2739045</v>
      </c>
      <c r="K20" s="7">
        <v>2739045</v>
      </c>
      <c r="L20" s="7">
        <v>2961071</v>
      </c>
      <c r="M20" s="7">
        <v>2961071</v>
      </c>
    </row>
    <row r="21" spans="1:13" ht="12.75" customHeight="1">
      <c r="A21" s="192" t="s">
        <v>180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7661915</v>
      </c>
      <c r="K21" s="7">
        <v>7661915</v>
      </c>
      <c r="L21" s="7">
        <v>8067506</v>
      </c>
      <c r="M21" s="7">
        <v>8067506</v>
      </c>
    </row>
    <row r="22" spans="1:13" ht="12.75" customHeight="1">
      <c r="A22" s="192" t="s">
        <v>181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1">
        <f>SUM(J23:J24)</f>
        <v>6075280</v>
      </c>
      <c r="K22" s="51">
        <f>SUM(K23:K24)</f>
        <v>6075280</v>
      </c>
      <c r="L22" s="51">
        <f>SUM(L23:L24)</f>
        <v>4346025</v>
      </c>
      <c r="M22" s="51">
        <f>SUM(M23:M24)</f>
        <v>4346025</v>
      </c>
    </row>
    <row r="23" spans="1:13" ht="12.75" customHeight="1">
      <c r="A23" s="203" t="s">
        <v>182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 customHeight="1">
      <c r="A24" s="203" t="s">
        <v>183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6075280</v>
      </c>
      <c r="K24" s="7">
        <v>6075280</v>
      </c>
      <c r="L24" s="7">
        <v>4346025</v>
      </c>
      <c r="M24" s="7">
        <v>4346025</v>
      </c>
    </row>
    <row r="25" spans="1:13" ht="12.75" customHeight="1">
      <c r="A25" s="192" t="s">
        <v>184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/>
      <c r="K25" s="7"/>
      <c r="L25" s="7"/>
      <c r="M25" s="7"/>
    </row>
    <row r="26" spans="1:13" ht="12.75" customHeight="1">
      <c r="A26" s="192" t="s">
        <v>185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/>
      <c r="K26" s="7"/>
      <c r="L26" s="7"/>
      <c r="M26" s="7"/>
    </row>
    <row r="27" spans="1:13" ht="12.75" customHeight="1">
      <c r="A27" s="192" t="s">
        <v>186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1">
        <f>SUM(J28:J32)</f>
        <v>8479101</v>
      </c>
      <c r="K27" s="51">
        <f>SUM(K28:K32)</f>
        <v>8479101</v>
      </c>
      <c r="L27" s="51">
        <f>SUM(L28:L32)</f>
        <v>9025166</v>
      </c>
      <c r="M27" s="51">
        <f>SUM(M28:M32)</f>
        <v>9025166</v>
      </c>
    </row>
    <row r="28" spans="1:13" ht="12.75" customHeight="1">
      <c r="A28" s="192" t="s">
        <v>187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/>
      <c r="K28" s="7"/>
      <c r="L28" s="7"/>
      <c r="M28" s="7"/>
    </row>
    <row r="29" spans="1:13" ht="12.75" customHeight="1">
      <c r="A29" s="192" t="s">
        <v>188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8479101</v>
      </c>
      <c r="K29" s="7">
        <v>8479101</v>
      </c>
      <c r="L29" s="7">
        <v>9025166</v>
      </c>
      <c r="M29" s="7">
        <v>9025166</v>
      </c>
    </row>
    <row r="30" spans="1:13" ht="12.75" customHeight="1">
      <c r="A30" s="192" t="s">
        <v>189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/>
      <c r="K30" s="7"/>
      <c r="L30" s="7"/>
      <c r="M30" s="7"/>
    </row>
    <row r="31" spans="1:13" ht="12.75" customHeight="1">
      <c r="A31" s="192" t="s">
        <v>190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/>
      <c r="K31" s="7"/>
      <c r="L31" s="7"/>
      <c r="M31" s="7"/>
    </row>
    <row r="32" spans="1:13" ht="12.75" customHeight="1">
      <c r="A32" s="192" t="s">
        <v>191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/>
      <c r="K32" s="7"/>
      <c r="L32" s="7"/>
      <c r="M32" s="7"/>
    </row>
    <row r="33" spans="1:13" ht="12.75" customHeight="1">
      <c r="A33" s="192" t="s">
        <v>192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1">
        <f>SUM(J34:J37)</f>
        <v>3603701</v>
      </c>
      <c r="K33" s="51">
        <f>SUM(K34:K37)</f>
        <v>3603701</v>
      </c>
      <c r="L33" s="51">
        <f>SUM(L34:L37)</f>
        <v>2805546</v>
      </c>
      <c r="M33" s="51">
        <f>SUM(M34:M37)</f>
        <v>2805546</v>
      </c>
    </row>
    <row r="34" spans="1:13" ht="12.75" customHeight="1">
      <c r="A34" s="192" t="s">
        <v>187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/>
      <c r="K34" s="7"/>
      <c r="L34" s="7"/>
      <c r="M34" s="7"/>
    </row>
    <row r="35" spans="1:13" ht="12.75" customHeight="1">
      <c r="A35" s="192" t="s">
        <v>188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3603701</v>
      </c>
      <c r="K35" s="7">
        <v>3603701</v>
      </c>
      <c r="L35" s="7">
        <v>2805546</v>
      </c>
      <c r="M35" s="7">
        <v>2805546</v>
      </c>
    </row>
    <row r="36" spans="1:13" ht="12.75" customHeight="1">
      <c r="A36" s="192" t="s">
        <v>193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/>
      <c r="K36" s="7"/>
      <c r="L36" s="7"/>
      <c r="M36" s="7"/>
    </row>
    <row r="37" spans="1:13" ht="12.75" customHeight="1">
      <c r="A37" s="192" t="s">
        <v>194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/>
      <c r="K37" s="7"/>
      <c r="L37" s="7"/>
      <c r="M37" s="7"/>
    </row>
    <row r="38" spans="1:13" ht="12.75" customHeight="1">
      <c r="A38" s="192" t="s">
        <v>195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/>
      <c r="K38" s="7"/>
      <c r="L38" s="7"/>
      <c r="M38" s="7"/>
    </row>
    <row r="39" spans="1:13" ht="12.75" customHeight="1">
      <c r="A39" s="192" t="s">
        <v>196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/>
      <c r="K39" s="7"/>
      <c r="L39" s="7"/>
      <c r="M39" s="7"/>
    </row>
    <row r="40" spans="1:13" ht="12.75" customHeight="1">
      <c r="A40" s="192" t="s">
        <v>197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/>
      <c r="K40" s="7"/>
      <c r="L40" s="7"/>
      <c r="M40" s="7"/>
    </row>
    <row r="41" spans="1:13" ht="12.75" customHeight="1">
      <c r="A41" s="192" t="s">
        <v>198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/>
      <c r="K41" s="7"/>
      <c r="L41" s="7"/>
      <c r="M41" s="7"/>
    </row>
    <row r="42" spans="1:13" ht="12.75" customHeight="1">
      <c r="A42" s="192" t="s">
        <v>199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1">
        <f>J7+J27+J38+J40</f>
        <v>670563549</v>
      </c>
      <c r="K42" s="51">
        <f>K7+K27+K38+K40</f>
        <v>670563549</v>
      </c>
      <c r="L42" s="51">
        <f>L7+L27+L38+L40</f>
        <v>737346290</v>
      </c>
      <c r="M42" s="51">
        <f>M7+M27+M38+M40</f>
        <v>737346290</v>
      </c>
    </row>
    <row r="43" spans="1:13" ht="12.75" customHeight="1">
      <c r="A43" s="192" t="s">
        <v>200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1">
        <f>J10+J33+J39+J41</f>
        <v>654802151</v>
      </c>
      <c r="K43" s="51">
        <f>K10+K33+K39+K41</f>
        <v>654802151</v>
      </c>
      <c r="L43" s="51">
        <f>L10+L33+L39+L41</f>
        <v>718278721</v>
      </c>
      <c r="M43" s="51">
        <f>M10+M33+M39+M41</f>
        <v>718278721</v>
      </c>
    </row>
    <row r="44" spans="1:13" ht="12.75" customHeight="1">
      <c r="A44" s="192" t="s">
        <v>201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1">
        <f>J42-J43</f>
        <v>15761398</v>
      </c>
      <c r="K44" s="51">
        <f>K42-K43</f>
        <v>15761398</v>
      </c>
      <c r="L44" s="51">
        <f>L42-L43</f>
        <v>19067569</v>
      </c>
      <c r="M44" s="51">
        <f>M42-M43</f>
        <v>19067569</v>
      </c>
    </row>
    <row r="45" spans="1:13" ht="12.75" customHeight="1">
      <c r="A45" s="212" t="s">
        <v>202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1">
        <f>IF(J42&gt;J43,J42-J43,0)</f>
        <v>15761398</v>
      </c>
      <c r="K45" s="51">
        <f>IF(K42&gt;K43,K42-K43,0)</f>
        <v>15761398</v>
      </c>
      <c r="L45" s="51">
        <f>IF(L42&gt;L43,L42-L43,0)</f>
        <v>19067569</v>
      </c>
      <c r="M45" s="51">
        <f>IF(M42&gt;M43,M42-M43,0)</f>
        <v>19067569</v>
      </c>
    </row>
    <row r="46" spans="1:13" ht="12.75" customHeight="1">
      <c r="A46" s="212" t="s">
        <v>203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92" t="s">
        <v>204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3152279</v>
      </c>
      <c r="K47" s="7">
        <v>3152279</v>
      </c>
      <c r="L47" s="7">
        <v>3813514</v>
      </c>
      <c r="M47" s="7">
        <v>3813514</v>
      </c>
    </row>
    <row r="48" spans="1:13" ht="12.75" customHeight="1">
      <c r="A48" s="192" t="s">
        <v>205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1">
        <f>J44-J47</f>
        <v>12609119</v>
      </c>
      <c r="K48" s="51">
        <f>K44-K47</f>
        <v>12609119</v>
      </c>
      <c r="L48" s="51">
        <f>L44-L47</f>
        <v>15254055</v>
      </c>
      <c r="M48" s="51">
        <f>M44-M47</f>
        <v>15254055</v>
      </c>
    </row>
    <row r="49" spans="1:13" ht="12.75" customHeight="1">
      <c r="A49" s="212" t="s">
        <v>206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1">
        <f>IF(J48&gt;0,J48,0)</f>
        <v>12609119</v>
      </c>
      <c r="K49" s="51">
        <f>IF(K48&gt;0,K48,0)</f>
        <v>12609119</v>
      </c>
      <c r="L49" s="51">
        <f>IF(L48&gt;0,L48,0)</f>
        <v>15254055</v>
      </c>
      <c r="M49" s="51">
        <f>IF(M48&gt;0,M48,0)</f>
        <v>15254055</v>
      </c>
    </row>
    <row r="50" spans="1:13" ht="12.75" customHeight="1">
      <c r="A50" s="233" t="s">
        <v>207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09" t="s">
        <v>208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189" t="s">
        <v>209</v>
      </c>
      <c r="B52" s="190"/>
      <c r="C52" s="190"/>
      <c r="D52" s="190"/>
      <c r="E52" s="190"/>
      <c r="F52" s="190"/>
      <c r="G52" s="190"/>
      <c r="H52" s="190"/>
      <c r="I52" s="53"/>
      <c r="J52" s="53"/>
      <c r="K52" s="53"/>
      <c r="L52" s="53"/>
      <c r="M52" s="60"/>
    </row>
    <row r="53" spans="1:13" ht="12.75" customHeight="1">
      <c r="A53" s="236" t="s">
        <v>160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 customHeight="1">
      <c r="A54" s="230" t="s">
        <v>161</v>
      </c>
      <c r="B54" s="231"/>
      <c r="C54" s="231"/>
      <c r="D54" s="231"/>
      <c r="E54" s="231"/>
      <c r="F54" s="231"/>
      <c r="G54" s="231"/>
      <c r="H54" s="232"/>
      <c r="I54" s="1">
        <v>156</v>
      </c>
      <c r="J54" s="8"/>
      <c r="K54" s="8"/>
      <c r="L54" s="8"/>
      <c r="M54" s="8"/>
    </row>
    <row r="55" spans="1:13" ht="12.75" customHeight="1">
      <c r="A55" s="209" t="s">
        <v>210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 customHeight="1">
      <c r="A56" s="189" t="s">
        <v>211</v>
      </c>
      <c r="B56" s="190"/>
      <c r="C56" s="190"/>
      <c r="D56" s="190"/>
      <c r="E56" s="190"/>
      <c r="F56" s="190"/>
      <c r="G56" s="190"/>
      <c r="H56" s="191"/>
      <c r="I56" s="9">
        <v>157</v>
      </c>
      <c r="J56" s="6">
        <v>12609119</v>
      </c>
      <c r="K56" s="6">
        <v>12609119</v>
      </c>
      <c r="L56" s="6">
        <v>15254055</v>
      </c>
      <c r="M56" s="6">
        <v>15254055</v>
      </c>
    </row>
    <row r="57" spans="1:13" ht="12.75" customHeight="1">
      <c r="A57" s="192" t="s">
        <v>212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92" t="s">
        <v>213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/>
      <c r="K58" s="7"/>
      <c r="L58" s="7"/>
      <c r="M58" s="7"/>
    </row>
    <row r="59" spans="1:13" ht="12.75" customHeight="1">
      <c r="A59" s="192" t="s">
        <v>214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/>
      <c r="K59" s="7"/>
      <c r="L59" s="7"/>
      <c r="M59" s="7"/>
    </row>
    <row r="60" spans="1:13" ht="12.75" customHeight="1">
      <c r="A60" s="192" t="s">
        <v>215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/>
      <c r="K60" s="7"/>
      <c r="L60" s="7"/>
      <c r="M60" s="7"/>
    </row>
    <row r="61" spans="1:13" ht="12.75" customHeight="1">
      <c r="A61" s="192" t="s">
        <v>216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/>
      <c r="K61" s="7"/>
      <c r="L61" s="7"/>
      <c r="M61" s="7"/>
    </row>
    <row r="62" spans="1:13" ht="12.75" customHeight="1">
      <c r="A62" s="192" t="s">
        <v>217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/>
      <c r="K62" s="7"/>
      <c r="L62" s="7"/>
      <c r="M62" s="7"/>
    </row>
    <row r="63" spans="1:13" ht="12.75" customHeight="1">
      <c r="A63" s="192" t="s">
        <v>218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/>
      <c r="K63" s="7"/>
      <c r="L63" s="7"/>
      <c r="M63" s="7"/>
    </row>
    <row r="64" spans="1:13" ht="12.75" customHeight="1">
      <c r="A64" s="192" t="s">
        <v>219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/>
      <c r="K64" s="7"/>
      <c r="L64" s="7"/>
      <c r="M64" s="7"/>
    </row>
    <row r="65" spans="1:13" ht="12.75" customHeight="1">
      <c r="A65" s="192" t="s">
        <v>220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/>
      <c r="K65" s="7"/>
      <c r="L65" s="7"/>
      <c r="M65" s="7"/>
    </row>
    <row r="66" spans="1:13" ht="12.75" customHeight="1">
      <c r="A66" s="192" t="s">
        <v>221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206" t="s">
        <v>222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9">
        <f>J56+J66</f>
        <v>12609119</v>
      </c>
      <c r="K67" s="59">
        <f>K56+K66</f>
        <v>12609119</v>
      </c>
      <c r="L67" s="59">
        <f>L56+L66</f>
        <v>15254055</v>
      </c>
      <c r="M67" s="59">
        <f>M56+M66</f>
        <v>15254055</v>
      </c>
    </row>
    <row r="68" spans="1:13" ht="12.75" customHeight="1">
      <c r="A68" s="240" t="s">
        <v>223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224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 customHeight="1">
      <c r="A70" s="236" t="s">
        <v>160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 customHeight="1">
      <c r="A71" s="230" t="s">
        <v>161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72:H65536 A6:H6 I6:M50 I52:M54 I56:M67 I70:M65536 A2:M3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45" t="s">
        <v>302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227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4" ht="12.75" customHeight="1">
      <c r="A3" s="244" t="s">
        <v>55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121"/>
      <c r="M3" s="121"/>
      <c r="N3" s="122"/>
    </row>
    <row r="4" spans="1:14" ht="23.25" customHeight="1">
      <c r="A4" s="200" t="s">
        <v>56</v>
      </c>
      <c r="B4" s="201"/>
      <c r="C4" s="201"/>
      <c r="D4" s="201"/>
      <c r="E4" s="201"/>
      <c r="F4" s="201"/>
      <c r="G4" s="201"/>
      <c r="H4" s="202"/>
      <c r="I4" s="56" t="s">
        <v>57</v>
      </c>
      <c r="J4" s="57" t="s">
        <v>58</v>
      </c>
      <c r="K4" s="58" t="s">
        <v>59</v>
      </c>
      <c r="L4" s="122"/>
      <c r="M4" s="122"/>
      <c r="N4" s="122"/>
    </row>
    <row r="5" spans="1:14" ht="12.75">
      <c r="A5" s="249">
        <v>1</v>
      </c>
      <c r="B5" s="249"/>
      <c r="C5" s="249"/>
      <c r="D5" s="249"/>
      <c r="E5" s="249"/>
      <c r="F5" s="249"/>
      <c r="G5" s="249"/>
      <c r="H5" s="249"/>
      <c r="I5" s="64">
        <v>2</v>
      </c>
      <c r="J5" s="65" t="s">
        <v>5</v>
      </c>
      <c r="K5" s="65" t="s">
        <v>6</v>
      </c>
      <c r="L5" s="122"/>
      <c r="M5" s="122"/>
      <c r="N5" s="122"/>
    </row>
    <row r="6" spans="1:11" ht="12.75" customHeight="1">
      <c r="A6" s="209" t="s">
        <v>229</v>
      </c>
      <c r="B6" s="220"/>
      <c r="C6" s="220"/>
      <c r="D6" s="220"/>
      <c r="E6" s="220"/>
      <c r="F6" s="220"/>
      <c r="G6" s="220"/>
      <c r="H6" s="220"/>
      <c r="I6" s="250"/>
      <c r="J6" s="250"/>
      <c r="K6" s="251"/>
    </row>
    <row r="7" spans="1:11" ht="12.75" customHeight="1">
      <c r="A7" s="247" t="s">
        <v>230</v>
      </c>
      <c r="B7" s="248"/>
      <c r="C7" s="248"/>
      <c r="D7" s="248"/>
      <c r="E7" s="248"/>
      <c r="F7" s="248"/>
      <c r="G7" s="248"/>
      <c r="H7" s="248"/>
      <c r="I7" s="1">
        <v>1</v>
      </c>
      <c r="J7" s="5">
        <v>15761398</v>
      </c>
      <c r="K7" s="7">
        <v>19067569</v>
      </c>
    </row>
    <row r="8" spans="1:11" ht="12.75" customHeight="1">
      <c r="A8" s="247" t="s">
        <v>231</v>
      </c>
      <c r="B8" s="248"/>
      <c r="C8" s="248"/>
      <c r="D8" s="248"/>
      <c r="E8" s="248"/>
      <c r="F8" s="248"/>
      <c r="G8" s="248"/>
      <c r="H8" s="248"/>
      <c r="I8" s="1">
        <v>2</v>
      </c>
      <c r="J8" s="5">
        <v>2739045</v>
      </c>
      <c r="K8" s="7">
        <v>2961071</v>
      </c>
    </row>
    <row r="9" spans="1:11" ht="12.75" customHeight="1">
      <c r="A9" s="247" t="s">
        <v>232</v>
      </c>
      <c r="B9" s="248"/>
      <c r="C9" s="248"/>
      <c r="D9" s="248"/>
      <c r="E9" s="248"/>
      <c r="F9" s="248"/>
      <c r="G9" s="248"/>
      <c r="H9" s="248"/>
      <c r="I9" s="1">
        <v>3</v>
      </c>
      <c r="J9" s="5">
        <v>19135005</v>
      </c>
      <c r="K9" s="7">
        <v>45451085</v>
      </c>
    </row>
    <row r="10" spans="1:11" ht="12.75" customHeight="1">
      <c r="A10" s="247" t="s">
        <v>233</v>
      </c>
      <c r="B10" s="248"/>
      <c r="C10" s="248"/>
      <c r="D10" s="248"/>
      <c r="E10" s="248"/>
      <c r="F10" s="248"/>
      <c r="G10" s="248"/>
      <c r="H10" s="248"/>
      <c r="I10" s="1">
        <v>4</v>
      </c>
      <c r="J10" s="5"/>
      <c r="K10" s="7"/>
    </row>
    <row r="11" spans="1:11" ht="12.75" customHeight="1">
      <c r="A11" s="247" t="s">
        <v>234</v>
      </c>
      <c r="B11" s="248"/>
      <c r="C11" s="248"/>
      <c r="D11" s="248"/>
      <c r="E11" s="248"/>
      <c r="F11" s="248"/>
      <c r="G11" s="248"/>
      <c r="H11" s="248"/>
      <c r="I11" s="1">
        <v>5</v>
      </c>
      <c r="J11" s="5">
        <v>486301</v>
      </c>
      <c r="K11" s="7"/>
    </row>
    <row r="12" spans="1:11" ht="12.75" customHeight="1">
      <c r="A12" s="247" t="s">
        <v>235</v>
      </c>
      <c r="B12" s="248"/>
      <c r="C12" s="248"/>
      <c r="D12" s="248"/>
      <c r="E12" s="248"/>
      <c r="F12" s="248"/>
      <c r="G12" s="248"/>
      <c r="H12" s="248"/>
      <c r="I12" s="1">
        <v>6</v>
      </c>
      <c r="J12" s="5">
        <v>30391898</v>
      </c>
      <c r="K12" s="7"/>
    </row>
    <row r="13" spans="1:11" ht="12.75" customHeight="1">
      <c r="A13" s="253" t="s">
        <v>236</v>
      </c>
      <c r="B13" s="254"/>
      <c r="C13" s="254"/>
      <c r="D13" s="254"/>
      <c r="E13" s="254"/>
      <c r="F13" s="254"/>
      <c r="G13" s="254"/>
      <c r="H13" s="254"/>
      <c r="I13" s="1">
        <v>7</v>
      </c>
      <c r="J13" s="62">
        <f>SUM(J7:J12)</f>
        <v>68513647</v>
      </c>
      <c r="K13" s="51">
        <f>SUM(K7:K12)</f>
        <v>67479725</v>
      </c>
    </row>
    <row r="14" spans="1:11" ht="12.75" customHeight="1">
      <c r="A14" s="247" t="s">
        <v>237</v>
      </c>
      <c r="B14" s="248"/>
      <c r="C14" s="248"/>
      <c r="D14" s="248"/>
      <c r="E14" s="248"/>
      <c r="F14" s="248"/>
      <c r="G14" s="248"/>
      <c r="H14" s="252"/>
      <c r="I14" s="1">
        <v>8</v>
      </c>
      <c r="J14" s="5"/>
      <c r="K14" s="7"/>
    </row>
    <row r="15" spans="1:11" ht="12.75" customHeight="1">
      <c r="A15" s="247" t="s">
        <v>238</v>
      </c>
      <c r="B15" s="248"/>
      <c r="C15" s="248"/>
      <c r="D15" s="248"/>
      <c r="E15" s="248"/>
      <c r="F15" s="248"/>
      <c r="G15" s="248"/>
      <c r="H15" s="252"/>
      <c r="I15" s="1">
        <v>9</v>
      </c>
      <c r="J15" s="5">
        <v>25133272</v>
      </c>
      <c r="K15" s="7">
        <v>32588189</v>
      </c>
    </row>
    <row r="16" spans="1:11" ht="12.75" customHeight="1">
      <c r="A16" s="247" t="s">
        <v>239</v>
      </c>
      <c r="B16" s="248"/>
      <c r="C16" s="248"/>
      <c r="D16" s="248"/>
      <c r="E16" s="248"/>
      <c r="F16" s="248"/>
      <c r="G16" s="248"/>
      <c r="H16" s="252"/>
      <c r="I16" s="1">
        <v>10</v>
      </c>
      <c r="J16" s="5"/>
      <c r="K16" s="7">
        <v>7635924</v>
      </c>
    </row>
    <row r="17" spans="1:11" ht="12.75" customHeight="1">
      <c r="A17" s="247" t="s">
        <v>240</v>
      </c>
      <c r="B17" s="248"/>
      <c r="C17" s="248"/>
      <c r="D17" s="248"/>
      <c r="E17" s="248"/>
      <c r="F17" s="248"/>
      <c r="G17" s="248"/>
      <c r="H17" s="252"/>
      <c r="I17" s="1">
        <v>11</v>
      </c>
      <c r="J17" s="5">
        <v>3577210</v>
      </c>
      <c r="K17" s="7">
        <v>42088806</v>
      </c>
    </row>
    <row r="18" spans="1:11" ht="12.75" customHeight="1">
      <c r="A18" s="253" t="s">
        <v>241</v>
      </c>
      <c r="B18" s="254"/>
      <c r="C18" s="254"/>
      <c r="D18" s="254"/>
      <c r="E18" s="254"/>
      <c r="F18" s="254"/>
      <c r="G18" s="254"/>
      <c r="H18" s="254"/>
      <c r="I18" s="1">
        <v>12</v>
      </c>
      <c r="J18" s="62">
        <f>SUM(J14:J17)</f>
        <v>28710482</v>
      </c>
      <c r="K18" s="51">
        <f>SUM(K14:K17)</f>
        <v>82312919</v>
      </c>
    </row>
    <row r="19" spans="1:11" ht="12.75" customHeight="1">
      <c r="A19" s="253" t="s">
        <v>242</v>
      </c>
      <c r="B19" s="254"/>
      <c r="C19" s="254"/>
      <c r="D19" s="254"/>
      <c r="E19" s="254"/>
      <c r="F19" s="254"/>
      <c r="G19" s="254"/>
      <c r="H19" s="254"/>
      <c r="I19" s="1">
        <v>13</v>
      </c>
      <c r="J19" s="62">
        <f>IF(J13&gt;J18,J13-J18,0)</f>
        <v>39803165</v>
      </c>
      <c r="K19" s="51">
        <f>IF(K13&gt;K18,K13-K18,0)</f>
        <v>0</v>
      </c>
    </row>
    <row r="20" spans="1:11" ht="12.75" customHeight="1">
      <c r="A20" s="253" t="s">
        <v>243</v>
      </c>
      <c r="B20" s="254"/>
      <c r="C20" s="254"/>
      <c r="D20" s="254"/>
      <c r="E20" s="254"/>
      <c r="F20" s="254"/>
      <c r="G20" s="254"/>
      <c r="H20" s="254"/>
      <c r="I20" s="1">
        <v>14</v>
      </c>
      <c r="J20" s="62">
        <f>IF(J18&gt;J13,J18-J13,0)</f>
        <v>0</v>
      </c>
      <c r="K20" s="51">
        <f>IF(K18&gt;K13,K18-K13,0)</f>
        <v>14833194</v>
      </c>
    </row>
    <row r="21" spans="1:11" ht="12.75" customHeight="1">
      <c r="A21" s="209" t="s">
        <v>244</v>
      </c>
      <c r="B21" s="220"/>
      <c r="C21" s="220"/>
      <c r="D21" s="220"/>
      <c r="E21" s="220"/>
      <c r="F21" s="220"/>
      <c r="G21" s="220"/>
      <c r="H21" s="220"/>
      <c r="I21" s="250"/>
      <c r="J21" s="250"/>
      <c r="K21" s="251"/>
    </row>
    <row r="22" spans="1:11" ht="12.75" customHeight="1">
      <c r="A22" s="203" t="s">
        <v>245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47382</v>
      </c>
      <c r="K22" s="7">
        <v>501923</v>
      </c>
    </row>
    <row r="23" spans="1:11" ht="12.75" customHeight="1">
      <c r="A23" s="203" t="s">
        <v>246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 customHeight="1">
      <c r="A24" s="203" t="s">
        <v>247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1935918</v>
      </c>
      <c r="K24" s="7">
        <v>9214248</v>
      </c>
    </row>
    <row r="25" spans="1:11" ht="12.75" customHeight="1">
      <c r="A25" s="203" t="s">
        <v>248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 customHeight="1">
      <c r="A26" s="203" t="s">
        <v>249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 customHeight="1">
      <c r="A27" s="192" t="s">
        <v>250</v>
      </c>
      <c r="B27" s="193"/>
      <c r="C27" s="193"/>
      <c r="D27" s="193"/>
      <c r="E27" s="193"/>
      <c r="F27" s="193"/>
      <c r="G27" s="193"/>
      <c r="H27" s="193"/>
      <c r="I27" s="1">
        <v>20</v>
      </c>
      <c r="J27" s="62">
        <f>SUM(J22:J26)</f>
        <v>1983300</v>
      </c>
      <c r="K27" s="51">
        <f>SUM(K22:K26)</f>
        <v>9716171</v>
      </c>
    </row>
    <row r="28" spans="1:11" ht="12.75" customHeight="1">
      <c r="A28" s="203" t="s">
        <v>251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1175224</v>
      </c>
      <c r="K28" s="7">
        <v>773635</v>
      </c>
    </row>
    <row r="29" spans="1:11" ht="12.75" customHeight="1">
      <c r="A29" s="203" t="s">
        <v>252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 customHeight="1">
      <c r="A30" s="203" t="s">
        <v>253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39987296</v>
      </c>
      <c r="K30" s="7">
        <v>7062058</v>
      </c>
    </row>
    <row r="31" spans="1:11" ht="12.75" customHeight="1">
      <c r="A31" s="192" t="s">
        <v>254</v>
      </c>
      <c r="B31" s="193"/>
      <c r="C31" s="193"/>
      <c r="D31" s="193"/>
      <c r="E31" s="193"/>
      <c r="F31" s="193"/>
      <c r="G31" s="193"/>
      <c r="H31" s="193"/>
      <c r="I31" s="1">
        <v>24</v>
      </c>
      <c r="J31" s="62">
        <f>SUM(J28:J30)</f>
        <v>41162520</v>
      </c>
      <c r="K31" s="51">
        <f>SUM(K28:K30)</f>
        <v>7835693</v>
      </c>
    </row>
    <row r="32" spans="1:11" ht="12.75" customHeight="1">
      <c r="A32" s="192" t="s">
        <v>255</v>
      </c>
      <c r="B32" s="193"/>
      <c r="C32" s="193"/>
      <c r="D32" s="193"/>
      <c r="E32" s="193"/>
      <c r="F32" s="193"/>
      <c r="G32" s="193"/>
      <c r="H32" s="193"/>
      <c r="I32" s="1">
        <v>25</v>
      </c>
      <c r="J32" s="62">
        <f>IF(J27&gt;J31,J27-J31,0)</f>
        <v>0</v>
      </c>
      <c r="K32" s="51">
        <f>IF(K27&gt;K31,K27-K31,0)</f>
        <v>1880478</v>
      </c>
    </row>
    <row r="33" spans="1:11" ht="12.75" customHeight="1">
      <c r="A33" s="192" t="s">
        <v>256</v>
      </c>
      <c r="B33" s="193"/>
      <c r="C33" s="193"/>
      <c r="D33" s="193"/>
      <c r="E33" s="193"/>
      <c r="F33" s="193"/>
      <c r="G33" s="193"/>
      <c r="H33" s="193"/>
      <c r="I33" s="1">
        <v>26</v>
      </c>
      <c r="J33" s="62">
        <f>IF(J31&gt;J27,J31-J27,0)</f>
        <v>39179220</v>
      </c>
      <c r="K33" s="51">
        <f>IF(K31&gt;K27,K31-K27,0)</f>
        <v>0</v>
      </c>
    </row>
    <row r="34" spans="1:11" ht="12.75" customHeight="1">
      <c r="A34" s="209" t="s">
        <v>257</v>
      </c>
      <c r="B34" s="220"/>
      <c r="C34" s="220"/>
      <c r="D34" s="220"/>
      <c r="E34" s="220"/>
      <c r="F34" s="220"/>
      <c r="G34" s="220"/>
      <c r="H34" s="220"/>
      <c r="I34" s="250"/>
      <c r="J34" s="250"/>
      <c r="K34" s="251"/>
    </row>
    <row r="35" spans="1:11" ht="12.75" customHeight="1">
      <c r="A35" s="255" t="s">
        <v>258</v>
      </c>
      <c r="B35" s="256"/>
      <c r="C35" s="256"/>
      <c r="D35" s="256"/>
      <c r="E35" s="256"/>
      <c r="F35" s="256"/>
      <c r="G35" s="256"/>
      <c r="H35" s="257"/>
      <c r="I35" s="1">
        <v>27</v>
      </c>
      <c r="J35" s="5"/>
      <c r="K35" s="7"/>
    </row>
    <row r="36" spans="1:11" ht="12.75" customHeight="1">
      <c r="A36" s="203" t="s">
        <v>259</v>
      </c>
      <c r="B36" s="204"/>
      <c r="C36" s="204"/>
      <c r="D36" s="204"/>
      <c r="E36" s="204"/>
      <c r="F36" s="204"/>
      <c r="G36" s="204"/>
      <c r="H36" s="205"/>
      <c r="I36" s="1">
        <v>28</v>
      </c>
      <c r="J36" s="5"/>
      <c r="K36" s="7">
        <v>151000000</v>
      </c>
    </row>
    <row r="37" spans="1:11" ht="12.75" customHeight="1">
      <c r="A37" s="203" t="s">
        <v>260</v>
      </c>
      <c r="B37" s="204"/>
      <c r="C37" s="204"/>
      <c r="D37" s="204"/>
      <c r="E37" s="204"/>
      <c r="F37" s="204"/>
      <c r="G37" s="204"/>
      <c r="H37" s="205"/>
      <c r="I37" s="1">
        <v>29</v>
      </c>
      <c r="J37" s="5"/>
      <c r="K37" s="7"/>
    </row>
    <row r="38" spans="1:11" ht="12.75" customHeight="1">
      <c r="A38" s="192" t="s">
        <v>261</v>
      </c>
      <c r="B38" s="193"/>
      <c r="C38" s="193"/>
      <c r="D38" s="193"/>
      <c r="E38" s="193"/>
      <c r="F38" s="193"/>
      <c r="G38" s="193"/>
      <c r="H38" s="194"/>
      <c r="I38" s="1">
        <v>30</v>
      </c>
      <c r="J38" s="62">
        <f>SUM(J35:J37)</f>
        <v>0</v>
      </c>
      <c r="K38" s="51">
        <f>SUM(K35:K37)</f>
        <v>151000000</v>
      </c>
    </row>
    <row r="39" spans="1:11" ht="12.75" customHeight="1">
      <c r="A39" s="203" t="s">
        <v>262</v>
      </c>
      <c r="B39" s="204"/>
      <c r="C39" s="204"/>
      <c r="D39" s="204"/>
      <c r="E39" s="204"/>
      <c r="F39" s="204"/>
      <c r="G39" s="204"/>
      <c r="H39" s="205"/>
      <c r="I39" s="1">
        <v>31</v>
      </c>
      <c r="J39" s="5">
        <v>32058333</v>
      </c>
      <c r="K39" s="7">
        <v>191000000</v>
      </c>
    </row>
    <row r="40" spans="1:11" ht="12.75" customHeight="1">
      <c r="A40" s="203" t="s">
        <v>263</v>
      </c>
      <c r="B40" s="204"/>
      <c r="C40" s="204"/>
      <c r="D40" s="204"/>
      <c r="E40" s="204"/>
      <c r="F40" s="204"/>
      <c r="G40" s="204"/>
      <c r="H40" s="205"/>
      <c r="I40" s="1">
        <v>32</v>
      </c>
      <c r="J40" s="5"/>
      <c r="K40" s="7">
        <v>12030000</v>
      </c>
    </row>
    <row r="41" spans="1:11" ht="12.75" customHeight="1">
      <c r="A41" s="203" t="s">
        <v>264</v>
      </c>
      <c r="B41" s="204"/>
      <c r="C41" s="204"/>
      <c r="D41" s="204"/>
      <c r="E41" s="204"/>
      <c r="F41" s="204"/>
      <c r="G41" s="204"/>
      <c r="H41" s="205"/>
      <c r="I41" s="1">
        <v>33</v>
      </c>
      <c r="J41" s="5">
        <v>715944</v>
      </c>
      <c r="K41" s="7">
        <v>804526</v>
      </c>
    </row>
    <row r="42" spans="1:11" ht="12.75" customHeight="1">
      <c r="A42" s="203" t="s">
        <v>265</v>
      </c>
      <c r="B42" s="204"/>
      <c r="C42" s="204"/>
      <c r="D42" s="204"/>
      <c r="E42" s="204"/>
      <c r="F42" s="204"/>
      <c r="G42" s="204"/>
      <c r="H42" s="205"/>
      <c r="I42" s="1">
        <v>34</v>
      </c>
      <c r="J42" s="5"/>
      <c r="K42" s="7"/>
    </row>
    <row r="43" spans="1:11" ht="12.75" customHeight="1">
      <c r="A43" s="203" t="s">
        <v>266</v>
      </c>
      <c r="B43" s="204"/>
      <c r="C43" s="204"/>
      <c r="D43" s="204"/>
      <c r="E43" s="204"/>
      <c r="F43" s="204"/>
      <c r="G43" s="204"/>
      <c r="H43" s="205"/>
      <c r="I43" s="1">
        <v>35</v>
      </c>
      <c r="J43" s="5"/>
      <c r="K43" s="7"/>
    </row>
    <row r="44" spans="1:11" ht="12.75" customHeight="1">
      <c r="A44" s="192" t="s">
        <v>267</v>
      </c>
      <c r="B44" s="193"/>
      <c r="C44" s="193"/>
      <c r="D44" s="193"/>
      <c r="E44" s="193"/>
      <c r="F44" s="193"/>
      <c r="G44" s="193"/>
      <c r="H44" s="194"/>
      <c r="I44" s="1">
        <v>36</v>
      </c>
      <c r="J44" s="62">
        <f>SUM(J39:J43)</f>
        <v>32774277</v>
      </c>
      <c r="K44" s="51">
        <f>SUM(K39:K43)</f>
        <v>203834526</v>
      </c>
    </row>
    <row r="45" spans="1:11" ht="12.75" customHeight="1">
      <c r="A45" s="192" t="s">
        <v>268</v>
      </c>
      <c r="B45" s="193"/>
      <c r="C45" s="193"/>
      <c r="D45" s="193"/>
      <c r="E45" s="193"/>
      <c r="F45" s="193"/>
      <c r="G45" s="193"/>
      <c r="H45" s="194"/>
      <c r="I45" s="1">
        <v>37</v>
      </c>
      <c r="J45" s="62">
        <f>IF(J38&gt;J44,J38-J44,0)</f>
        <v>0</v>
      </c>
      <c r="K45" s="51">
        <f>IF(K38&gt;K44,K38-K44,0)</f>
        <v>0</v>
      </c>
    </row>
    <row r="46" spans="1:11" ht="12.75" customHeight="1">
      <c r="A46" s="192" t="s">
        <v>269</v>
      </c>
      <c r="B46" s="193"/>
      <c r="C46" s="193"/>
      <c r="D46" s="193"/>
      <c r="E46" s="193"/>
      <c r="F46" s="193"/>
      <c r="G46" s="193"/>
      <c r="H46" s="194"/>
      <c r="I46" s="1">
        <v>38</v>
      </c>
      <c r="J46" s="62">
        <f>IF(J44&gt;J38,J44-J38,0)</f>
        <v>32774277</v>
      </c>
      <c r="K46" s="51">
        <f>IF(K44&gt;K38,K44-K38,0)</f>
        <v>52834526</v>
      </c>
    </row>
    <row r="47" spans="1:11" ht="12.75" customHeight="1">
      <c r="A47" s="203" t="s">
        <v>270</v>
      </c>
      <c r="B47" s="204"/>
      <c r="C47" s="204"/>
      <c r="D47" s="204"/>
      <c r="E47" s="204"/>
      <c r="F47" s="204"/>
      <c r="G47" s="204"/>
      <c r="H47" s="205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 customHeight="1">
      <c r="A48" s="203" t="s">
        <v>271</v>
      </c>
      <c r="B48" s="204"/>
      <c r="C48" s="204"/>
      <c r="D48" s="204"/>
      <c r="E48" s="204"/>
      <c r="F48" s="204"/>
      <c r="G48" s="204"/>
      <c r="H48" s="205"/>
      <c r="I48" s="1">
        <v>40</v>
      </c>
      <c r="J48" s="62">
        <f>IF(J20-J19+J33-J32+J46-J45&gt;0,J20-J19+J33-J32+J46-J45,0)</f>
        <v>32150332</v>
      </c>
      <c r="K48" s="51">
        <f>IF(K20-K19+K33-K32+K46-K45&gt;0,K20-K19+K33-K32+K46-K45,0)</f>
        <v>65787242</v>
      </c>
    </row>
    <row r="49" spans="1:11" ht="12.75" customHeight="1">
      <c r="A49" s="203" t="s">
        <v>272</v>
      </c>
      <c r="B49" s="204"/>
      <c r="C49" s="204"/>
      <c r="D49" s="204"/>
      <c r="E49" s="204"/>
      <c r="F49" s="204"/>
      <c r="G49" s="204"/>
      <c r="H49" s="205"/>
      <c r="I49" s="1">
        <v>41</v>
      </c>
      <c r="J49" s="5">
        <v>80093929</v>
      </c>
      <c r="K49" s="7">
        <v>138202837</v>
      </c>
    </row>
    <row r="50" spans="1:11" ht="12.75" customHeight="1">
      <c r="A50" s="203" t="s">
        <v>273</v>
      </c>
      <c r="B50" s="204"/>
      <c r="C50" s="204"/>
      <c r="D50" s="204"/>
      <c r="E50" s="204"/>
      <c r="F50" s="204"/>
      <c r="G50" s="204"/>
      <c r="H50" s="205"/>
      <c r="I50" s="1">
        <v>42</v>
      </c>
      <c r="J50" s="5"/>
      <c r="K50" s="7"/>
    </row>
    <row r="51" spans="1:11" ht="12.75" customHeight="1">
      <c r="A51" s="203" t="s">
        <v>274</v>
      </c>
      <c r="B51" s="204"/>
      <c r="C51" s="204"/>
      <c r="D51" s="204"/>
      <c r="E51" s="204"/>
      <c r="F51" s="204"/>
      <c r="G51" s="204"/>
      <c r="H51" s="205"/>
      <c r="I51" s="1">
        <v>43</v>
      </c>
      <c r="J51" s="5">
        <v>32150332</v>
      </c>
      <c r="K51" s="7">
        <v>65787242</v>
      </c>
    </row>
    <row r="52" spans="1:11" ht="12.75" customHeight="1">
      <c r="A52" s="222" t="s">
        <v>275</v>
      </c>
      <c r="B52" s="223"/>
      <c r="C52" s="223"/>
      <c r="D52" s="223"/>
      <c r="E52" s="223"/>
      <c r="F52" s="223"/>
      <c r="G52" s="223"/>
      <c r="H52" s="224"/>
      <c r="I52" s="4">
        <v>44</v>
      </c>
      <c r="J52" s="63">
        <f>J49+J50-J51</f>
        <v>47943597</v>
      </c>
      <c r="K52" s="59">
        <f>K49+K50-K51</f>
        <v>72415595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:A3 A53:H65536 A5:K5 I7:K20 A22:K33 I35:K65536 B2:K2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 customHeight="1">
      <c r="A1" s="260" t="s">
        <v>276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6"/>
    </row>
    <row r="2" spans="1:12" ht="15.75">
      <c r="A2" s="42"/>
      <c r="B2" s="123"/>
      <c r="C2" s="266" t="s">
        <v>277</v>
      </c>
      <c r="D2" s="266"/>
      <c r="E2" s="68" t="s">
        <v>8</v>
      </c>
      <c r="F2" s="43" t="s">
        <v>228</v>
      </c>
      <c r="G2" s="267" t="s">
        <v>278</v>
      </c>
      <c r="H2" s="268"/>
      <c r="I2" s="123"/>
      <c r="J2" s="123"/>
      <c r="K2" s="123"/>
      <c r="L2" s="69"/>
    </row>
    <row r="3" spans="1:11" ht="23.25" customHeight="1">
      <c r="A3" s="200" t="s">
        <v>56</v>
      </c>
      <c r="B3" s="201"/>
      <c r="C3" s="201"/>
      <c r="D3" s="201"/>
      <c r="E3" s="201"/>
      <c r="F3" s="201"/>
      <c r="G3" s="201"/>
      <c r="H3" s="202"/>
      <c r="I3" s="56" t="s">
        <v>57</v>
      </c>
      <c r="J3" s="57" t="s">
        <v>58</v>
      </c>
      <c r="K3" s="58" t="s">
        <v>59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124">
        <v>2</v>
      </c>
      <c r="J4" s="65" t="s">
        <v>5</v>
      </c>
      <c r="K4" s="65" t="s">
        <v>6</v>
      </c>
    </row>
    <row r="5" spans="1:11" ht="12.75" customHeight="1">
      <c r="A5" s="255" t="s">
        <v>279</v>
      </c>
      <c r="B5" s="256"/>
      <c r="C5" s="256"/>
      <c r="D5" s="256"/>
      <c r="E5" s="256"/>
      <c r="F5" s="256"/>
      <c r="G5" s="256"/>
      <c r="H5" s="257"/>
      <c r="I5" s="44">
        <v>1</v>
      </c>
      <c r="J5" s="45">
        <v>209244420</v>
      </c>
      <c r="K5" s="45">
        <v>209244420</v>
      </c>
    </row>
    <row r="6" spans="1:11" ht="12.75" customHeight="1">
      <c r="A6" s="203" t="s">
        <v>280</v>
      </c>
      <c r="B6" s="204"/>
      <c r="C6" s="204"/>
      <c r="D6" s="204"/>
      <c r="E6" s="204"/>
      <c r="F6" s="204"/>
      <c r="G6" s="204"/>
      <c r="H6" s="205"/>
      <c r="I6" s="44">
        <v>2</v>
      </c>
      <c r="J6" s="46">
        <v>-7657921</v>
      </c>
      <c r="K6" s="46">
        <v>-7657921</v>
      </c>
    </row>
    <row r="7" spans="1:11" ht="12.75" customHeight="1">
      <c r="A7" s="203" t="s">
        <v>281</v>
      </c>
      <c r="B7" s="204"/>
      <c r="C7" s="204"/>
      <c r="D7" s="204"/>
      <c r="E7" s="204"/>
      <c r="F7" s="204"/>
      <c r="G7" s="204"/>
      <c r="H7" s="205"/>
      <c r="I7" s="44">
        <v>3</v>
      </c>
      <c r="J7" s="46">
        <v>83475954</v>
      </c>
      <c r="K7" s="46">
        <v>83475954</v>
      </c>
    </row>
    <row r="8" spans="1:11" ht="12.75" customHeight="1">
      <c r="A8" s="203" t="s">
        <v>282</v>
      </c>
      <c r="B8" s="204"/>
      <c r="C8" s="204"/>
      <c r="D8" s="204"/>
      <c r="E8" s="204"/>
      <c r="F8" s="204"/>
      <c r="G8" s="204"/>
      <c r="H8" s="205"/>
      <c r="I8" s="44">
        <v>4</v>
      </c>
      <c r="J8" s="46">
        <v>72495831</v>
      </c>
      <c r="K8" s="46">
        <v>105570838</v>
      </c>
    </row>
    <row r="9" spans="1:11" ht="12.75" customHeight="1">
      <c r="A9" s="203" t="s">
        <v>283</v>
      </c>
      <c r="B9" s="204"/>
      <c r="C9" s="204"/>
      <c r="D9" s="204"/>
      <c r="E9" s="204"/>
      <c r="F9" s="204"/>
      <c r="G9" s="204"/>
      <c r="H9" s="204"/>
      <c r="I9" s="44">
        <v>5</v>
      </c>
      <c r="J9" s="46">
        <v>33075007</v>
      </c>
      <c r="K9" s="46">
        <v>15254055</v>
      </c>
    </row>
    <row r="10" spans="1:11" ht="12.75" customHeight="1">
      <c r="A10" s="203" t="s">
        <v>284</v>
      </c>
      <c r="B10" s="204"/>
      <c r="C10" s="204"/>
      <c r="D10" s="204"/>
      <c r="E10" s="204"/>
      <c r="F10" s="204"/>
      <c r="G10" s="204"/>
      <c r="H10" s="205"/>
      <c r="I10" s="44">
        <v>6</v>
      </c>
      <c r="J10" s="46"/>
      <c r="K10" s="46"/>
    </row>
    <row r="11" spans="1:11" ht="12.75" customHeight="1">
      <c r="A11" s="203" t="s">
        <v>285</v>
      </c>
      <c r="B11" s="204"/>
      <c r="C11" s="204"/>
      <c r="D11" s="204"/>
      <c r="E11" s="204"/>
      <c r="F11" s="204"/>
      <c r="G11" s="204"/>
      <c r="H11" s="205"/>
      <c r="I11" s="44">
        <v>7</v>
      </c>
      <c r="J11" s="46"/>
      <c r="K11" s="46"/>
    </row>
    <row r="12" spans="1:11" ht="12.75" customHeight="1">
      <c r="A12" s="203" t="s">
        <v>286</v>
      </c>
      <c r="B12" s="204"/>
      <c r="C12" s="204"/>
      <c r="D12" s="204"/>
      <c r="E12" s="204"/>
      <c r="F12" s="204"/>
      <c r="G12" s="204"/>
      <c r="H12" s="205"/>
      <c r="I12" s="44">
        <v>8</v>
      </c>
      <c r="J12" s="46"/>
      <c r="K12" s="46"/>
    </row>
    <row r="13" spans="1:11" ht="12.75" customHeight="1">
      <c r="A13" s="203" t="s">
        <v>287</v>
      </c>
      <c r="B13" s="204"/>
      <c r="C13" s="204"/>
      <c r="D13" s="204"/>
      <c r="E13" s="204"/>
      <c r="F13" s="204"/>
      <c r="G13" s="204"/>
      <c r="H13" s="205"/>
      <c r="I13" s="44">
        <v>9</v>
      </c>
      <c r="J13" s="46"/>
      <c r="K13" s="46"/>
    </row>
    <row r="14" spans="1:11" ht="12.75" customHeight="1">
      <c r="A14" s="253" t="s">
        <v>288</v>
      </c>
      <c r="B14" s="254"/>
      <c r="C14" s="254"/>
      <c r="D14" s="254"/>
      <c r="E14" s="254"/>
      <c r="F14" s="254"/>
      <c r="G14" s="254"/>
      <c r="H14" s="254"/>
      <c r="I14" s="44">
        <v>10</v>
      </c>
      <c r="J14" s="70">
        <f>SUM(J5:J13)</f>
        <v>390633291</v>
      </c>
      <c r="K14" s="70">
        <f>SUM(K5:K13)</f>
        <v>405887346</v>
      </c>
    </row>
    <row r="15" spans="1:11" ht="12.75" customHeight="1">
      <c r="A15" s="247" t="s">
        <v>289</v>
      </c>
      <c r="B15" s="248"/>
      <c r="C15" s="248"/>
      <c r="D15" s="248"/>
      <c r="E15" s="248"/>
      <c r="F15" s="248"/>
      <c r="G15" s="248"/>
      <c r="H15" s="248"/>
      <c r="I15" s="44">
        <v>11</v>
      </c>
      <c r="J15" s="46"/>
      <c r="K15" s="46"/>
    </row>
    <row r="16" spans="1:11" ht="12.75" customHeight="1">
      <c r="A16" s="247" t="s">
        <v>290</v>
      </c>
      <c r="B16" s="248"/>
      <c r="C16" s="248"/>
      <c r="D16" s="248"/>
      <c r="E16" s="248"/>
      <c r="F16" s="248"/>
      <c r="G16" s="248"/>
      <c r="H16" s="248"/>
      <c r="I16" s="44">
        <v>12</v>
      </c>
      <c r="J16" s="46"/>
      <c r="K16" s="46"/>
    </row>
    <row r="17" spans="1:11" ht="12.75" customHeight="1">
      <c r="A17" s="247" t="s">
        <v>291</v>
      </c>
      <c r="B17" s="248"/>
      <c r="C17" s="248"/>
      <c r="D17" s="248"/>
      <c r="E17" s="248"/>
      <c r="F17" s="248"/>
      <c r="G17" s="248"/>
      <c r="H17" s="248"/>
      <c r="I17" s="44">
        <v>13</v>
      </c>
      <c r="J17" s="46"/>
      <c r="K17" s="46"/>
    </row>
    <row r="18" spans="1:11" ht="12.75" customHeight="1">
      <c r="A18" s="247" t="s">
        <v>292</v>
      </c>
      <c r="B18" s="248"/>
      <c r="C18" s="248"/>
      <c r="D18" s="248"/>
      <c r="E18" s="248"/>
      <c r="F18" s="248"/>
      <c r="G18" s="248"/>
      <c r="H18" s="248"/>
      <c r="I18" s="44">
        <v>14</v>
      </c>
      <c r="J18" s="46"/>
      <c r="K18" s="46"/>
    </row>
    <row r="19" spans="1:11" ht="12.75" customHeight="1">
      <c r="A19" s="247" t="s">
        <v>293</v>
      </c>
      <c r="B19" s="248"/>
      <c r="C19" s="248"/>
      <c r="D19" s="248"/>
      <c r="E19" s="248"/>
      <c r="F19" s="248"/>
      <c r="G19" s="248"/>
      <c r="H19" s="248"/>
      <c r="I19" s="44">
        <v>15</v>
      </c>
      <c r="J19" s="46"/>
      <c r="K19" s="46"/>
    </row>
    <row r="20" spans="1:11" ht="12.75" customHeight="1">
      <c r="A20" s="247" t="s">
        <v>294</v>
      </c>
      <c r="B20" s="248"/>
      <c r="C20" s="248"/>
      <c r="D20" s="248"/>
      <c r="E20" s="248"/>
      <c r="F20" s="248"/>
      <c r="G20" s="248"/>
      <c r="H20" s="248"/>
      <c r="I20" s="44">
        <v>16</v>
      </c>
      <c r="J20" s="46"/>
      <c r="K20" s="46"/>
    </row>
    <row r="21" spans="1:11" ht="12.75" customHeight="1">
      <c r="A21" s="253" t="s">
        <v>295</v>
      </c>
      <c r="B21" s="254"/>
      <c r="C21" s="254"/>
      <c r="D21" s="254"/>
      <c r="E21" s="254"/>
      <c r="F21" s="254"/>
      <c r="G21" s="254"/>
      <c r="H21" s="254"/>
      <c r="I21" s="44">
        <v>17</v>
      </c>
      <c r="J21" s="71">
        <f>SUM(J15:J20)</f>
        <v>0</v>
      </c>
      <c r="K21" s="71">
        <f>SUM(K15:K20)</f>
        <v>0</v>
      </c>
    </row>
    <row r="22" spans="1:11" ht="12.75">
      <c r="A22" s="262"/>
      <c r="B22" s="263"/>
      <c r="C22" s="263"/>
      <c r="D22" s="263"/>
      <c r="E22" s="263"/>
      <c r="F22" s="263"/>
      <c r="G22" s="263"/>
      <c r="H22" s="263"/>
      <c r="I22" s="264"/>
      <c r="J22" s="264"/>
      <c r="K22" s="265"/>
    </row>
    <row r="23" spans="1:11" ht="12.75" customHeight="1">
      <c r="A23" s="255" t="s">
        <v>296</v>
      </c>
      <c r="B23" s="256"/>
      <c r="C23" s="256"/>
      <c r="D23" s="256"/>
      <c r="E23" s="256"/>
      <c r="F23" s="256"/>
      <c r="G23" s="256"/>
      <c r="H23" s="256"/>
      <c r="I23" s="47">
        <v>18</v>
      </c>
      <c r="J23" s="45"/>
      <c r="K23" s="45"/>
    </row>
    <row r="24" spans="1:11" ht="17.25" customHeight="1">
      <c r="A24" s="222" t="s">
        <v>297</v>
      </c>
      <c r="B24" s="223"/>
      <c r="C24" s="223"/>
      <c r="D24" s="223"/>
      <c r="E24" s="223"/>
      <c r="F24" s="223"/>
      <c r="G24" s="223"/>
      <c r="H24" s="223"/>
      <c r="I24" s="48">
        <v>19</v>
      </c>
      <c r="J24" s="71"/>
      <c r="K24" s="71"/>
    </row>
    <row r="25" spans="1:11" ht="30" customHeight="1">
      <c r="A25" s="258" t="s">
        <v>298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4:H4 A22:H65536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H21" sqref="H2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0" t="s">
        <v>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71" t="s">
        <v>7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2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2018-04-24T06:10:39Z</cp:lastPrinted>
  <dcterms:created xsi:type="dcterms:W3CDTF">2008-10-17T11:51:54Z</dcterms:created>
  <dcterms:modified xsi:type="dcterms:W3CDTF">2018-04-27T13:29:21Z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