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<sst xmlns="http://schemas.openxmlformats.org/spreadsheetml/2006/main" count="411" uniqueCount="354">
  <si>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</si>
  <si>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</si>
  <si>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</si>
  <si>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</si>
  <si>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</si>
  <si>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</si>
  <si>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</si>
  <si>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</si>
  <si>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</si>
  <si>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</si>
  <si>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</si>
  <si>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</si>
  <si>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</si>
  <si>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</si>
  <si>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</si>
  <si>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</si>
  <si>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</si>
  <si>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</si>
  <si>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</si>
  <si>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</si>
  <si>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</si>
  <si>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</si>
  <si>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</si>
  <si>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</si>
  <si>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</si>
  <si>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</si>
  <si>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</si>
  <si>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</si>
  <si>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</si>
  <si>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</si>
  <si>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</si>
  <si>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</si>
  <si>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</si>
  <si>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</si>
  <si>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</si>
  <si>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</si>
  <si>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</si>
  <si>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</si>
  <si>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</si>
  <si>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</si>
  <si>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</si>
  <si>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</si>
  <si>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</si>
  <si>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</si>
  <si>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</si>
  <si>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</si>
  <si>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</si>
  <si>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</si>
  <si>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</si>
  <si>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</si>
  <si>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</si>
  <si>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</si>
  <si>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</si>
  <si>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</si>
  <si>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</si>
  <si>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</si>
  <si>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</si>
  <si>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</si>
  <si>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</si>
  <si>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</si>
  <si>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</si>
  <si>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</si>
  <si>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</si>
  <si>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</si>
  <si>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</si>
  <si>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</si>
  <si>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</si>
  <si>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</si>
  <si>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</si>
  <si>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</si>
  <si>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</si>
  <si>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</si>
  <si>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</si>
  <si>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</si>
  <si>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</si>
  <si>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</si>
  <si>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</si>
  <si>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</si>
  <si>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</si>
  <si>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</si>
  <si>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</si>
  <si>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</si>
  <si>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</si>
  <si>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</si>
  <si>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</si>
  <si>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</si>
  <si>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</si>
  <si>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</si>
  <si>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</si>
  <si>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</si>
  <si>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</si>
  <si>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</si>
  <si>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</si>
  <si>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</si>
  <si>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</si>
  <si>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</si>
  <si>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</si>
  <si>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</si>
  <si>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</si>
  <si>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</si>
  <si>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</si>
  <si>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</si>
  <si>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</si>
  <si>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</si>
  <si>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</si>
  <si>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</si>
  <si>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</si>
  <si>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</si>
  <si>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</si>
  <si>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</si>
  <si>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</si>
  <si>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</si>
  <si>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</si>
  <si>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</si>
  <si>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</si>
  <si>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</si>
  <si>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</si>
  <si>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</si>
  <si>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</si>
  <si>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</si>
  <si>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</si>
  <si>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</si>
  <si>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</si>
  <si>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</si>
  <si>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</si>
  <si>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</si>
  <si>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</si>
  <si>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</si>
  <si>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</si>
  <si>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</si>
  <si>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</si>
  <si>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</si>
  <si>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</si>
  <si>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</si>
  <si>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</si>
  <si>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</si>
  <si>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</si>
  <si>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</si>
  <si>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</si>
  <si>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</si>
  <si>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</si>
  <si>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</si>
  <si>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</si>
  <si>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</si>
  <si>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</si>
  <si>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</si>
  <si>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</si>
  <si>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</si>
  <si>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</si>
  <si>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</si>
  <si>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</si>
  <si>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</si>
  <si>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</si>
  <si>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</si>
  <si>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</si>
  <si>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</si>
  <si>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</si>
  <si>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</si>
  <si>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</si>
  <si>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</si>
  <si>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</si>
  <si>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</si>
  <si>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</si>
  <si>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</si>
  <si>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</si>
  <si>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</si>
  <si>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</si>
  <si>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</si>
  <si>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</si>
  <si>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</si>
  <si>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</si>
  <si>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</si>
  <si>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</si>
  <si>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</si>
  <si>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</si>
  <si>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</si>
  <si>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</si>
  <si>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</si>
  <si>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</si>
  <si>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</si>
  <si>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</si>
  <si>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</si>
  <si>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</si>
  <si>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</si>
  <si>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</si>
  <si>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</si>
  <si>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</si>
  <si>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</si>
  <si>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</si>
  <si>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</si>
  <si>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</si>
  <si>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</si>
  <si>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</si>
  <si>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</si>
  <si>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</si>
  <si>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</si>
  <si>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</si>
  <si>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</si>
  <si>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</si>
  <si>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</si>
  <si>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</si>
  <si>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</si>
  <si>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</si>
  <si>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</si>
  <si>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</si>
  <si>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</si>
  <si>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</si>
  <si>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</si>
  <si>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</si>
  <si>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</si>
  <si>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</si>
  <si>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</si>
  <si>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</si>
  <si>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</si>
  <si>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</si>
  <si>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</si>
  <si>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</si>
  <si>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</si>
  <si>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</si>
  <si>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</si>
  <si>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</si>
  <si>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</si>
  <si>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</si>
  <si>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</si>
  <si>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</si>
  <si>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</si>
  <si>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</si>
  <si>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</si>
  <si>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</si>
  <si>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</si>
  <si>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</si>
  <si>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</si>
  <si>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</si>
  <si>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</si>
  <si>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</si>
  <si>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</si>
  <si>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</si>
  <si>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</si>
  <si>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</si>
  <si>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</si>
  <si>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</si>
  <si>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</si>
  <si>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</si>
  <si>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</si>
  <si>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</si>
  <si>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</si>
  <si>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</si>
  <si>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</si>
  <si>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</si>
  <si>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</si>
  <si>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</si>
  <si>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</si>
  <si>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</si>
  <si>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</si>
  <si>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</si>
  <si>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</si>
  <si>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</si>
  <si>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</si>
  <si>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</si>
  <si>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</si>
  <si>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</si>
  <si>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</si>
  <si>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</si>
  <si>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</si>
  <si>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</si>
  <si>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</si>
  <si>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</si>
  <si>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</si>
  <si>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</si>
  <si>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</si>
  <si>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</si>
  <si>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</si>
  <si>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</si>
  <si>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</si>
  <si>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</si>
  <si>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</si>
  <si>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</si>
  <si>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</si>
  <si>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</si>
  <si>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</si>
  <si>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</si>
  <si>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</si>
  <si>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</si>
  <si>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</si>
  <si>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</si>
  <si>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</si>
  <si>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</si>
  <si>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</si>
  <si>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</si>
  <si>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</si>
  <si>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</si>
  <si>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</si>
  <si>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</si>
  <si>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</si>
  <si>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</si>
  <si>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</si>
  <si>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</si>
  <si>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</si>
  <si>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</si>
  <si>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</si>
  <si>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</si>
  <si>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</si>
  <si>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</si>
  <si>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</si>
  <si>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</si>
  <si>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</si>
  <si>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</si>
  <si>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</si>
  <si>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</si>
  <si>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</si>
  <si>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</si>
  <si>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</si>
  <si>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</si>
  <si>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</si>
  <si>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</si>
  <si>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</si>
  <si>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</si>
  <si>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</si>
  <si>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</si>
  <si>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</si>
  <si>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</si>
  <si>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</si>
  <si>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</si>
  <si>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1.1.2018.</t>
  </si>
  <si>
    <t>31.3.2018.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</si>
  <si>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</si>
  <si>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</si>
  <si>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</si>
  <si>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</si>
  <si>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</si>
  <si>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</si>
  <si>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</si>
  <si>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</si>
  <si>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</si>
  <si>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</si>
  <si>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DA</t>
  </si>
  <si>
    <t>ZU Ljekarne Prima Pharme</t>
  </si>
  <si>
    <t>Zagreb</t>
  </si>
  <si>
    <t>0694975</t>
  </si>
  <si>
    <t>ZU Ljekarne Delonga</t>
  </si>
  <si>
    <t>Okrug Gornji</t>
  </si>
  <si>
    <t>1605747</t>
  </si>
  <si>
    <t>ZU Ljekarne Ines Škoko</t>
  </si>
  <si>
    <t>02708396</t>
  </si>
  <si>
    <t>RADMILOVIĆ DIJANA</t>
  </si>
  <si>
    <t>012412551</t>
  </si>
  <si>
    <t>012371441</t>
  </si>
  <si>
    <t>HERCEG JASMINKO</t>
  </si>
  <si>
    <t>u razdoblju 1.1.2018. do 31.3.2018..</t>
  </si>
  <si>
    <t>Obveznik: MEDIKA d.d.</t>
  </si>
  <si>
    <t>stanje na dan 31.3.2018.</t>
  </si>
  <si>
    <t>u razdoblju 1.1.2018. do 31.3.2018.</t>
  </si>
  <si>
    <t>Primus nekretnine d.o.o.</t>
  </si>
  <si>
    <t>4439856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</si>
</sst>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3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325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326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327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328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329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330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331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332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329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333</v>
      </c>
      <c r="E24" s="151"/>
      <c r="F24" s="151"/>
      <c r="G24" s="152"/>
      <c r="H24" s="51" t="s">
        <v>261</v>
      </c>
      <c r="I24" s="122">
        <v>783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335</v>
      </c>
      <c r="D26" s="25"/>
      <c r="E26" s="33"/>
      <c r="F26" s="24"/>
      <c r="G26" s="154" t="s">
        <v>263</v>
      </c>
      <c r="H26" s="140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 t="s">
        <v>336</v>
      </c>
      <c r="B30" s="163"/>
      <c r="C30" s="163"/>
      <c r="D30" s="164"/>
      <c r="E30" s="162" t="s">
        <v>337</v>
      </c>
      <c r="F30" s="163"/>
      <c r="G30" s="163"/>
      <c r="H30" s="131" t="s">
        <v>338</v>
      </c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 t="s">
        <v>339</v>
      </c>
      <c r="B32" s="163"/>
      <c r="C32" s="163"/>
      <c r="D32" s="164"/>
      <c r="E32" s="162" t="s">
        <v>340</v>
      </c>
      <c r="F32" s="163"/>
      <c r="G32" s="163"/>
      <c r="H32" s="131" t="s">
        <v>341</v>
      </c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 t="s">
        <v>342</v>
      </c>
      <c r="B34" s="163"/>
      <c r="C34" s="163"/>
      <c r="D34" s="164"/>
      <c r="E34" s="162" t="s">
        <v>337</v>
      </c>
      <c r="F34" s="163"/>
      <c r="G34" s="163"/>
      <c r="H34" s="131" t="s">
        <v>343</v>
      </c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 t="s">
        <v>352</v>
      </c>
      <c r="B36" s="163"/>
      <c r="C36" s="163"/>
      <c r="D36" s="164"/>
      <c r="E36" s="162" t="s">
        <v>337</v>
      </c>
      <c r="F36" s="163"/>
      <c r="G36" s="163"/>
      <c r="H36" s="131" t="s">
        <v>353</v>
      </c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344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345</v>
      </c>
      <c r="D48" s="174"/>
      <c r="E48" s="175"/>
      <c r="F48" s="16"/>
      <c r="G48" s="51" t="s">
        <v>271</v>
      </c>
      <c r="H48" s="173" t="s">
        <v>346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331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347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5">
      <selection activeCell="K65" sqref="K65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350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349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428629723</v>
      </c>
      <c r="K8" s="53">
        <f>K9+K16+K26+K35+K39</f>
        <v>434788734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189795652</v>
      </c>
      <c r="K9" s="53">
        <f>SUM(K10:K15)</f>
        <v>192139380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120922555</v>
      </c>
      <c r="K11" s="7">
        <v>123507382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68212973</v>
      </c>
      <c r="K12" s="7">
        <v>68212973</v>
      </c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163350</v>
      </c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496774</v>
      </c>
      <c r="K14" s="7">
        <v>419025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190142280</v>
      </c>
      <c r="K16" s="53">
        <f>SUM(K17:K25)</f>
        <v>187971953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25226916</v>
      </c>
      <c r="K17" s="7">
        <v>25226916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127922484</v>
      </c>
      <c r="K18" s="7">
        <v>126719471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12153061</v>
      </c>
      <c r="K19" s="7">
        <v>12081597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14703992</v>
      </c>
      <c r="K20" s="7">
        <v>13789264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145854</v>
      </c>
      <c r="K22" s="7">
        <v>158534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9177283</v>
      </c>
      <c r="K23" s="7">
        <v>9185606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812690</v>
      </c>
      <c r="K24" s="7">
        <v>810565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31562923</v>
      </c>
      <c r="K26" s="53">
        <f>SUM(K27:K34)</f>
        <v>37571229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21452944</v>
      </c>
      <c r="K29" s="7">
        <v>20399191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10109979</v>
      </c>
      <c r="K32" s="7">
        <v>17172038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1022618</v>
      </c>
      <c r="K35" s="53">
        <f>SUM(K36:K38)</f>
        <v>1022618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1022618</v>
      </c>
      <c r="K38" s="7">
        <v>1022618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16106250</v>
      </c>
      <c r="K39" s="7">
        <v>16083554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1615425845</v>
      </c>
      <c r="K40" s="53">
        <f>K41+K49+K56+K64</f>
        <v>1618109201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307213094</v>
      </c>
      <c r="K41" s="53">
        <f>SUM(K42:K48)</f>
        <v>317886564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501637</v>
      </c>
      <c r="K42" s="7">
        <v>520103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302956948</v>
      </c>
      <c r="K45" s="7">
        <v>312984352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3754509</v>
      </c>
      <c r="K46" s="7">
        <v>4382109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1110614710</v>
      </c>
      <c r="K49" s="53">
        <f>SUM(K50:K55)</f>
        <v>1137998201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1079444732</v>
      </c>
      <c r="K51" s="7">
        <v>1112355551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13062528</v>
      </c>
      <c r="K52" s="7">
        <v>14679668</v>
      </c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27429</v>
      </c>
      <c r="K53" s="7">
        <v>24523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4973583</v>
      </c>
      <c r="K54" s="7">
        <v>5428047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13106438</v>
      </c>
      <c r="K55" s="7">
        <v>5510412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52813062</v>
      </c>
      <c r="K56" s="53">
        <f>SUM(K57:K63)</f>
        <v>87899670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52813062</v>
      </c>
      <c r="K62" s="7">
        <v>87899670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144784979</v>
      </c>
      <c r="K64" s="7">
        <v>74324766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780889</v>
      </c>
      <c r="K65" s="7">
        <v>2587541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2044836457</v>
      </c>
      <c r="K66" s="53">
        <f>K7+K8+K40+K65</f>
        <v>2055485476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121247906</v>
      </c>
      <c r="K67" s="8">
        <v>75532484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438830620</v>
      </c>
      <c r="K69" s="54">
        <f>K70+K71+K72+K78+K79+K82+K85</f>
        <v>457862138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209244420</v>
      </c>
      <c r="K70" s="7">
        <v>209244420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-7657921</v>
      </c>
      <c r="K71" s="7">
        <v>-7657921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83475954</v>
      </c>
      <c r="K72" s="53">
        <f>K73+K74-K75+K76+K77</f>
        <v>83475954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18548510</v>
      </c>
      <c r="K73" s="7">
        <v>18548510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48811980</v>
      </c>
      <c r="K74" s="7">
        <v>48811980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15598249</v>
      </c>
      <c r="K75" s="7">
        <v>15598249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31713713</v>
      </c>
      <c r="K77" s="7">
        <v>31713713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110259023</v>
      </c>
      <c r="K79" s="53">
        <f>K80-K81</f>
        <v>153768168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110259023</v>
      </c>
      <c r="K80" s="7">
        <v>153768168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43509144</v>
      </c>
      <c r="K82" s="53">
        <f>K83-K84</f>
        <v>19031517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43509144</v>
      </c>
      <c r="K83" s="7">
        <v>19031517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803653</v>
      </c>
      <c r="K86" s="53">
        <f>SUM(K87:K89)</f>
        <v>803653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803653</v>
      </c>
      <c r="K87" s="7">
        <v>803653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21707950</v>
      </c>
      <c r="K90" s="53">
        <f>SUM(K91:K99)</f>
        <v>21645030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5785260</v>
      </c>
      <c r="K93" s="7">
        <v>5722340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15922690</v>
      </c>
      <c r="K99" s="7">
        <v>15922690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1579398372</v>
      </c>
      <c r="K100" s="53">
        <f>SUM(K101:K112)</f>
        <v>1572803499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118412210</v>
      </c>
      <c r="K101" s="7">
        <v>116133044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369479334</v>
      </c>
      <c r="K103" s="7">
        <v>328649746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2414447</v>
      </c>
      <c r="K104" s="7">
        <v>24782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1052045823</v>
      </c>
      <c r="K105" s="7">
        <v>1095618439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10602471</v>
      </c>
      <c r="K108" s="7">
        <v>10617522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12037394</v>
      </c>
      <c r="K109" s="7">
        <v>20433078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12030000</v>
      </c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2376693</v>
      </c>
      <c r="K112" s="7">
        <v>1326888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4095862</v>
      </c>
      <c r="K113" s="7">
        <v>2371156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2044836457</v>
      </c>
      <c r="K114" s="53">
        <f>K69+K86+K90+K100+K113</f>
        <v>2055485476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121247906</v>
      </c>
      <c r="K115" s="8">
        <v>75532484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438830620</v>
      </c>
      <c r="K118" s="7">
        <v>457862138</v>
      </c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M70" sqref="M7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351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686106638</v>
      </c>
      <c r="K7" s="54">
        <f>SUM(K8:K9)</f>
        <v>686106638</v>
      </c>
      <c r="L7" s="54">
        <f>SUM(L8:L9)</f>
        <v>752732719</v>
      </c>
      <c r="M7" s="54">
        <f>SUM(M8:M9)</f>
        <v>752732719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679667331</v>
      </c>
      <c r="K8" s="7">
        <v>679667331</v>
      </c>
      <c r="L8" s="7">
        <v>748772426</v>
      </c>
      <c r="M8" s="7">
        <v>748772426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6439307</v>
      </c>
      <c r="K9" s="7">
        <v>6439307</v>
      </c>
      <c r="L9" s="7">
        <v>3960293</v>
      </c>
      <c r="M9" s="7">
        <v>3960293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673619373</v>
      </c>
      <c r="K10" s="53">
        <f>K11+K12+K16+K20+K21+K22+K25+K26</f>
        <v>673619373</v>
      </c>
      <c r="L10" s="53">
        <f>L11+L12+L16+L20+L21+L22+L25+L26</f>
        <v>735506700</v>
      </c>
      <c r="M10" s="53">
        <f>M11+M12+M16+M20+M21+M22+M25+M26</f>
        <v>735506700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629828821</v>
      </c>
      <c r="K12" s="53">
        <f>SUM(K13:K15)</f>
        <v>629828821</v>
      </c>
      <c r="L12" s="53">
        <f>SUM(L13:L15)</f>
        <v>693479274</v>
      </c>
      <c r="M12" s="53">
        <f>SUM(M13:M15)</f>
        <v>693479274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3032670</v>
      </c>
      <c r="K13" s="7">
        <v>3032670</v>
      </c>
      <c r="L13" s="7">
        <v>3259800</v>
      </c>
      <c r="M13" s="7">
        <v>3259800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618320967</v>
      </c>
      <c r="K14" s="7">
        <v>618320967</v>
      </c>
      <c r="L14" s="7">
        <v>680276503</v>
      </c>
      <c r="M14" s="7">
        <v>680276503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8475184</v>
      </c>
      <c r="K15" s="7">
        <v>8475184</v>
      </c>
      <c r="L15" s="7">
        <v>9942971</v>
      </c>
      <c r="M15" s="7">
        <v>9942971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25483636</v>
      </c>
      <c r="K16" s="53">
        <f>SUM(K17:K19)</f>
        <v>25483636</v>
      </c>
      <c r="L16" s="53">
        <f>SUM(L17:L19)</f>
        <v>24846278</v>
      </c>
      <c r="M16" s="53">
        <f>SUM(M17:M19)</f>
        <v>24846278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15399709</v>
      </c>
      <c r="K17" s="7">
        <v>15399709</v>
      </c>
      <c r="L17" s="7">
        <v>15117950</v>
      </c>
      <c r="M17" s="7">
        <v>15117950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6493496</v>
      </c>
      <c r="K18" s="7">
        <v>6493496</v>
      </c>
      <c r="L18" s="7">
        <v>6347048</v>
      </c>
      <c r="M18" s="7">
        <v>6347048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3590431</v>
      </c>
      <c r="K19" s="7">
        <v>3590431</v>
      </c>
      <c r="L19" s="7">
        <v>3381280</v>
      </c>
      <c r="M19" s="7">
        <v>3381280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3383653</v>
      </c>
      <c r="K20" s="7">
        <v>3383653</v>
      </c>
      <c r="L20" s="7">
        <v>3627454</v>
      </c>
      <c r="M20" s="7">
        <v>3627454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8846668</v>
      </c>
      <c r="K21" s="7">
        <v>8846668</v>
      </c>
      <c r="L21" s="7">
        <v>9207666</v>
      </c>
      <c r="M21" s="7">
        <v>9207666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6076595</v>
      </c>
      <c r="K22" s="53">
        <f>SUM(K23:K24)</f>
        <v>6076595</v>
      </c>
      <c r="L22" s="53">
        <f>SUM(L23:L24)</f>
        <v>4346028</v>
      </c>
      <c r="M22" s="53">
        <f>SUM(M23:M24)</f>
        <v>4346028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6076595</v>
      </c>
      <c r="K24" s="7">
        <v>6076595</v>
      </c>
      <c r="L24" s="7">
        <v>4346028</v>
      </c>
      <c r="M24" s="7">
        <v>4346028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8936343</v>
      </c>
      <c r="K27" s="53">
        <f>SUM(K28:K32)</f>
        <v>8936343</v>
      </c>
      <c r="L27" s="53">
        <f>SUM(L28:L32)</f>
        <v>9535331</v>
      </c>
      <c r="M27" s="53">
        <f>SUM(M28:M32)</f>
        <v>9535331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8485547</v>
      </c>
      <c r="K29" s="7">
        <v>8485547</v>
      </c>
      <c r="L29" s="7"/>
      <c r="M29" s="7"/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>
        <v>450796</v>
      </c>
      <c r="K30" s="7">
        <v>450796</v>
      </c>
      <c r="L30" s="7">
        <v>499081</v>
      </c>
      <c r="M30" s="7">
        <v>499081</v>
      </c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>
        <v>9036250</v>
      </c>
      <c r="M31" s="7">
        <v>9036250</v>
      </c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3744891</v>
      </c>
      <c r="K33" s="53">
        <f>SUM(K34:K37)</f>
        <v>3744891</v>
      </c>
      <c r="L33" s="53">
        <f>SUM(L34:L37)</f>
        <v>2870553</v>
      </c>
      <c r="M33" s="53">
        <f>SUM(M34:M37)</f>
        <v>2870553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3744891</v>
      </c>
      <c r="K35" s="7">
        <v>3744891</v>
      </c>
      <c r="L35" s="7">
        <v>2870553</v>
      </c>
      <c r="M35" s="7">
        <v>2870553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695042981</v>
      </c>
      <c r="K42" s="53">
        <f>K7+K27+K38+K40</f>
        <v>695042981</v>
      </c>
      <c r="L42" s="53">
        <f>L7+L27+L38+L40</f>
        <v>762268050</v>
      </c>
      <c r="M42" s="53">
        <f>M7+M27+M38+M40</f>
        <v>762268050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677364264</v>
      </c>
      <c r="K43" s="53">
        <f>K10+K33+K39+K41</f>
        <v>677364264</v>
      </c>
      <c r="L43" s="53">
        <f>L10+L33+L39+L41</f>
        <v>738377253</v>
      </c>
      <c r="M43" s="53">
        <f>M10+M33+M39+M41</f>
        <v>738377253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17678717</v>
      </c>
      <c r="K44" s="53">
        <f>K42-K43</f>
        <v>17678717</v>
      </c>
      <c r="L44" s="53">
        <f>L42-L43</f>
        <v>23890797</v>
      </c>
      <c r="M44" s="53">
        <f>M42-M43</f>
        <v>23890797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17678717</v>
      </c>
      <c r="K45" s="53">
        <f>IF(K42&gt;K43,K42-K43,0)</f>
        <v>17678717</v>
      </c>
      <c r="L45" s="53">
        <f>IF(L42&gt;L43,L42-L43,0)</f>
        <v>23890797</v>
      </c>
      <c r="M45" s="53">
        <f>IF(M42&gt;M43,M42-M43,0)</f>
        <v>23890797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3768962</v>
      </c>
      <c r="K47" s="7">
        <v>3768962</v>
      </c>
      <c r="L47" s="7">
        <v>4859280</v>
      </c>
      <c r="M47" s="7">
        <v>4859280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13909755</v>
      </c>
      <c r="K48" s="53">
        <f>K44-K47</f>
        <v>13909755</v>
      </c>
      <c r="L48" s="53">
        <f>L44-L47</f>
        <v>19031517</v>
      </c>
      <c r="M48" s="53">
        <f>M44-M47</f>
        <v>19031517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13909755</v>
      </c>
      <c r="K49" s="53">
        <f>IF(K48&gt;0,K48,0)</f>
        <v>13909755</v>
      </c>
      <c r="L49" s="53">
        <f>IF(L48&gt;0,L48,0)</f>
        <v>19031517</v>
      </c>
      <c r="M49" s="53">
        <f>IF(M48&gt;0,M48,0)</f>
        <v>19031517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13909755</v>
      </c>
      <c r="K53" s="7">
        <v>13909755</v>
      </c>
      <c r="L53" s="7">
        <v>19031517</v>
      </c>
      <c r="M53" s="7">
        <v>19031517</v>
      </c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13909755</v>
      </c>
      <c r="K56" s="6">
        <v>13909755</v>
      </c>
      <c r="L56" s="6">
        <v>19031517</v>
      </c>
      <c r="M56" s="6">
        <v>19031517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13909755</v>
      </c>
      <c r="K67" s="61">
        <f>K56+K66</f>
        <v>13909755</v>
      </c>
      <c r="L67" s="61">
        <f>L56+L66</f>
        <v>19031517</v>
      </c>
      <c r="M67" s="61">
        <f>M56+M66</f>
        <v>19031517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>
        <v>13909755</v>
      </c>
      <c r="K70" s="7">
        <v>13909755</v>
      </c>
      <c r="L70" s="7">
        <v>19031517</v>
      </c>
      <c r="M70" s="7">
        <v>19031517</v>
      </c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10" width="9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349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17678717</v>
      </c>
      <c r="K7" s="7">
        <v>23890797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3383653</v>
      </c>
      <c r="K8" s="7">
        <v>3627454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19598423</v>
      </c>
      <c r="K9" s="7">
        <v>46264715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30321975</v>
      </c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70982768</v>
      </c>
      <c r="K13" s="53">
        <f>SUM(K7:K12)</f>
        <v>73782966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53776982</v>
      </c>
      <c r="K15" s="7">
        <v>37159077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2183719</v>
      </c>
      <c r="K16" s="7">
        <v>10673469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2322264</v>
      </c>
      <c r="K17" s="7">
        <v>43484853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58282965</v>
      </c>
      <c r="K18" s="53">
        <f>SUM(K14:K17)</f>
        <v>91317399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12699803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17534433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47432</v>
      </c>
      <c r="K22" s="7">
        <v>550263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1942331</v>
      </c>
      <c r="K24" s="7">
        <v>9225323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1074988</v>
      </c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3064751</v>
      </c>
      <c r="K27" s="53">
        <f>SUM(K22:K26)</f>
        <v>9775586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4423757</v>
      </c>
      <c r="K28" s="7">
        <v>3858534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>
        <v>6008306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4423757</v>
      </c>
      <c r="K31" s="53">
        <f>SUM(K28:K30)</f>
        <v>9866840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1359006</v>
      </c>
      <c r="K33" s="53">
        <f>IF(K31&gt;K27,K31-K27,0)</f>
        <v>91254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>
        <v>151000000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151000000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42516254</v>
      </c>
      <c r="K39" s="7">
        <v>191000000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>
        <v>12030000</v>
      </c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715944</v>
      </c>
      <c r="K41" s="7">
        <v>804526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43232198</v>
      </c>
      <c r="K44" s="53">
        <f>SUM(K39:K43)</f>
        <v>203834526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43232198</v>
      </c>
      <c r="K46" s="53">
        <f>IF(K44&gt;K38,K44-K38,0)</f>
        <v>52834526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31891401</v>
      </c>
      <c r="K48" s="53">
        <f>IF(K20-K19+K33-K32+K46-K45&gt;0,K20-K19+K33-K32+K46-K45,0)</f>
        <v>70460213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84509290</v>
      </c>
      <c r="K49" s="7">
        <v>144784979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31891401</v>
      </c>
      <c r="K51" s="7">
        <v>70460213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52617889</v>
      </c>
      <c r="K52" s="61">
        <f>K49+K50-K51</f>
        <v>74324766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E2" sqref="E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 t="s">
        <v>323</v>
      </c>
      <c r="F2" s="43" t="s">
        <v>250</v>
      </c>
      <c r="G2" s="269" t="s">
        <v>324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209244420</v>
      </c>
      <c r="K5" s="45">
        <v>209244420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-7657921</v>
      </c>
      <c r="K6" s="46">
        <v>-7657921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83475954</v>
      </c>
      <c r="K7" s="46">
        <v>83475954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110259023</v>
      </c>
      <c r="K8" s="46">
        <v>153768168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43509144</v>
      </c>
      <c r="K9" s="46">
        <v>19031517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438830620</v>
      </c>
      <c r="K14" s="79">
        <f>SUM(K5:K13)</f>
        <v>457862138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2011-03-28T11:17:39Z</cp:lastPrinted>
  <dcterms:created xsi:type="dcterms:W3CDTF">2008-10-17T11:51:54Z</dcterms:created>
  <dcterms:modified xsi:type="dcterms:W3CDTF">2018-04-25T12:21:27Z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