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activeTab="0"/>
  </bookViews>
  <sheets>
    <sheet name="GENERAL" sheetId="1" r:id="rId1"/>
    <sheet name="BALANCE SHEET" sheetId="2" r:id="rId2"/>
    <sheet name="PROFIT AND LOSS" sheetId="3" r:id="rId3"/>
    <sheet name="CASH FLOW" sheetId="4" r:id="rId4"/>
    <sheet name="CHANGES IN EQUITY" sheetId="5" r:id="rId5"/>
    <sheet name="NOTES" sheetId="6" r:id="rId6"/>
  </sheets>
  <definedNames>
    <definedName name="_xlnm.Print_Area" localSheetId="4">'CHANGES IN EQUITY'!$A$1:$K$25</definedName>
    <definedName name="_xlnm.Print_Area" localSheetId="0">'GENERAL'!$A$1:$I$63</definedName>
    <definedName name="_xlnm.Print_Area" localSheetId="5">'NOTES'!$A$1:$J$53</definedName>
  </definedNames>
  <calcPr fullCalcOnLoad="1"/>
</workbook>
</file>

<file path=xl/sharedStrings.xml><?xml version="1.0" encoding="utf-8"?>
<sst xmlns="http://schemas.openxmlformats.org/spreadsheetml/2006/main" count="343" uniqueCount="301">
  <si>
    <t xml:space="preserve">   3. Goodwill</t>
  </si>
  <si>
    <t>MB:</t>
  </si>
  <si>
    <t/>
  </si>
  <si>
    <t>M.P.</t>
  </si>
  <si>
    <t>Bilješke uz financijske izvještaje</t>
  </si>
  <si>
    <t>3</t>
  </si>
  <si>
    <t>4</t>
  </si>
  <si>
    <t>17 a. Pripisano imateljima kapitala matice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</si>
  <si>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</si>
  <si>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4646</t>
  </si>
  <si>
    <t>1.1.2016.</t>
  </si>
  <si>
    <t>31.12.2016.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</si>
  <si>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</si>
  <si>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</si>
  <si>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</si>
  <si>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</si>
  <si>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</si>
  <si>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</si>
  <si>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</si>
  <si>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www.medika.hr</t>
  </si>
  <si>
    <t>GRAD ZAGREB</t>
  </si>
  <si>
    <t>RADMILOVIĆ DIJANA</t>
  </si>
  <si>
    <t>012412551</t>
  </si>
  <si>
    <t>012371441</t>
  </si>
  <si>
    <t>HERCEG JASMINKO</t>
  </si>
  <si>
    <t>Appendix 1.</t>
  </si>
  <si>
    <t>Reporting period:</t>
  </si>
  <si>
    <t>to</t>
  </si>
  <si>
    <t>Quarterly financial statements TFI-POD</t>
  </si>
  <si>
    <t>Registration number (MB):</t>
  </si>
  <si>
    <t>Identification number of company (MBS):</t>
  </si>
  <si>
    <t>Personal identification number (OIB):</t>
  </si>
  <si>
    <t>Issuer:</t>
  </si>
  <si>
    <t>Postal code and city:</t>
  </si>
  <si>
    <t>Address:</t>
  </si>
  <si>
    <t>e-mail:</t>
  </si>
  <si>
    <t>web page:</t>
  </si>
  <si>
    <t>Code and name of municipality/city:</t>
  </si>
  <si>
    <t>Code and county name:</t>
  </si>
  <si>
    <t>Consolidated statements:</t>
  </si>
  <si>
    <t>NO</t>
  </si>
  <si>
    <t>Number of employees:</t>
  </si>
  <si>
    <t>(end of reporting period)</t>
  </si>
  <si>
    <t>NKD code:</t>
  </si>
  <si>
    <t>Consolidated entities (according to IFRS):</t>
  </si>
  <si>
    <t>Headquaters:</t>
  </si>
  <si>
    <t>Bookkeeping service:</t>
  </si>
  <si>
    <t>Contact person:</t>
  </si>
  <si>
    <t>Telephone number:</t>
  </si>
  <si>
    <t>Name:</t>
  </si>
  <si>
    <t>(only name of the contact person)</t>
  </si>
  <si>
    <t>Fax:</t>
  </si>
  <si>
    <t>(authorised person)</t>
  </si>
  <si>
    <t xml:space="preserve">Documentation for publishing: </t>
  </si>
  <si>
    <t>1. Financial statements (Balance sheet, Profit and loss account, Cash flow statements, Statements of changes in equity</t>
  </si>
  <si>
    <t>and Notes to financial statements)</t>
  </si>
  <si>
    <t>2. Interim report,</t>
  </si>
  <si>
    <t>3. Statement of Liability.</t>
  </si>
  <si>
    <t>(signature of authorised person)</t>
  </si>
  <si>
    <t>BALANCE SHEET</t>
  </si>
  <si>
    <t>Issuer: MEDIKA d.d.</t>
  </si>
  <si>
    <t>Description</t>
  </si>
  <si>
    <t>AOP
mark</t>
  </si>
  <si>
    <t>Previous period</t>
  </si>
  <si>
    <t>Current period</t>
  </si>
  <si>
    <t>ASSETS</t>
  </si>
  <si>
    <t>A)  RECEIVABLES FOR SUBSCRIBED BUT NOT PAID-IN CAPITAL</t>
  </si>
  <si>
    <r>
      <t xml:space="preserve">B)  NON-CURRENT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</si>
  <si>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</si>
  <si>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Research and development</t>
  </si>
  <si>
    <t xml:space="preserve">   2. Concessions, patents, licences, trademarks, software and other rights</t>
  </si>
  <si>
    <t xml:space="preserve">   4. Advances for intangible assets</t>
  </si>
  <si>
    <t xml:space="preserve">   5. Intangible assets under construction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</si>
  <si>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</si>
  <si>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</si>
  <si>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</si>
  <si>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</si>
  <si>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Equipment and machinery</t>
  </si>
  <si>
    <t xml:space="preserve">    4. Furniture, fittings and vechicles</t>
  </si>
  <si>
    <t xml:space="preserve">    5. Biological assets</t>
  </si>
  <si>
    <t xml:space="preserve">    6. Advances for tangible assets</t>
  </si>
  <si>
    <t xml:space="preserve">    7. Tangible assets under construction</t>
  </si>
  <si>
    <t xml:space="preserve">    8. Other tangible assets</t>
  </si>
  <si>
    <t xml:space="preserve">    9. Investment property</t>
  </si>
  <si>
    <t>III. NON-CURRENT FINANCIAL ASSETS (021 to 028)</t>
  </si>
  <si>
    <t xml:space="preserve">     1. Investment in subsidiaries and associates</t>
  </si>
  <si>
    <t xml:space="preserve">     2. Loans to related parties</t>
  </si>
  <si>
    <t xml:space="preserve">     3. Equity investments</t>
  </si>
  <si>
    <t xml:space="preserve">     4. Loans given to participating parties</t>
  </si>
  <si>
    <t xml:space="preserve">     5. Investment in securities</t>
  </si>
  <si>
    <t xml:space="preserve">     6. Loans given, deposits and similar </t>
  </si>
  <si>
    <t xml:space="preserve">     7. Other non-current financial assets</t>
  </si>
  <si>
    <t xml:space="preserve">     8.  Investments at equity method</t>
  </si>
  <si>
    <t>IV. RECEIVABLES (030 to 032)</t>
  </si>
  <si>
    <t xml:space="preserve">     1. Receivables from related parties</t>
  </si>
  <si>
    <t xml:space="preserve">     2. Receivables for credit sales</t>
  </si>
  <si>
    <t xml:space="preserve">     3. Other receivables</t>
  </si>
  <si>
    <t>V. DEFFERED TAX ASSET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</si>
  <si>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</si>
  <si>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To 042)</t>
  </si>
  <si>
    <t xml:space="preserve">   1. Raw material</t>
  </si>
  <si>
    <t xml:space="preserve">   2. Work in progress</t>
  </si>
  <si>
    <t xml:space="preserve">   3. Finished products</t>
  </si>
  <si>
    <t xml:space="preserve">   4. Trade goods</t>
  </si>
  <si>
    <t xml:space="preserve">   5. Advances for inventories</t>
  </si>
  <si>
    <t xml:space="preserve">   6. Non-current assets available for sale </t>
  </si>
  <si>
    <t xml:space="preserve">   7. Biological assets</t>
  </si>
  <si>
    <t>II. RECEIVABLES (044 to 049)</t>
  </si>
  <si>
    <t xml:space="preserve">   1. Receivables from related parties</t>
  </si>
  <si>
    <t xml:space="preserve">   2. Trade receivables</t>
  </si>
  <si>
    <t xml:space="preserve">   3. Receivables from participaring parties</t>
  </si>
  <si>
    <t xml:space="preserve">   4. Receivables from employees</t>
  </si>
  <si>
    <t xml:space="preserve">   5. Receivables from the state and other institutions</t>
  </si>
  <si>
    <t xml:space="preserve">   6. Other receivables</t>
  </si>
  <si>
    <t>III. CURRENT FINANCIAL ASSETS (051 to 057)</t>
  </si>
  <si>
    <t xml:space="preserve">     4. Loans given to participating parties </t>
  </si>
  <si>
    <t xml:space="preserve">     7. Other financial assets</t>
  </si>
  <si>
    <t>IV. CASH IN BANK AND ON HAND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</si>
  <si>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</si>
  <si>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</si>
  <si>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G)  OFF BALANCE SHEET ITEMS</t>
  </si>
  <si>
    <t>balance as at 31.12.2016.</t>
  </si>
  <si>
    <t>EQUITY AND LIABILITIES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</si>
  <si>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</si>
  <si>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</si>
  <si>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</si>
  <si>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RETAINED EARNINGS (066+067-068+069+070)</t>
  </si>
  <si>
    <t>1. Legal reserves</t>
  </si>
  <si>
    <t>2. Reserves for treasury shares</t>
  </si>
  <si>
    <t>3. Treasury shares</t>
  </si>
  <si>
    <t>4. Statututory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</si>
  <si>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</si>
  <si>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</si>
  <si>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</si>
  <si>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</si>
  <si>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</si>
  <si>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OR LOSS FOR THE PERIOD (076-077)</t>
  </si>
  <si>
    <t>1. Profit for the period</t>
  </si>
  <si>
    <t>2. Loss for the period</t>
  </si>
  <si>
    <t>VII. MAJNORITY INTERESTS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</si>
  <si>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</si>
  <si>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retirement, severance oayment and similar</t>
  </si>
  <si>
    <t xml:space="preserve">     2. Tax provisions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</si>
  <si>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</si>
  <si>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to 092)</t>
    </r>
  </si>
  <si>
    <t xml:space="preserve">     1. Liabilites to related parties</t>
  </si>
  <si>
    <t xml:space="preserve">     2. Borrowings and deposits</t>
  </si>
  <si>
    <t xml:space="preserve">     3. Liabilites to banks and other financial institutions</t>
  </si>
  <si>
    <t xml:space="preserve">     4. Liabilites for advances received</t>
  </si>
  <si>
    <t xml:space="preserve">     5. Trade payables</t>
  </si>
  <si>
    <t xml:space="preserve">     6. Liabilitis for securities</t>
  </si>
  <si>
    <t xml:space="preserve">     7. Liabilities to participating parties </t>
  </si>
  <si>
    <t xml:space="preserve">     8. Other non-current liabilites</t>
  </si>
  <si>
    <t xml:space="preserve">     9. Deferred tax liabilitiy</t>
  </si>
  <si>
    <r>
      <t xml:space="preserve">D)  CURRENT LIABILITIES </t>
    </r>
    <r>
      <rPr>
        <sz val="9"/>
        <rFont val="Arial"/>
        <family val="2"/>
      </rPr>
      <t>(094 to 105)</t>
    </r>
  </si>
  <si>
    <t xml:space="preserve">     1. Liabilities to related parties</t>
  </si>
  <si>
    <t xml:space="preserve">     6. Liabilities for securities</t>
  </si>
  <si>
    <t xml:space="preserve">     8. Liabilities to employees</t>
  </si>
  <si>
    <t xml:space="preserve">     9. Liabilites for taxes and contributions</t>
  </si>
  <si>
    <t xml:space="preserve">   10. Dividend payables</t>
  </si>
  <si>
    <t xml:space="preserve">   11. Liabilites for non-current assets available for sale</t>
  </si>
  <si>
    <t xml:space="preserve">   12. Other current liabilites</t>
  </si>
  <si>
    <t>E) DEFFERED INCOME AND ACCRUED EXPENSES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</si>
  <si>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</si>
  <si>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SUPPLEMENT TO BALANCE SHEET (for consolidated financial statements)</t>
  </si>
  <si>
    <t>A) CAPITAL AND RESERVES</t>
  </si>
  <si>
    <t>1. Attributable to equity holders</t>
  </si>
  <si>
    <t>2. Attributable to minority interest</t>
  </si>
  <si>
    <t>Note 1.: Supplement to balance sheet is filled for consolidated financial statements.</t>
  </si>
  <si>
    <t>PROFIT AND LOSS</t>
  </si>
  <si>
    <t>Cumulative</t>
  </si>
  <si>
    <t>Quarter</t>
  </si>
  <si>
    <t>for period from 1.1.2016. to 31.12.2016.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</si>
  <si>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</si>
  <si>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Revenues from sale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</si>
  <si>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</si>
  <si>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</si>
  <si>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 in value of work in progress and finished goods</t>
  </si>
  <si>
    <r>
      <t xml:space="preserve">    2. Material expenses </t>
    </r>
    <r>
      <rPr>
        <sz val="9"/>
        <rFont val="Arial"/>
        <family val="2"/>
      </rPr>
      <t>(117 to 119)</t>
    </r>
  </si>
  <si>
    <t xml:space="preserve">        a) Raw materials</t>
  </si>
  <si>
    <t xml:space="preserve">        b) Cost of goods sold</t>
  </si>
  <si>
    <t xml:space="preserve">        c) Other expenses</t>
  </si>
  <si>
    <r>
      <t xml:space="preserve">   3. Employee expenses </t>
    </r>
    <r>
      <rPr>
        <sz val="9"/>
        <rFont val="Arial"/>
        <family val="2"/>
      </rPr>
      <t>(121 to 123)</t>
    </r>
  </si>
  <si>
    <t xml:space="preserve">        a) Net salaries</t>
  </si>
  <si>
    <t xml:space="preserve">        b) Tax and contributions from salaries</t>
  </si>
  <si>
    <t xml:space="preserve">        c) Contributions on salaries</t>
  </si>
  <si>
    <t xml:space="preserve">   4. Depreciation and amortization</t>
  </si>
  <si>
    <t xml:space="preserve">   5. Other expenses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</si>
  <si>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</si>
  <si>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of non-current assets (financial assets excluded)</t>
  </si>
  <si>
    <t xml:space="preserve">       b) of current assets (financial assets excluded)</t>
  </si>
  <si>
    <t xml:space="preserve">   7. Provisions</t>
  </si>
  <si>
    <t xml:space="preserve">   8. Other operating expenses</t>
  </si>
  <si>
    <r>
      <t xml:space="preserve">III. FINANCE INCOME </t>
    </r>
    <r>
      <rPr>
        <sz val="9"/>
        <rFont val="Arial"/>
        <family val="2"/>
      </rPr>
      <t>(132 to 136)</t>
    </r>
  </si>
  <si>
    <t xml:space="preserve">     1. Interests, foreign exchanges and dividend from related parties</t>
  </si>
  <si>
    <t xml:space="preserve">     2. Interests, foreign exchanges and dividend from non-related parties</t>
  </si>
  <si>
    <t xml:space="preserve">     3. Share of profit from associate</t>
  </si>
  <si>
    <t xml:space="preserve">     4. Unrealised gains</t>
  </si>
  <si>
    <t xml:space="preserve">     5. Other financial income</t>
  </si>
  <si>
    <r>
      <t xml:space="preserve">IV. FINANCE EXPENSES </t>
    </r>
    <r>
      <rPr>
        <sz val="9"/>
        <rFont val="Arial"/>
        <family val="2"/>
      </rPr>
      <t>(138 to 141)</t>
    </r>
  </si>
  <si>
    <t xml:space="preserve">    3. Unrealised losses</t>
  </si>
  <si>
    <t xml:space="preserve">    4. Other finance expenses</t>
  </si>
  <si>
    <t xml:space="preserve">V.    SHARE OF PROFIT FROM ASSOCIATE </t>
  </si>
  <si>
    <t xml:space="preserve">VI.   SHARE OF LOSS FROM ASSOCIATE 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</si>
  <si>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</si>
  <si>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</si>
  <si>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</si>
  <si>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</si>
  <si>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>XI.  PROFIT OR LOSS BEFORE TAX (</t>
    </r>
    <r>
      <rPr>
        <sz val="9"/>
        <rFont val="Arial"/>
        <family val="2"/>
      </rPr>
      <t>146-147)</t>
    </r>
  </si>
  <si>
    <t xml:space="preserve">  1. Profit before tax (146-147)</t>
  </si>
  <si>
    <t xml:space="preserve">  2. Loss before tax (147-146)</t>
  </si>
  <si>
    <t>XII.  INCOME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</si>
  <si>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</si>
  <si>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</si>
  <si>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</si>
  <si>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SUPPLEMENT TO PROFIT AND LOSS (for consolidated financial statements)</t>
  </si>
  <si>
    <t>XIV. PROFIT OR LOSS FOR THE PERIOD</t>
  </si>
  <si>
    <t>OTHER COMPREHENSIVE INCOME REPORT (for IFRS reporting)</t>
  </si>
  <si>
    <t>I. PROFIT OR LOSS FOR THE PERIOD (= 152)</t>
  </si>
  <si>
    <r>
      <t xml:space="preserve">II. OTHER COMPREHENSIVE PROFIT/LOSS BEFORE TAX </t>
    </r>
    <r>
      <rPr>
        <sz val="9"/>
        <rFont val="Arial"/>
        <family val="2"/>
      </rPr>
      <t>(159 to 165)</t>
    </r>
  </si>
  <si>
    <t xml:space="preserve">    1. Exchage differences on translation of foreign operations</t>
  </si>
  <si>
    <t xml:space="preserve">    2. Changes in revaluation reserves for non-current tangible and intangible assets </t>
  </si>
  <si>
    <t xml:space="preserve">    3. Profit or loss from revaluation of financial assets available for sale</t>
  </si>
  <si>
    <t xml:space="preserve">    4. Gains or losses from efficient cash flow hedging</t>
  </si>
  <si>
    <t xml:space="preserve">    5. Gains or losses from efficient hedge of net investment abroad</t>
  </si>
  <si>
    <t xml:space="preserve">    6. Share in other comprehensive profit/loss of associates</t>
  </si>
  <si>
    <t xml:space="preserve">    7. Actuarial gains/losses on defined benefit plans</t>
  </si>
  <si>
    <t>III. TAX ON OTHER COMPREHENSIVE INCOME FOR THE PERIOD</t>
  </si>
  <si>
    <r>
      <t xml:space="preserve">IV. NET OTHER COMPREHENSIVE PROFIT OR LOSS FOR THE PERIOD </t>
    </r>
    <r>
      <rPr>
        <sz val="9"/>
        <rFont val="Arial"/>
        <family val="2"/>
      </rPr>
      <t>(158-166)</t>
    </r>
  </si>
  <si>
    <t>V. COMPREHENSIVE PROFIT OR LOSS FOR THE PERIOD (157+167)</t>
  </si>
  <si>
    <t>APPENDIX to Other comprehensive income report (to be filled for consolidated financial statements)</t>
  </si>
  <si>
    <t>VI. COMPREHENSIVE PROFIT OR LOSS</t>
  </si>
  <si>
    <t>STATEMENT OF CASH FLOW - Indirect method</t>
  </si>
  <si>
    <t>CASH FLOW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</si>
  <si>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</si>
  <si>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</si>
  <si>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</si>
  <si>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</si>
  <si>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</si>
  <si>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increase of cash flow</t>
  </si>
  <si>
    <t>I. Total increase of cash flow from operating activities (001 to 006)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</si>
  <si>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</si>
  <si>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</si>
  <si>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</si>
  <si>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decrease of cash flow</t>
  </si>
  <si>
    <t>II.  Total decrease of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</si>
  <si>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</si>
  <si>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</si>
  <si>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</si>
  <si>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Proceeds from sale of tangible and intangible assets</t>
  </si>
  <si>
    <t xml:space="preserve">   2. Proceeds from sale of equity and debt securities</t>
  </si>
  <si>
    <t xml:space="preserve">   3. Interest received</t>
  </si>
  <si>
    <t xml:space="preserve">   4. Dividends received</t>
  </si>
  <si>
    <t xml:space="preserve">   5. Other proceeds from investing activities</t>
  </si>
  <si>
    <t>III. Total proceeds from investing activities (015 to 019)</t>
  </si>
  <si>
    <t xml:space="preserve">   1. Purchase of tangible and intangible assets</t>
  </si>
  <si>
    <t xml:space="preserve">   2. Purchase of equity and debt securities</t>
  </si>
  <si>
    <t xml:space="preserve">   3. Other purchases resulting from investing activities</t>
  </si>
  <si>
    <t>IV. Total purchases resulting from investing activities  (021 to 023)</t>
  </si>
  <si>
    <t>B1) NET INCREASE OF CASH FLOW FROM INVESTING ACTIVITIES (020-024)</t>
  </si>
  <si>
    <t>B2) NET DECREASE OF CASH FLOW FROM INVESTING ACTIVITIES (024-020)</t>
  </si>
  <si>
    <t>CASH FLOW FROM FINANCING ACTIVITIES</t>
  </si>
  <si>
    <t xml:space="preserve">   1. Proceeds from issuance of equity and debt securities</t>
  </si>
  <si>
    <t xml:space="preserve">   2. Proceeds from borrowings</t>
  </si>
  <si>
    <t xml:space="preserve">   3. Other proceeds from financing activities</t>
  </si>
  <si>
    <t>V. Total proceeds from financing activities  (027 to 029)</t>
  </si>
  <si>
    <t xml:space="preserve">   1. Repayments of borrowings</t>
  </si>
  <si>
    <t xml:space="preserve">   2. Dividends paid</t>
  </si>
  <si>
    <t xml:space="preserve">   3. Repayments of finance lease</t>
  </si>
  <si>
    <t xml:space="preserve">   4. Purchase of treasury shares</t>
  </si>
  <si>
    <t xml:space="preserve">   5. Other purchases resulting from financing activities</t>
  </si>
  <si>
    <t>VI. Ukupno novčani izdaci od financijskih aktivnosti (031 to 035)</t>
  </si>
  <si>
    <t>C1) NET INCREASE OF CASH FLOW FROM FINANCING ACTIVITIES (030-036)</t>
  </si>
  <si>
    <t>C2) NET DECREASE OF CASH FLOW FROM FINANCING ACTIVITIES (036-030)</t>
  </si>
  <si>
    <t>Total increase of cash flow (013 – 014 + 025 – 026 + 037 – 038)</t>
  </si>
  <si>
    <t>Total decrease of cash flow (014 – 013 + 026 – 025 + 038 – 037)</t>
  </si>
  <si>
    <t>Cash and cash equivalents at beginning of the period</t>
  </si>
  <si>
    <t>Increase of cash and cash equivalents</t>
  </si>
  <si>
    <t>Decrease of cash and cash equivalents</t>
  </si>
  <si>
    <t>Cash and cash equivalents at end of the period</t>
  </si>
  <si>
    <t>STATEMENT OF CHANGES IN EQUITY</t>
  </si>
  <si>
    <t>for period from</t>
  </si>
  <si>
    <t xml:space="preserve">  1. Share capital</t>
  </si>
  <si>
    <t xml:space="preserve">  2. Capital reserves</t>
  </si>
  <si>
    <t xml:space="preserve">  3. Reserves from retained earnings</t>
  </si>
  <si>
    <t xml:space="preserve">  4. Retained earnings or accumulated loss</t>
  </si>
  <si>
    <t xml:space="preserve">  5. Profit or loss for the period</t>
  </si>
  <si>
    <t xml:space="preserve">  6. Revaluation of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</si>
  <si>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</si>
  <si>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</si>
  <si>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</si>
  <si>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</si>
  <si>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Foreign exchanges from the foreign investments</t>
  </si>
  <si>
    <t>12. Current and defferd tax (part)</t>
  </si>
  <si>
    <t>13. Cash flow hedge</t>
  </si>
  <si>
    <t>14. Cghanges of accounting policies</t>
  </si>
  <si>
    <t>15. Correction of material mistakes from previous period</t>
  </si>
  <si>
    <t>16. Other changes of equity</t>
  </si>
  <si>
    <t>17. Total increase or decrease of equity (AOP 011 to 016)</t>
  </si>
  <si>
    <t>17 b. Attributable to minority interest</t>
  </si>
  <si>
    <t>Balances that decrease equity are presented with the minus
Data in AOP 001 to 009 are presented as the balance as at balance sheet date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</si>
</sst>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57" applyFont="1" applyBorder="1" applyAlignment="1">
      <alignment/>
      <protection/>
    </xf>
    <xf numFmtId="0" fontId="3" fillId="0" borderId="3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3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>
      <alignment/>
      <protection/>
    </xf>
    <xf numFmtId="0" fontId="3" fillId="0" borderId="3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30" xfId="57" applyFont="1" applyBorder="1" applyAlignment="1" applyProtection="1">
      <alignment horizontal="left"/>
      <protection hidden="1"/>
    </xf>
    <xf numFmtId="0" fontId="3" fillId="0" borderId="31" xfId="57" applyFont="1" applyBorder="1" applyAlignment="1" applyProtection="1">
      <alignment/>
      <protection hidden="1"/>
    </xf>
    <xf numFmtId="0" fontId="3" fillId="0" borderId="31" xfId="57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vertical="center"/>
      <protection hidden="1"/>
    </xf>
    <xf numFmtId="0" fontId="13" fillId="0" borderId="31" xfId="62" applyFont="1" applyFill="1" applyBorder="1" applyAlignment="1" applyProtection="1">
      <alignment vertical="center"/>
      <protection hidden="1"/>
    </xf>
    <xf numFmtId="0" fontId="9" fillId="0" borderId="31" xfId="62" applyBorder="1" applyAlignment="1">
      <alignment/>
      <protection/>
    </xf>
    <xf numFmtId="0" fontId="3" fillId="0" borderId="32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0" fontId="3" fillId="0" borderId="30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33" xfId="57" applyNumberFormat="1" applyFont="1" applyFill="1" applyBorder="1" applyAlignment="1" applyProtection="1">
      <alignment horizontal="left" vertical="center"/>
      <protection hidden="1" locked="0"/>
    </xf>
    <xf numFmtId="0" fontId="3" fillId="0" borderId="30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3" fillId="0" borderId="33" xfId="57" applyFont="1" applyFill="1" applyBorder="1" applyAlignment="1">
      <alignment horizontal="left" vertical="center"/>
      <protection/>
    </xf>
    <xf numFmtId="0" fontId="16" fillId="0" borderId="0" xfId="57" applyFont="1" applyBorder="1" applyAlignment="1" applyProtection="1">
      <alignment horizontal="left"/>
      <protection hidden="1"/>
    </xf>
    <xf numFmtId="0" fontId="7" fillId="0" borderId="0" xfId="57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31" xfId="62" applyBorder="1" applyAlignment="1">
      <alignment/>
      <protection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4" xfId="57" applyFont="1" applyBorder="1" applyAlignment="1">
      <alignment/>
      <protection/>
    </xf>
    <xf numFmtId="0" fontId="10" fillId="0" borderId="29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9" xfId="0" applyFont="1" applyBorder="1" applyAlignment="1" applyProtection="1">
      <alignment horizontal="center" vertical="top"/>
      <protection hidden="1"/>
    </xf>
    <xf numFmtId="0" fontId="3" fillId="0" borderId="29" xfId="0" applyFont="1" applyBorder="1" applyAlignment="1">
      <alignment horizontal="center"/>
    </xf>
    <xf numFmtId="0" fontId="3" fillId="0" borderId="35" xfId="0" applyFont="1" applyBorder="1" applyAlignment="1">
      <alignment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33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30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31" xfId="57" applyFont="1" applyBorder="1" applyAlignment="1">
      <alignment horizontal="center"/>
      <protection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27" xfId="57" applyFont="1" applyFill="1" applyBorder="1" applyAlignment="1">
      <alignment horizontal="left" vertical="center"/>
      <protection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30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30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31" xfId="57" applyFont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vertical="center" wrapTex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M20" sqref="M2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8" t="s">
        <v>25</v>
      </c>
      <c r="B1" s="149"/>
      <c r="C1" s="149"/>
      <c r="D1" s="113"/>
      <c r="E1" s="74"/>
      <c r="F1" s="74"/>
      <c r="G1" s="74"/>
      <c r="H1" s="74"/>
      <c r="I1" s="75"/>
      <c r="J1" s="10"/>
      <c r="K1" s="10"/>
      <c r="L1" s="10"/>
    </row>
    <row r="2" spans="1:12" ht="12.75" customHeight="1">
      <c r="A2" s="189" t="s">
        <v>26</v>
      </c>
      <c r="B2" s="190"/>
      <c r="C2" s="190"/>
      <c r="D2" s="191"/>
      <c r="E2" s="105" t="s">
        <v>10</v>
      </c>
      <c r="F2" s="12"/>
      <c r="G2" s="13" t="s">
        <v>27</v>
      </c>
      <c r="H2" s="105" t="s">
        <v>11</v>
      </c>
      <c r="I2" s="76"/>
      <c r="J2" s="10"/>
      <c r="K2" s="10"/>
      <c r="L2" s="10"/>
    </row>
    <row r="3" spans="1:12" ht="12.75">
      <c r="A3" s="77"/>
      <c r="B3" s="14"/>
      <c r="C3" s="14"/>
      <c r="D3" s="14"/>
      <c r="E3" s="15"/>
      <c r="F3" s="15"/>
      <c r="G3" s="14"/>
      <c r="H3" s="14"/>
      <c r="I3" s="78"/>
      <c r="J3" s="10"/>
      <c r="K3" s="10"/>
      <c r="L3" s="10"/>
    </row>
    <row r="4" spans="1:12" ht="15.75" customHeight="1">
      <c r="A4" s="192" t="s">
        <v>28</v>
      </c>
      <c r="B4" s="193"/>
      <c r="C4" s="193"/>
      <c r="D4" s="193"/>
      <c r="E4" s="193"/>
      <c r="F4" s="193"/>
      <c r="G4" s="193"/>
      <c r="H4" s="193"/>
      <c r="I4" s="194"/>
      <c r="J4" s="10"/>
      <c r="K4" s="10"/>
      <c r="L4" s="10"/>
    </row>
    <row r="5" spans="1:12" ht="12.75">
      <c r="A5" s="79"/>
      <c r="B5" s="16"/>
      <c r="C5" s="16"/>
      <c r="D5" s="16"/>
      <c r="E5" s="17"/>
      <c r="F5" s="80"/>
      <c r="G5" s="18"/>
      <c r="H5" s="19"/>
      <c r="I5" s="81"/>
      <c r="J5" s="10"/>
      <c r="K5" s="10"/>
      <c r="L5" s="10"/>
    </row>
    <row r="6" spans="1:12" ht="12.75">
      <c r="A6" s="138" t="s">
        <v>29</v>
      </c>
      <c r="B6" s="167"/>
      <c r="C6" s="154" t="s">
        <v>12</v>
      </c>
      <c r="D6" s="155"/>
      <c r="E6" s="29"/>
      <c r="F6" s="29"/>
      <c r="G6" s="29"/>
      <c r="H6" s="29"/>
      <c r="I6" s="82"/>
      <c r="J6" s="10"/>
      <c r="K6" s="10"/>
      <c r="L6" s="10"/>
    </row>
    <row r="7" spans="1:12" ht="12.75">
      <c r="A7" s="114"/>
      <c r="B7" s="115"/>
      <c r="C7" s="16"/>
      <c r="D7" s="16"/>
      <c r="E7" s="29"/>
      <c r="F7" s="29"/>
      <c r="G7" s="29"/>
      <c r="H7" s="29"/>
      <c r="I7" s="82"/>
      <c r="J7" s="10"/>
      <c r="K7" s="10"/>
      <c r="L7" s="10"/>
    </row>
    <row r="8" spans="1:12" ht="12.75" customHeight="1">
      <c r="A8" s="133" t="s">
        <v>30</v>
      </c>
      <c r="B8" s="184"/>
      <c r="C8" s="154" t="s">
        <v>13</v>
      </c>
      <c r="D8" s="155"/>
      <c r="E8" s="29"/>
      <c r="F8" s="29"/>
      <c r="G8" s="29"/>
      <c r="H8" s="29"/>
      <c r="I8" s="84"/>
      <c r="J8" s="10"/>
      <c r="K8" s="10"/>
      <c r="L8" s="10"/>
    </row>
    <row r="9" spans="1:12" ht="12.75">
      <c r="A9" s="133"/>
      <c r="B9" s="184"/>
      <c r="C9" s="20"/>
      <c r="D9" s="26"/>
      <c r="E9" s="16"/>
      <c r="F9" s="16"/>
      <c r="G9" s="16"/>
      <c r="H9" s="16"/>
      <c r="I9" s="84"/>
      <c r="J9" s="10"/>
      <c r="K9" s="10"/>
      <c r="L9" s="10"/>
    </row>
    <row r="10" spans="1:12" ht="12.75" customHeight="1">
      <c r="A10" s="133" t="s">
        <v>31</v>
      </c>
      <c r="B10" s="184"/>
      <c r="C10" s="154" t="s">
        <v>14</v>
      </c>
      <c r="D10" s="155"/>
      <c r="E10" s="16"/>
      <c r="F10" s="16"/>
      <c r="G10" s="16"/>
      <c r="H10" s="16"/>
      <c r="I10" s="84"/>
      <c r="J10" s="10"/>
      <c r="K10" s="10"/>
      <c r="L10" s="10"/>
    </row>
    <row r="11" spans="1:12" ht="12.75">
      <c r="A11" s="133"/>
      <c r="B11" s="184"/>
      <c r="C11" s="16"/>
      <c r="D11" s="16"/>
      <c r="E11" s="16"/>
      <c r="F11" s="16"/>
      <c r="G11" s="16"/>
      <c r="H11" s="16"/>
      <c r="I11" s="84"/>
      <c r="J11" s="10"/>
      <c r="K11" s="10"/>
      <c r="L11" s="10"/>
    </row>
    <row r="12" spans="1:12" ht="12.75">
      <c r="A12" s="138" t="s">
        <v>32</v>
      </c>
      <c r="B12" s="167"/>
      <c r="C12" s="156" t="s">
        <v>15</v>
      </c>
      <c r="D12" s="185"/>
      <c r="E12" s="185"/>
      <c r="F12" s="185"/>
      <c r="G12" s="185"/>
      <c r="H12" s="185"/>
      <c r="I12" s="186"/>
      <c r="J12" s="10"/>
      <c r="K12" s="10"/>
      <c r="L12" s="10"/>
    </row>
    <row r="13" spans="1:12" ht="12.75">
      <c r="A13" s="116"/>
      <c r="B13" s="117"/>
      <c r="C13" s="21"/>
      <c r="D13" s="16"/>
      <c r="E13" s="16"/>
      <c r="F13" s="16"/>
      <c r="G13" s="16"/>
      <c r="H13" s="16"/>
      <c r="I13" s="84"/>
      <c r="J13" s="10"/>
      <c r="K13" s="10"/>
      <c r="L13" s="10"/>
    </row>
    <row r="14" spans="1:12" ht="12.75">
      <c r="A14" s="138" t="s">
        <v>33</v>
      </c>
      <c r="B14" s="167"/>
      <c r="C14" s="187">
        <v>10000</v>
      </c>
      <c r="D14" s="188"/>
      <c r="E14" s="16"/>
      <c r="F14" s="156" t="s">
        <v>16</v>
      </c>
      <c r="G14" s="185"/>
      <c r="H14" s="185"/>
      <c r="I14" s="186"/>
      <c r="J14" s="10"/>
      <c r="K14" s="10"/>
      <c r="L14" s="10"/>
    </row>
    <row r="15" spans="1:12" ht="12.75">
      <c r="A15" s="114"/>
      <c r="B15" s="115"/>
      <c r="C15" s="16"/>
      <c r="D15" s="16"/>
      <c r="E15" s="16"/>
      <c r="F15" s="16"/>
      <c r="G15" s="16"/>
      <c r="H15" s="16"/>
      <c r="I15" s="84"/>
      <c r="J15" s="10"/>
      <c r="K15" s="10"/>
      <c r="L15" s="10"/>
    </row>
    <row r="16" spans="1:12" ht="12.75">
      <c r="A16" s="138" t="s">
        <v>34</v>
      </c>
      <c r="B16" s="167"/>
      <c r="C16" s="156" t="s">
        <v>17</v>
      </c>
      <c r="D16" s="185"/>
      <c r="E16" s="185"/>
      <c r="F16" s="185"/>
      <c r="G16" s="185"/>
      <c r="H16" s="185"/>
      <c r="I16" s="186"/>
      <c r="J16" s="10"/>
      <c r="K16" s="10"/>
      <c r="L16" s="10"/>
    </row>
    <row r="17" spans="1:12" ht="12.75">
      <c r="A17" s="114"/>
      <c r="B17" s="115"/>
      <c r="C17" s="16"/>
      <c r="D17" s="16"/>
      <c r="E17" s="16"/>
      <c r="F17" s="16"/>
      <c r="G17" s="16"/>
      <c r="H17" s="16"/>
      <c r="I17" s="84"/>
      <c r="J17" s="10"/>
      <c r="K17" s="10"/>
      <c r="L17" s="10"/>
    </row>
    <row r="18" spans="1:12" ht="12.75">
      <c r="A18" s="138" t="s">
        <v>35</v>
      </c>
      <c r="B18" s="167"/>
      <c r="C18" s="177" t="s">
        <v>18</v>
      </c>
      <c r="D18" s="178"/>
      <c r="E18" s="178"/>
      <c r="F18" s="178"/>
      <c r="G18" s="178"/>
      <c r="H18" s="178"/>
      <c r="I18" s="179"/>
      <c r="J18" s="10"/>
      <c r="K18" s="10"/>
      <c r="L18" s="10"/>
    </row>
    <row r="19" spans="1:12" ht="12.75">
      <c r="A19" s="114"/>
      <c r="B19" s="115"/>
      <c r="C19" s="21"/>
      <c r="D19" s="16"/>
      <c r="E19" s="16"/>
      <c r="F19" s="16"/>
      <c r="G19" s="16"/>
      <c r="H19" s="16"/>
      <c r="I19" s="84"/>
      <c r="J19" s="10"/>
      <c r="K19" s="10"/>
      <c r="L19" s="10"/>
    </row>
    <row r="20" spans="1:12" ht="12.75">
      <c r="A20" s="138" t="s">
        <v>36</v>
      </c>
      <c r="B20" s="167"/>
      <c r="C20" s="177" t="s">
        <v>19</v>
      </c>
      <c r="D20" s="178"/>
      <c r="E20" s="178"/>
      <c r="F20" s="178"/>
      <c r="G20" s="178"/>
      <c r="H20" s="178"/>
      <c r="I20" s="179"/>
      <c r="J20" s="10"/>
      <c r="K20" s="10"/>
      <c r="L20" s="10"/>
    </row>
    <row r="21" spans="1:12" ht="12.75">
      <c r="A21" s="114"/>
      <c r="B21" s="115"/>
      <c r="C21" s="21"/>
      <c r="D21" s="16"/>
      <c r="E21" s="16"/>
      <c r="F21" s="16"/>
      <c r="G21" s="16"/>
      <c r="H21" s="16"/>
      <c r="I21" s="84"/>
      <c r="J21" s="10"/>
      <c r="K21" s="10"/>
      <c r="L21" s="10"/>
    </row>
    <row r="22" spans="1:12" ht="12.75">
      <c r="A22" s="133" t="s">
        <v>37</v>
      </c>
      <c r="B22" s="184"/>
      <c r="C22" s="106">
        <v>133</v>
      </c>
      <c r="D22" s="156" t="s">
        <v>16</v>
      </c>
      <c r="E22" s="180"/>
      <c r="F22" s="181"/>
      <c r="G22" s="182"/>
      <c r="H22" s="183"/>
      <c r="I22" s="85"/>
      <c r="J22" s="10"/>
      <c r="K22" s="10"/>
      <c r="L22" s="10"/>
    </row>
    <row r="23" spans="1:12" ht="12.75">
      <c r="A23" s="133"/>
      <c r="B23" s="184"/>
      <c r="C23" s="16"/>
      <c r="D23" s="24"/>
      <c r="E23" s="24"/>
      <c r="F23" s="24"/>
      <c r="G23" s="24"/>
      <c r="H23" s="16"/>
      <c r="I23" s="84"/>
      <c r="J23" s="10"/>
      <c r="K23" s="10"/>
      <c r="L23" s="10"/>
    </row>
    <row r="24" spans="1:12" ht="12.75">
      <c r="A24" s="138" t="s">
        <v>38</v>
      </c>
      <c r="B24" s="167"/>
      <c r="C24" s="106">
        <v>21</v>
      </c>
      <c r="D24" s="156" t="s">
        <v>20</v>
      </c>
      <c r="E24" s="168"/>
      <c r="F24" s="168"/>
      <c r="G24" s="169"/>
      <c r="H24" s="118" t="s">
        <v>41</v>
      </c>
      <c r="I24" s="107">
        <v>399</v>
      </c>
      <c r="J24" s="10"/>
      <c r="K24" s="10"/>
      <c r="L24" s="10"/>
    </row>
    <row r="25" spans="1:12" ht="12.75">
      <c r="A25" s="114"/>
      <c r="B25" s="115"/>
      <c r="C25" s="16"/>
      <c r="D25" s="24"/>
      <c r="E25" s="24"/>
      <c r="F25" s="24"/>
      <c r="G25" s="22"/>
      <c r="H25" s="115" t="s">
        <v>42</v>
      </c>
      <c r="I25" s="86"/>
      <c r="J25" s="10"/>
      <c r="K25" s="10"/>
      <c r="L25" s="10"/>
    </row>
    <row r="26" spans="1:12" ht="12.75">
      <c r="A26" s="138" t="s">
        <v>39</v>
      </c>
      <c r="B26" s="167"/>
      <c r="C26" s="108" t="s">
        <v>40</v>
      </c>
      <c r="D26" s="25"/>
      <c r="E26" s="119"/>
      <c r="F26" s="24"/>
      <c r="G26" s="170" t="s">
        <v>43</v>
      </c>
      <c r="H26" s="171"/>
      <c r="I26" s="109" t="s">
        <v>9</v>
      </c>
      <c r="J26" s="10"/>
      <c r="K26" s="10"/>
      <c r="L26" s="10"/>
    </row>
    <row r="27" spans="1:12" ht="12.75">
      <c r="A27" s="83"/>
      <c r="B27" s="22"/>
      <c r="C27" s="16"/>
      <c r="D27" s="24"/>
      <c r="E27" s="24"/>
      <c r="F27" s="24"/>
      <c r="G27" s="24"/>
      <c r="H27" s="16"/>
      <c r="I27" s="87"/>
      <c r="J27" s="10"/>
      <c r="K27" s="10"/>
      <c r="L27" s="10"/>
    </row>
    <row r="28" spans="1:12" ht="12.75">
      <c r="A28" s="172" t="s">
        <v>44</v>
      </c>
      <c r="B28" s="173"/>
      <c r="C28" s="174"/>
      <c r="D28" s="174"/>
      <c r="E28" s="173" t="s">
        <v>45</v>
      </c>
      <c r="F28" s="175"/>
      <c r="G28" s="175"/>
      <c r="H28" s="174" t="s">
        <v>1</v>
      </c>
      <c r="I28" s="176"/>
      <c r="J28" s="10"/>
      <c r="K28" s="10"/>
      <c r="L28" s="10"/>
    </row>
    <row r="29" spans="1:12" ht="12.75">
      <c r="A29" s="88"/>
      <c r="B29" s="33"/>
      <c r="C29" s="33"/>
      <c r="D29" s="26"/>
      <c r="E29" s="16"/>
      <c r="F29" s="16"/>
      <c r="G29" s="16"/>
      <c r="H29" s="27"/>
      <c r="I29" s="87"/>
      <c r="J29" s="10"/>
      <c r="K29" s="10"/>
      <c r="L29" s="10"/>
    </row>
    <row r="30" spans="1:12" ht="12.75">
      <c r="A30" s="164"/>
      <c r="B30" s="157"/>
      <c r="C30" s="157"/>
      <c r="D30" s="158"/>
      <c r="E30" s="164"/>
      <c r="F30" s="157"/>
      <c r="G30" s="157"/>
      <c r="H30" s="154"/>
      <c r="I30" s="155"/>
      <c r="J30" s="10"/>
      <c r="K30" s="10"/>
      <c r="L30" s="10"/>
    </row>
    <row r="31" spans="1:12" ht="12.75">
      <c r="A31" s="83"/>
      <c r="B31" s="22"/>
      <c r="C31" s="21"/>
      <c r="D31" s="165"/>
      <c r="E31" s="165"/>
      <c r="F31" s="165"/>
      <c r="G31" s="166"/>
      <c r="H31" s="16"/>
      <c r="I31" s="89"/>
      <c r="J31" s="10"/>
      <c r="K31" s="10"/>
      <c r="L31" s="10"/>
    </row>
    <row r="32" spans="1:12" ht="12.75">
      <c r="A32" s="164"/>
      <c r="B32" s="157"/>
      <c r="C32" s="157"/>
      <c r="D32" s="158"/>
      <c r="E32" s="164"/>
      <c r="F32" s="157"/>
      <c r="G32" s="157"/>
      <c r="H32" s="154"/>
      <c r="I32" s="155"/>
      <c r="J32" s="10"/>
      <c r="K32" s="10"/>
      <c r="L32" s="10"/>
    </row>
    <row r="33" spans="1:12" ht="12.75">
      <c r="A33" s="83"/>
      <c r="B33" s="22"/>
      <c r="C33" s="21"/>
      <c r="D33" s="28"/>
      <c r="E33" s="28"/>
      <c r="F33" s="28"/>
      <c r="G33" s="29"/>
      <c r="H33" s="16"/>
      <c r="I33" s="90"/>
      <c r="J33" s="10"/>
      <c r="K33" s="10"/>
      <c r="L33" s="10"/>
    </row>
    <row r="34" spans="1:12" ht="12.75">
      <c r="A34" s="164"/>
      <c r="B34" s="157"/>
      <c r="C34" s="157"/>
      <c r="D34" s="158"/>
      <c r="E34" s="164"/>
      <c r="F34" s="157"/>
      <c r="G34" s="157"/>
      <c r="H34" s="154"/>
      <c r="I34" s="155"/>
      <c r="J34" s="10"/>
      <c r="K34" s="10"/>
      <c r="L34" s="10"/>
    </row>
    <row r="35" spans="1:12" ht="12.75">
      <c r="A35" s="83"/>
      <c r="B35" s="22"/>
      <c r="C35" s="21"/>
      <c r="D35" s="28"/>
      <c r="E35" s="28"/>
      <c r="F35" s="28"/>
      <c r="G35" s="29"/>
      <c r="H35" s="16"/>
      <c r="I35" s="90"/>
      <c r="J35" s="10"/>
      <c r="K35" s="10"/>
      <c r="L35" s="10"/>
    </row>
    <row r="36" spans="1:12" ht="12.75">
      <c r="A36" s="164"/>
      <c r="B36" s="157"/>
      <c r="C36" s="157"/>
      <c r="D36" s="158"/>
      <c r="E36" s="164"/>
      <c r="F36" s="157"/>
      <c r="G36" s="157"/>
      <c r="H36" s="154"/>
      <c r="I36" s="155"/>
      <c r="J36" s="10"/>
      <c r="K36" s="10"/>
      <c r="L36" s="10"/>
    </row>
    <row r="37" spans="1:12" ht="12.75">
      <c r="A37" s="91"/>
      <c r="B37" s="30"/>
      <c r="C37" s="159"/>
      <c r="D37" s="160"/>
      <c r="E37" s="16"/>
      <c r="F37" s="159"/>
      <c r="G37" s="160"/>
      <c r="H37" s="16"/>
      <c r="I37" s="84"/>
      <c r="J37" s="10"/>
      <c r="K37" s="10"/>
      <c r="L37" s="10"/>
    </row>
    <row r="38" spans="1:12" ht="12.75">
      <c r="A38" s="164"/>
      <c r="B38" s="157"/>
      <c r="C38" s="157"/>
      <c r="D38" s="158"/>
      <c r="E38" s="164"/>
      <c r="F38" s="157"/>
      <c r="G38" s="157"/>
      <c r="H38" s="154"/>
      <c r="I38" s="155"/>
      <c r="J38" s="10"/>
      <c r="K38" s="10"/>
      <c r="L38" s="10"/>
    </row>
    <row r="39" spans="1:12" ht="12.75">
      <c r="A39" s="91"/>
      <c r="B39" s="30"/>
      <c r="C39" s="31"/>
      <c r="D39" s="32"/>
      <c r="E39" s="16"/>
      <c r="F39" s="31"/>
      <c r="G39" s="32"/>
      <c r="H39" s="16"/>
      <c r="I39" s="84"/>
      <c r="J39" s="10"/>
      <c r="K39" s="10"/>
      <c r="L39" s="10"/>
    </row>
    <row r="40" spans="1:12" ht="12.75">
      <c r="A40" s="164"/>
      <c r="B40" s="157"/>
      <c r="C40" s="157"/>
      <c r="D40" s="158"/>
      <c r="E40" s="164"/>
      <c r="F40" s="157"/>
      <c r="G40" s="157"/>
      <c r="H40" s="154"/>
      <c r="I40" s="155"/>
      <c r="J40" s="10"/>
      <c r="K40" s="10"/>
      <c r="L40" s="10"/>
    </row>
    <row r="41" spans="1:12" ht="12.75">
      <c r="A41" s="110"/>
      <c r="B41" s="33"/>
      <c r="C41" s="33"/>
      <c r="D41" s="33"/>
      <c r="E41" s="23"/>
      <c r="F41" s="111"/>
      <c r="G41" s="111"/>
      <c r="H41" s="112"/>
      <c r="I41" s="92"/>
      <c r="J41" s="10"/>
      <c r="K41" s="10"/>
      <c r="L41" s="10"/>
    </row>
    <row r="42" spans="1:12" ht="12.75">
      <c r="A42" s="91"/>
      <c r="B42" s="30"/>
      <c r="C42" s="31"/>
      <c r="D42" s="32"/>
      <c r="E42" s="16"/>
      <c r="F42" s="31"/>
      <c r="G42" s="32"/>
      <c r="H42" s="16"/>
      <c r="I42" s="84"/>
      <c r="J42" s="10"/>
      <c r="K42" s="10"/>
      <c r="L42" s="10"/>
    </row>
    <row r="43" spans="1:12" ht="12.75">
      <c r="A43" s="93"/>
      <c r="B43" s="34"/>
      <c r="C43" s="34"/>
      <c r="D43" s="20"/>
      <c r="E43" s="20"/>
      <c r="F43" s="34"/>
      <c r="G43" s="20"/>
      <c r="H43" s="20"/>
      <c r="I43" s="94"/>
      <c r="J43" s="10"/>
      <c r="K43" s="10"/>
      <c r="L43" s="10"/>
    </row>
    <row r="44" spans="1:12" ht="12.75" customHeight="1">
      <c r="A44" s="133" t="s">
        <v>46</v>
      </c>
      <c r="B44" s="134"/>
      <c r="C44" s="154"/>
      <c r="D44" s="155"/>
      <c r="E44" s="26"/>
      <c r="F44" s="156"/>
      <c r="G44" s="157"/>
      <c r="H44" s="157"/>
      <c r="I44" s="158"/>
      <c r="J44" s="10"/>
      <c r="K44" s="10"/>
      <c r="L44" s="10"/>
    </row>
    <row r="45" spans="1:12" ht="12.75">
      <c r="A45" s="120"/>
      <c r="B45" s="121"/>
      <c r="C45" s="159"/>
      <c r="D45" s="160"/>
      <c r="E45" s="16"/>
      <c r="F45" s="159"/>
      <c r="G45" s="161"/>
      <c r="H45" s="35"/>
      <c r="I45" s="95"/>
      <c r="J45" s="10"/>
      <c r="K45" s="10"/>
      <c r="L45" s="10"/>
    </row>
    <row r="46" spans="1:12" ht="12.75" customHeight="1">
      <c r="A46" s="133" t="s">
        <v>47</v>
      </c>
      <c r="B46" s="134"/>
      <c r="C46" s="156" t="s">
        <v>21</v>
      </c>
      <c r="D46" s="162"/>
      <c r="E46" s="162"/>
      <c r="F46" s="162"/>
      <c r="G46" s="162"/>
      <c r="H46" s="162"/>
      <c r="I46" s="163"/>
      <c r="J46" s="10"/>
      <c r="K46" s="10"/>
      <c r="L46" s="10"/>
    </row>
    <row r="47" spans="1:12" ht="12.75">
      <c r="A47" s="114"/>
      <c r="B47" s="115"/>
      <c r="C47" s="21" t="s">
        <v>50</v>
      </c>
      <c r="D47" s="16"/>
      <c r="E47" s="16"/>
      <c r="F47" s="16"/>
      <c r="G47" s="16"/>
      <c r="H47" s="16"/>
      <c r="I47" s="123"/>
      <c r="J47" s="10"/>
      <c r="K47" s="10"/>
      <c r="L47" s="10"/>
    </row>
    <row r="48" spans="1:12" ht="12.75">
      <c r="A48" s="133" t="s">
        <v>48</v>
      </c>
      <c r="B48" s="134"/>
      <c r="C48" s="140" t="s">
        <v>22</v>
      </c>
      <c r="D48" s="136"/>
      <c r="E48" s="147"/>
      <c r="F48" s="16"/>
      <c r="G48" s="49" t="s">
        <v>51</v>
      </c>
      <c r="H48" s="140" t="s">
        <v>23</v>
      </c>
      <c r="I48" s="137"/>
      <c r="J48" s="10"/>
      <c r="K48" s="10"/>
      <c r="L48" s="10"/>
    </row>
    <row r="49" spans="1:12" ht="12.75">
      <c r="A49" s="114"/>
      <c r="B49" s="115"/>
      <c r="C49" s="21"/>
      <c r="D49" s="16"/>
      <c r="E49" s="16"/>
      <c r="F49" s="16"/>
      <c r="G49" s="16"/>
      <c r="H49" s="16"/>
      <c r="I49" s="123"/>
      <c r="J49" s="10"/>
      <c r="K49" s="10"/>
      <c r="L49" s="10"/>
    </row>
    <row r="50" spans="1:12" ht="12.75" customHeight="1">
      <c r="A50" s="133" t="s">
        <v>35</v>
      </c>
      <c r="B50" s="134"/>
      <c r="C50" s="135" t="s">
        <v>18</v>
      </c>
      <c r="D50" s="136"/>
      <c r="E50" s="136"/>
      <c r="F50" s="136"/>
      <c r="G50" s="136"/>
      <c r="H50" s="136"/>
      <c r="I50" s="137"/>
      <c r="J50" s="10"/>
      <c r="K50" s="10"/>
      <c r="L50" s="10"/>
    </row>
    <row r="51" spans="1:12" ht="12.75">
      <c r="A51" s="114"/>
      <c r="B51" s="115"/>
      <c r="C51" s="16"/>
      <c r="D51" s="16"/>
      <c r="E51" s="16"/>
      <c r="F51" s="16"/>
      <c r="G51" s="16"/>
      <c r="H51" s="16"/>
      <c r="I51" s="123"/>
      <c r="J51" s="10"/>
      <c r="K51" s="10"/>
      <c r="L51" s="10"/>
    </row>
    <row r="52" spans="1:12" ht="12.75">
      <c r="A52" s="138" t="s">
        <v>49</v>
      </c>
      <c r="B52" s="139"/>
      <c r="C52" s="140" t="s">
        <v>24</v>
      </c>
      <c r="D52" s="136"/>
      <c r="E52" s="136"/>
      <c r="F52" s="136"/>
      <c r="G52" s="136"/>
      <c r="H52" s="136"/>
      <c r="I52" s="141"/>
      <c r="J52" s="10"/>
      <c r="K52" s="10"/>
      <c r="L52" s="10"/>
    </row>
    <row r="53" spans="1:12" ht="12.75">
      <c r="A53" s="122"/>
      <c r="B53" s="20"/>
      <c r="C53" s="150" t="s">
        <v>52</v>
      </c>
      <c r="D53" s="150"/>
      <c r="E53" s="150"/>
      <c r="F53" s="150"/>
      <c r="G53" s="150"/>
      <c r="H53" s="150"/>
      <c r="I53" s="124"/>
      <c r="J53" s="10"/>
      <c r="K53" s="10"/>
      <c r="L53" s="10"/>
    </row>
    <row r="54" spans="1:12" ht="12.75">
      <c r="A54" s="96"/>
      <c r="B54" s="20"/>
      <c r="C54" s="36"/>
      <c r="D54" s="36"/>
      <c r="E54" s="36"/>
      <c r="F54" s="36"/>
      <c r="G54" s="36"/>
      <c r="H54" s="36"/>
      <c r="I54" s="97"/>
      <c r="J54" s="10"/>
      <c r="K54" s="10"/>
      <c r="L54" s="10"/>
    </row>
    <row r="55" spans="1:12" ht="12.75">
      <c r="A55" s="96"/>
      <c r="B55" s="142" t="s">
        <v>53</v>
      </c>
      <c r="C55" s="143"/>
      <c r="D55" s="143"/>
      <c r="E55" s="143"/>
      <c r="F55" s="125"/>
      <c r="G55" s="125"/>
      <c r="H55" s="125"/>
      <c r="I55" s="126"/>
      <c r="J55" s="10"/>
      <c r="K55" s="10"/>
      <c r="L55" s="10"/>
    </row>
    <row r="56" spans="1:12" ht="12.75">
      <c r="A56" s="96"/>
      <c r="B56" s="144" t="s">
        <v>54</v>
      </c>
      <c r="C56" s="145"/>
      <c r="D56" s="145"/>
      <c r="E56" s="145"/>
      <c r="F56" s="145"/>
      <c r="G56" s="145"/>
      <c r="H56" s="145"/>
      <c r="I56" s="146"/>
      <c r="J56" s="10"/>
      <c r="K56" s="10"/>
      <c r="L56" s="10"/>
    </row>
    <row r="57" spans="1:12" ht="12.75">
      <c r="A57" s="96"/>
      <c r="B57" s="144" t="s">
        <v>55</v>
      </c>
      <c r="C57" s="145"/>
      <c r="D57" s="145"/>
      <c r="E57" s="145"/>
      <c r="F57" s="145"/>
      <c r="G57" s="145"/>
      <c r="H57" s="145"/>
      <c r="I57" s="126"/>
      <c r="J57" s="10"/>
      <c r="K57" s="10"/>
      <c r="L57" s="10"/>
    </row>
    <row r="58" spans="1:12" ht="12.75">
      <c r="A58" s="96"/>
      <c r="B58" s="144" t="s">
        <v>56</v>
      </c>
      <c r="C58" s="145"/>
      <c r="D58" s="145"/>
      <c r="E58" s="145"/>
      <c r="F58" s="145"/>
      <c r="G58" s="145"/>
      <c r="H58" s="145"/>
      <c r="I58" s="146"/>
      <c r="J58" s="10"/>
      <c r="K58" s="10"/>
      <c r="L58" s="10"/>
    </row>
    <row r="59" spans="1:12" ht="12.75">
      <c r="A59" s="96"/>
      <c r="B59" s="144" t="s">
        <v>57</v>
      </c>
      <c r="C59" s="145"/>
      <c r="D59" s="145"/>
      <c r="E59" s="145"/>
      <c r="F59" s="145"/>
      <c r="G59" s="145"/>
      <c r="H59" s="145"/>
      <c r="I59" s="146"/>
      <c r="J59" s="10"/>
      <c r="K59" s="10"/>
      <c r="L59" s="10"/>
    </row>
    <row r="60" spans="1:12" ht="12.75">
      <c r="A60" s="96"/>
      <c r="B60" s="98"/>
      <c r="C60" s="99"/>
      <c r="D60" s="99"/>
      <c r="E60" s="99"/>
      <c r="F60" s="99"/>
      <c r="G60" s="99"/>
      <c r="H60" s="99"/>
      <c r="I60" s="127"/>
      <c r="J60" s="10"/>
      <c r="K60" s="10"/>
      <c r="L60" s="10"/>
    </row>
    <row r="61" spans="1:12" ht="13.5" thickBot="1">
      <c r="A61" s="100" t="s">
        <v>2</v>
      </c>
      <c r="B61" s="16"/>
      <c r="C61" s="16"/>
      <c r="D61" s="16"/>
      <c r="E61" s="16"/>
      <c r="F61" s="16"/>
      <c r="G61" s="37"/>
      <c r="H61" s="38"/>
      <c r="I61" s="128"/>
      <c r="J61" s="10"/>
      <c r="K61" s="10"/>
      <c r="L61" s="10"/>
    </row>
    <row r="62" spans="1:12" ht="12.75">
      <c r="A62" s="79"/>
      <c r="B62" s="16"/>
      <c r="C62" s="16"/>
      <c r="D62" s="16"/>
      <c r="E62" s="129" t="s">
        <v>3</v>
      </c>
      <c r="F62" s="119"/>
      <c r="G62" s="151" t="s">
        <v>58</v>
      </c>
      <c r="H62" s="152"/>
      <c r="I62" s="153"/>
      <c r="J62" s="10"/>
      <c r="K62" s="10"/>
      <c r="L62" s="10"/>
    </row>
    <row r="63" spans="1:12" ht="12.75">
      <c r="A63" s="101"/>
      <c r="B63" s="102"/>
      <c r="C63" s="103"/>
      <c r="D63" s="103"/>
      <c r="E63" s="103"/>
      <c r="F63" s="103"/>
      <c r="G63" s="131"/>
      <c r="H63" s="132"/>
      <c r="I63" s="104"/>
      <c r="J63" s="10"/>
      <c r="K63" s="10"/>
      <c r="L63" s="10"/>
    </row>
  </sheetData>
  <sheetProtection/>
  <protectedRanges>
    <protectedRange sqref="E2 H2 C6:D6 C8:D8 C10:D10 C12:I12 C14:D14 F14:I14 C16:I16 C18:I18 C20:I20 C24 C22:F22 C26 I26 I24 A30:I30 A32:I32 A34:D34" name="Range1"/>
    <protectedRange sqref="D24:G24" name="Range1_1"/>
  </protectedRanges>
  <mergeCells count="73">
    <mergeCell ref="A10:B11"/>
    <mergeCell ref="C10:D10"/>
    <mergeCell ref="A2:D2"/>
    <mergeCell ref="A4:I4"/>
    <mergeCell ref="A6:B6"/>
    <mergeCell ref="C6:D6"/>
    <mergeCell ref="C8:D8"/>
    <mergeCell ref="A8:B9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D22:F22"/>
    <mergeCell ref="G22:H22"/>
    <mergeCell ref="A22:B23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E128" sqref="E128"/>
    </sheetView>
  </sheetViews>
  <sheetFormatPr defaultColWidth="9.140625" defaultRowHeight="12.75"/>
  <cols>
    <col min="1" max="9" width="9.140625" style="50" customWidth="1"/>
    <col min="10" max="10" width="11.140625" style="50" customWidth="1"/>
    <col min="11" max="11" width="11.140625" style="50" bestFit="1" customWidth="1"/>
    <col min="12" max="16384" width="9.140625" style="50" customWidth="1"/>
  </cols>
  <sheetData>
    <row r="1" spans="1:11" ht="12.75" customHeight="1">
      <c r="A1" s="205" t="s">
        <v>59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2.75" customHeight="1">
      <c r="A2" s="206" t="s">
        <v>121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 customHeight="1">
      <c r="A3" s="207" t="s">
        <v>60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1" ht="22.5" customHeight="1">
      <c r="A4" s="210" t="s">
        <v>61</v>
      </c>
      <c r="B4" s="211"/>
      <c r="C4" s="211"/>
      <c r="D4" s="211"/>
      <c r="E4" s="211"/>
      <c r="F4" s="211"/>
      <c r="G4" s="211"/>
      <c r="H4" s="212"/>
      <c r="I4" s="56" t="s">
        <v>62</v>
      </c>
      <c r="J4" s="57" t="s">
        <v>63</v>
      </c>
      <c r="K4" s="58" t="s">
        <v>64</v>
      </c>
    </row>
    <row r="5" spans="1:11" ht="12.75">
      <c r="A5" s="195">
        <v>1</v>
      </c>
      <c r="B5" s="195"/>
      <c r="C5" s="195"/>
      <c r="D5" s="195"/>
      <c r="E5" s="195"/>
      <c r="F5" s="195"/>
      <c r="G5" s="195"/>
      <c r="H5" s="195"/>
      <c r="I5" s="55">
        <v>2</v>
      </c>
      <c r="J5" s="54">
        <v>3</v>
      </c>
      <c r="K5" s="54">
        <v>4</v>
      </c>
    </row>
    <row r="6" spans="1:11" ht="12.75">
      <c r="A6" s="196" t="s">
        <v>65</v>
      </c>
      <c r="B6" s="197"/>
      <c r="C6" s="197"/>
      <c r="D6" s="197"/>
      <c r="E6" s="197"/>
      <c r="F6" s="197"/>
      <c r="G6" s="197"/>
      <c r="H6" s="197"/>
      <c r="I6" s="197"/>
      <c r="J6" s="197"/>
      <c r="K6" s="198"/>
    </row>
    <row r="7" spans="1:11" ht="12.75" customHeight="1">
      <c r="A7" s="199" t="s">
        <v>66</v>
      </c>
      <c r="B7" s="200"/>
      <c r="C7" s="200"/>
      <c r="D7" s="200"/>
      <c r="E7" s="200"/>
      <c r="F7" s="200"/>
      <c r="G7" s="200"/>
      <c r="H7" s="201"/>
      <c r="I7" s="3">
        <v>1</v>
      </c>
      <c r="J7" s="6"/>
      <c r="K7" s="6"/>
    </row>
    <row r="8" spans="1:11" ht="12.75" customHeight="1">
      <c r="A8" s="202" t="s">
        <v>67</v>
      </c>
      <c r="B8" s="203"/>
      <c r="C8" s="203"/>
      <c r="D8" s="203"/>
      <c r="E8" s="203"/>
      <c r="F8" s="203"/>
      <c r="G8" s="203"/>
      <c r="H8" s="204"/>
      <c r="I8" s="1">
        <v>2</v>
      </c>
      <c r="J8" s="51">
        <f>J9+J16+J26+J35+J39</f>
        <v>251520971</v>
      </c>
      <c r="K8" s="51">
        <f>K9+K16+K26+K35+K39</f>
        <v>249535377</v>
      </c>
    </row>
    <row r="9" spans="1:11" ht="12.75" customHeight="1">
      <c r="A9" s="213" t="s">
        <v>68</v>
      </c>
      <c r="B9" s="214"/>
      <c r="C9" s="214"/>
      <c r="D9" s="214"/>
      <c r="E9" s="214"/>
      <c r="F9" s="214"/>
      <c r="G9" s="214"/>
      <c r="H9" s="215"/>
      <c r="I9" s="1">
        <v>3</v>
      </c>
      <c r="J9" s="51">
        <f>SUM(J10:J15)</f>
        <v>16464979</v>
      </c>
      <c r="K9" s="51">
        <f>SUM(K10:K15)</f>
        <v>15734387</v>
      </c>
    </row>
    <row r="10" spans="1:11" ht="12.75" customHeight="1">
      <c r="A10" s="213" t="s">
        <v>69</v>
      </c>
      <c r="B10" s="214"/>
      <c r="C10" s="214"/>
      <c r="D10" s="214"/>
      <c r="E10" s="214"/>
      <c r="F10" s="214"/>
      <c r="G10" s="214"/>
      <c r="H10" s="215"/>
      <c r="I10" s="1">
        <v>4</v>
      </c>
      <c r="J10" s="7"/>
      <c r="K10" s="7"/>
    </row>
    <row r="11" spans="1:11" ht="12.75" customHeight="1">
      <c r="A11" s="213" t="s">
        <v>70</v>
      </c>
      <c r="B11" s="214"/>
      <c r="C11" s="214"/>
      <c r="D11" s="214"/>
      <c r="E11" s="214"/>
      <c r="F11" s="214"/>
      <c r="G11" s="214"/>
      <c r="H11" s="215"/>
      <c r="I11" s="1">
        <v>5</v>
      </c>
      <c r="J11" s="7">
        <v>4086583</v>
      </c>
      <c r="K11" s="7">
        <v>3135996</v>
      </c>
    </row>
    <row r="12" spans="1:11" ht="12.75" customHeight="1">
      <c r="A12" s="213" t="s">
        <v>0</v>
      </c>
      <c r="B12" s="214"/>
      <c r="C12" s="214"/>
      <c r="D12" s="214"/>
      <c r="E12" s="214"/>
      <c r="F12" s="214"/>
      <c r="G12" s="214"/>
      <c r="H12" s="215"/>
      <c r="I12" s="1">
        <v>6</v>
      </c>
      <c r="J12" s="7">
        <v>11929586</v>
      </c>
      <c r="K12" s="7">
        <v>11929586</v>
      </c>
    </row>
    <row r="13" spans="1:11" ht="12.75" customHeight="1">
      <c r="A13" s="213" t="s">
        <v>71</v>
      </c>
      <c r="B13" s="214"/>
      <c r="C13" s="214"/>
      <c r="D13" s="214"/>
      <c r="E13" s="214"/>
      <c r="F13" s="214"/>
      <c r="G13" s="214"/>
      <c r="H13" s="215"/>
      <c r="I13" s="1">
        <v>7</v>
      </c>
      <c r="J13" s="7"/>
      <c r="K13" s="7"/>
    </row>
    <row r="14" spans="1:11" ht="12.75" customHeight="1">
      <c r="A14" s="213" t="s">
        <v>72</v>
      </c>
      <c r="B14" s="214"/>
      <c r="C14" s="214"/>
      <c r="D14" s="214"/>
      <c r="E14" s="214"/>
      <c r="F14" s="214"/>
      <c r="G14" s="214"/>
      <c r="H14" s="215"/>
      <c r="I14" s="1">
        <v>8</v>
      </c>
      <c r="J14" s="7">
        <v>448810</v>
      </c>
      <c r="K14" s="7">
        <v>668805</v>
      </c>
    </row>
    <row r="15" spans="1:11" ht="12.75" customHeight="1">
      <c r="A15" s="213" t="s">
        <v>73</v>
      </c>
      <c r="B15" s="214"/>
      <c r="C15" s="214"/>
      <c r="D15" s="214"/>
      <c r="E15" s="214"/>
      <c r="F15" s="214"/>
      <c r="G15" s="214"/>
      <c r="H15" s="215"/>
      <c r="I15" s="1">
        <v>9</v>
      </c>
      <c r="J15" s="7"/>
      <c r="K15" s="7"/>
    </row>
    <row r="16" spans="1:11" ht="12.75" customHeight="1">
      <c r="A16" s="213" t="s">
        <v>74</v>
      </c>
      <c r="B16" s="214"/>
      <c r="C16" s="214"/>
      <c r="D16" s="214"/>
      <c r="E16" s="214"/>
      <c r="F16" s="214"/>
      <c r="G16" s="214"/>
      <c r="H16" s="215"/>
      <c r="I16" s="1">
        <v>10</v>
      </c>
      <c r="J16" s="51">
        <f>SUM(J17:J25)</f>
        <v>166797758</v>
      </c>
      <c r="K16" s="51">
        <f>SUM(K17:K25)</f>
        <v>168598684</v>
      </c>
    </row>
    <row r="17" spans="1:11" ht="12.75" customHeight="1">
      <c r="A17" s="213" t="s">
        <v>75</v>
      </c>
      <c r="B17" s="214"/>
      <c r="C17" s="214"/>
      <c r="D17" s="214"/>
      <c r="E17" s="214"/>
      <c r="F17" s="214"/>
      <c r="G17" s="214"/>
      <c r="H17" s="215"/>
      <c r="I17" s="1">
        <v>11</v>
      </c>
      <c r="J17" s="7">
        <v>18232855</v>
      </c>
      <c r="K17" s="7">
        <v>18232855</v>
      </c>
    </row>
    <row r="18" spans="1:11" ht="12.75" customHeight="1">
      <c r="A18" s="213" t="s">
        <v>76</v>
      </c>
      <c r="B18" s="214"/>
      <c r="C18" s="214"/>
      <c r="D18" s="214"/>
      <c r="E18" s="214"/>
      <c r="F18" s="214"/>
      <c r="G18" s="214"/>
      <c r="H18" s="215"/>
      <c r="I18" s="1">
        <v>12</v>
      </c>
      <c r="J18" s="7">
        <v>121776192</v>
      </c>
      <c r="K18" s="7">
        <v>118788851</v>
      </c>
    </row>
    <row r="19" spans="1:11" ht="12.75" customHeight="1">
      <c r="A19" s="213" t="s">
        <v>77</v>
      </c>
      <c r="B19" s="214"/>
      <c r="C19" s="214"/>
      <c r="D19" s="214"/>
      <c r="E19" s="214"/>
      <c r="F19" s="214"/>
      <c r="G19" s="214"/>
      <c r="H19" s="215"/>
      <c r="I19" s="1">
        <v>13</v>
      </c>
      <c r="J19" s="7">
        <v>11674075</v>
      </c>
      <c r="K19" s="7">
        <v>11847614</v>
      </c>
    </row>
    <row r="20" spans="1:11" ht="12.75" customHeight="1">
      <c r="A20" s="213" t="s">
        <v>78</v>
      </c>
      <c r="B20" s="214"/>
      <c r="C20" s="214"/>
      <c r="D20" s="214"/>
      <c r="E20" s="214"/>
      <c r="F20" s="214"/>
      <c r="G20" s="214"/>
      <c r="H20" s="215"/>
      <c r="I20" s="1">
        <v>14</v>
      </c>
      <c r="J20" s="7">
        <v>12107472</v>
      </c>
      <c r="K20" s="7">
        <v>9873677</v>
      </c>
    </row>
    <row r="21" spans="1:11" ht="12.75" customHeight="1">
      <c r="A21" s="213" t="s">
        <v>79</v>
      </c>
      <c r="B21" s="214"/>
      <c r="C21" s="214"/>
      <c r="D21" s="214"/>
      <c r="E21" s="214"/>
      <c r="F21" s="214"/>
      <c r="G21" s="214"/>
      <c r="H21" s="215"/>
      <c r="I21" s="1">
        <v>15</v>
      </c>
      <c r="J21" s="7"/>
      <c r="K21" s="7"/>
    </row>
    <row r="22" spans="1:11" ht="12.75" customHeight="1">
      <c r="A22" s="213" t="s">
        <v>80</v>
      </c>
      <c r="B22" s="214"/>
      <c r="C22" s="214"/>
      <c r="D22" s="214"/>
      <c r="E22" s="214"/>
      <c r="F22" s="214"/>
      <c r="G22" s="214"/>
      <c r="H22" s="215"/>
      <c r="I22" s="1">
        <v>16</v>
      </c>
      <c r="J22" s="7"/>
      <c r="K22" s="7">
        <v>3497127</v>
      </c>
    </row>
    <row r="23" spans="1:11" ht="12.75" customHeight="1">
      <c r="A23" s="213" t="s">
        <v>81</v>
      </c>
      <c r="B23" s="214"/>
      <c r="C23" s="214"/>
      <c r="D23" s="214"/>
      <c r="E23" s="214"/>
      <c r="F23" s="214"/>
      <c r="G23" s="214"/>
      <c r="H23" s="215"/>
      <c r="I23" s="1">
        <v>17</v>
      </c>
      <c r="J23" s="7">
        <v>2196914</v>
      </c>
      <c r="K23" s="7">
        <v>5557090</v>
      </c>
    </row>
    <row r="24" spans="1:11" ht="12.75" customHeight="1">
      <c r="A24" s="213" t="s">
        <v>82</v>
      </c>
      <c r="B24" s="214"/>
      <c r="C24" s="214"/>
      <c r="D24" s="214"/>
      <c r="E24" s="214"/>
      <c r="F24" s="214"/>
      <c r="G24" s="214"/>
      <c r="H24" s="215"/>
      <c r="I24" s="1">
        <v>18</v>
      </c>
      <c r="J24" s="7">
        <v>810250</v>
      </c>
      <c r="K24" s="7">
        <v>801470</v>
      </c>
    </row>
    <row r="25" spans="1:11" ht="12.75" customHeight="1">
      <c r="A25" s="213" t="s">
        <v>83</v>
      </c>
      <c r="B25" s="214"/>
      <c r="C25" s="214"/>
      <c r="D25" s="214"/>
      <c r="E25" s="214"/>
      <c r="F25" s="214"/>
      <c r="G25" s="214"/>
      <c r="H25" s="215"/>
      <c r="I25" s="1">
        <v>19</v>
      </c>
      <c r="J25" s="7"/>
      <c r="K25" s="7"/>
    </row>
    <row r="26" spans="1:11" ht="12.75" customHeight="1">
      <c r="A26" s="213" t="s">
        <v>84</v>
      </c>
      <c r="B26" s="214"/>
      <c r="C26" s="214"/>
      <c r="D26" s="214"/>
      <c r="E26" s="214"/>
      <c r="F26" s="214"/>
      <c r="G26" s="214"/>
      <c r="H26" s="215"/>
      <c r="I26" s="1">
        <v>20</v>
      </c>
      <c r="J26" s="51">
        <f>SUM(J27:J34)</f>
        <v>67529127</v>
      </c>
      <c r="K26" s="51">
        <f>SUM(K27:K34)</f>
        <v>64756529</v>
      </c>
    </row>
    <row r="27" spans="1:11" ht="12.75" customHeight="1">
      <c r="A27" s="213" t="s">
        <v>85</v>
      </c>
      <c r="B27" s="214"/>
      <c r="C27" s="214"/>
      <c r="D27" s="214"/>
      <c r="E27" s="214"/>
      <c r="F27" s="214"/>
      <c r="G27" s="214"/>
      <c r="H27" s="215"/>
      <c r="I27" s="1">
        <v>21</v>
      </c>
      <c r="J27" s="7">
        <v>59249330</v>
      </c>
      <c r="K27" s="7">
        <v>59999330</v>
      </c>
    </row>
    <row r="28" spans="1:11" ht="12.75" customHeight="1">
      <c r="A28" s="213" t="s">
        <v>86</v>
      </c>
      <c r="B28" s="214"/>
      <c r="C28" s="214"/>
      <c r="D28" s="214"/>
      <c r="E28" s="214"/>
      <c r="F28" s="214"/>
      <c r="G28" s="214"/>
      <c r="H28" s="215"/>
      <c r="I28" s="1">
        <v>22</v>
      </c>
      <c r="J28" s="7"/>
      <c r="K28" s="7"/>
    </row>
    <row r="29" spans="1:11" ht="12.75" customHeight="1">
      <c r="A29" s="213" t="s">
        <v>87</v>
      </c>
      <c r="B29" s="214"/>
      <c r="C29" s="214"/>
      <c r="D29" s="214"/>
      <c r="E29" s="214"/>
      <c r="F29" s="214"/>
      <c r="G29" s="214"/>
      <c r="H29" s="215"/>
      <c r="I29" s="1">
        <v>23</v>
      </c>
      <c r="J29" s="7"/>
      <c r="K29" s="7"/>
    </row>
    <row r="30" spans="1:11" ht="12.75" customHeight="1">
      <c r="A30" s="213" t="s">
        <v>88</v>
      </c>
      <c r="B30" s="214"/>
      <c r="C30" s="214"/>
      <c r="D30" s="214"/>
      <c r="E30" s="214"/>
      <c r="F30" s="214"/>
      <c r="G30" s="214"/>
      <c r="H30" s="215"/>
      <c r="I30" s="1">
        <v>24</v>
      </c>
      <c r="J30" s="7"/>
      <c r="K30" s="7"/>
    </row>
    <row r="31" spans="1:11" ht="12.75" customHeight="1">
      <c r="A31" s="213" t="s">
        <v>89</v>
      </c>
      <c r="B31" s="214"/>
      <c r="C31" s="214"/>
      <c r="D31" s="214"/>
      <c r="E31" s="214"/>
      <c r="F31" s="214"/>
      <c r="G31" s="214"/>
      <c r="H31" s="215"/>
      <c r="I31" s="1">
        <v>25</v>
      </c>
      <c r="J31" s="7"/>
      <c r="K31" s="7"/>
    </row>
    <row r="32" spans="1:11" ht="12.75" customHeight="1">
      <c r="A32" s="213" t="s">
        <v>90</v>
      </c>
      <c r="B32" s="214"/>
      <c r="C32" s="214"/>
      <c r="D32" s="214"/>
      <c r="E32" s="214"/>
      <c r="F32" s="214"/>
      <c r="G32" s="214"/>
      <c r="H32" s="215"/>
      <c r="I32" s="1">
        <v>26</v>
      </c>
      <c r="J32" s="7">
        <v>8279797</v>
      </c>
      <c r="K32" s="7">
        <v>4757199</v>
      </c>
    </row>
    <row r="33" spans="1:11" ht="12.75" customHeight="1">
      <c r="A33" s="213" t="s">
        <v>91</v>
      </c>
      <c r="B33" s="214"/>
      <c r="C33" s="214"/>
      <c r="D33" s="214"/>
      <c r="E33" s="214"/>
      <c r="F33" s="214"/>
      <c r="G33" s="214"/>
      <c r="H33" s="215"/>
      <c r="I33" s="1">
        <v>27</v>
      </c>
      <c r="J33" s="7"/>
      <c r="K33" s="7"/>
    </row>
    <row r="34" spans="1:11" ht="12.75" customHeight="1">
      <c r="A34" s="213" t="s">
        <v>92</v>
      </c>
      <c r="B34" s="214"/>
      <c r="C34" s="214"/>
      <c r="D34" s="214"/>
      <c r="E34" s="214"/>
      <c r="F34" s="214"/>
      <c r="G34" s="214"/>
      <c r="H34" s="215"/>
      <c r="I34" s="1">
        <v>28</v>
      </c>
      <c r="J34" s="7"/>
      <c r="K34" s="7"/>
    </row>
    <row r="35" spans="1:11" ht="12.75" customHeight="1">
      <c r="A35" s="213" t="s">
        <v>93</v>
      </c>
      <c r="B35" s="214"/>
      <c r="C35" s="214"/>
      <c r="D35" s="214"/>
      <c r="E35" s="214"/>
      <c r="F35" s="214"/>
      <c r="G35" s="214"/>
      <c r="H35" s="215"/>
      <c r="I35" s="1">
        <v>29</v>
      </c>
      <c r="J35" s="51">
        <f>SUM(J36:J38)</f>
        <v>0</v>
      </c>
      <c r="K35" s="51">
        <f>SUM(K36:K38)</f>
        <v>0</v>
      </c>
    </row>
    <row r="36" spans="1:11" ht="12.75" customHeight="1">
      <c r="A36" s="213" t="s">
        <v>94</v>
      </c>
      <c r="B36" s="214"/>
      <c r="C36" s="214"/>
      <c r="D36" s="214"/>
      <c r="E36" s="214"/>
      <c r="F36" s="214"/>
      <c r="G36" s="214"/>
      <c r="H36" s="215"/>
      <c r="I36" s="1">
        <v>30</v>
      </c>
      <c r="J36" s="7"/>
      <c r="K36" s="7"/>
    </row>
    <row r="37" spans="1:11" ht="12.75" customHeight="1">
      <c r="A37" s="213" t="s">
        <v>95</v>
      </c>
      <c r="B37" s="214"/>
      <c r="C37" s="214"/>
      <c r="D37" s="214"/>
      <c r="E37" s="214"/>
      <c r="F37" s="214"/>
      <c r="G37" s="214"/>
      <c r="H37" s="215"/>
      <c r="I37" s="1">
        <v>31</v>
      </c>
      <c r="J37" s="7"/>
      <c r="K37" s="7"/>
    </row>
    <row r="38" spans="1:11" ht="12.75" customHeight="1">
      <c r="A38" s="213" t="s">
        <v>96</v>
      </c>
      <c r="B38" s="214"/>
      <c r="C38" s="214"/>
      <c r="D38" s="214"/>
      <c r="E38" s="214"/>
      <c r="F38" s="214"/>
      <c r="G38" s="214"/>
      <c r="H38" s="215"/>
      <c r="I38" s="1">
        <v>32</v>
      </c>
      <c r="J38" s="7"/>
      <c r="K38" s="7"/>
    </row>
    <row r="39" spans="1:11" ht="12.75" customHeight="1">
      <c r="A39" s="213" t="s">
        <v>97</v>
      </c>
      <c r="B39" s="214"/>
      <c r="C39" s="214"/>
      <c r="D39" s="214"/>
      <c r="E39" s="214"/>
      <c r="F39" s="214"/>
      <c r="G39" s="214"/>
      <c r="H39" s="215"/>
      <c r="I39" s="1">
        <v>33</v>
      </c>
      <c r="J39" s="7">
        <v>729107</v>
      </c>
      <c r="K39" s="7">
        <v>445777</v>
      </c>
    </row>
    <row r="40" spans="1:11" ht="12.75" customHeight="1">
      <c r="A40" s="202" t="s">
        <v>98</v>
      </c>
      <c r="B40" s="203"/>
      <c r="C40" s="203"/>
      <c r="D40" s="203"/>
      <c r="E40" s="203"/>
      <c r="F40" s="203"/>
      <c r="G40" s="203"/>
      <c r="H40" s="204"/>
      <c r="I40" s="1">
        <v>34</v>
      </c>
      <c r="J40" s="51">
        <f>J41+J49+J56+J64</f>
        <v>1590894940</v>
      </c>
      <c r="K40" s="51">
        <f>K41+K49+K56+K64</f>
        <v>1804121702</v>
      </c>
    </row>
    <row r="41" spans="1:11" ht="12.75" customHeight="1">
      <c r="A41" s="213" t="s">
        <v>99</v>
      </c>
      <c r="B41" s="214"/>
      <c r="C41" s="214"/>
      <c r="D41" s="214"/>
      <c r="E41" s="214"/>
      <c r="F41" s="214"/>
      <c r="G41" s="214"/>
      <c r="H41" s="215"/>
      <c r="I41" s="1">
        <v>35</v>
      </c>
      <c r="J41" s="51">
        <f>SUM(J42:J48)</f>
        <v>233706798</v>
      </c>
      <c r="K41" s="51">
        <f>SUM(K42:K48)</f>
        <v>245760973</v>
      </c>
    </row>
    <row r="42" spans="1:11" ht="12.75" customHeight="1">
      <c r="A42" s="213" t="s">
        <v>100</v>
      </c>
      <c r="B42" s="214"/>
      <c r="C42" s="214"/>
      <c r="D42" s="214"/>
      <c r="E42" s="214"/>
      <c r="F42" s="214"/>
      <c r="G42" s="214"/>
      <c r="H42" s="215"/>
      <c r="I42" s="1">
        <v>36</v>
      </c>
      <c r="J42" s="7">
        <v>143024</v>
      </c>
      <c r="K42" s="7">
        <v>93445</v>
      </c>
    </row>
    <row r="43" spans="1:11" ht="12.75" customHeight="1">
      <c r="A43" s="213" t="s">
        <v>101</v>
      </c>
      <c r="B43" s="214"/>
      <c r="C43" s="214"/>
      <c r="D43" s="214"/>
      <c r="E43" s="214"/>
      <c r="F43" s="214"/>
      <c r="G43" s="214"/>
      <c r="H43" s="215"/>
      <c r="I43" s="1">
        <v>37</v>
      </c>
      <c r="J43" s="7"/>
      <c r="K43" s="7"/>
    </row>
    <row r="44" spans="1:11" ht="12.75" customHeight="1">
      <c r="A44" s="213" t="s">
        <v>102</v>
      </c>
      <c r="B44" s="214"/>
      <c r="C44" s="214"/>
      <c r="D44" s="214"/>
      <c r="E44" s="214"/>
      <c r="F44" s="214"/>
      <c r="G44" s="214"/>
      <c r="H44" s="215"/>
      <c r="I44" s="1">
        <v>38</v>
      </c>
      <c r="J44" s="7"/>
      <c r="K44" s="7"/>
    </row>
    <row r="45" spans="1:11" ht="12.75" customHeight="1">
      <c r="A45" s="213" t="s">
        <v>103</v>
      </c>
      <c r="B45" s="214"/>
      <c r="C45" s="214"/>
      <c r="D45" s="214"/>
      <c r="E45" s="214"/>
      <c r="F45" s="214"/>
      <c r="G45" s="214"/>
      <c r="H45" s="215"/>
      <c r="I45" s="1">
        <v>39</v>
      </c>
      <c r="J45" s="7">
        <v>229309681</v>
      </c>
      <c r="K45" s="7">
        <v>243241341</v>
      </c>
    </row>
    <row r="46" spans="1:11" ht="12.75" customHeight="1">
      <c r="A46" s="213" t="s">
        <v>104</v>
      </c>
      <c r="B46" s="214"/>
      <c r="C46" s="214"/>
      <c r="D46" s="214"/>
      <c r="E46" s="214"/>
      <c r="F46" s="214"/>
      <c r="G46" s="214"/>
      <c r="H46" s="215"/>
      <c r="I46" s="1">
        <v>40</v>
      </c>
      <c r="J46" s="7">
        <v>4254093</v>
      </c>
      <c r="K46" s="7">
        <v>2426187</v>
      </c>
    </row>
    <row r="47" spans="1:11" ht="12.75" customHeight="1">
      <c r="A47" s="213" t="s">
        <v>105</v>
      </c>
      <c r="B47" s="214"/>
      <c r="C47" s="214"/>
      <c r="D47" s="214"/>
      <c r="E47" s="214"/>
      <c r="F47" s="214"/>
      <c r="G47" s="214"/>
      <c r="H47" s="215"/>
      <c r="I47" s="1">
        <v>41</v>
      </c>
      <c r="J47" s="7"/>
      <c r="K47" s="7"/>
    </row>
    <row r="48" spans="1:11" ht="12.75" customHeight="1">
      <c r="A48" s="213" t="s">
        <v>106</v>
      </c>
      <c r="B48" s="214"/>
      <c r="C48" s="214"/>
      <c r="D48" s="214"/>
      <c r="E48" s="214"/>
      <c r="F48" s="214"/>
      <c r="G48" s="214"/>
      <c r="H48" s="215"/>
      <c r="I48" s="1">
        <v>42</v>
      </c>
      <c r="J48" s="7"/>
      <c r="K48" s="7"/>
    </row>
    <row r="49" spans="1:11" ht="12.75" customHeight="1">
      <c r="A49" s="213" t="s">
        <v>107</v>
      </c>
      <c r="B49" s="214"/>
      <c r="C49" s="214"/>
      <c r="D49" s="214"/>
      <c r="E49" s="214"/>
      <c r="F49" s="214"/>
      <c r="G49" s="214"/>
      <c r="H49" s="215"/>
      <c r="I49" s="1">
        <v>43</v>
      </c>
      <c r="J49" s="51">
        <f>SUM(J50:J55)</f>
        <v>1120266135</v>
      </c>
      <c r="K49" s="51">
        <f>SUM(K50:K55)</f>
        <v>1345661668</v>
      </c>
    </row>
    <row r="50" spans="1:11" ht="12.75" customHeight="1">
      <c r="A50" s="213" t="s">
        <v>108</v>
      </c>
      <c r="B50" s="214"/>
      <c r="C50" s="214"/>
      <c r="D50" s="214"/>
      <c r="E50" s="214"/>
      <c r="F50" s="214"/>
      <c r="G50" s="214"/>
      <c r="H50" s="215"/>
      <c r="I50" s="1">
        <v>44</v>
      </c>
      <c r="J50" s="7">
        <v>194232229</v>
      </c>
      <c r="K50" s="7">
        <v>209255009</v>
      </c>
    </row>
    <row r="51" spans="1:11" ht="12.75" customHeight="1">
      <c r="A51" s="213" t="s">
        <v>109</v>
      </c>
      <c r="B51" s="214"/>
      <c r="C51" s="214"/>
      <c r="D51" s="214"/>
      <c r="E51" s="214"/>
      <c r="F51" s="214"/>
      <c r="G51" s="214"/>
      <c r="H51" s="215"/>
      <c r="I51" s="1">
        <v>45</v>
      </c>
      <c r="J51" s="7">
        <v>920527020</v>
      </c>
      <c r="K51" s="7">
        <v>1132787151</v>
      </c>
    </row>
    <row r="52" spans="1:11" ht="12.75" customHeight="1">
      <c r="A52" s="213" t="s">
        <v>110</v>
      </c>
      <c r="B52" s="214"/>
      <c r="C52" s="214"/>
      <c r="D52" s="214"/>
      <c r="E52" s="214"/>
      <c r="F52" s="214"/>
      <c r="G52" s="214"/>
      <c r="H52" s="215"/>
      <c r="I52" s="1">
        <v>46</v>
      </c>
      <c r="J52" s="7"/>
      <c r="K52" s="7"/>
    </row>
    <row r="53" spans="1:11" ht="12.75" customHeight="1">
      <c r="A53" s="213" t="s">
        <v>111</v>
      </c>
      <c r="B53" s="214"/>
      <c r="C53" s="214"/>
      <c r="D53" s="214"/>
      <c r="E53" s="214"/>
      <c r="F53" s="214"/>
      <c r="G53" s="214"/>
      <c r="H53" s="215"/>
      <c r="I53" s="1">
        <v>47</v>
      </c>
      <c r="J53" s="7">
        <v>26245</v>
      </c>
      <c r="K53" s="7">
        <v>25101</v>
      </c>
    </row>
    <row r="54" spans="1:11" ht="12.75" customHeight="1">
      <c r="A54" s="213" t="s">
        <v>112</v>
      </c>
      <c r="B54" s="214"/>
      <c r="C54" s="214"/>
      <c r="D54" s="214"/>
      <c r="E54" s="214"/>
      <c r="F54" s="214"/>
      <c r="G54" s="214"/>
      <c r="H54" s="215"/>
      <c r="I54" s="1">
        <v>48</v>
      </c>
      <c r="J54" s="7">
        <v>3393594</v>
      </c>
      <c r="K54" s="7">
        <v>1698717</v>
      </c>
    </row>
    <row r="55" spans="1:11" ht="12.75" customHeight="1">
      <c r="A55" s="213" t="s">
        <v>113</v>
      </c>
      <c r="B55" s="214"/>
      <c r="C55" s="214"/>
      <c r="D55" s="214"/>
      <c r="E55" s="214"/>
      <c r="F55" s="214"/>
      <c r="G55" s="214"/>
      <c r="H55" s="215"/>
      <c r="I55" s="1">
        <v>49</v>
      </c>
      <c r="J55" s="7">
        <v>2087047</v>
      </c>
      <c r="K55" s="7">
        <v>1895690</v>
      </c>
    </row>
    <row r="56" spans="1:11" ht="12.75" customHeight="1">
      <c r="A56" s="213" t="s">
        <v>114</v>
      </c>
      <c r="B56" s="214"/>
      <c r="C56" s="214"/>
      <c r="D56" s="214"/>
      <c r="E56" s="214"/>
      <c r="F56" s="214"/>
      <c r="G56" s="214"/>
      <c r="H56" s="215"/>
      <c r="I56" s="1">
        <v>50</v>
      </c>
      <c r="J56" s="51">
        <f>SUM(J57:J63)</f>
        <v>187834250</v>
      </c>
      <c r="K56" s="51">
        <f>SUM(K57:K63)</f>
        <v>132605132</v>
      </c>
    </row>
    <row r="57" spans="1:11" ht="12.75" customHeight="1">
      <c r="A57" s="213" t="s">
        <v>85</v>
      </c>
      <c r="B57" s="214"/>
      <c r="C57" s="214"/>
      <c r="D57" s="214"/>
      <c r="E57" s="214"/>
      <c r="F57" s="214"/>
      <c r="G57" s="214"/>
      <c r="H57" s="215"/>
      <c r="I57" s="1">
        <v>51</v>
      </c>
      <c r="J57" s="7"/>
      <c r="K57" s="7"/>
    </row>
    <row r="58" spans="1:11" ht="12.75" customHeight="1">
      <c r="A58" s="213" t="s">
        <v>86</v>
      </c>
      <c r="B58" s="214"/>
      <c r="C58" s="214"/>
      <c r="D58" s="214"/>
      <c r="E58" s="214"/>
      <c r="F58" s="214"/>
      <c r="G58" s="214"/>
      <c r="H58" s="215"/>
      <c r="I58" s="1">
        <v>52</v>
      </c>
      <c r="J58" s="7">
        <v>160000</v>
      </c>
      <c r="K58" s="7"/>
    </row>
    <row r="59" spans="1:11" ht="12.75" customHeight="1">
      <c r="A59" s="213" t="s">
        <v>87</v>
      </c>
      <c r="B59" s="214"/>
      <c r="C59" s="214"/>
      <c r="D59" s="214"/>
      <c r="E59" s="214"/>
      <c r="F59" s="214"/>
      <c r="G59" s="214"/>
      <c r="H59" s="215"/>
      <c r="I59" s="1">
        <v>53</v>
      </c>
      <c r="J59" s="7"/>
      <c r="K59" s="7"/>
    </row>
    <row r="60" spans="1:11" ht="12.75" customHeight="1">
      <c r="A60" s="213" t="s">
        <v>115</v>
      </c>
      <c r="B60" s="214"/>
      <c r="C60" s="214"/>
      <c r="D60" s="214"/>
      <c r="E60" s="214"/>
      <c r="F60" s="214"/>
      <c r="G60" s="214"/>
      <c r="H60" s="215"/>
      <c r="I60" s="1">
        <v>54</v>
      </c>
      <c r="J60" s="7"/>
      <c r="K60" s="7"/>
    </row>
    <row r="61" spans="1:11" ht="12.75" customHeight="1">
      <c r="A61" s="213" t="s">
        <v>89</v>
      </c>
      <c r="B61" s="214"/>
      <c r="C61" s="214"/>
      <c r="D61" s="214"/>
      <c r="E61" s="214"/>
      <c r="F61" s="214"/>
      <c r="G61" s="214"/>
      <c r="H61" s="215"/>
      <c r="I61" s="1">
        <v>55</v>
      </c>
      <c r="J61" s="7"/>
      <c r="K61" s="7"/>
    </row>
    <row r="62" spans="1:11" ht="12.75" customHeight="1">
      <c r="A62" s="213" t="s">
        <v>90</v>
      </c>
      <c r="B62" s="214"/>
      <c r="C62" s="214"/>
      <c r="D62" s="214"/>
      <c r="E62" s="214"/>
      <c r="F62" s="214"/>
      <c r="G62" s="214"/>
      <c r="H62" s="215"/>
      <c r="I62" s="1">
        <v>56</v>
      </c>
      <c r="J62" s="7">
        <v>187674250</v>
      </c>
      <c r="K62" s="7">
        <v>132605132</v>
      </c>
    </row>
    <row r="63" spans="1:11" ht="12.75" customHeight="1">
      <c r="A63" s="213" t="s">
        <v>116</v>
      </c>
      <c r="B63" s="214"/>
      <c r="C63" s="214"/>
      <c r="D63" s="214"/>
      <c r="E63" s="214"/>
      <c r="F63" s="214"/>
      <c r="G63" s="214"/>
      <c r="H63" s="215"/>
      <c r="I63" s="1">
        <v>57</v>
      </c>
      <c r="J63" s="7"/>
      <c r="K63" s="7"/>
    </row>
    <row r="64" spans="1:11" ht="12.75" customHeight="1">
      <c r="A64" s="213" t="s">
        <v>117</v>
      </c>
      <c r="B64" s="214"/>
      <c r="C64" s="214"/>
      <c r="D64" s="214"/>
      <c r="E64" s="214"/>
      <c r="F64" s="214"/>
      <c r="G64" s="214"/>
      <c r="H64" s="215"/>
      <c r="I64" s="1">
        <v>58</v>
      </c>
      <c r="J64" s="7">
        <v>49087757</v>
      </c>
      <c r="K64" s="7">
        <v>80093929</v>
      </c>
    </row>
    <row r="65" spans="1:11" ht="12.75" customHeight="1">
      <c r="A65" s="202" t="s">
        <v>118</v>
      </c>
      <c r="B65" s="203"/>
      <c r="C65" s="203"/>
      <c r="D65" s="203"/>
      <c r="E65" s="203"/>
      <c r="F65" s="203"/>
      <c r="G65" s="203"/>
      <c r="H65" s="204"/>
      <c r="I65" s="1">
        <v>59</v>
      </c>
      <c r="J65" s="7">
        <v>2691376</v>
      </c>
      <c r="K65" s="7">
        <v>2014535</v>
      </c>
    </row>
    <row r="66" spans="1:11" ht="12.75" customHeight="1">
      <c r="A66" s="202" t="s">
        <v>119</v>
      </c>
      <c r="B66" s="203"/>
      <c r="C66" s="203"/>
      <c r="D66" s="203"/>
      <c r="E66" s="203"/>
      <c r="F66" s="203"/>
      <c r="G66" s="203"/>
      <c r="H66" s="204"/>
      <c r="I66" s="1">
        <v>60</v>
      </c>
      <c r="J66" s="51">
        <f>J7+J8+J40+J65</f>
        <v>1845107287</v>
      </c>
      <c r="K66" s="51">
        <f>K7+K8+K40+K65</f>
        <v>2055671614</v>
      </c>
    </row>
    <row r="67" spans="1:11" ht="12.75" customHeight="1">
      <c r="A67" s="216" t="s">
        <v>120</v>
      </c>
      <c r="B67" s="217"/>
      <c r="C67" s="217"/>
      <c r="D67" s="217"/>
      <c r="E67" s="217"/>
      <c r="F67" s="217"/>
      <c r="G67" s="217"/>
      <c r="H67" s="218"/>
      <c r="I67" s="4">
        <v>61</v>
      </c>
      <c r="J67" s="8">
        <v>131451416</v>
      </c>
      <c r="K67" s="8">
        <v>137321182</v>
      </c>
    </row>
    <row r="68" spans="1:11" ht="12.75">
      <c r="A68" s="219" t="s">
        <v>122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 customHeight="1">
      <c r="A69" s="199" t="s">
        <v>123</v>
      </c>
      <c r="B69" s="200"/>
      <c r="C69" s="200"/>
      <c r="D69" s="200"/>
      <c r="E69" s="200"/>
      <c r="F69" s="200"/>
      <c r="G69" s="200"/>
      <c r="H69" s="201"/>
      <c r="I69" s="3">
        <v>62</v>
      </c>
      <c r="J69" s="52">
        <f>J70+J71+J72+J78+J79+J82+J85</f>
        <v>419161170</v>
      </c>
      <c r="K69" s="52">
        <f>K70+K71+K72+K78+K79+K82+K85</f>
        <v>417264280</v>
      </c>
    </row>
    <row r="70" spans="1:11" ht="12.75" customHeight="1">
      <c r="A70" s="213" t="s">
        <v>124</v>
      </c>
      <c r="B70" s="214"/>
      <c r="C70" s="214"/>
      <c r="D70" s="214"/>
      <c r="E70" s="214"/>
      <c r="F70" s="214"/>
      <c r="G70" s="214"/>
      <c r="H70" s="215"/>
      <c r="I70" s="1">
        <v>63</v>
      </c>
      <c r="J70" s="7">
        <v>196261000</v>
      </c>
      <c r="K70" s="7">
        <v>204715320</v>
      </c>
    </row>
    <row r="71" spans="1:11" ht="12.75" customHeight="1">
      <c r="A71" s="213" t="s">
        <v>125</v>
      </c>
      <c r="B71" s="214"/>
      <c r="C71" s="214"/>
      <c r="D71" s="214"/>
      <c r="E71" s="214"/>
      <c r="F71" s="214"/>
      <c r="G71" s="214"/>
      <c r="H71" s="215"/>
      <c r="I71" s="1">
        <v>64</v>
      </c>
      <c r="J71" s="7">
        <v>-8652683</v>
      </c>
      <c r="K71" s="7">
        <v>-8312744</v>
      </c>
    </row>
    <row r="72" spans="1:11" ht="12.75" customHeight="1">
      <c r="A72" s="213" t="s">
        <v>126</v>
      </c>
      <c r="B72" s="214"/>
      <c r="C72" s="214"/>
      <c r="D72" s="214"/>
      <c r="E72" s="214"/>
      <c r="F72" s="214"/>
      <c r="G72" s="214"/>
      <c r="H72" s="215"/>
      <c r="I72" s="1">
        <v>65</v>
      </c>
      <c r="J72" s="51">
        <f>J73+J74-J75+J76+J77</f>
        <v>89677247</v>
      </c>
      <c r="K72" s="51">
        <f>K73+K74-K75+K76+K77</f>
        <v>85852773</v>
      </c>
    </row>
    <row r="73" spans="1:11" ht="12.75" customHeight="1">
      <c r="A73" s="222" t="s">
        <v>127</v>
      </c>
      <c r="B73" s="223"/>
      <c r="C73" s="223"/>
      <c r="D73" s="223"/>
      <c r="E73" s="223"/>
      <c r="F73" s="223"/>
      <c r="G73" s="223"/>
      <c r="H73" s="224"/>
      <c r="I73" s="1">
        <v>66</v>
      </c>
      <c r="J73" s="7">
        <v>15991539</v>
      </c>
      <c r="K73" s="7">
        <v>18465733</v>
      </c>
    </row>
    <row r="74" spans="1:11" ht="12.75" customHeight="1">
      <c r="A74" s="222" t="s">
        <v>128</v>
      </c>
      <c r="B74" s="223"/>
      <c r="C74" s="223"/>
      <c r="D74" s="223"/>
      <c r="E74" s="223"/>
      <c r="F74" s="223"/>
      <c r="G74" s="223"/>
      <c r="H74" s="224"/>
      <c r="I74" s="1">
        <v>67</v>
      </c>
      <c r="J74" s="7">
        <v>51286174</v>
      </c>
      <c r="K74" s="7">
        <v>48811980</v>
      </c>
    </row>
    <row r="75" spans="1:11" ht="12.75" customHeight="1">
      <c r="A75" s="222" t="s">
        <v>129</v>
      </c>
      <c r="B75" s="223"/>
      <c r="C75" s="223"/>
      <c r="D75" s="223"/>
      <c r="E75" s="223"/>
      <c r="F75" s="223"/>
      <c r="G75" s="223"/>
      <c r="H75" s="224"/>
      <c r="I75" s="1">
        <v>68</v>
      </c>
      <c r="J75" s="7">
        <v>9396956</v>
      </c>
      <c r="K75" s="7">
        <v>13221430</v>
      </c>
    </row>
    <row r="76" spans="1:11" ht="12.75" customHeight="1">
      <c r="A76" s="222" t="s">
        <v>130</v>
      </c>
      <c r="B76" s="223"/>
      <c r="C76" s="223"/>
      <c r="D76" s="223"/>
      <c r="E76" s="223"/>
      <c r="F76" s="223"/>
      <c r="G76" s="223"/>
      <c r="H76" s="224"/>
      <c r="I76" s="1">
        <v>69</v>
      </c>
      <c r="J76" s="7"/>
      <c r="K76" s="7"/>
    </row>
    <row r="77" spans="1:11" ht="12.75" customHeight="1">
      <c r="A77" s="222" t="s">
        <v>131</v>
      </c>
      <c r="B77" s="223"/>
      <c r="C77" s="223"/>
      <c r="D77" s="223"/>
      <c r="E77" s="223"/>
      <c r="F77" s="223"/>
      <c r="G77" s="223"/>
      <c r="H77" s="224"/>
      <c r="I77" s="1">
        <v>70</v>
      </c>
      <c r="J77" s="7">
        <v>31796490</v>
      </c>
      <c r="K77" s="7">
        <v>31796490</v>
      </c>
    </row>
    <row r="78" spans="1:11" ht="12.75" customHeight="1">
      <c r="A78" s="213" t="s">
        <v>132</v>
      </c>
      <c r="B78" s="214"/>
      <c r="C78" s="214"/>
      <c r="D78" s="214"/>
      <c r="E78" s="214"/>
      <c r="F78" s="214"/>
      <c r="G78" s="214"/>
      <c r="H78" s="215"/>
      <c r="I78" s="1">
        <v>71</v>
      </c>
      <c r="J78" s="7"/>
      <c r="K78" s="7"/>
    </row>
    <row r="79" spans="1:11" ht="12.75" customHeight="1">
      <c r="A79" s="213" t="s">
        <v>133</v>
      </c>
      <c r="B79" s="214"/>
      <c r="C79" s="214"/>
      <c r="D79" s="214"/>
      <c r="E79" s="214"/>
      <c r="F79" s="214"/>
      <c r="G79" s="214"/>
      <c r="H79" s="215"/>
      <c r="I79" s="1">
        <v>72</v>
      </c>
      <c r="J79" s="51">
        <f>J80-J81</f>
        <v>96642006</v>
      </c>
      <c r="K79" s="51">
        <f>K80-K81</f>
        <v>84304886</v>
      </c>
    </row>
    <row r="80" spans="1:11" ht="12.75" customHeight="1">
      <c r="A80" s="222" t="s">
        <v>134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>
        <v>96642006</v>
      </c>
      <c r="K80" s="7">
        <v>84304886</v>
      </c>
    </row>
    <row r="81" spans="1:11" ht="12.75" customHeight="1">
      <c r="A81" s="222" t="s">
        <v>135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/>
      <c r="K81" s="7"/>
    </row>
    <row r="82" spans="1:11" ht="12.75" customHeight="1">
      <c r="A82" s="213" t="s">
        <v>136</v>
      </c>
      <c r="B82" s="214"/>
      <c r="C82" s="214"/>
      <c r="D82" s="214"/>
      <c r="E82" s="214"/>
      <c r="F82" s="214"/>
      <c r="G82" s="214"/>
      <c r="H82" s="215"/>
      <c r="I82" s="1">
        <v>75</v>
      </c>
      <c r="J82" s="51">
        <f>J83-J84</f>
        <v>45233600</v>
      </c>
      <c r="K82" s="51">
        <f>K83-K84</f>
        <v>50704045</v>
      </c>
    </row>
    <row r="83" spans="1:11" ht="12.75" customHeight="1">
      <c r="A83" s="222" t="s">
        <v>137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>
        <v>45233600</v>
      </c>
      <c r="K83" s="7">
        <v>50704045</v>
      </c>
    </row>
    <row r="84" spans="1:11" ht="12.75" customHeight="1">
      <c r="A84" s="222" t="s">
        <v>138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/>
      <c r="K84" s="7"/>
    </row>
    <row r="85" spans="1:11" ht="12.75" customHeight="1">
      <c r="A85" s="213" t="s">
        <v>139</v>
      </c>
      <c r="B85" s="214"/>
      <c r="C85" s="214"/>
      <c r="D85" s="214"/>
      <c r="E85" s="214"/>
      <c r="F85" s="214"/>
      <c r="G85" s="214"/>
      <c r="H85" s="215"/>
      <c r="I85" s="1">
        <v>78</v>
      </c>
      <c r="J85" s="7"/>
      <c r="K85" s="7"/>
    </row>
    <row r="86" spans="1:11" ht="12.75" customHeight="1">
      <c r="A86" s="202" t="s">
        <v>140</v>
      </c>
      <c r="B86" s="203"/>
      <c r="C86" s="203"/>
      <c r="D86" s="203"/>
      <c r="E86" s="203"/>
      <c r="F86" s="203"/>
      <c r="G86" s="203"/>
      <c r="H86" s="204"/>
      <c r="I86" s="1">
        <v>79</v>
      </c>
      <c r="J86" s="51">
        <f>SUM(J87:J89)</f>
        <v>802829</v>
      </c>
      <c r="K86" s="51">
        <f>SUM(K87:K89)</f>
        <v>684497</v>
      </c>
    </row>
    <row r="87" spans="1:11" ht="12.75" customHeight="1">
      <c r="A87" s="213" t="s">
        <v>141</v>
      </c>
      <c r="B87" s="214"/>
      <c r="C87" s="214"/>
      <c r="D87" s="214"/>
      <c r="E87" s="214"/>
      <c r="F87" s="214"/>
      <c r="G87" s="214"/>
      <c r="H87" s="215"/>
      <c r="I87" s="1">
        <v>80</v>
      </c>
      <c r="J87" s="7">
        <v>802829</v>
      </c>
      <c r="K87" s="7">
        <v>684497</v>
      </c>
    </row>
    <row r="88" spans="1:11" ht="12.75" customHeight="1">
      <c r="A88" s="213" t="s">
        <v>142</v>
      </c>
      <c r="B88" s="214"/>
      <c r="C88" s="214"/>
      <c r="D88" s="214"/>
      <c r="E88" s="214"/>
      <c r="F88" s="214"/>
      <c r="G88" s="214"/>
      <c r="H88" s="215"/>
      <c r="I88" s="1">
        <v>81</v>
      </c>
      <c r="J88" s="7"/>
      <c r="K88" s="7"/>
    </row>
    <row r="89" spans="1:11" ht="12.75" customHeight="1">
      <c r="A89" s="213" t="s">
        <v>143</v>
      </c>
      <c r="B89" s="214"/>
      <c r="C89" s="214"/>
      <c r="D89" s="214"/>
      <c r="E89" s="214"/>
      <c r="F89" s="214"/>
      <c r="G89" s="214"/>
      <c r="H89" s="215"/>
      <c r="I89" s="1">
        <v>82</v>
      </c>
      <c r="J89" s="7"/>
      <c r="K89" s="7"/>
    </row>
    <row r="90" spans="1:11" ht="12.75" customHeight="1">
      <c r="A90" s="202" t="s">
        <v>144</v>
      </c>
      <c r="B90" s="203"/>
      <c r="C90" s="203"/>
      <c r="D90" s="203"/>
      <c r="E90" s="203"/>
      <c r="F90" s="203"/>
      <c r="G90" s="203"/>
      <c r="H90" s="204"/>
      <c r="I90" s="1">
        <v>83</v>
      </c>
      <c r="J90" s="51">
        <f>SUM(J91:J99)</f>
        <v>19452682</v>
      </c>
      <c r="K90" s="51">
        <f>SUM(K91:K99)</f>
        <v>12500488</v>
      </c>
    </row>
    <row r="91" spans="1:11" ht="12.75" customHeight="1">
      <c r="A91" s="213" t="s">
        <v>145</v>
      </c>
      <c r="B91" s="214"/>
      <c r="C91" s="214"/>
      <c r="D91" s="214"/>
      <c r="E91" s="214"/>
      <c r="F91" s="214"/>
      <c r="G91" s="214"/>
      <c r="H91" s="215"/>
      <c r="I91" s="1">
        <v>84</v>
      </c>
      <c r="J91" s="7"/>
      <c r="K91" s="7"/>
    </row>
    <row r="92" spans="1:11" ht="12.75" customHeight="1">
      <c r="A92" s="213" t="s">
        <v>146</v>
      </c>
      <c r="B92" s="214"/>
      <c r="C92" s="214"/>
      <c r="D92" s="214"/>
      <c r="E92" s="214"/>
      <c r="F92" s="214"/>
      <c r="G92" s="214"/>
      <c r="H92" s="215"/>
      <c r="I92" s="1">
        <v>85</v>
      </c>
      <c r="J92" s="7"/>
      <c r="K92" s="7"/>
    </row>
    <row r="93" spans="1:11" ht="12.75" customHeight="1">
      <c r="A93" s="213" t="s">
        <v>147</v>
      </c>
      <c r="B93" s="214"/>
      <c r="C93" s="214"/>
      <c r="D93" s="214"/>
      <c r="E93" s="214"/>
      <c r="F93" s="214"/>
      <c r="G93" s="214"/>
      <c r="H93" s="215"/>
      <c r="I93" s="1">
        <v>86</v>
      </c>
      <c r="J93" s="7">
        <v>19452682</v>
      </c>
      <c r="K93" s="7">
        <v>12500488</v>
      </c>
    </row>
    <row r="94" spans="1:11" ht="12.75" customHeight="1">
      <c r="A94" s="213" t="s">
        <v>148</v>
      </c>
      <c r="B94" s="214"/>
      <c r="C94" s="214"/>
      <c r="D94" s="214"/>
      <c r="E94" s="214"/>
      <c r="F94" s="214"/>
      <c r="G94" s="214"/>
      <c r="H94" s="215"/>
      <c r="I94" s="1">
        <v>87</v>
      </c>
      <c r="J94" s="7"/>
      <c r="K94" s="7"/>
    </row>
    <row r="95" spans="1:11" ht="12.75" customHeight="1">
      <c r="A95" s="213" t="s">
        <v>149</v>
      </c>
      <c r="B95" s="214"/>
      <c r="C95" s="214"/>
      <c r="D95" s="214"/>
      <c r="E95" s="214"/>
      <c r="F95" s="214"/>
      <c r="G95" s="214"/>
      <c r="H95" s="215"/>
      <c r="I95" s="1">
        <v>88</v>
      </c>
      <c r="J95" s="7"/>
      <c r="K95" s="7"/>
    </row>
    <row r="96" spans="1:11" ht="12.75" customHeight="1">
      <c r="A96" s="213" t="s">
        <v>150</v>
      </c>
      <c r="B96" s="214"/>
      <c r="C96" s="214"/>
      <c r="D96" s="214"/>
      <c r="E96" s="214"/>
      <c r="F96" s="214"/>
      <c r="G96" s="214"/>
      <c r="H96" s="215"/>
      <c r="I96" s="1">
        <v>89</v>
      </c>
      <c r="J96" s="7"/>
      <c r="K96" s="7"/>
    </row>
    <row r="97" spans="1:11" ht="12.75" customHeight="1">
      <c r="A97" s="213" t="s">
        <v>151</v>
      </c>
      <c r="B97" s="214"/>
      <c r="C97" s="214"/>
      <c r="D97" s="214"/>
      <c r="E97" s="214"/>
      <c r="F97" s="214"/>
      <c r="G97" s="214"/>
      <c r="H97" s="215"/>
      <c r="I97" s="1">
        <v>90</v>
      </c>
      <c r="J97" s="7"/>
      <c r="K97" s="7"/>
    </row>
    <row r="98" spans="1:11" ht="12.75" customHeight="1">
      <c r="A98" s="213" t="s">
        <v>152</v>
      </c>
      <c r="B98" s="214"/>
      <c r="C98" s="214"/>
      <c r="D98" s="214"/>
      <c r="E98" s="214"/>
      <c r="F98" s="214"/>
      <c r="G98" s="214"/>
      <c r="H98" s="215"/>
      <c r="I98" s="1">
        <v>91</v>
      </c>
      <c r="J98" s="7"/>
      <c r="K98" s="7"/>
    </row>
    <row r="99" spans="1:11" ht="12.75" customHeight="1">
      <c r="A99" s="213" t="s">
        <v>153</v>
      </c>
      <c r="B99" s="214"/>
      <c r="C99" s="214"/>
      <c r="D99" s="214"/>
      <c r="E99" s="214"/>
      <c r="F99" s="214"/>
      <c r="G99" s="214"/>
      <c r="H99" s="215"/>
      <c r="I99" s="1">
        <v>92</v>
      </c>
      <c r="J99" s="7"/>
      <c r="K99" s="7"/>
    </row>
    <row r="100" spans="1:11" ht="12.75" customHeight="1">
      <c r="A100" s="202" t="s">
        <v>154</v>
      </c>
      <c r="B100" s="203"/>
      <c r="C100" s="203"/>
      <c r="D100" s="203"/>
      <c r="E100" s="203"/>
      <c r="F100" s="203"/>
      <c r="G100" s="203"/>
      <c r="H100" s="204"/>
      <c r="I100" s="1">
        <v>93</v>
      </c>
      <c r="J100" s="51">
        <f>SUM(J101:J112)</f>
        <v>1405566921</v>
      </c>
      <c r="K100" s="51">
        <f>SUM(K101:K112)</f>
        <v>1623884843</v>
      </c>
    </row>
    <row r="101" spans="1:11" ht="12.75" customHeight="1">
      <c r="A101" s="213" t="s">
        <v>155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7">
        <v>114785187</v>
      </c>
      <c r="K101" s="7">
        <v>132968443</v>
      </c>
    </row>
    <row r="102" spans="1:11" ht="12.75" customHeight="1">
      <c r="A102" s="213" t="s">
        <v>146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7"/>
      <c r="K102" s="7"/>
    </row>
    <row r="103" spans="1:11" ht="12.75" customHeight="1">
      <c r="A103" s="213" t="s">
        <v>147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7">
        <v>319957233</v>
      </c>
      <c r="K103" s="7">
        <v>475220354</v>
      </c>
    </row>
    <row r="104" spans="1:11" ht="12.75" customHeight="1">
      <c r="A104" s="213" t="s">
        <v>148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7">
        <v>3137925</v>
      </c>
      <c r="K104" s="7">
        <v>1220850</v>
      </c>
    </row>
    <row r="105" spans="1:11" ht="12.75" customHeight="1">
      <c r="A105" s="213" t="s">
        <v>149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7">
        <v>948422908</v>
      </c>
      <c r="K105" s="7">
        <v>994359267</v>
      </c>
    </row>
    <row r="106" spans="1:11" ht="12.75" customHeight="1">
      <c r="A106" s="213" t="s">
        <v>156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7"/>
      <c r="K106" s="7"/>
    </row>
    <row r="107" spans="1:11" ht="12.75" customHeight="1">
      <c r="A107" s="213" t="s">
        <v>151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7"/>
      <c r="K107" s="7"/>
    </row>
    <row r="108" spans="1:11" ht="12.75" customHeight="1">
      <c r="A108" s="213" t="s">
        <v>157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7">
        <v>6434707</v>
      </c>
      <c r="K108" s="7">
        <v>7336491</v>
      </c>
    </row>
    <row r="109" spans="1:11" ht="12.75" customHeight="1">
      <c r="A109" s="213" t="s">
        <v>158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7">
        <v>9314729</v>
      </c>
      <c r="K109" s="7">
        <v>9729551</v>
      </c>
    </row>
    <row r="110" spans="1:11" ht="12.75" customHeight="1">
      <c r="A110" s="213" t="s">
        <v>159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7">
        <v>11564</v>
      </c>
      <c r="K110" s="7"/>
    </row>
    <row r="111" spans="1:11" ht="12.75" customHeight="1">
      <c r="A111" s="213" t="s">
        <v>160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7"/>
      <c r="K111" s="7"/>
    </row>
    <row r="112" spans="1:11" ht="12.75" customHeight="1">
      <c r="A112" s="213" t="s">
        <v>161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7">
        <v>3502668</v>
      </c>
      <c r="K112" s="7">
        <v>3049887</v>
      </c>
    </row>
    <row r="113" spans="1:11" ht="12.75" customHeight="1">
      <c r="A113" s="202" t="s">
        <v>162</v>
      </c>
      <c r="B113" s="203"/>
      <c r="C113" s="203"/>
      <c r="D113" s="203"/>
      <c r="E113" s="203"/>
      <c r="F113" s="203"/>
      <c r="G113" s="203"/>
      <c r="H113" s="204"/>
      <c r="I113" s="1">
        <v>106</v>
      </c>
      <c r="J113" s="7">
        <v>123685</v>
      </c>
      <c r="K113" s="7">
        <v>1337506</v>
      </c>
    </row>
    <row r="114" spans="1:11" ht="12.75" customHeight="1">
      <c r="A114" s="202" t="s">
        <v>163</v>
      </c>
      <c r="B114" s="203"/>
      <c r="C114" s="203"/>
      <c r="D114" s="203"/>
      <c r="E114" s="203"/>
      <c r="F114" s="203"/>
      <c r="G114" s="203"/>
      <c r="H114" s="204"/>
      <c r="I114" s="1">
        <v>107</v>
      </c>
      <c r="J114" s="51">
        <f>J69+J86+J90+J100+J113</f>
        <v>1845107287</v>
      </c>
      <c r="K114" s="51">
        <f>K69+K86+K90+K100+K113</f>
        <v>2055671614</v>
      </c>
    </row>
    <row r="115" spans="1:11" ht="12.75" customHeight="1">
      <c r="A115" s="227" t="s">
        <v>120</v>
      </c>
      <c r="B115" s="228"/>
      <c r="C115" s="228"/>
      <c r="D115" s="228"/>
      <c r="E115" s="228"/>
      <c r="F115" s="228"/>
      <c r="G115" s="228"/>
      <c r="H115" s="229"/>
      <c r="I115" s="2">
        <v>108</v>
      </c>
      <c r="J115" s="8">
        <v>131451416</v>
      </c>
      <c r="K115" s="8">
        <v>137321182</v>
      </c>
    </row>
    <row r="116" spans="1:11" ht="12.75" customHeight="1">
      <c r="A116" s="219" t="s">
        <v>164</v>
      </c>
      <c r="B116" s="230"/>
      <c r="C116" s="230"/>
      <c r="D116" s="230"/>
      <c r="E116" s="230"/>
      <c r="F116" s="230"/>
      <c r="G116" s="230"/>
      <c r="H116" s="230"/>
      <c r="I116" s="230"/>
      <c r="J116" s="230"/>
      <c r="K116" s="231"/>
    </row>
    <row r="117" spans="1:11" ht="12.75" customHeight="1">
      <c r="A117" s="199" t="s">
        <v>165</v>
      </c>
      <c r="B117" s="200"/>
      <c r="C117" s="200"/>
      <c r="D117" s="200"/>
      <c r="E117" s="200"/>
      <c r="F117" s="200"/>
      <c r="G117" s="200"/>
      <c r="H117" s="200"/>
      <c r="I117" s="200"/>
      <c r="J117" s="200"/>
      <c r="K117" s="201"/>
    </row>
    <row r="118" spans="1:11" ht="12.75" customHeight="1">
      <c r="A118" s="213" t="s">
        <v>166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7"/>
      <c r="K118" s="7"/>
    </row>
    <row r="119" spans="1:11" ht="12.75" customHeight="1">
      <c r="A119" s="232" t="s">
        <v>167</v>
      </c>
      <c r="B119" s="233"/>
      <c r="C119" s="233"/>
      <c r="D119" s="233"/>
      <c r="E119" s="233"/>
      <c r="F119" s="233"/>
      <c r="G119" s="233"/>
      <c r="H119" s="234"/>
      <c r="I119" s="4">
        <v>110</v>
      </c>
      <c r="J119" s="8"/>
      <c r="K119" s="8"/>
    </row>
    <row r="120" spans="1:11" ht="12.75" customHeight="1">
      <c r="A120" s="235" t="s">
        <v>168</v>
      </c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</row>
    <row r="121" spans="1:11" ht="12.75">
      <c r="A121" s="225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L1:IV65536 A5:K5 A2:K3 K4 I7:K67 I69:K115 A121:K65536 I118:K119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Q17" sqref="Q17"/>
    </sheetView>
  </sheetViews>
  <sheetFormatPr defaultColWidth="9.140625" defaultRowHeight="12.75"/>
  <cols>
    <col min="1" max="9" width="9.140625" style="50" customWidth="1"/>
    <col min="10" max="10" width="11.00390625" style="50" customWidth="1"/>
    <col min="11" max="11" width="10.00390625" style="50" customWidth="1"/>
    <col min="12" max="12" width="10.851562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205" t="s">
        <v>169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12.75" customHeight="1">
      <c r="A2" s="248" t="s">
        <v>172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2.75" customHeight="1">
      <c r="A3" s="236" t="s">
        <v>60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23.25" customHeight="1">
      <c r="A4" s="237" t="s">
        <v>61</v>
      </c>
      <c r="B4" s="237"/>
      <c r="C4" s="237"/>
      <c r="D4" s="237"/>
      <c r="E4" s="237"/>
      <c r="F4" s="237"/>
      <c r="G4" s="237"/>
      <c r="H4" s="237"/>
      <c r="I4" s="56" t="s">
        <v>62</v>
      </c>
      <c r="J4" s="238" t="s">
        <v>63</v>
      </c>
      <c r="K4" s="238"/>
      <c r="L4" s="238" t="s">
        <v>64</v>
      </c>
      <c r="M4" s="238"/>
    </row>
    <row r="5" spans="1:13" ht="12.75">
      <c r="A5" s="237"/>
      <c r="B5" s="237"/>
      <c r="C5" s="237"/>
      <c r="D5" s="237"/>
      <c r="E5" s="237"/>
      <c r="F5" s="237"/>
      <c r="G5" s="237"/>
      <c r="H5" s="237"/>
      <c r="I5" s="56"/>
      <c r="J5" s="58" t="s">
        <v>170</v>
      </c>
      <c r="K5" s="58" t="s">
        <v>171</v>
      </c>
      <c r="L5" s="58" t="s">
        <v>170</v>
      </c>
      <c r="M5" s="58" t="s">
        <v>171</v>
      </c>
    </row>
    <row r="6" spans="1:13" ht="12.75">
      <c r="A6" s="238">
        <v>1</v>
      </c>
      <c r="B6" s="238"/>
      <c r="C6" s="238"/>
      <c r="D6" s="238"/>
      <c r="E6" s="238"/>
      <c r="F6" s="238"/>
      <c r="G6" s="238"/>
      <c r="H6" s="238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 customHeight="1">
      <c r="A7" s="199" t="s">
        <v>173</v>
      </c>
      <c r="B7" s="200"/>
      <c r="C7" s="200"/>
      <c r="D7" s="200"/>
      <c r="E7" s="200"/>
      <c r="F7" s="200"/>
      <c r="G7" s="200"/>
      <c r="H7" s="201"/>
      <c r="I7" s="3">
        <v>111</v>
      </c>
      <c r="J7" s="52">
        <f>SUM(J8:J9)</f>
        <v>2398872126</v>
      </c>
      <c r="K7" s="52">
        <f>SUM(K8:K9)</f>
        <v>625488058</v>
      </c>
      <c r="L7" s="52">
        <f>SUM(L8:L9)</f>
        <v>2553621002</v>
      </c>
      <c r="M7" s="52">
        <f>SUM(M8:M9)</f>
        <v>626189704</v>
      </c>
    </row>
    <row r="8" spans="1:13" ht="12.75" customHeight="1">
      <c r="A8" s="202" t="s">
        <v>174</v>
      </c>
      <c r="B8" s="203"/>
      <c r="C8" s="203"/>
      <c r="D8" s="203"/>
      <c r="E8" s="203"/>
      <c r="F8" s="203"/>
      <c r="G8" s="203"/>
      <c r="H8" s="204"/>
      <c r="I8" s="1">
        <v>112</v>
      </c>
      <c r="J8" s="7">
        <v>2374631967</v>
      </c>
      <c r="K8" s="7">
        <v>616559253</v>
      </c>
      <c r="L8" s="7">
        <v>2529514646</v>
      </c>
      <c r="M8" s="7">
        <v>617338540</v>
      </c>
    </row>
    <row r="9" spans="1:13" ht="12.75" customHeight="1">
      <c r="A9" s="202" t="s">
        <v>175</v>
      </c>
      <c r="B9" s="203"/>
      <c r="C9" s="203"/>
      <c r="D9" s="203"/>
      <c r="E9" s="203"/>
      <c r="F9" s="203"/>
      <c r="G9" s="203"/>
      <c r="H9" s="204"/>
      <c r="I9" s="1">
        <v>113</v>
      </c>
      <c r="J9" s="7">
        <v>24240159</v>
      </c>
      <c r="K9" s="7">
        <v>8928805</v>
      </c>
      <c r="L9" s="7">
        <v>24106356</v>
      </c>
      <c r="M9" s="7">
        <v>8851164</v>
      </c>
    </row>
    <row r="10" spans="1:13" ht="12.75" customHeight="1">
      <c r="A10" s="202" t="s">
        <v>176</v>
      </c>
      <c r="B10" s="203"/>
      <c r="C10" s="203"/>
      <c r="D10" s="203"/>
      <c r="E10" s="203"/>
      <c r="F10" s="203"/>
      <c r="G10" s="203"/>
      <c r="H10" s="204"/>
      <c r="I10" s="1">
        <v>114</v>
      </c>
      <c r="J10" s="51">
        <f>J11+J12+J16+J20+J21+J22+J25+J26</f>
        <v>2345739475</v>
      </c>
      <c r="K10" s="51">
        <f>K11+K12+K16+K20+K21+K22+K25+K26</f>
        <v>609972282</v>
      </c>
      <c r="L10" s="51">
        <f>L11+L12+L16+L20+L21+L22+L25+L26</f>
        <v>2494388890</v>
      </c>
      <c r="M10" s="51">
        <f>M11+M12+M16+M20+M21+M22+M25+M26</f>
        <v>614150312</v>
      </c>
    </row>
    <row r="11" spans="1:13" ht="12.75" customHeight="1">
      <c r="A11" s="202" t="s">
        <v>177</v>
      </c>
      <c r="B11" s="203"/>
      <c r="C11" s="203"/>
      <c r="D11" s="203"/>
      <c r="E11" s="203"/>
      <c r="F11" s="203"/>
      <c r="G11" s="203"/>
      <c r="H11" s="204"/>
      <c r="I11" s="1">
        <v>115</v>
      </c>
      <c r="J11" s="7"/>
      <c r="K11" s="7"/>
      <c r="L11" s="7"/>
      <c r="M11" s="7"/>
    </row>
    <row r="12" spans="1:13" ht="12.75" customHeight="1">
      <c r="A12" s="202" t="s">
        <v>178</v>
      </c>
      <c r="B12" s="203"/>
      <c r="C12" s="203"/>
      <c r="D12" s="203"/>
      <c r="E12" s="203"/>
      <c r="F12" s="203"/>
      <c r="G12" s="203"/>
      <c r="H12" s="204"/>
      <c r="I12" s="1">
        <v>116</v>
      </c>
      <c r="J12" s="51">
        <f>SUM(J13:J15)</f>
        <v>2247777562</v>
      </c>
      <c r="K12" s="51">
        <f>SUM(K13:K15)</f>
        <v>583362608</v>
      </c>
      <c r="L12" s="51">
        <f>SUM(L13:L15)</f>
        <v>2386066794</v>
      </c>
      <c r="M12" s="51">
        <f>SUM(M13:M15)</f>
        <v>581928499</v>
      </c>
    </row>
    <row r="13" spans="1:13" ht="12.75" customHeight="1">
      <c r="A13" s="213" t="s">
        <v>179</v>
      </c>
      <c r="B13" s="214"/>
      <c r="C13" s="214"/>
      <c r="D13" s="214"/>
      <c r="E13" s="214"/>
      <c r="F13" s="214"/>
      <c r="G13" s="214"/>
      <c r="H13" s="215"/>
      <c r="I13" s="1">
        <v>117</v>
      </c>
      <c r="J13" s="7">
        <v>10384358</v>
      </c>
      <c r="K13" s="7">
        <v>2671500</v>
      </c>
      <c r="L13" s="7">
        <v>9476529</v>
      </c>
      <c r="M13" s="7">
        <v>2561134</v>
      </c>
    </row>
    <row r="14" spans="1:13" ht="12.75" customHeight="1">
      <c r="A14" s="213" t="s">
        <v>180</v>
      </c>
      <c r="B14" s="214"/>
      <c r="C14" s="214"/>
      <c r="D14" s="214"/>
      <c r="E14" s="214"/>
      <c r="F14" s="214"/>
      <c r="G14" s="214"/>
      <c r="H14" s="215"/>
      <c r="I14" s="1">
        <v>118</v>
      </c>
      <c r="J14" s="7">
        <v>2215089235</v>
      </c>
      <c r="K14" s="7">
        <v>574112694</v>
      </c>
      <c r="L14" s="7">
        <v>2354622108</v>
      </c>
      <c r="M14" s="7">
        <v>572792772</v>
      </c>
    </row>
    <row r="15" spans="1:13" ht="12.75" customHeight="1">
      <c r="A15" s="213" t="s">
        <v>181</v>
      </c>
      <c r="B15" s="214"/>
      <c r="C15" s="214"/>
      <c r="D15" s="214"/>
      <c r="E15" s="214"/>
      <c r="F15" s="214"/>
      <c r="G15" s="214"/>
      <c r="H15" s="215"/>
      <c r="I15" s="1">
        <v>119</v>
      </c>
      <c r="J15" s="7">
        <v>22303969</v>
      </c>
      <c r="K15" s="7">
        <v>6578414</v>
      </c>
      <c r="L15" s="7">
        <v>21968157</v>
      </c>
      <c r="M15" s="7">
        <v>6574593</v>
      </c>
    </row>
    <row r="16" spans="1:13" ht="12.75" customHeight="1">
      <c r="A16" s="202" t="s">
        <v>182</v>
      </c>
      <c r="B16" s="203"/>
      <c r="C16" s="203"/>
      <c r="D16" s="203"/>
      <c r="E16" s="203"/>
      <c r="F16" s="203"/>
      <c r="G16" s="203"/>
      <c r="H16" s="204"/>
      <c r="I16" s="1">
        <v>120</v>
      </c>
      <c r="J16" s="51">
        <f>SUM(J17:J19)</f>
        <v>51729602</v>
      </c>
      <c r="K16" s="51">
        <f>SUM(K17:K19)</f>
        <v>13274111</v>
      </c>
      <c r="L16" s="51">
        <f>SUM(L17:L19)</f>
        <v>52745009</v>
      </c>
      <c r="M16" s="51">
        <f>SUM(M17:M19)</f>
        <v>13326184</v>
      </c>
    </row>
    <row r="17" spans="1:13" ht="12.75" customHeight="1">
      <c r="A17" s="213" t="s">
        <v>183</v>
      </c>
      <c r="B17" s="214"/>
      <c r="C17" s="214"/>
      <c r="D17" s="214"/>
      <c r="E17" s="214"/>
      <c r="F17" s="214"/>
      <c r="G17" s="214"/>
      <c r="H17" s="215"/>
      <c r="I17" s="1">
        <v>121</v>
      </c>
      <c r="J17" s="7">
        <v>30580223</v>
      </c>
      <c r="K17" s="7">
        <v>7913423</v>
      </c>
      <c r="L17" s="7">
        <v>31195758</v>
      </c>
      <c r="M17" s="7">
        <v>7981760</v>
      </c>
    </row>
    <row r="18" spans="1:13" ht="12.75" customHeight="1">
      <c r="A18" s="213" t="s">
        <v>184</v>
      </c>
      <c r="B18" s="214"/>
      <c r="C18" s="214"/>
      <c r="D18" s="214"/>
      <c r="E18" s="214"/>
      <c r="F18" s="214"/>
      <c r="G18" s="214"/>
      <c r="H18" s="215"/>
      <c r="I18" s="1">
        <v>122</v>
      </c>
      <c r="J18" s="7">
        <v>13862793</v>
      </c>
      <c r="K18" s="7">
        <v>3523912</v>
      </c>
      <c r="L18" s="7">
        <v>14156534</v>
      </c>
      <c r="M18" s="7">
        <v>3474028</v>
      </c>
    </row>
    <row r="19" spans="1:13" ht="12.75" customHeight="1">
      <c r="A19" s="213" t="s">
        <v>185</v>
      </c>
      <c r="B19" s="214"/>
      <c r="C19" s="214"/>
      <c r="D19" s="214"/>
      <c r="E19" s="214"/>
      <c r="F19" s="214"/>
      <c r="G19" s="214"/>
      <c r="H19" s="215"/>
      <c r="I19" s="1">
        <v>123</v>
      </c>
      <c r="J19" s="7">
        <v>7286586</v>
      </c>
      <c r="K19" s="7">
        <v>1836776</v>
      </c>
      <c r="L19" s="7">
        <v>7392717</v>
      </c>
      <c r="M19" s="7">
        <v>1870396</v>
      </c>
    </row>
    <row r="20" spans="1:13" ht="12.75" customHeight="1">
      <c r="A20" s="202" t="s">
        <v>186</v>
      </c>
      <c r="B20" s="203"/>
      <c r="C20" s="203"/>
      <c r="D20" s="203"/>
      <c r="E20" s="203"/>
      <c r="F20" s="203"/>
      <c r="G20" s="203"/>
      <c r="H20" s="204"/>
      <c r="I20" s="1">
        <v>124</v>
      </c>
      <c r="J20" s="7">
        <v>9847698</v>
      </c>
      <c r="K20" s="7">
        <v>2544769</v>
      </c>
      <c r="L20" s="7">
        <v>11288372</v>
      </c>
      <c r="M20" s="7">
        <v>2707264</v>
      </c>
    </row>
    <row r="21" spans="1:13" ht="12.75" customHeight="1">
      <c r="A21" s="202" t="s">
        <v>187</v>
      </c>
      <c r="B21" s="203"/>
      <c r="C21" s="203"/>
      <c r="D21" s="203"/>
      <c r="E21" s="203"/>
      <c r="F21" s="203"/>
      <c r="G21" s="203"/>
      <c r="H21" s="204"/>
      <c r="I21" s="1">
        <v>125</v>
      </c>
      <c r="J21" s="7">
        <v>32952419</v>
      </c>
      <c r="K21" s="7">
        <v>13169613</v>
      </c>
      <c r="L21" s="7">
        <v>35166919</v>
      </c>
      <c r="M21" s="7">
        <v>13608805</v>
      </c>
    </row>
    <row r="22" spans="1:13" ht="12.75" customHeight="1">
      <c r="A22" s="202" t="s">
        <v>188</v>
      </c>
      <c r="B22" s="203"/>
      <c r="C22" s="203"/>
      <c r="D22" s="203"/>
      <c r="E22" s="203"/>
      <c r="F22" s="203"/>
      <c r="G22" s="203"/>
      <c r="H22" s="204"/>
      <c r="I22" s="1">
        <v>126</v>
      </c>
      <c r="J22" s="51">
        <f>SUM(J23:J24)</f>
        <v>3186982</v>
      </c>
      <c r="K22" s="51">
        <f>SUM(K23:K24)</f>
        <v>-2624031</v>
      </c>
      <c r="L22" s="51">
        <f>SUM(L23:L24)</f>
        <v>8023700</v>
      </c>
      <c r="M22" s="51">
        <f>SUM(M23:M24)</f>
        <v>1481464</v>
      </c>
    </row>
    <row r="23" spans="1:13" ht="12.75" customHeight="1">
      <c r="A23" s="213" t="s">
        <v>189</v>
      </c>
      <c r="B23" s="214"/>
      <c r="C23" s="214"/>
      <c r="D23" s="214"/>
      <c r="E23" s="214"/>
      <c r="F23" s="214"/>
      <c r="G23" s="214"/>
      <c r="H23" s="215"/>
      <c r="I23" s="1">
        <v>127</v>
      </c>
      <c r="J23" s="7"/>
      <c r="K23" s="7"/>
      <c r="L23" s="7"/>
      <c r="M23" s="7"/>
    </row>
    <row r="24" spans="1:13" ht="12.75" customHeight="1">
      <c r="A24" s="213" t="s">
        <v>190</v>
      </c>
      <c r="B24" s="214"/>
      <c r="C24" s="214"/>
      <c r="D24" s="214"/>
      <c r="E24" s="214"/>
      <c r="F24" s="214"/>
      <c r="G24" s="214"/>
      <c r="H24" s="215"/>
      <c r="I24" s="1">
        <v>128</v>
      </c>
      <c r="J24" s="7">
        <v>3186982</v>
      </c>
      <c r="K24" s="7">
        <v>-2624031</v>
      </c>
      <c r="L24" s="7">
        <v>8023700</v>
      </c>
      <c r="M24" s="7">
        <v>1481464</v>
      </c>
    </row>
    <row r="25" spans="1:13" ht="12.75" customHeight="1">
      <c r="A25" s="202" t="s">
        <v>191</v>
      </c>
      <c r="B25" s="203"/>
      <c r="C25" s="203"/>
      <c r="D25" s="203"/>
      <c r="E25" s="203"/>
      <c r="F25" s="203"/>
      <c r="G25" s="203"/>
      <c r="H25" s="204"/>
      <c r="I25" s="1">
        <v>129</v>
      </c>
      <c r="J25" s="7">
        <v>245212</v>
      </c>
      <c r="K25" s="7">
        <v>245212</v>
      </c>
      <c r="L25" s="7">
        <v>1098096</v>
      </c>
      <c r="M25" s="7">
        <v>1098096</v>
      </c>
    </row>
    <row r="26" spans="1:13" ht="12.75" customHeight="1">
      <c r="A26" s="202" t="s">
        <v>192</v>
      </c>
      <c r="B26" s="203"/>
      <c r="C26" s="203"/>
      <c r="D26" s="203"/>
      <c r="E26" s="203"/>
      <c r="F26" s="203"/>
      <c r="G26" s="203"/>
      <c r="H26" s="204"/>
      <c r="I26" s="1">
        <v>130</v>
      </c>
      <c r="J26" s="7"/>
      <c r="K26" s="7"/>
      <c r="L26" s="7"/>
      <c r="M26" s="7"/>
    </row>
    <row r="27" spans="1:13" ht="12.75" customHeight="1">
      <c r="A27" s="202" t="s">
        <v>193</v>
      </c>
      <c r="B27" s="203"/>
      <c r="C27" s="203"/>
      <c r="D27" s="203"/>
      <c r="E27" s="203"/>
      <c r="F27" s="203"/>
      <c r="G27" s="203"/>
      <c r="H27" s="204"/>
      <c r="I27" s="1">
        <v>131</v>
      </c>
      <c r="J27" s="51">
        <f>SUM(J28:J32)</f>
        <v>19784419</v>
      </c>
      <c r="K27" s="51">
        <f>SUM(K28:K32)</f>
        <v>4528173</v>
      </c>
      <c r="L27" s="51">
        <f>SUM(L28:L32)</f>
        <v>21923991</v>
      </c>
      <c r="M27" s="51">
        <f>SUM(M28:M32)</f>
        <v>1875612</v>
      </c>
    </row>
    <row r="28" spans="1:13" ht="12.75" customHeight="1">
      <c r="A28" s="202" t="s">
        <v>194</v>
      </c>
      <c r="B28" s="203"/>
      <c r="C28" s="203"/>
      <c r="D28" s="203"/>
      <c r="E28" s="203"/>
      <c r="F28" s="203"/>
      <c r="G28" s="203"/>
      <c r="H28" s="204"/>
      <c r="I28" s="1">
        <v>132</v>
      </c>
      <c r="J28" s="7">
        <v>3714</v>
      </c>
      <c r="K28" s="7">
        <v>3714</v>
      </c>
      <c r="L28" s="7">
        <v>17827</v>
      </c>
      <c r="M28" s="7">
        <v>8124</v>
      </c>
    </row>
    <row r="29" spans="1:13" ht="12.75" customHeight="1">
      <c r="A29" s="202" t="s">
        <v>195</v>
      </c>
      <c r="B29" s="203"/>
      <c r="C29" s="203"/>
      <c r="D29" s="203"/>
      <c r="E29" s="203"/>
      <c r="F29" s="203"/>
      <c r="G29" s="203"/>
      <c r="H29" s="204"/>
      <c r="I29" s="1">
        <v>133</v>
      </c>
      <c r="J29" s="7">
        <v>19780705</v>
      </c>
      <c r="K29" s="7">
        <v>4524459</v>
      </c>
      <c r="L29" s="7">
        <v>21906164</v>
      </c>
      <c r="M29" s="7">
        <v>1867488</v>
      </c>
    </row>
    <row r="30" spans="1:13" ht="12.75" customHeight="1">
      <c r="A30" s="202" t="s">
        <v>196</v>
      </c>
      <c r="B30" s="203"/>
      <c r="C30" s="203"/>
      <c r="D30" s="203"/>
      <c r="E30" s="203"/>
      <c r="F30" s="203"/>
      <c r="G30" s="203"/>
      <c r="H30" s="204"/>
      <c r="I30" s="1">
        <v>134</v>
      </c>
      <c r="J30" s="7"/>
      <c r="K30" s="7"/>
      <c r="L30" s="7"/>
      <c r="M30" s="7"/>
    </row>
    <row r="31" spans="1:13" ht="12.75" customHeight="1">
      <c r="A31" s="202" t="s">
        <v>197</v>
      </c>
      <c r="B31" s="203"/>
      <c r="C31" s="203"/>
      <c r="D31" s="203"/>
      <c r="E31" s="203"/>
      <c r="F31" s="203"/>
      <c r="G31" s="203"/>
      <c r="H31" s="204"/>
      <c r="I31" s="1">
        <v>135</v>
      </c>
      <c r="J31" s="7"/>
      <c r="K31" s="7"/>
      <c r="L31" s="7"/>
      <c r="M31" s="7"/>
    </row>
    <row r="32" spans="1:13" ht="12.75" customHeight="1">
      <c r="A32" s="202" t="s">
        <v>198</v>
      </c>
      <c r="B32" s="203"/>
      <c r="C32" s="203"/>
      <c r="D32" s="203"/>
      <c r="E32" s="203"/>
      <c r="F32" s="203"/>
      <c r="G32" s="203"/>
      <c r="H32" s="204"/>
      <c r="I32" s="1">
        <v>136</v>
      </c>
      <c r="J32" s="7"/>
      <c r="K32" s="7"/>
      <c r="L32" s="7"/>
      <c r="M32" s="7"/>
    </row>
    <row r="33" spans="1:13" ht="12.75" customHeight="1">
      <c r="A33" s="202" t="s">
        <v>199</v>
      </c>
      <c r="B33" s="203"/>
      <c r="C33" s="203"/>
      <c r="D33" s="203"/>
      <c r="E33" s="203"/>
      <c r="F33" s="203"/>
      <c r="G33" s="203"/>
      <c r="H33" s="204"/>
      <c r="I33" s="1">
        <v>137</v>
      </c>
      <c r="J33" s="51">
        <f>SUM(J34:J37)</f>
        <v>17283684</v>
      </c>
      <c r="K33" s="51">
        <f>SUM(K34:K37)</f>
        <v>4162330</v>
      </c>
      <c r="L33" s="51">
        <f>SUM(L34:L37)</f>
        <v>18186233</v>
      </c>
      <c r="M33" s="51">
        <f>SUM(M34:M37)</f>
        <v>5222538</v>
      </c>
    </row>
    <row r="34" spans="1:13" ht="12.75" customHeight="1">
      <c r="A34" s="202" t="s">
        <v>194</v>
      </c>
      <c r="B34" s="203"/>
      <c r="C34" s="203"/>
      <c r="D34" s="203"/>
      <c r="E34" s="203"/>
      <c r="F34" s="203"/>
      <c r="G34" s="203"/>
      <c r="H34" s="204"/>
      <c r="I34" s="1">
        <v>138</v>
      </c>
      <c r="J34" s="7"/>
      <c r="K34" s="7"/>
      <c r="L34" s="7"/>
      <c r="M34" s="7"/>
    </row>
    <row r="35" spans="1:13" ht="12.75" customHeight="1">
      <c r="A35" s="202" t="s">
        <v>195</v>
      </c>
      <c r="B35" s="203"/>
      <c r="C35" s="203"/>
      <c r="D35" s="203"/>
      <c r="E35" s="203"/>
      <c r="F35" s="203"/>
      <c r="G35" s="203"/>
      <c r="H35" s="204"/>
      <c r="I35" s="1">
        <v>139</v>
      </c>
      <c r="J35" s="7">
        <v>17283684</v>
      </c>
      <c r="K35" s="7">
        <v>4162330</v>
      </c>
      <c r="L35" s="7">
        <v>18186233</v>
      </c>
      <c r="M35" s="7">
        <v>5222538</v>
      </c>
    </row>
    <row r="36" spans="1:13" ht="12.75" customHeight="1">
      <c r="A36" s="202" t="s">
        <v>200</v>
      </c>
      <c r="B36" s="203"/>
      <c r="C36" s="203"/>
      <c r="D36" s="203"/>
      <c r="E36" s="203"/>
      <c r="F36" s="203"/>
      <c r="G36" s="203"/>
      <c r="H36" s="204"/>
      <c r="I36" s="1">
        <v>140</v>
      </c>
      <c r="J36" s="7"/>
      <c r="K36" s="7"/>
      <c r="L36" s="7"/>
      <c r="M36" s="7"/>
    </row>
    <row r="37" spans="1:13" ht="12.75" customHeight="1">
      <c r="A37" s="202" t="s">
        <v>201</v>
      </c>
      <c r="B37" s="203"/>
      <c r="C37" s="203"/>
      <c r="D37" s="203"/>
      <c r="E37" s="203"/>
      <c r="F37" s="203"/>
      <c r="G37" s="203"/>
      <c r="H37" s="204"/>
      <c r="I37" s="1">
        <v>141</v>
      </c>
      <c r="J37" s="7"/>
      <c r="K37" s="7"/>
      <c r="L37" s="7"/>
      <c r="M37" s="7"/>
    </row>
    <row r="38" spans="1:13" ht="12.75" customHeight="1">
      <c r="A38" s="202" t="s">
        <v>202</v>
      </c>
      <c r="B38" s="203"/>
      <c r="C38" s="203"/>
      <c r="D38" s="203"/>
      <c r="E38" s="203"/>
      <c r="F38" s="203"/>
      <c r="G38" s="203"/>
      <c r="H38" s="204"/>
      <c r="I38" s="1">
        <v>142</v>
      </c>
      <c r="J38" s="7"/>
      <c r="K38" s="7"/>
      <c r="L38" s="7"/>
      <c r="M38" s="7"/>
    </row>
    <row r="39" spans="1:13" ht="12.75" customHeight="1">
      <c r="A39" s="202" t="s">
        <v>203</v>
      </c>
      <c r="B39" s="203"/>
      <c r="C39" s="203"/>
      <c r="D39" s="203"/>
      <c r="E39" s="203"/>
      <c r="F39" s="203"/>
      <c r="G39" s="203"/>
      <c r="H39" s="204"/>
      <c r="I39" s="1">
        <v>143</v>
      </c>
      <c r="J39" s="7"/>
      <c r="K39" s="7"/>
      <c r="L39" s="7"/>
      <c r="M39" s="7"/>
    </row>
    <row r="40" spans="1:13" ht="12.75" customHeight="1">
      <c r="A40" s="202" t="s">
        <v>204</v>
      </c>
      <c r="B40" s="203"/>
      <c r="C40" s="203"/>
      <c r="D40" s="203"/>
      <c r="E40" s="203"/>
      <c r="F40" s="203"/>
      <c r="G40" s="203"/>
      <c r="H40" s="204"/>
      <c r="I40" s="1">
        <v>144</v>
      </c>
      <c r="J40" s="7"/>
      <c r="K40" s="7"/>
      <c r="L40" s="7"/>
      <c r="M40" s="7"/>
    </row>
    <row r="41" spans="1:13" ht="12.75" customHeight="1">
      <c r="A41" s="202" t="s">
        <v>205</v>
      </c>
      <c r="B41" s="203"/>
      <c r="C41" s="203"/>
      <c r="D41" s="203"/>
      <c r="E41" s="203"/>
      <c r="F41" s="203"/>
      <c r="G41" s="203"/>
      <c r="H41" s="204"/>
      <c r="I41" s="1">
        <v>145</v>
      </c>
      <c r="J41" s="7"/>
      <c r="K41" s="7"/>
      <c r="L41" s="7"/>
      <c r="M41" s="7"/>
    </row>
    <row r="42" spans="1:13" ht="12.75" customHeight="1">
      <c r="A42" s="202" t="s">
        <v>206</v>
      </c>
      <c r="B42" s="203"/>
      <c r="C42" s="203"/>
      <c r="D42" s="203"/>
      <c r="E42" s="203"/>
      <c r="F42" s="203"/>
      <c r="G42" s="203"/>
      <c r="H42" s="204"/>
      <c r="I42" s="1">
        <v>146</v>
      </c>
      <c r="J42" s="51">
        <f>J7+J27+J38+J40</f>
        <v>2418656545</v>
      </c>
      <c r="K42" s="51">
        <f>K7+K27+K38+K40</f>
        <v>630016231</v>
      </c>
      <c r="L42" s="51">
        <f>L7+L27+L38+L40</f>
        <v>2575544993</v>
      </c>
      <c r="M42" s="51">
        <f>M7+M27+M38+M40</f>
        <v>628065316</v>
      </c>
    </row>
    <row r="43" spans="1:13" ht="12.75" customHeight="1">
      <c r="A43" s="202" t="s">
        <v>207</v>
      </c>
      <c r="B43" s="203"/>
      <c r="C43" s="203"/>
      <c r="D43" s="203"/>
      <c r="E43" s="203"/>
      <c r="F43" s="203"/>
      <c r="G43" s="203"/>
      <c r="H43" s="204"/>
      <c r="I43" s="1">
        <v>147</v>
      </c>
      <c r="J43" s="51">
        <f>J10+J33+J39+J41</f>
        <v>2363023159</v>
      </c>
      <c r="K43" s="51">
        <f>K10+K33+K39+K41</f>
        <v>614134612</v>
      </c>
      <c r="L43" s="51">
        <f>L10+L33+L39+L41</f>
        <v>2512575123</v>
      </c>
      <c r="M43" s="51">
        <f>M10+M33+M39+M41</f>
        <v>619372850</v>
      </c>
    </row>
    <row r="44" spans="1:13" ht="12.75" customHeight="1">
      <c r="A44" s="202" t="s">
        <v>208</v>
      </c>
      <c r="B44" s="203"/>
      <c r="C44" s="203"/>
      <c r="D44" s="203"/>
      <c r="E44" s="203"/>
      <c r="F44" s="203"/>
      <c r="G44" s="203"/>
      <c r="H44" s="204"/>
      <c r="I44" s="1">
        <v>148</v>
      </c>
      <c r="J44" s="51">
        <f>J42-J43</f>
        <v>55633386</v>
      </c>
      <c r="K44" s="51">
        <f>K42-K43</f>
        <v>15881619</v>
      </c>
      <c r="L44" s="51">
        <f>L42-L43</f>
        <v>62969870</v>
      </c>
      <c r="M44" s="51">
        <f>M42-M43</f>
        <v>8692466</v>
      </c>
    </row>
    <row r="45" spans="1:13" ht="12.75" customHeight="1">
      <c r="A45" s="222" t="s">
        <v>209</v>
      </c>
      <c r="B45" s="223"/>
      <c r="C45" s="223"/>
      <c r="D45" s="223"/>
      <c r="E45" s="223"/>
      <c r="F45" s="223"/>
      <c r="G45" s="223"/>
      <c r="H45" s="224"/>
      <c r="I45" s="1">
        <v>149</v>
      </c>
      <c r="J45" s="51">
        <f>IF(J42&gt;J43,J42-J43,0)</f>
        <v>55633386</v>
      </c>
      <c r="K45" s="51">
        <f>IF(K42&gt;K43,K42-K43,0)</f>
        <v>15881619</v>
      </c>
      <c r="L45" s="51">
        <f>IF(L42&gt;L43,L42-L43,0)</f>
        <v>62969870</v>
      </c>
      <c r="M45" s="51">
        <f>IF(M42&gt;M43,M42-M43,0)</f>
        <v>8692466</v>
      </c>
    </row>
    <row r="46" spans="1:13" ht="12.75" customHeight="1">
      <c r="A46" s="222" t="s">
        <v>210</v>
      </c>
      <c r="B46" s="223"/>
      <c r="C46" s="223"/>
      <c r="D46" s="223"/>
      <c r="E46" s="223"/>
      <c r="F46" s="223"/>
      <c r="G46" s="223"/>
      <c r="H46" s="224"/>
      <c r="I46" s="1">
        <v>150</v>
      </c>
      <c r="J46" s="51">
        <f>IF(J43&gt;J42,J43-J42,0)</f>
        <v>0</v>
      </c>
      <c r="K46" s="51">
        <f>IF(K43&gt;K42,K43-K42,0)</f>
        <v>0</v>
      </c>
      <c r="L46" s="51">
        <f>IF(L43&gt;L42,L43-L42,0)</f>
        <v>0</v>
      </c>
      <c r="M46" s="51">
        <f>IF(M43&gt;M42,M43-M42,0)</f>
        <v>0</v>
      </c>
    </row>
    <row r="47" spans="1:13" ht="12.75" customHeight="1">
      <c r="A47" s="202" t="s">
        <v>211</v>
      </c>
      <c r="B47" s="203"/>
      <c r="C47" s="203"/>
      <c r="D47" s="203"/>
      <c r="E47" s="203"/>
      <c r="F47" s="203"/>
      <c r="G47" s="203"/>
      <c r="H47" s="204"/>
      <c r="I47" s="1">
        <v>151</v>
      </c>
      <c r="J47" s="7">
        <v>10399786</v>
      </c>
      <c r="K47" s="7">
        <v>461844</v>
      </c>
      <c r="L47" s="7">
        <v>12265825</v>
      </c>
      <c r="M47" s="7">
        <v>161964</v>
      </c>
    </row>
    <row r="48" spans="1:13" ht="12.75" customHeight="1">
      <c r="A48" s="202" t="s">
        <v>212</v>
      </c>
      <c r="B48" s="203"/>
      <c r="C48" s="203"/>
      <c r="D48" s="203"/>
      <c r="E48" s="203"/>
      <c r="F48" s="203"/>
      <c r="G48" s="203"/>
      <c r="H48" s="204"/>
      <c r="I48" s="1">
        <v>152</v>
      </c>
      <c r="J48" s="51">
        <f>J44-J47</f>
        <v>45233600</v>
      </c>
      <c r="K48" s="51">
        <f>K44-K47</f>
        <v>15419775</v>
      </c>
      <c r="L48" s="51">
        <f>L44-L47</f>
        <v>50704045</v>
      </c>
      <c r="M48" s="51">
        <f>M44-M47</f>
        <v>8530502</v>
      </c>
    </row>
    <row r="49" spans="1:13" ht="12.75" customHeight="1">
      <c r="A49" s="222" t="s">
        <v>213</v>
      </c>
      <c r="B49" s="223"/>
      <c r="C49" s="223"/>
      <c r="D49" s="223"/>
      <c r="E49" s="223"/>
      <c r="F49" s="223"/>
      <c r="G49" s="223"/>
      <c r="H49" s="224"/>
      <c r="I49" s="1">
        <v>153</v>
      </c>
      <c r="J49" s="51">
        <f>IF(J48&gt;0,J48,0)</f>
        <v>45233600</v>
      </c>
      <c r="K49" s="51">
        <f>IF(K48&gt;0,K48,0)</f>
        <v>15419775</v>
      </c>
      <c r="L49" s="51">
        <f>IF(L48&gt;0,L48,0)</f>
        <v>50704045</v>
      </c>
      <c r="M49" s="51">
        <f>IF(M48&gt;0,M48,0)</f>
        <v>8530502</v>
      </c>
    </row>
    <row r="50" spans="1:13" ht="12.75" customHeight="1">
      <c r="A50" s="242" t="s">
        <v>214</v>
      </c>
      <c r="B50" s="243"/>
      <c r="C50" s="243"/>
      <c r="D50" s="243"/>
      <c r="E50" s="243"/>
      <c r="F50" s="243"/>
      <c r="G50" s="243"/>
      <c r="H50" s="244"/>
      <c r="I50" s="2">
        <v>154</v>
      </c>
      <c r="J50" s="59">
        <f>IF(J48&lt;0,-J48,0)</f>
        <v>0</v>
      </c>
      <c r="K50" s="59">
        <f>IF(K48&lt;0,-K48,0)</f>
        <v>0</v>
      </c>
      <c r="L50" s="59">
        <f>IF(L48&lt;0,-L48,0)</f>
        <v>0</v>
      </c>
      <c r="M50" s="59">
        <f>IF(M48&lt;0,-M48,0)</f>
        <v>0</v>
      </c>
    </row>
    <row r="51" spans="1:13" ht="12.75" customHeight="1">
      <c r="A51" s="219" t="s">
        <v>215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</row>
    <row r="52" spans="1:13" ht="12.75" customHeight="1">
      <c r="A52" s="199" t="s">
        <v>216</v>
      </c>
      <c r="B52" s="200"/>
      <c r="C52" s="200"/>
      <c r="D52" s="200"/>
      <c r="E52" s="200"/>
      <c r="F52" s="200"/>
      <c r="G52" s="200"/>
      <c r="H52" s="200"/>
      <c r="I52" s="53"/>
      <c r="J52" s="53"/>
      <c r="K52" s="53"/>
      <c r="L52" s="53"/>
      <c r="M52" s="60"/>
    </row>
    <row r="53" spans="1:13" ht="12.75" customHeight="1">
      <c r="A53" s="245" t="s">
        <v>166</v>
      </c>
      <c r="B53" s="246"/>
      <c r="C53" s="246"/>
      <c r="D53" s="246"/>
      <c r="E53" s="246"/>
      <c r="F53" s="246"/>
      <c r="G53" s="246"/>
      <c r="H53" s="247"/>
      <c r="I53" s="1">
        <v>155</v>
      </c>
      <c r="J53" s="7"/>
      <c r="K53" s="7"/>
      <c r="L53" s="7"/>
      <c r="M53" s="7"/>
    </row>
    <row r="54" spans="1:13" ht="12.75" customHeight="1">
      <c r="A54" s="239" t="s">
        <v>167</v>
      </c>
      <c r="B54" s="240"/>
      <c r="C54" s="240"/>
      <c r="D54" s="240"/>
      <c r="E54" s="240"/>
      <c r="F54" s="240"/>
      <c r="G54" s="240"/>
      <c r="H54" s="241"/>
      <c r="I54" s="1">
        <v>156</v>
      </c>
      <c r="J54" s="8"/>
      <c r="K54" s="8"/>
      <c r="L54" s="8"/>
      <c r="M54" s="8"/>
    </row>
    <row r="55" spans="1:13" ht="12.75" customHeight="1">
      <c r="A55" s="219" t="s">
        <v>217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</row>
    <row r="56" spans="1:13" ht="12.75" customHeight="1">
      <c r="A56" s="199" t="s">
        <v>218</v>
      </c>
      <c r="B56" s="200"/>
      <c r="C56" s="200"/>
      <c r="D56" s="200"/>
      <c r="E56" s="200"/>
      <c r="F56" s="200"/>
      <c r="G56" s="200"/>
      <c r="H56" s="201"/>
      <c r="I56" s="9">
        <v>157</v>
      </c>
      <c r="J56" s="6">
        <v>45233600</v>
      </c>
      <c r="K56" s="6">
        <v>15419775</v>
      </c>
      <c r="L56" s="6">
        <v>50704045</v>
      </c>
      <c r="M56" s="6">
        <v>8530502</v>
      </c>
    </row>
    <row r="57" spans="1:13" ht="12.75" customHeight="1">
      <c r="A57" s="202" t="s">
        <v>219</v>
      </c>
      <c r="B57" s="203"/>
      <c r="C57" s="203"/>
      <c r="D57" s="203"/>
      <c r="E57" s="203"/>
      <c r="F57" s="203"/>
      <c r="G57" s="203"/>
      <c r="H57" s="204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 customHeight="1">
      <c r="A58" s="202" t="s">
        <v>220</v>
      </c>
      <c r="B58" s="203"/>
      <c r="C58" s="203"/>
      <c r="D58" s="203"/>
      <c r="E58" s="203"/>
      <c r="F58" s="203"/>
      <c r="G58" s="203"/>
      <c r="H58" s="204"/>
      <c r="I58" s="1">
        <v>159</v>
      </c>
      <c r="J58" s="7"/>
      <c r="K58" s="7"/>
      <c r="L58" s="7"/>
      <c r="M58" s="7"/>
    </row>
    <row r="59" spans="1:13" ht="12.75" customHeight="1">
      <c r="A59" s="202" t="s">
        <v>221</v>
      </c>
      <c r="B59" s="203"/>
      <c r="C59" s="203"/>
      <c r="D59" s="203"/>
      <c r="E59" s="203"/>
      <c r="F59" s="203"/>
      <c r="G59" s="203"/>
      <c r="H59" s="204"/>
      <c r="I59" s="1">
        <v>160</v>
      </c>
      <c r="J59" s="7"/>
      <c r="K59" s="7"/>
      <c r="L59" s="7"/>
      <c r="M59" s="7"/>
    </row>
    <row r="60" spans="1:13" ht="12.75" customHeight="1">
      <c r="A60" s="202" t="s">
        <v>222</v>
      </c>
      <c r="B60" s="203"/>
      <c r="C60" s="203"/>
      <c r="D60" s="203"/>
      <c r="E60" s="203"/>
      <c r="F60" s="203"/>
      <c r="G60" s="203"/>
      <c r="H60" s="204"/>
      <c r="I60" s="1">
        <v>161</v>
      </c>
      <c r="J60" s="7"/>
      <c r="K60" s="7"/>
      <c r="L60" s="7"/>
      <c r="M60" s="7"/>
    </row>
    <row r="61" spans="1:13" ht="12.75" customHeight="1">
      <c r="A61" s="202" t="s">
        <v>223</v>
      </c>
      <c r="B61" s="203"/>
      <c r="C61" s="203"/>
      <c r="D61" s="203"/>
      <c r="E61" s="203"/>
      <c r="F61" s="203"/>
      <c r="G61" s="203"/>
      <c r="H61" s="204"/>
      <c r="I61" s="1">
        <v>162</v>
      </c>
      <c r="J61" s="7"/>
      <c r="K61" s="7"/>
      <c r="L61" s="7"/>
      <c r="M61" s="7"/>
    </row>
    <row r="62" spans="1:13" ht="12.75" customHeight="1">
      <c r="A62" s="202" t="s">
        <v>224</v>
      </c>
      <c r="B62" s="203"/>
      <c r="C62" s="203"/>
      <c r="D62" s="203"/>
      <c r="E62" s="203"/>
      <c r="F62" s="203"/>
      <c r="G62" s="203"/>
      <c r="H62" s="204"/>
      <c r="I62" s="1">
        <v>163</v>
      </c>
      <c r="J62" s="7"/>
      <c r="K62" s="7"/>
      <c r="L62" s="7"/>
      <c r="M62" s="7"/>
    </row>
    <row r="63" spans="1:13" ht="12.75" customHeight="1">
      <c r="A63" s="202" t="s">
        <v>225</v>
      </c>
      <c r="B63" s="203"/>
      <c r="C63" s="203"/>
      <c r="D63" s="203"/>
      <c r="E63" s="203"/>
      <c r="F63" s="203"/>
      <c r="G63" s="203"/>
      <c r="H63" s="204"/>
      <c r="I63" s="1">
        <v>164</v>
      </c>
      <c r="J63" s="7"/>
      <c r="K63" s="7"/>
      <c r="L63" s="7"/>
      <c r="M63" s="7"/>
    </row>
    <row r="64" spans="1:13" ht="12.75" customHeight="1">
      <c r="A64" s="202" t="s">
        <v>226</v>
      </c>
      <c r="B64" s="203"/>
      <c r="C64" s="203"/>
      <c r="D64" s="203"/>
      <c r="E64" s="203"/>
      <c r="F64" s="203"/>
      <c r="G64" s="203"/>
      <c r="H64" s="204"/>
      <c r="I64" s="1">
        <v>165</v>
      </c>
      <c r="J64" s="7"/>
      <c r="K64" s="7"/>
      <c r="L64" s="7"/>
      <c r="M64" s="7"/>
    </row>
    <row r="65" spans="1:13" ht="12.75" customHeight="1">
      <c r="A65" s="202" t="s">
        <v>227</v>
      </c>
      <c r="B65" s="203"/>
      <c r="C65" s="203"/>
      <c r="D65" s="203"/>
      <c r="E65" s="203"/>
      <c r="F65" s="203"/>
      <c r="G65" s="203"/>
      <c r="H65" s="204"/>
      <c r="I65" s="1">
        <v>166</v>
      </c>
      <c r="J65" s="7"/>
      <c r="K65" s="7"/>
      <c r="L65" s="7"/>
      <c r="M65" s="7"/>
    </row>
    <row r="66" spans="1:13" ht="12.75" customHeight="1">
      <c r="A66" s="202" t="s">
        <v>228</v>
      </c>
      <c r="B66" s="203"/>
      <c r="C66" s="203"/>
      <c r="D66" s="203"/>
      <c r="E66" s="203"/>
      <c r="F66" s="203"/>
      <c r="G66" s="203"/>
      <c r="H66" s="204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 customHeight="1">
      <c r="A67" s="202" t="s">
        <v>229</v>
      </c>
      <c r="B67" s="203"/>
      <c r="C67" s="203"/>
      <c r="D67" s="203"/>
      <c r="E67" s="203"/>
      <c r="F67" s="203"/>
      <c r="G67" s="203"/>
      <c r="H67" s="204"/>
      <c r="I67" s="1">
        <v>168</v>
      </c>
      <c r="J67" s="59">
        <f>J56+J66</f>
        <v>45233600</v>
      </c>
      <c r="K67" s="59">
        <f>K56+K66</f>
        <v>15419775</v>
      </c>
      <c r="L67" s="59">
        <f>L56+L66</f>
        <v>50704045</v>
      </c>
      <c r="M67" s="59">
        <f>M56+M66</f>
        <v>8530502</v>
      </c>
    </row>
    <row r="68" spans="1:13" ht="12.75" customHeight="1">
      <c r="A68" s="249" t="s">
        <v>230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 customHeight="1">
      <c r="A69" s="251" t="s">
        <v>231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3" ht="12.75" customHeight="1">
      <c r="A70" s="245" t="s">
        <v>166</v>
      </c>
      <c r="B70" s="246"/>
      <c r="C70" s="246"/>
      <c r="D70" s="246"/>
      <c r="E70" s="246"/>
      <c r="F70" s="246"/>
      <c r="G70" s="246"/>
      <c r="H70" s="247"/>
      <c r="I70" s="1">
        <v>169</v>
      </c>
      <c r="J70" s="7"/>
      <c r="K70" s="7"/>
      <c r="L70" s="7"/>
      <c r="M70" s="7"/>
    </row>
    <row r="71" spans="1:13" ht="12.75" customHeight="1">
      <c r="A71" s="239" t="s">
        <v>167</v>
      </c>
      <c r="B71" s="240"/>
      <c r="C71" s="240"/>
      <c r="D71" s="240"/>
      <c r="E71" s="240"/>
      <c r="F71" s="240"/>
      <c r="G71" s="240"/>
      <c r="H71" s="241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N1:IV65536 A2:M3 A6:H6 I6:M50 I52:M54 I56:M67 A72:M65536 I70:M71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G55" sqref="G55"/>
    </sheetView>
  </sheetViews>
  <sheetFormatPr defaultColWidth="9.140625" defaultRowHeight="12.75"/>
  <cols>
    <col min="1" max="9" width="9.140625" style="50" customWidth="1"/>
    <col min="10" max="11" width="9.8515625" style="50" bestFit="1" customWidth="1"/>
    <col min="12" max="16384" width="9.140625" style="50" customWidth="1"/>
  </cols>
  <sheetData>
    <row r="1" spans="1:11" ht="12.75" customHeight="1">
      <c r="A1" s="256" t="s">
        <v>232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172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 customHeight="1">
      <c r="A3" s="253" t="s">
        <v>60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23.25" customHeight="1">
      <c r="A4" s="210" t="s">
        <v>61</v>
      </c>
      <c r="B4" s="211"/>
      <c r="C4" s="211"/>
      <c r="D4" s="211"/>
      <c r="E4" s="211"/>
      <c r="F4" s="211"/>
      <c r="G4" s="211"/>
      <c r="H4" s="212"/>
      <c r="I4" s="56" t="s">
        <v>62</v>
      </c>
      <c r="J4" s="57" t="s">
        <v>63</v>
      </c>
      <c r="K4" s="58" t="s">
        <v>64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4">
        <v>2</v>
      </c>
      <c r="J5" s="65" t="s">
        <v>5</v>
      </c>
      <c r="K5" s="65" t="s">
        <v>6</v>
      </c>
    </row>
    <row r="6" spans="1:11" ht="12.75" customHeight="1">
      <c r="A6" s="219" t="s">
        <v>233</v>
      </c>
      <c r="B6" s="230"/>
      <c r="C6" s="230"/>
      <c r="D6" s="230"/>
      <c r="E6" s="230"/>
      <c r="F6" s="230"/>
      <c r="G6" s="230"/>
      <c r="H6" s="230"/>
      <c r="I6" s="261"/>
      <c r="J6" s="261"/>
      <c r="K6" s="262"/>
    </row>
    <row r="7" spans="1:11" ht="12.75" customHeight="1">
      <c r="A7" s="258" t="s">
        <v>234</v>
      </c>
      <c r="B7" s="259"/>
      <c r="C7" s="259"/>
      <c r="D7" s="259"/>
      <c r="E7" s="259"/>
      <c r="F7" s="259"/>
      <c r="G7" s="259"/>
      <c r="H7" s="259"/>
      <c r="I7" s="1">
        <v>1</v>
      </c>
      <c r="J7" s="5">
        <v>55633386</v>
      </c>
      <c r="K7" s="7">
        <v>62969870</v>
      </c>
    </row>
    <row r="8" spans="1:11" ht="12.75" customHeight="1">
      <c r="A8" s="258" t="s">
        <v>235</v>
      </c>
      <c r="B8" s="259"/>
      <c r="C8" s="259"/>
      <c r="D8" s="259"/>
      <c r="E8" s="259"/>
      <c r="F8" s="259"/>
      <c r="G8" s="259"/>
      <c r="H8" s="259"/>
      <c r="I8" s="1">
        <v>2</v>
      </c>
      <c r="J8" s="5">
        <v>9847698</v>
      </c>
      <c r="K8" s="7">
        <v>11288372</v>
      </c>
    </row>
    <row r="9" spans="1:11" ht="12.75" customHeight="1">
      <c r="A9" s="258" t="s">
        <v>236</v>
      </c>
      <c r="B9" s="259"/>
      <c r="C9" s="259"/>
      <c r="D9" s="259"/>
      <c r="E9" s="259"/>
      <c r="F9" s="259"/>
      <c r="G9" s="259"/>
      <c r="H9" s="259"/>
      <c r="I9" s="1">
        <v>3</v>
      </c>
      <c r="J9" s="5">
        <v>13150412</v>
      </c>
      <c r="K9" s="7">
        <v>63054802</v>
      </c>
    </row>
    <row r="10" spans="1:11" ht="12.75" customHeight="1">
      <c r="A10" s="258" t="s">
        <v>237</v>
      </c>
      <c r="B10" s="259"/>
      <c r="C10" s="259"/>
      <c r="D10" s="259"/>
      <c r="E10" s="259"/>
      <c r="F10" s="259"/>
      <c r="G10" s="259"/>
      <c r="H10" s="259"/>
      <c r="I10" s="1">
        <v>4</v>
      </c>
      <c r="J10" s="5"/>
      <c r="K10" s="7"/>
    </row>
    <row r="11" spans="1:11" ht="12.75" customHeight="1">
      <c r="A11" s="258" t="s">
        <v>238</v>
      </c>
      <c r="B11" s="259"/>
      <c r="C11" s="259"/>
      <c r="D11" s="259"/>
      <c r="E11" s="259"/>
      <c r="F11" s="259"/>
      <c r="G11" s="259"/>
      <c r="H11" s="259"/>
      <c r="I11" s="1">
        <v>5</v>
      </c>
      <c r="J11" s="5"/>
      <c r="K11" s="7"/>
    </row>
    <row r="12" spans="1:11" ht="12.75" customHeight="1">
      <c r="A12" s="258" t="s">
        <v>239</v>
      </c>
      <c r="B12" s="259"/>
      <c r="C12" s="259"/>
      <c r="D12" s="259"/>
      <c r="E12" s="259"/>
      <c r="F12" s="259"/>
      <c r="G12" s="259"/>
      <c r="H12" s="259"/>
      <c r="I12" s="1">
        <v>6</v>
      </c>
      <c r="J12" s="5"/>
      <c r="K12" s="7"/>
    </row>
    <row r="13" spans="1:11" ht="12.75" customHeight="1">
      <c r="A13" s="264" t="s">
        <v>240</v>
      </c>
      <c r="B13" s="265"/>
      <c r="C13" s="265"/>
      <c r="D13" s="265"/>
      <c r="E13" s="265"/>
      <c r="F13" s="265"/>
      <c r="G13" s="265"/>
      <c r="H13" s="265"/>
      <c r="I13" s="1">
        <v>7</v>
      </c>
      <c r="J13" s="62">
        <f>SUM(J7:J12)</f>
        <v>78631496</v>
      </c>
      <c r="K13" s="51">
        <f>SUM(K7:K12)</f>
        <v>137313044</v>
      </c>
    </row>
    <row r="14" spans="1:11" ht="12.75" customHeight="1">
      <c r="A14" s="258" t="s">
        <v>241</v>
      </c>
      <c r="B14" s="259"/>
      <c r="C14" s="259"/>
      <c r="D14" s="259"/>
      <c r="E14" s="259"/>
      <c r="F14" s="259"/>
      <c r="G14" s="259"/>
      <c r="H14" s="263"/>
      <c r="I14" s="1">
        <v>8</v>
      </c>
      <c r="J14" s="5"/>
      <c r="K14" s="7"/>
    </row>
    <row r="15" spans="1:11" ht="12.75" customHeight="1">
      <c r="A15" s="258" t="s">
        <v>242</v>
      </c>
      <c r="B15" s="259"/>
      <c r="C15" s="259"/>
      <c r="D15" s="259"/>
      <c r="E15" s="259"/>
      <c r="F15" s="259"/>
      <c r="G15" s="259"/>
      <c r="H15" s="263"/>
      <c r="I15" s="1">
        <v>9</v>
      </c>
      <c r="J15" s="5">
        <v>11364938</v>
      </c>
      <c r="K15" s="7">
        <v>225395533</v>
      </c>
    </row>
    <row r="16" spans="1:11" ht="12.75" customHeight="1">
      <c r="A16" s="258" t="s">
        <v>243</v>
      </c>
      <c r="B16" s="259"/>
      <c r="C16" s="259"/>
      <c r="D16" s="259"/>
      <c r="E16" s="259"/>
      <c r="F16" s="259"/>
      <c r="G16" s="259"/>
      <c r="H16" s="263"/>
      <c r="I16" s="1">
        <v>10</v>
      </c>
      <c r="J16" s="5">
        <v>4528658</v>
      </c>
      <c r="K16" s="7">
        <v>12054174</v>
      </c>
    </row>
    <row r="17" spans="1:11" ht="12.75" customHeight="1">
      <c r="A17" s="258" t="s">
        <v>244</v>
      </c>
      <c r="B17" s="259"/>
      <c r="C17" s="259"/>
      <c r="D17" s="259"/>
      <c r="E17" s="259"/>
      <c r="F17" s="259"/>
      <c r="G17" s="259"/>
      <c r="H17" s="263"/>
      <c r="I17" s="1">
        <v>11</v>
      </c>
      <c r="J17" s="5">
        <v>29130513</v>
      </c>
      <c r="K17" s="7">
        <v>27325913</v>
      </c>
    </row>
    <row r="18" spans="1:11" ht="12.75" customHeight="1">
      <c r="A18" s="264" t="s">
        <v>245</v>
      </c>
      <c r="B18" s="265"/>
      <c r="C18" s="265"/>
      <c r="D18" s="265"/>
      <c r="E18" s="265"/>
      <c r="F18" s="265"/>
      <c r="G18" s="265"/>
      <c r="H18" s="265"/>
      <c r="I18" s="1">
        <v>12</v>
      </c>
      <c r="J18" s="62">
        <f>SUM(J14:J17)</f>
        <v>45024109</v>
      </c>
      <c r="K18" s="51">
        <f>SUM(K14:K17)</f>
        <v>264775620</v>
      </c>
    </row>
    <row r="19" spans="1:11" ht="12.75" customHeight="1">
      <c r="A19" s="264" t="s">
        <v>246</v>
      </c>
      <c r="B19" s="265"/>
      <c r="C19" s="265"/>
      <c r="D19" s="265"/>
      <c r="E19" s="265"/>
      <c r="F19" s="265"/>
      <c r="G19" s="265"/>
      <c r="H19" s="265"/>
      <c r="I19" s="1">
        <v>13</v>
      </c>
      <c r="J19" s="62">
        <f>IF(J13&gt;J18,J13-J18,0)</f>
        <v>33607387</v>
      </c>
      <c r="K19" s="51">
        <f>IF(K13&gt;K18,K13-K18,0)</f>
        <v>0</v>
      </c>
    </row>
    <row r="20" spans="1:11" ht="12.75" customHeight="1">
      <c r="A20" s="264" t="s">
        <v>247</v>
      </c>
      <c r="B20" s="265"/>
      <c r="C20" s="265"/>
      <c r="D20" s="265"/>
      <c r="E20" s="265"/>
      <c r="F20" s="265"/>
      <c r="G20" s="265"/>
      <c r="H20" s="265"/>
      <c r="I20" s="1">
        <v>14</v>
      </c>
      <c r="J20" s="62">
        <f>IF(J18&gt;J13,J18-J13,0)</f>
        <v>0</v>
      </c>
      <c r="K20" s="51">
        <f>IF(K18&gt;K13,K18-K13,0)</f>
        <v>127462576</v>
      </c>
    </row>
    <row r="21" spans="1:11" ht="12.75" customHeight="1">
      <c r="A21" s="219" t="s">
        <v>248</v>
      </c>
      <c r="B21" s="230"/>
      <c r="C21" s="230"/>
      <c r="D21" s="230"/>
      <c r="E21" s="230"/>
      <c r="F21" s="230"/>
      <c r="G21" s="230"/>
      <c r="H21" s="230"/>
      <c r="I21" s="261"/>
      <c r="J21" s="261"/>
      <c r="K21" s="262"/>
    </row>
    <row r="22" spans="1:11" ht="12.75" customHeight="1">
      <c r="A22" s="213" t="s">
        <v>249</v>
      </c>
      <c r="B22" s="214"/>
      <c r="C22" s="214"/>
      <c r="D22" s="214"/>
      <c r="E22" s="214"/>
      <c r="F22" s="214"/>
      <c r="G22" s="214"/>
      <c r="H22" s="214"/>
      <c r="I22" s="1">
        <v>15</v>
      </c>
      <c r="J22" s="5">
        <v>379527</v>
      </c>
      <c r="K22" s="7">
        <v>808517.16</v>
      </c>
    </row>
    <row r="23" spans="1:11" ht="12.75" customHeight="1">
      <c r="A23" s="213" t="s">
        <v>250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 customHeight="1">
      <c r="A24" s="213" t="s">
        <v>251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>
        <v>14650199</v>
      </c>
      <c r="K24" s="7">
        <v>14810212.21</v>
      </c>
    </row>
    <row r="25" spans="1:11" ht="12.75" customHeight="1">
      <c r="A25" s="213" t="s">
        <v>252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 customHeight="1">
      <c r="A26" s="213" t="s">
        <v>253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7">
        <v>60392354.28999996</v>
      </c>
    </row>
    <row r="27" spans="1:11" ht="12.75" customHeight="1">
      <c r="A27" s="202" t="s">
        <v>254</v>
      </c>
      <c r="B27" s="203"/>
      <c r="C27" s="203"/>
      <c r="D27" s="203"/>
      <c r="E27" s="203"/>
      <c r="F27" s="203"/>
      <c r="G27" s="203"/>
      <c r="H27" s="203"/>
      <c r="I27" s="1">
        <v>20</v>
      </c>
      <c r="J27" s="62">
        <f>SUM(J22:J26)</f>
        <v>15029726</v>
      </c>
      <c r="K27" s="51">
        <f>SUM(K22:K26)</f>
        <v>76011083.65999997</v>
      </c>
    </row>
    <row r="28" spans="1:11" ht="12.75" customHeight="1">
      <c r="A28" s="213" t="s">
        <v>255</v>
      </c>
      <c r="B28" s="214"/>
      <c r="C28" s="214"/>
      <c r="D28" s="214"/>
      <c r="E28" s="214"/>
      <c r="F28" s="214"/>
      <c r="G28" s="214"/>
      <c r="H28" s="214"/>
      <c r="I28" s="1">
        <v>21</v>
      </c>
      <c r="J28" s="5">
        <v>8154753</v>
      </c>
      <c r="K28" s="7">
        <v>11699797</v>
      </c>
    </row>
    <row r="29" spans="1:11" ht="12.75" customHeight="1">
      <c r="A29" s="213" t="s">
        <v>256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>
        <v>100000</v>
      </c>
    </row>
    <row r="30" spans="1:11" ht="12.75" customHeight="1">
      <c r="A30" s="213" t="s">
        <v>257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>
        <v>39346000</v>
      </c>
      <c r="K30" s="7"/>
    </row>
    <row r="31" spans="1:11" ht="12.75" customHeight="1">
      <c r="A31" s="202" t="s">
        <v>258</v>
      </c>
      <c r="B31" s="203"/>
      <c r="C31" s="203"/>
      <c r="D31" s="203"/>
      <c r="E31" s="203"/>
      <c r="F31" s="203"/>
      <c r="G31" s="203"/>
      <c r="H31" s="203"/>
      <c r="I31" s="1">
        <v>24</v>
      </c>
      <c r="J31" s="62">
        <f>SUM(J28:J30)</f>
        <v>47500753</v>
      </c>
      <c r="K31" s="51">
        <v>11799797</v>
      </c>
    </row>
    <row r="32" spans="1:11" ht="12.75" customHeight="1">
      <c r="A32" s="202" t="s">
        <v>259</v>
      </c>
      <c r="B32" s="203"/>
      <c r="C32" s="203"/>
      <c r="D32" s="203"/>
      <c r="E32" s="203"/>
      <c r="F32" s="203"/>
      <c r="G32" s="203"/>
      <c r="H32" s="203"/>
      <c r="I32" s="1">
        <v>25</v>
      </c>
      <c r="J32" s="62">
        <f>IF(J27&gt;J31,J27-J31,0)</f>
        <v>0</v>
      </c>
      <c r="K32" s="51">
        <v>64211286.65999997</v>
      </c>
    </row>
    <row r="33" spans="1:11" ht="12.75" customHeight="1">
      <c r="A33" s="202" t="s">
        <v>260</v>
      </c>
      <c r="B33" s="203"/>
      <c r="C33" s="203"/>
      <c r="D33" s="203"/>
      <c r="E33" s="203"/>
      <c r="F33" s="203"/>
      <c r="G33" s="203"/>
      <c r="H33" s="203"/>
      <c r="I33" s="1">
        <v>26</v>
      </c>
      <c r="J33" s="62">
        <f>IF(J31&gt;J27,J31-J27,0)</f>
        <v>32471027</v>
      </c>
      <c r="K33" s="51">
        <f>IF(K31&gt;K27,K31-K27,0)</f>
        <v>0</v>
      </c>
    </row>
    <row r="34" spans="1:11" ht="12.75" customHeight="1">
      <c r="A34" s="219" t="s">
        <v>261</v>
      </c>
      <c r="B34" s="230"/>
      <c r="C34" s="230"/>
      <c r="D34" s="230"/>
      <c r="E34" s="230"/>
      <c r="F34" s="230"/>
      <c r="G34" s="230"/>
      <c r="H34" s="230"/>
      <c r="I34" s="261"/>
      <c r="J34" s="261"/>
      <c r="K34" s="262"/>
    </row>
    <row r="35" spans="1:11" ht="12.75" customHeight="1">
      <c r="A35" s="266" t="s">
        <v>262</v>
      </c>
      <c r="B35" s="267"/>
      <c r="C35" s="267"/>
      <c r="D35" s="267"/>
      <c r="E35" s="267"/>
      <c r="F35" s="267"/>
      <c r="G35" s="267"/>
      <c r="H35" s="268"/>
      <c r="I35" s="1">
        <v>27</v>
      </c>
      <c r="J35" s="5"/>
      <c r="K35" s="7"/>
    </row>
    <row r="36" spans="1:11" ht="12.75" customHeight="1">
      <c r="A36" s="213" t="s">
        <v>263</v>
      </c>
      <c r="B36" s="214"/>
      <c r="C36" s="214"/>
      <c r="D36" s="214"/>
      <c r="E36" s="214"/>
      <c r="F36" s="214"/>
      <c r="G36" s="214"/>
      <c r="H36" s="215"/>
      <c r="I36" s="1">
        <v>28</v>
      </c>
      <c r="J36" s="5">
        <v>219711751</v>
      </c>
      <c r="K36" s="7">
        <v>587000000</v>
      </c>
    </row>
    <row r="37" spans="1:11" ht="12.75" customHeight="1">
      <c r="A37" s="213" t="s">
        <v>264</v>
      </c>
      <c r="B37" s="214"/>
      <c r="C37" s="214"/>
      <c r="D37" s="214"/>
      <c r="E37" s="214"/>
      <c r="F37" s="214"/>
      <c r="G37" s="214"/>
      <c r="H37" s="215"/>
      <c r="I37" s="1">
        <v>29</v>
      </c>
      <c r="J37" s="5">
        <v>1680000</v>
      </c>
      <c r="K37" s="7">
        <v>1039998</v>
      </c>
    </row>
    <row r="38" spans="1:11" ht="12.75" customHeight="1">
      <c r="A38" s="202" t="s">
        <v>265</v>
      </c>
      <c r="B38" s="203"/>
      <c r="C38" s="203"/>
      <c r="D38" s="203"/>
      <c r="E38" s="203"/>
      <c r="F38" s="203"/>
      <c r="G38" s="203"/>
      <c r="H38" s="203"/>
      <c r="I38" s="1">
        <v>30</v>
      </c>
      <c r="J38" s="62">
        <f>SUM(J35:J37)</f>
        <v>221391751</v>
      </c>
      <c r="K38" s="51">
        <f>SUM(K35:K37)</f>
        <v>588039998</v>
      </c>
    </row>
    <row r="39" spans="1:11" ht="12.75" customHeight="1">
      <c r="A39" s="213" t="s">
        <v>266</v>
      </c>
      <c r="B39" s="214"/>
      <c r="C39" s="214"/>
      <c r="D39" s="214"/>
      <c r="E39" s="214"/>
      <c r="F39" s="214"/>
      <c r="G39" s="214"/>
      <c r="H39" s="214"/>
      <c r="I39" s="1">
        <v>31</v>
      </c>
      <c r="J39" s="5">
        <v>157964583</v>
      </c>
      <c r="K39" s="7">
        <v>437660417</v>
      </c>
    </row>
    <row r="40" spans="1:11" ht="12.75" customHeight="1">
      <c r="A40" s="213" t="s">
        <v>267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>
        <v>77271350</v>
      </c>
      <c r="K40" s="7">
        <v>49127771</v>
      </c>
    </row>
    <row r="41" spans="1:11" ht="12.75" customHeight="1">
      <c r="A41" s="213" t="s">
        <v>268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>
        <v>3313697</v>
      </c>
      <c r="K41" s="7">
        <v>2469816</v>
      </c>
    </row>
    <row r="42" spans="1:11" ht="12.75" customHeight="1">
      <c r="A42" s="213" t="s">
        <v>269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>
        <v>4524533</v>
      </c>
    </row>
    <row r="43" spans="1:11" ht="12.75" customHeight="1">
      <c r="A43" s="213" t="s">
        <v>270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7"/>
    </row>
    <row r="44" spans="1:11" ht="12.75" customHeight="1">
      <c r="A44" s="202" t="s">
        <v>271</v>
      </c>
      <c r="B44" s="203"/>
      <c r="C44" s="203"/>
      <c r="D44" s="203"/>
      <c r="E44" s="203"/>
      <c r="F44" s="203"/>
      <c r="G44" s="203"/>
      <c r="H44" s="204"/>
      <c r="I44" s="1">
        <v>36</v>
      </c>
      <c r="J44" s="62">
        <f>SUM(J39:J43)</f>
        <v>238549630</v>
      </c>
      <c r="K44" s="51">
        <f>SUM(K39:K43)</f>
        <v>493782537</v>
      </c>
    </row>
    <row r="45" spans="1:11" ht="12.75" customHeight="1">
      <c r="A45" s="202" t="s">
        <v>272</v>
      </c>
      <c r="B45" s="203"/>
      <c r="C45" s="203"/>
      <c r="D45" s="203"/>
      <c r="E45" s="203"/>
      <c r="F45" s="203"/>
      <c r="G45" s="203"/>
      <c r="H45" s="204"/>
      <c r="I45" s="1">
        <v>37</v>
      </c>
      <c r="J45" s="62">
        <f>IF(J38&gt;J44,J38-J44,0)</f>
        <v>0</v>
      </c>
      <c r="K45" s="51">
        <f>IF(K38&gt;K44,K38-K44,0)</f>
        <v>94257461</v>
      </c>
    </row>
    <row r="46" spans="1:11" ht="12.75" customHeight="1">
      <c r="A46" s="202" t="s">
        <v>273</v>
      </c>
      <c r="B46" s="203"/>
      <c r="C46" s="203"/>
      <c r="D46" s="203"/>
      <c r="E46" s="203"/>
      <c r="F46" s="203"/>
      <c r="G46" s="203"/>
      <c r="H46" s="204"/>
      <c r="I46" s="1">
        <v>38</v>
      </c>
      <c r="J46" s="62">
        <f>IF(J44&gt;J38,J44-J38,0)</f>
        <v>17157879</v>
      </c>
      <c r="K46" s="51">
        <f>IF(K44&gt;K38,K44-K38,0)</f>
        <v>0</v>
      </c>
    </row>
    <row r="47" spans="1:11" ht="12.75" customHeight="1">
      <c r="A47" s="213" t="s">
        <v>274</v>
      </c>
      <c r="B47" s="214"/>
      <c r="C47" s="214"/>
      <c r="D47" s="214"/>
      <c r="E47" s="214"/>
      <c r="F47" s="214"/>
      <c r="G47" s="214"/>
      <c r="H47" s="215"/>
      <c r="I47" s="1">
        <v>39</v>
      </c>
      <c r="J47" s="62">
        <f>IF(J19-J20+J32-J33+J45-J46&gt;0,J19-J20+J32-J33+J45-J46,0)</f>
        <v>0</v>
      </c>
      <c r="K47" s="51">
        <f>IF(K19-K20+K32-K33+K45-K46&gt;0,K19-K20+K32-K33+K45-K46,0)</f>
        <v>31006171.659999967</v>
      </c>
    </row>
    <row r="48" spans="1:11" ht="12.75" customHeight="1">
      <c r="A48" s="213" t="s">
        <v>275</v>
      </c>
      <c r="B48" s="214"/>
      <c r="C48" s="214"/>
      <c r="D48" s="214"/>
      <c r="E48" s="214"/>
      <c r="F48" s="214"/>
      <c r="G48" s="214"/>
      <c r="H48" s="215"/>
      <c r="I48" s="1">
        <v>40</v>
      </c>
      <c r="J48" s="62">
        <f>IF(J20-J19+J33-J32+J46-J45&gt;0,J20-J19+J33-J32+J46-J45,0)</f>
        <v>16021519</v>
      </c>
      <c r="K48" s="51">
        <f>IF(K20-K19+K33-K32+K46-K45&gt;0,K20-K19+K33-K32+K46-K45,0)</f>
        <v>0</v>
      </c>
    </row>
    <row r="49" spans="1:11" ht="12.75" customHeight="1">
      <c r="A49" s="213" t="s">
        <v>276</v>
      </c>
      <c r="B49" s="214"/>
      <c r="C49" s="214"/>
      <c r="D49" s="214"/>
      <c r="E49" s="214"/>
      <c r="F49" s="214"/>
      <c r="G49" s="214"/>
      <c r="H49" s="215"/>
      <c r="I49" s="1">
        <v>41</v>
      </c>
      <c r="J49" s="5">
        <v>65109276</v>
      </c>
      <c r="K49" s="7">
        <v>49087757</v>
      </c>
    </row>
    <row r="50" spans="1:11" ht="12.75" customHeight="1">
      <c r="A50" s="213" t="s">
        <v>277</v>
      </c>
      <c r="B50" s="214"/>
      <c r="C50" s="214"/>
      <c r="D50" s="214"/>
      <c r="E50" s="214"/>
      <c r="F50" s="214"/>
      <c r="G50" s="214"/>
      <c r="H50" s="215"/>
      <c r="I50" s="1">
        <v>42</v>
      </c>
      <c r="J50" s="5"/>
      <c r="K50" s="7">
        <v>31006172</v>
      </c>
    </row>
    <row r="51" spans="1:11" ht="12.75" customHeight="1">
      <c r="A51" s="213" t="s">
        <v>278</v>
      </c>
      <c r="B51" s="214"/>
      <c r="C51" s="214"/>
      <c r="D51" s="214"/>
      <c r="E51" s="214"/>
      <c r="F51" s="214"/>
      <c r="G51" s="214"/>
      <c r="H51" s="215"/>
      <c r="I51" s="1">
        <v>43</v>
      </c>
      <c r="J51" s="5">
        <v>16021519</v>
      </c>
      <c r="K51" s="7"/>
    </row>
    <row r="52" spans="1:11" ht="12.75" customHeight="1">
      <c r="A52" s="232" t="s">
        <v>279</v>
      </c>
      <c r="B52" s="233"/>
      <c r="C52" s="233"/>
      <c r="D52" s="233"/>
      <c r="E52" s="233"/>
      <c r="F52" s="233"/>
      <c r="G52" s="233"/>
      <c r="H52" s="234"/>
      <c r="I52" s="4">
        <v>44</v>
      </c>
      <c r="J52" s="63">
        <f>J49+J50-J51</f>
        <v>49087757</v>
      </c>
      <c r="K52" s="59">
        <f>K49+K50-K51</f>
        <v>80093929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L1:IV65536 A2:K3 A1 A5:K5 I7:K20 A22:K33 I35:K65536 A53:H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C28" sqref="C28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9" width="9.140625" style="67" customWidth="1"/>
    <col min="10" max="11" width="9.57421875" style="67" bestFit="1" customWidth="1"/>
    <col min="12" max="16384" width="9.140625" style="67" customWidth="1"/>
  </cols>
  <sheetData>
    <row r="1" spans="1:12" ht="12.75" customHeight="1">
      <c r="A1" s="273" t="s">
        <v>280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66"/>
    </row>
    <row r="2" spans="1:12" ht="15.75">
      <c r="A2" s="42"/>
      <c r="B2" s="130"/>
      <c r="C2" s="279" t="s">
        <v>281</v>
      </c>
      <c r="D2" s="279"/>
      <c r="E2" s="68" t="s">
        <v>10</v>
      </c>
      <c r="F2" s="43" t="s">
        <v>27</v>
      </c>
      <c r="G2" s="280" t="s">
        <v>11</v>
      </c>
      <c r="H2" s="281"/>
      <c r="I2" s="130"/>
      <c r="J2" s="130"/>
      <c r="K2" s="130"/>
      <c r="L2" s="69"/>
    </row>
    <row r="3" spans="1:11" ht="23.25" customHeight="1">
      <c r="A3" s="210" t="s">
        <v>61</v>
      </c>
      <c r="B3" s="211"/>
      <c r="C3" s="211"/>
      <c r="D3" s="211"/>
      <c r="E3" s="211"/>
      <c r="F3" s="211"/>
      <c r="G3" s="211"/>
      <c r="H3" s="212"/>
      <c r="I3" s="56" t="s">
        <v>62</v>
      </c>
      <c r="J3" s="57" t="s">
        <v>63</v>
      </c>
      <c r="K3" s="58" t="s">
        <v>64</v>
      </c>
    </row>
    <row r="4" spans="1:11" ht="12.75">
      <c r="A4" s="282">
        <v>1</v>
      </c>
      <c r="B4" s="282"/>
      <c r="C4" s="282"/>
      <c r="D4" s="282"/>
      <c r="E4" s="282"/>
      <c r="F4" s="282"/>
      <c r="G4" s="282"/>
      <c r="H4" s="282"/>
      <c r="I4" s="73">
        <v>2</v>
      </c>
      <c r="J4" s="72" t="s">
        <v>5</v>
      </c>
      <c r="K4" s="72" t="s">
        <v>6</v>
      </c>
    </row>
    <row r="5" spans="1:11" ht="12.75" customHeight="1">
      <c r="A5" s="266" t="s">
        <v>282</v>
      </c>
      <c r="B5" s="267"/>
      <c r="C5" s="267"/>
      <c r="D5" s="267"/>
      <c r="E5" s="267"/>
      <c r="F5" s="267"/>
      <c r="G5" s="267"/>
      <c r="H5" s="268"/>
      <c r="I5" s="44">
        <v>1</v>
      </c>
      <c r="J5" s="45">
        <v>196261000</v>
      </c>
      <c r="K5" s="45">
        <v>204715320</v>
      </c>
    </row>
    <row r="6" spans="1:11" ht="12.75" customHeight="1">
      <c r="A6" s="213" t="s">
        <v>283</v>
      </c>
      <c r="B6" s="214"/>
      <c r="C6" s="214"/>
      <c r="D6" s="214"/>
      <c r="E6" s="214"/>
      <c r="F6" s="214"/>
      <c r="G6" s="214"/>
      <c r="H6" s="215"/>
      <c r="I6" s="44">
        <v>2</v>
      </c>
      <c r="J6" s="46">
        <v>-8652683</v>
      </c>
      <c r="K6" s="46">
        <v>-8312744</v>
      </c>
    </row>
    <row r="7" spans="1:11" ht="12.75" customHeight="1">
      <c r="A7" s="213" t="s">
        <v>284</v>
      </c>
      <c r="B7" s="214"/>
      <c r="C7" s="214"/>
      <c r="D7" s="214"/>
      <c r="E7" s="214"/>
      <c r="F7" s="214"/>
      <c r="G7" s="214"/>
      <c r="H7" s="215"/>
      <c r="I7" s="44">
        <v>3</v>
      </c>
      <c r="J7" s="46">
        <v>89677247</v>
      </c>
      <c r="K7" s="46">
        <v>85852773</v>
      </c>
    </row>
    <row r="8" spans="1:11" ht="12.75" customHeight="1">
      <c r="A8" s="213" t="s">
        <v>285</v>
      </c>
      <c r="B8" s="214"/>
      <c r="C8" s="214"/>
      <c r="D8" s="214"/>
      <c r="E8" s="214"/>
      <c r="F8" s="214"/>
      <c r="G8" s="214"/>
      <c r="H8" s="215"/>
      <c r="I8" s="44">
        <v>4</v>
      </c>
      <c r="J8" s="46">
        <v>96642006</v>
      </c>
      <c r="K8" s="46">
        <v>84304886</v>
      </c>
    </row>
    <row r="9" spans="1:11" ht="12.75" customHeight="1">
      <c r="A9" s="213" t="s">
        <v>286</v>
      </c>
      <c r="B9" s="214"/>
      <c r="C9" s="214"/>
      <c r="D9" s="214"/>
      <c r="E9" s="214"/>
      <c r="F9" s="214"/>
      <c r="G9" s="214"/>
      <c r="H9" s="214"/>
      <c r="I9" s="44">
        <v>5</v>
      </c>
      <c r="J9" s="46">
        <v>45233600</v>
      </c>
      <c r="K9" s="46">
        <v>50704045</v>
      </c>
    </row>
    <row r="10" spans="1:11" ht="12.75" customHeight="1">
      <c r="A10" s="213" t="s">
        <v>287</v>
      </c>
      <c r="B10" s="214"/>
      <c r="C10" s="214"/>
      <c r="D10" s="214"/>
      <c r="E10" s="214"/>
      <c r="F10" s="214"/>
      <c r="G10" s="214"/>
      <c r="H10" s="215"/>
      <c r="I10" s="44">
        <v>6</v>
      </c>
      <c r="J10" s="46"/>
      <c r="K10" s="46"/>
    </row>
    <row r="11" spans="1:11" ht="12.75" customHeight="1">
      <c r="A11" s="213" t="s">
        <v>288</v>
      </c>
      <c r="B11" s="214"/>
      <c r="C11" s="214"/>
      <c r="D11" s="214"/>
      <c r="E11" s="214"/>
      <c r="F11" s="214"/>
      <c r="G11" s="214"/>
      <c r="H11" s="215"/>
      <c r="I11" s="44">
        <v>7</v>
      </c>
      <c r="J11" s="46"/>
      <c r="K11" s="46"/>
    </row>
    <row r="12" spans="1:11" ht="12.75" customHeight="1">
      <c r="A12" s="213" t="s">
        <v>289</v>
      </c>
      <c r="B12" s="214"/>
      <c r="C12" s="214"/>
      <c r="D12" s="214"/>
      <c r="E12" s="214"/>
      <c r="F12" s="214"/>
      <c r="G12" s="214"/>
      <c r="H12" s="215"/>
      <c r="I12" s="44">
        <v>8</v>
      </c>
      <c r="J12" s="46"/>
      <c r="K12" s="46"/>
    </row>
    <row r="13" spans="1:11" ht="12.75" customHeight="1">
      <c r="A13" s="213" t="s">
        <v>290</v>
      </c>
      <c r="B13" s="214"/>
      <c r="C13" s="214"/>
      <c r="D13" s="214"/>
      <c r="E13" s="214"/>
      <c r="F13" s="214"/>
      <c r="G13" s="214"/>
      <c r="H13" s="215"/>
      <c r="I13" s="44">
        <v>9</v>
      </c>
      <c r="J13" s="46"/>
      <c r="K13" s="46"/>
    </row>
    <row r="14" spans="1:11" ht="12.75" customHeight="1">
      <c r="A14" s="264" t="s">
        <v>291</v>
      </c>
      <c r="B14" s="265"/>
      <c r="C14" s="265"/>
      <c r="D14" s="265"/>
      <c r="E14" s="265"/>
      <c r="F14" s="265"/>
      <c r="G14" s="265"/>
      <c r="H14" s="265"/>
      <c r="I14" s="44">
        <v>10</v>
      </c>
      <c r="J14" s="70">
        <f>SUM(J5:J13)</f>
        <v>419161170</v>
      </c>
      <c r="K14" s="70">
        <f>SUM(K5:K13)</f>
        <v>417264280</v>
      </c>
    </row>
    <row r="15" spans="1:11" ht="12.75" customHeight="1">
      <c r="A15" s="258" t="s">
        <v>292</v>
      </c>
      <c r="B15" s="259"/>
      <c r="C15" s="259"/>
      <c r="D15" s="259"/>
      <c r="E15" s="259"/>
      <c r="F15" s="259"/>
      <c r="G15" s="259"/>
      <c r="H15" s="259"/>
      <c r="I15" s="44">
        <v>11</v>
      </c>
      <c r="J15" s="46"/>
      <c r="K15" s="46"/>
    </row>
    <row r="16" spans="1:11" ht="12.75" customHeight="1">
      <c r="A16" s="258" t="s">
        <v>293</v>
      </c>
      <c r="B16" s="259"/>
      <c r="C16" s="259"/>
      <c r="D16" s="259"/>
      <c r="E16" s="259"/>
      <c r="F16" s="259"/>
      <c r="G16" s="259"/>
      <c r="H16" s="259"/>
      <c r="I16" s="44">
        <v>12</v>
      </c>
      <c r="J16" s="46"/>
      <c r="K16" s="46"/>
    </row>
    <row r="17" spans="1:11" ht="12.75" customHeight="1">
      <c r="A17" s="258" t="s">
        <v>294</v>
      </c>
      <c r="B17" s="259"/>
      <c r="C17" s="259"/>
      <c r="D17" s="259"/>
      <c r="E17" s="259"/>
      <c r="F17" s="259"/>
      <c r="G17" s="259"/>
      <c r="H17" s="259"/>
      <c r="I17" s="44">
        <v>13</v>
      </c>
      <c r="J17" s="46"/>
      <c r="K17" s="46"/>
    </row>
    <row r="18" spans="1:11" ht="12.75" customHeight="1">
      <c r="A18" s="258" t="s">
        <v>295</v>
      </c>
      <c r="B18" s="259"/>
      <c r="C18" s="259"/>
      <c r="D18" s="259"/>
      <c r="E18" s="259"/>
      <c r="F18" s="259"/>
      <c r="G18" s="259"/>
      <c r="H18" s="259"/>
      <c r="I18" s="44">
        <v>14</v>
      </c>
      <c r="J18" s="46"/>
      <c r="K18" s="46"/>
    </row>
    <row r="19" spans="1:11" ht="12.75" customHeight="1">
      <c r="A19" s="258" t="s">
        <v>296</v>
      </c>
      <c r="B19" s="259"/>
      <c r="C19" s="259"/>
      <c r="D19" s="259"/>
      <c r="E19" s="259"/>
      <c r="F19" s="259"/>
      <c r="G19" s="259"/>
      <c r="H19" s="259"/>
      <c r="I19" s="44">
        <v>15</v>
      </c>
      <c r="J19" s="46"/>
      <c r="K19" s="46"/>
    </row>
    <row r="20" spans="1:11" ht="12.75" customHeight="1">
      <c r="A20" s="258" t="s">
        <v>297</v>
      </c>
      <c r="B20" s="259"/>
      <c r="C20" s="259"/>
      <c r="D20" s="259"/>
      <c r="E20" s="259"/>
      <c r="F20" s="259"/>
      <c r="G20" s="259"/>
      <c r="H20" s="259"/>
      <c r="I20" s="44">
        <v>16</v>
      </c>
      <c r="J20" s="46"/>
      <c r="K20" s="46"/>
    </row>
    <row r="21" spans="1:11" ht="12.75" customHeight="1">
      <c r="A21" s="264" t="s">
        <v>298</v>
      </c>
      <c r="B21" s="265"/>
      <c r="C21" s="265"/>
      <c r="D21" s="265"/>
      <c r="E21" s="265"/>
      <c r="F21" s="265"/>
      <c r="G21" s="265"/>
      <c r="H21" s="265"/>
      <c r="I21" s="44">
        <v>17</v>
      </c>
      <c r="J21" s="71">
        <f>SUM(J15:J20)</f>
        <v>0</v>
      </c>
      <c r="K21" s="71">
        <f>SUM(K15:K20)</f>
        <v>0</v>
      </c>
    </row>
    <row r="22" spans="1:11" ht="12.75">
      <c r="A22" s="275"/>
      <c r="B22" s="276"/>
      <c r="C22" s="276"/>
      <c r="D22" s="276"/>
      <c r="E22" s="276"/>
      <c r="F22" s="276"/>
      <c r="G22" s="276"/>
      <c r="H22" s="276"/>
      <c r="I22" s="277"/>
      <c r="J22" s="277"/>
      <c r="K22" s="278"/>
    </row>
    <row r="23" spans="1:11" ht="12.75" customHeight="1">
      <c r="A23" s="269" t="s">
        <v>7</v>
      </c>
      <c r="B23" s="270"/>
      <c r="C23" s="270"/>
      <c r="D23" s="270"/>
      <c r="E23" s="270"/>
      <c r="F23" s="270"/>
      <c r="G23" s="270"/>
      <c r="H23" s="270"/>
      <c r="I23" s="47">
        <v>18</v>
      </c>
      <c r="J23" s="45"/>
      <c r="K23" s="45"/>
    </row>
    <row r="24" spans="1:11" ht="17.25" customHeight="1">
      <c r="A24" s="232" t="s">
        <v>299</v>
      </c>
      <c r="B24" s="233"/>
      <c r="C24" s="233"/>
      <c r="D24" s="233"/>
      <c r="E24" s="233"/>
      <c r="F24" s="233"/>
      <c r="G24" s="233"/>
      <c r="H24" s="234"/>
      <c r="I24" s="48">
        <v>19</v>
      </c>
      <c r="J24" s="71"/>
      <c r="K24" s="71"/>
    </row>
    <row r="25" spans="1:11" ht="30" customHeight="1">
      <c r="A25" s="271" t="s">
        <v>300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</sheetData>
  <sheetProtection/>
  <protectedRanges>
    <protectedRange sqref="E2" name="Range1_1_1"/>
    <protectedRange sqref="G2:H2" name="Range1_2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L1:IV65536 A2:K2 A25:H65536 A4:H4 A22:H23 I4:K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J36" sqref="J36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3" t="s">
        <v>4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4" t="s">
        <v>8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0" ht="12.75" customHeight="1">
      <c r="A5" s="284"/>
      <c r="B5" s="284"/>
      <c r="C5" s="284"/>
      <c r="D5" s="284"/>
      <c r="E5" s="284"/>
      <c r="F5" s="284"/>
      <c r="G5" s="284"/>
      <c r="H5" s="284"/>
      <c r="I5" s="284"/>
      <c r="J5" s="284"/>
    </row>
    <row r="6" spans="1:10" ht="12.75" customHeight="1">
      <c r="A6" s="284"/>
      <c r="B6" s="284"/>
      <c r="C6" s="284"/>
      <c r="D6" s="284"/>
      <c r="E6" s="284"/>
      <c r="F6" s="284"/>
      <c r="G6" s="284"/>
      <c r="H6" s="284"/>
      <c r="I6" s="284"/>
      <c r="J6" s="284"/>
    </row>
    <row r="7" spans="1:10" ht="12.75" customHeight="1">
      <c r="A7" s="284"/>
      <c r="B7" s="284"/>
      <c r="C7" s="284"/>
      <c r="D7" s="284"/>
      <c r="E7" s="284"/>
      <c r="F7" s="284"/>
      <c r="G7" s="284"/>
      <c r="H7" s="284"/>
      <c r="I7" s="284"/>
      <c r="J7" s="284"/>
    </row>
    <row r="8" spans="1:10" ht="12.75" customHeight="1">
      <c r="A8" s="284"/>
      <c r="B8" s="284"/>
      <c r="C8" s="284"/>
      <c r="D8" s="284"/>
      <c r="E8" s="284"/>
      <c r="F8" s="284"/>
      <c r="G8" s="284"/>
      <c r="H8" s="284"/>
      <c r="I8" s="284"/>
      <c r="J8" s="284"/>
    </row>
    <row r="9" spans="1:10" ht="12.75" customHeight="1">
      <c r="A9" s="284"/>
      <c r="B9" s="284"/>
      <c r="C9" s="284"/>
      <c r="D9" s="284"/>
      <c r="E9" s="284"/>
      <c r="F9" s="284"/>
      <c r="G9" s="284"/>
      <c r="H9" s="284"/>
      <c r="I9" s="284"/>
      <c r="J9" s="284"/>
    </row>
    <row r="10" spans="1:10" ht="12.75" customHeight="1">
      <c r="A10" s="284"/>
      <c r="B10" s="284"/>
      <c r="C10" s="284"/>
      <c r="D10" s="284"/>
      <c r="E10" s="284"/>
      <c r="F10" s="284"/>
      <c r="G10" s="284"/>
      <c r="H10" s="284"/>
      <c r="I10" s="284"/>
      <c r="J10" s="284"/>
    </row>
    <row r="11" spans="1:10" ht="12.75">
      <c r="A11" s="285"/>
      <c r="B11" s="285"/>
      <c r="C11" s="285"/>
      <c r="D11" s="285"/>
      <c r="E11" s="285"/>
      <c r="F11" s="285"/>
      <c r="G11" s="285"/>
      <c r="H11" s="285"/>
      <c r="I11" s="285"/>
      <c r="J11" s="285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Potočki</cp:lastModifiedBy>
  <cp:lastPrinted>2017-02-23T14:28:24Z</cp:lastPrinted>
  <dcterms:created xsi:type="dcterms:W3CDTF">2008-10-17T11:51:54Z</dcterms:created>
  <dcterms:modified xsi:type="dcterms:W3CDTF">2017-03-01T11:27:37Z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