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CHANGES IN EQUITY" sheetId="5" r:id="rId5"/>
    <sheet name="NOTES" sheetId="6" r:id="rId6"/>
  </sheets>
  <definedNames>
    <definedName name="_xlnm.Print_Area" localSheetId="4">'CHANGES IN 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<sst xmlns="http://schemas.openxmlformats.org/spreadsheetml/2006/main" count="361" uniqueCount="319">
  <si>
    <t xml:space="preserve">   3. Goodwill</t>
  </si>
  <si>
    <t>MB:</t>
  </si>
  <si>
    <t>(unosi se samo prezime i ime osobe za kontakt)</t>
  </si>
  <si>
    <t/>
  </si>
  <si>
    <t>M.P.</t>
  </si>
  <si>
    <t>Bilješke uz financijske izvještaje</t>
  </si>
  <si>
    <t>3</t>
  </si>
  <si>
    <t>4</t>
  </si>
  <si>
    <t>17 a. Pripisano imateljima kapitala matice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</si>
  <si>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</si>
  <si>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1.1.2016.</t>
  </si>
  <si>
    <t>30.6.2016.</t>
  </si>
  <si>
    <t>03209741</t>
  </si>
  <si>
    <t>080027531</t>
  </si>
  <si>
    <t>94818858923</t>
  </si>
  <si>
    <t>MEDIKA d.d.</t>
  </si>
  <si>
    <t>ZAGREB</t>
  </si>
  <si>
    <t>CAPRAŠKA 1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</si>
  <si>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</si>
  <si>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</si>
  <si>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</si>
  <si>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</si>
  <si>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</si>
  <si>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</si>
  <si>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</si>
  <si>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</si>
  <si>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</si>
  <si>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</si>
  <si>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</si>
  <si>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</si>
  <si>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</si>
  <si>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</si>
  <si>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</si>
  <si>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medika.uprava@medika.hr</t>
  </si>
  <si>
    <t>Ljekarna Klunić</t>
  </si>
  <si>
    <t>Pula</t>
  </si>
  <si>
    <t>80072372</t>
  </si>
  <si>
    <t xml:space="preserve">Ljekarna  Mučaji  </t>
  </si>
  <si>
    <t>Zadar</t>
  </si>
  <si>
    <t>80384889</t>
  </si>
  <si>
    <t>012412551</t>
  </si>
  <si>
    <t>012371441</t>
  </si>
  <si>
    <t>HERCEG JASMINKO</t>
  </si>
  <si>
    <t>RADMILOVIĆ DIJANA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</si>
  <si>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</si>
  <si>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</si>
  <si>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</si>
  <si>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</si>
  <si>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</si>
  <si>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</si>
  <si>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</si>
  <si>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</si>
  <si>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</si>
  <si>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</si>
  <si>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</si>
  <si>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</si>
  <si>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</si>
  <si>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</si>
  <si>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</si>
  <si>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</si>
  <si>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</si>
  <si>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</si>
  <si>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</si>
  <si>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</si>
  <si>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</si>
  <si>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</si>
  <si>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</si>
  <si>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</si>
  <si>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</si>
  <si>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(authorised person)</t>
  </si>
  <si>
    <t>Fax: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</si>
  <si>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</si>
  <si>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</si>
  <si>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</si>
  <si>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</si>
  <si>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</si>
  <si>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</si>
  <si>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</si>
  <si>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30.6.2016.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</si>
  <si>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</si>
  <si>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</si>
  <si>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</si>
  <si>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</si>
  <si>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</si>
  <si>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</si>
  <si>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</si>
  <si>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</si>
  <si>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</si>
  <si>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</si>
  <si>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</si>
  <si>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</si>
  <si>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</si>
  <si>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</si>
  <si>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</si>
  <si>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</si>
  <si>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</si>
  <si>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</si>
  <si>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</si>
  <si>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</si>
  <si>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</si>
  <si>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</si>
  <si>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</si>
  <si>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</si>
  <si>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</si>
  <si>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</si>
  <si>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</si>
  <si>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</si>
  <si>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</si>
  <si>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</si>
  <si>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</si>
  <si>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</si>
  <si>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</si>
  <si>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</si>
  <si>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</si>
  <si>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</si>
  <si>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</si>
  <si>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</si>
  <si>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</si>
  <si>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</si>
  <si>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</si>
  <si>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</si>
  <si>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</si>
  <si>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</si>
  <si>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</si>
  <si>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</si>
  <si>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</si>
  <si>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</si>
  <si>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</si>
  <si>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</si>
  <si>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</si>
  <si>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</si>
  <si>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</si>
  <si>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</si>
  <si>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</si>
  <si>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</si>
  <si>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</si>
  <si>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</si>
  <si>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</si>
  <si>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</si>
  <si>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</si>
  <si>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</si>
  <si>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</si>
  <si>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</si>
  <si>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</si>
  <si>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</si>
  <si>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</si>
  <si>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</si>
  <si>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</si>
  <si>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</si>
  <si>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</si>
  <si>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</si>
  <si>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</si>
  <si>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</si>
  <si>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</si>
  <si>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</si>
  <si>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</si>
  <si>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</si>
  <si>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</si>
  <si>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</si>
  <si>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</si>
  <si>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</si>
  <si>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</si>
  <si>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</si>
  <si>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</si>
  <si>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</si>
  <si>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</si>
  <si>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</si>
  <si>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</si>
  <si>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</si>
  <si>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</si>
  <si>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</si>
  <si>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</si>
  <si>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</si>
  <si>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</si>
  <si>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</si>
  <si>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</si>
  <si>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</si>
  <si>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</si>
  <si>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</si>
  <si>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</si>
  <si>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</si>
  <si>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</si>
  <si>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</si>
  <si>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</si>
  <si>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</si>
  <si>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</si>
  <si>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</si>
  <si>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</si>
  <si>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1.1.2016. to 30.6.2016.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</si>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</sst>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>
      <alignment/>
      <protection/>
    </xf>
    <xf numFmtId="0" fontId="3" fillId="0" borderId="3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3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30" xfId="57" applyFont="1" applyBorder="1" applyAlignment="1" applyProtection="1">
      <alignment horizontal="left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31" xfId="62" applyFont="1" applyFill="1" applyBorder="1" applyAlignment="1" applyProtection="1">
      <alignment vertical="center"/>
      <protection hidden="1"/>
    </xf>
    <xf numFmtId="0" fontId="9" fillId="0" borderId="31" xfId="62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30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1" xfId="62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top"/>
      <protection hidden="1"/>
    </xf>
    <xf numFmtId="0" fontId="3" fillId="0" borderId="29" xfId="0" applyFont="1" applyBorder="1" applyAlignment="1">
      <alignment horizontal="center"/>
    </xf>
    <xf numFmtId="0" fontId="3" fillId="0" borderId="34" xfId="0" applyFont="1" applyBorder="1" applyAlignment="1">
      <alignment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3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31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30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31" xfId="57" applyFont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L33" sqref="L3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44</v>
      </c>
      <c r="B1" s="146"/>
      <c r="C1" s="146"/>
      <c r="D1" s="113"/>
      <c r="E1" s="74"/>
      <c r="F1" s="74"/>
      <c r="G1" s="74"/>
      <c r="H1" s="74"/>
      <c r="I1" s="75"/>
      <c r="J1" s="10"/>
      <c r="K1" s="10"/>
      <c r="L1" s="10"/>
    </row>
    <row r="2" spans="1:12" ht="12.75" customHeight="1">
      <c r="A2" s="185" t="s">
        <v>45</v>
      </c>
      <c r="B2" s="186"/>
      <c r="C2" s="186"/>
      <c r="D2" s="187"/>
      <c r="E2" s="105" t="s">
        <v>10</v>
      </c>
      <c r="F2" s="12"/>
      <c r="G2" s="13" t="s">
        <v>46</v>
      </c>
      <c r="H2" s="105" t="s">
        <v>11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.75" customHeight="1">
      <c r="A4" s="188" t="s">
        <v>47</v>
      </c>
      <c r="B4" s="189"/>
      <c r="C4" s="189"/>
      <c r="D4" s="189"/>
      <c r="E4" s="189"/>
      <c r="F4" s="189"/>
      <c r="G4" s="189"/>
      <c r="H4" s="189"/>
      <c r="I4" s="190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36" t="s">
        <v>48</v>
      </c>
      <c r="B6" s="164"/>
      <c r="C6" s="151" t="s">
        <v>12</v>
      </c>
      <c r="D6" s="152"/>
      <c r="E6" s="29"/>
      <c r="F6" s="29"/>
      <c r="G6" s="29"/>
      <c r="H6" s="29"/>
      <c r="I6" s="82"/>
      <c r="J6" s="10"/>
      <c r="K6" s="10"/>
      <c r="L6" s="10"/>
    </row>
    <row r="7" spans="1:12" ht="12.75">
      <c r="A7" s="114"/>
      <c r="B7" s="115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 customHeight="1">
      <c r="A8" s="131" t="s">
        <v>49</v>
      </c>
      <c r="B8" s="181"/>
      <c r="C8" s="151" t="s">
        <v>13</v>
      </c>
      <c r="D8" s="152"/>
      <c r="E8" s="29"/>
      <c r="F8" s="29"/>
      <c r="G8" s="29"/>
      <c r="H8" s="29"/>
      <c r="I8" s="84"/>
      <c r="J8" s="10"/>
      <c r="K8" s="10"/>
      <c r="L8" s="10"/>
    </row>
    <row r="9" spans="1:12" ht="12.75">
      <c r="A9" s="131"/>
      <c r="B9" s="181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31" t="s">
        <v>50</v>
      </c>
      <c r="B10" s="181"/>
      <c r="C10" s="151" t="s">
        <v>14</v>
      </c>
      <c r="D10" s="152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31"/>
      <c r="B11" s="181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36" t="s">
        <v>51</v>
      </c>
      <c r="B12" s="164"/>
      <c r="C12" s="153" t="s">
        <v>15</v>
      </c>
      <c r="D12" s="182"/>
      <c r="E12" s="182"/>
      <c r="F12" s="182"/>
      <c r="G12" s="182"/>
      <c r="H12" s="182"/>
      <c r="I12" s="139"/>
      <c r="J12" s="10"/>
      <c r="K12" s="10"/>
      <c r="L12" s="10"/>
    </row>
    <row r="13" spans="1:12" ht="12.75">
      <c r="A13" s="116"/>
      <c r="B13" s="117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36" t="s">
        <v>52</v>
      </c>
      <c r="B14" s="164"/>
      <c r="C14" s="183">
        <v>10000</v>
      </c>
      <c r="D14" s="184"/>
      <c r="E14" s="16"/>
      <c r="F14" s="153" t="s">
        <v>16</v>
      </c>
      <c r="G14" s="182"/>
      <c r="H14" s="182"/>
      <c r="I14" s="139"/>
      <c r="J14" s="10"/>
      <c r="K14" s="10"/>
      <c r="L14" s="10"/>
    </row>
    <row r="15" spans="1:12" ht="12.75">
      <c r="A15" s="114"/>
      <c r="B15" s="115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36" t="s">
        <v>53</v>
      </c>
      <c r="B16" s="164"/>
      <c r="C16" s="153" t="s">
        <v>17</v>
      </c>
      <c r="D16" s="182"/>
      <c r="E16" s="182"/>
      <c r="F16" s="182"/>
      <c r="G16" s="182"/>
      <c r="H16" s="182"/>
      <c r="I16" s="139"/>
      <c r="J16" s="10"/>
      <c r="K16" s="10"/>
      <c r="L16" s="10"/>
    </row>
    <row r="17" spans="1:12" ht="12.75">
      <c r="A17" s="114"/>
      <c r="B17" s="115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36" t="s">
        <v>54</v>
      </c>
      <c r="B18" s="164"/>
      <c r="C18" s="174" t="s">
        <v>33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114"/>
      <c r="B19" s="115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36" t="s">
        <v>55</v>
      </c>
      <c r="B20" s="164"/>
      <c r="C20" s="174" t="s">
        <v>18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114"/>
      <c r="B21" s="115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1" t="s">
        <v>56</v>
      </c>
      <c r="B22" s="181"/>
      <c r="C22" s="106">
        <v>133</v>
      </c>
      <c r="D22" s="153" t="s">
        <v>16</v>
      </c>
      <c r="E22" s="177"/>
      <c r="F22" s="178"/>
      <c r="G22" s="179"/>
      <c r="H22" s="180"/>
      <c r="I22" s="85"/>
      <c r="J22" s="10"/>
      <c r="K22" s="10"/>
      <c r="L22" s="10"/>
    </row>
    <row r="23" spans="1:12" ht="12.75">
      <c r="A23" s="131"/>
      <c r="B23" s="181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36" t="s">
        <v>57</v>
      </c>
      <c r="B24" s="164"/>
      <c r="C24" s="106">
        <v>21</v>
      </c>
      <c r="D24" s="153" t="s">
        <v>19</v>
      </c>
      <c r="E24" s="165"/>
      <c r="F24" s="165"/>
      <c r="G24" s="166"/>
      <c r="H24" s="118" t="s">
        <v>60</v>
      </c>
      <c r="I24" s="107">
        <v>796</v>
      </c>
      <c r="J24" s="10"/>
      <c r="K24" s="10"/>
      <c r="L24" s="10"/>
    </row>
    <row r="25" spans="1:12" ht="12.75">
      <c r="A25" s="114"/>
      <c r="B25" s="115"/>
      <c r="C25" s="16"/>
      <c r="D25" s="24"/>
      <c r="E25" s="24"/>
      <c r="F25" s="24"/>
      <c r="G25" s="22"/>
      <c r="H25" s="115" t="s">
        <v>61</v>
      </c>
      <c r="I25" s="86"/>
      <c r="J25" s="10"/>
      <c r="K25" s="10"/>
      <c r="L25" s="10"/>
    </row>
    <row r="26" spans="1:12" ht="12.75">
      <c r="A26" s="136" t="s">
        <v>58</v>
      </c>
      <c r="B26" s="164"/>
      <c r="C26" s="108" t="s">
        <v>59</v>
      </c>
      <c r="D26" s="25"/>
      <c r="E26" s="119"/>
      <c r="F26" s="24"/>
      <c r="G26" s="167" t="s">
        <v>62</v>
      </c>
      <c r="H26" s="168"/>
      <c r="I26" s="109" t="s">
        <v>20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69" t="s">
        <v>63</v>
      </c>
      <c r="B28" s="170"/>
      <c r="C28" s="171"/>
      <c r="D28" s="171"/>
      <c r="E28" s="170" t="s">
        <v>64</v>
      </c>
      <c r="F28" s="172"/>
      <c r="G28" s="172"/>
      <c r="H28" s="171" t="s">
        <v>1</v>
      </c>
      <c r="I28" s="173"/>
      <c r="J28" s="10"/>
      <c r="K28" s="10"/>
      <c r="L28" s="10"/>
    </row>
    <row r="29" spans="1:12" ht="12.75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 ht="12.75">
      <c r="A30" s="161" t="s">
        <v>21</v>
      </c>
      <c r="B30" s="154"/>
      <c r="C30" s="154"/>
      <c r="D30" s="155"/>
      <c r="E30" s="161" t="s">
        <v>22</v>
      </c>
      <c r="F30" s="154"/>
      <c r="G30" s="154"/>
      <c r="H30" s="151" t="s">
        <v>23</v>
      </c>
      <c r="I30" s="152"/>
      <c r="J30" s="10"/>
      <c r="K30" s="10"/>
      <c r="L30" s="10"/>
    </row>
    <row r="31" spans="1:12" ht="12.75">
      <c r="A31" s="83"/>
      <c r="B31" s="22"/>
      <c r="C31" s="21"/>
      <c r="D31" s="162"/>
      <c r="E31" s="162"/>
      <c r="F31" s="162"/>
      <c r="G31" s="163"/>
      <c r="H31" s="16"/>
      <c r="I31" s="89"/>
      <c r="J31" s="10"/>
      <c r="K31" s="10"/>
      <c r="L31" s="10"/>
    </row>
    <row r="32" spans="1:12" ht="12.75">
      <c r="A32" s="161" t="s">
        <v>24</v>
      </c>
      <c r="B32" s="154"/>
      <c r="C32" s="154"/>
      <c r="D32" s="155"/>
      <c r="E32" s="161" t="s">
        <v>25</v>
      </c>
      <c r="F32" s="154"/>
      <c r="G32" s="154"/>
      <c r="H32" s="151" t="s">
        <v>26</v>
      </c>
      <c r="I32" s="152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 ht="12.75">
      <c r="A34" s="161" t="s">
        <v>27</v>
      </c>
      <c r="B34" s="154"/>
      <c r="C34" s="154"/>
      <c r="D34" s="155"/>
      <c r="E34" s="161" t="s">
        <v>28</v>
      </c>
      <c r="F34" s="154"/>
      <c r="G34" s="154"/>
      <c r="H34" s="151" t="s">
        <v>29</v>
      </c>
      <c r="I34" s="152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 ht="12.75">
      <c r="A36" s="161" t="s">
        <v>30</v>
      </c>
      <c r="B36" s="154"/>
      <c r="C36" s="154"/>
      <c r="D36" s="155"/>
      <c r="E36" s="161" t="s">
        <v>31</v>
      </c>
      <c r="F36" s="154"/>
      <c r="G36" s="154"/>
      <c r="H36" s="151" t="s">
        <v>32</v>
      </c>
      <c r="I36" s="152"/>
      <c r="J36" s="10"/>
      <c r="K36" s="10"/>
      <c r="L36" s="10"/>
    </row>
    <row r="37" spans="1:12" ht="12.75">
      <c r="A37" s="91"/>
      <c r="B37" s="30"/>
      <c r="C37" s="156"/>
      <c r="D37" s="157"/>
      <c r="E37" s="16"/>
      <c r="F37" s="156"/>
      <c r="G37" s="157"/>
      <c r="H37" s="16"/>
      <c r="I37" s="84"/>
      <c r="J37" s="10"/>
      <c r="K37" s="10"/>
      <c r="L37" s="10"/>
    </row>
    <row r="38" spans="1:12" ht="12.75">
      <c r="A38" s="161" t="s">
        <v>34</v>
      </c>
      <c r="B38" s="154"/>
      <c r="C38" s="154"/>
      <c r="D38" s="155"/>
      <c r="E38" s="161" t="s">
        <v>35</v>
      </c>
      <c r="F38" s="154"/>
      <c r="G38" s="154"/>
      <c r="H38" s="151" t="s">
        <v>36</v>
      </c>
      <c r="I38" s="152"/>
      <c r="J38" s="10"/>
      <c r="K38" s="10"/>
      <c r="L38" s="10"/>
    </row>
    <row r="39" spans="1:12" ht="12.75">
      <c r="A39" s="91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1" t="s">
        <v>37</v>
      </c>
      <c r="B40" s="154"/>
      <c r="C40" s="154"/>
      <c r="D40" s="155"/>
      <c r="E40" s="161" t="s">
        <v>38</v>
      </c>
      <c r="F40" s="154"/>
      <c r="G40" s="154"/>
      <c r="H40" s="151" t="s">
        <v>39</v>
      </c>
      <c r="I40" s="152"/>
      <c r="J40" s="10"/>
      <c r="K40" s="10"/>
      <c r="L40" s="10"/>
    </row>
    <row r="41" spans="1:12" ht="12.75">
      <c r="A41" s="110"/>
      <c r="B41" s="33"/>
      <c r="C41" s="33"/>
      <c r="D41" s="33"/>
      <c r="E41" s="23"/>
      <c r="F41" s="111"/>
      <c r="G41" s="111"/>
      <c r="H41" s="112"/>
      <c r="I41" s="92"/>
      <c r="J41" s="10"/>
      <c r="K41" s="10"/>
      <c r="L41" s="10"/>
    </row>
    <row r="42" spans="1:12" ht="12.75">
      <c r="A42" s="91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 ht="12.75" customHeight="1">
      <c r="A44" s="131" t="s">
        <v>65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20"/>
      <c r="B45" s="121"/>
      <c r="C45" s="156"/>
      <c r="D45" s="157"/>
      <c r="E45" s="16"/>
      <c r="F45" s="156"/>
      <c r="G45" s="158"/>
      <c r="H45" s="35"/>
      <c r="I45" s="95"/>
      <c r="J45" s="10"/>
      <c r="K45" s="10"/>
      <c r="L45" s="10"/>
    </row>
    <row r="46" spans="1:12" ht="12.75" customHeight="1">
      <c r="A46" s="131" t="s">
        <v>66</v>
      </c>
      <c r="B46" s="132"/>
      <c r="C46" s="153" t="s">
        <v>43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114"/>
      <c r="B47" s="115"/>
      <c r="C47" s="21" t="s">
        <v>2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31" t="s">
        <v>67</v>
      </c>
      <c r="B48" s="132"/>
      <c r="C48" s="138" t="s">
        <v>40</v>
      </c>
      <c r="D48" s="134"/>
      <c r="E48" s="135"/>
      <c r="F48" s="16"/>
      <c r="G48" s="49" t="s">
        <v>70</v>
      </c>
      <c r="H48" s="138" t="s">
        <v>41</v>
      </c>
      <c r="I48" s="135"/>
      <c r="J48" s="10"/>
      <c r="K48" s="10"/>
      <c r="L48" s="10"/>
    </row>
    <row r="49" spans="1:12" ht="12.75">
      <c r="A49" s="114"/>
      <c r="B49" s="115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131" t="s">
        <v>54</v>
      </c>
      <c r="B50" s="132"/>
      <c r="C50" s="133" t="s">
        <v>33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114"/>
      <c r="B51" s="115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36" t="s">
        <v>68</v>
      </c>
      <c r="B52" s="137"/>
      <c r="C52" s="138" t="s">
        <v>42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22"/>
      <c r="B53" s="20"/>
      <c r="C53" s="147" t="s">
        <v>69</v>
      </c>
      <c r="D53" s="147"/>
      <c r="E53" s="147"/>
      <c r="F53" s="147"/>
      <c r="G53" s="147"/>
      <c r="H53" s="147"/>
      <c r="I53" s="97"/>
      <c r="J53" s="10"/>
      <c r="K53" s="10"/>
      <c r="L53" s="10"/>
    </row>
    <row r="54" spans="1:12" ht="12.75">
      <c r="A54" s="96"/>
      <c r="B54" s="20"/>
      <c r="C54" s="36"/>
      <c r="D54" s="36"/>
      <c r="E54" s="36"/>
      <c r="F54" s="36"/>
      <c r="G54" s="36"/>
      <c r="H54" s="36"/>
      <c r="I54" s="97"/>
      <c r="J54" s="10"/>
      <c r="K54" s="10"/>
      <c r="L54" s="10"/>
    </row>
    <row r="55" spans="1:12" ht="12.75">
      <c r="A55" s="96"/>
      <c r="B55" s="140" t="s">
        <v>71</v>
      </c>
      <c r="C55" s="141"/>
      <c r="D55" s="141"/>
      <c r="E55" s="141"/>
      <c r="F55" s="123"/>
      <c r="G55" s="123"/>
      <c r="H55" s="123"/>
      <c r="I55" s="124"/>
      <c r="J55" s="10"/>
      <c r="K55" s="10"/>
      <c r="L55" s="10"/>
    </row>
    <row r="56" spans="1:12" ht="12.75">
      <c r="A56" s="96"/>
      <c r="B56" s="142" t="s">
        <v>72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96"/>
      <c r="B57" s="142" t="s">
        <v>73</v>
      </c>
      <c r="C57" s="143"/>
      <c r="D57" s="143"/>
      <c r="E57" s="143"/>
      <c r="F57" s="143"/>
      <c r="G57" s="143"/>
      <c r="H57" s="143"/>
      <c r="I57" s="124"/>
      <c r="J57" s="10"/>
      <c r="K57" s="10"/>
      <c r="L57" s="10"/>
    </row>
    <row r="58" spans="1:12" ht="12.75">
      <c r="A58" s="96"/>
      <c r="B58" s="142" t="s">
        <v>74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96"/>
      <c r="B59" s="142" t="s">
        <v>75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96"/>
      <c r="B60" s="98"/>
      <c r="C60" s="99"/>
      <c r="D60" s="99"/>
      <c r="E60" s="99"/>
      <c r="F60" s="99"/>
      <c r="G60" s="99"/>
      <c r="H60" s="99"/>
      <c r="I60" s="125"/>
      <c r="J60" s="10"/>
      <c r="K60" s="10"/>
      <c r="L60" s="10"/>
    </row>
    <row r="61" spans="1:12" ht="13.5" thickBot="1">
      <c r="A61" s="100" t="s">
        <v>3</v>
      </c>
      <c r="B61" s="16"/>
      <c r="C61" s="16"/>
      <c r="D61" s="16"/>
      <c r="E61" s="16"/>
      <c r="F61" s="16"/>
      <c r="G61" s="37"/>
      <c r="H61" s="38"/>
      <c r="I61" s="126"/>
      <c r="J61" s="10"/>
      <c r="K61" s="10"/>
      <c r="L61" s="10"/>
    </row>
    <row r="62" spans="1:12" ht="12.75">
      <c r="A62" s="79"/>
      <c r="B62" s="16"/>
      <c r="C62" s="16"/>
      <c r="D62" s="16"/>
      <c r="E62" s="127" t="s">
        <v>4</v>
      </c>
      <c r="F62" s="119"/>
      <c r="G62" s="148" t="s">
        <v>76</v>
      </c>
      <c r="H62" s="149"/>
      <c r="I62" s="150"/>
      <c r="J62" s="10"/>
      <c r="K62" s="10"/>
      <c r="L62" s="10"/>
    </row>
    <row r="63" spans="1:12" ht="12.75">
      <c r="A63" s="101"/>
      <c r="B63" s="102"/>
      <c r="C63" s="103"/>
      <c r="D63" s="103"/>
      <c r="E63" s="103"/>
      <c r="F63" s="103"/>
      <c r="G63" s="129"/>
      <c r="H63" s="130"/>
      <c r="I63" s="104"/>
      <c r="J63" s="10"/>
      <c r="K63" s="10"/>
      <c r="L63" s="10"/>
    </row>
  </sheetData>
  <sheetProtection/>
  <protectedRanges>
    <protectedRange sqref="C6:D6 C8:D8 C10:D10 C12:I12 C14:D14 F14:I14 C16:I16 C18:I18 C20:I20 C24 C22:F22 C26 I26 I24 A30:I30 A32:I32 A34:D34" name="Range1"/>
    <protectedRange sqref="E2 H2" name="Range1_1"/>
    <protectedRange sqref="D24:G24" name="Range1_1_1"/>
  </protectedRanges>
  <mergeCells count="73">
    <mergeCell ref="A10:B11"/>
    <mergeCell ref="C10:D10"/>
    <mergeCell ref="A2:D2"/>
    <mergeCell ref="A4:I4"/>
    <mergeCell ref="A6:B6"/>
    <mergeCell ref="C6:D6"/>
    <mergeCell ref="C8:D8"/>
    <mergeCell ref="A8:B9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D22:F22"/>
    <mergeCell ref="G22:H22"/>
    <mergeCell ref="A22:B23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4" sqref="A34:H34"/>
    </sheetView>
  </sheetViews>
  <sheetFormatPr defaultColWidth="9.140625" defaultRowHeight="12.75"/>
  <cols>
    <col min="1" max="9" width="9.140625" style="50" customWidth="1"/>
    <col min="10" max="10" width="11.00390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201" t="s">
        <v>77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 customHeight="1">
      <c r="A3" s="203" t="s">
        <v>79</v>
      </c>
      <c r="B3" s="204"/>
      <c r="C3" s="204"/>
      <c r="D3" s="204"/>
      <c r="E3" s="204"/>
      <c r="F3" s="204"/>
      <c r="G3" s="204"/>
      <c r="H3" s="204"/>
      <c r="I3" s="204"/>
      <c r="J3" s="204"/>
      <c r="K3" s="205"/>
    </row>
    <row r="4" spans="1:11" ht="22.5" customHeight="1">
      <c r="A4" s="206" t="s">
        <v>80</v>
      </c>
      <c r="B4" s="207"/>
      <c r="C4" s="207"/>
      <c r="D4" s="207"/>
      <c r="E4" s="207"/>
      <c r="F4" s="207"/>
      <c r="G4" s="207"/>
      <c r="H4" s="208"/>
      <c r="I4" s="56" t="s">
        <v>81</v>
      </c>
      <c r="J4" s="57" t="s">
        <v>82</v>
      </c>
      <c r="K4" s="58" t="s">
        <v>83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55">
        <v>2</v>
      </c>
      <c r="J5" s="54">
        <v>3</v>
      </c>
      <c r="K5" s="54">
        <v>4</v>
      </c>
    </row>
    <row r="6" spans="1:11" ht="12.75">
      <c r="A6" s="192" t="s">
        <v>84</v>
      </c>
      <c r="B6" s="193"/>
      <c r="C6" s="193"/>
      <c r="D6" s="193"/>
      <c r="E6" s="193"/>
      <c r="F6" s="193"/>
      <c r="G6" s="193"/>
      <c r="H6" s="193"/>
      <c r="I6" s="193"/>
      <c r="J6" s="193"/>
      <c r="K6" s="194"/>
    </row>
    <row r="7" spans="1:11" ht="12.75" customHeight="1">
      <c r="A7" s="195" t="s">
        <v>85</v>
      </c>
      <c r="B7" s="196"/>
      <c r="C7" s="196"/>
      <c r="D7" s="196"/>
      <c r="E7" s="196"/>
      <c r="F7" s="196"/>
      <c r="G7" s="196"/>
      <c r="H7" s="197"/>
      <c r="I7" s="3">
        <v>1</v>
      </c>
      <c r="J7" s="6"/>
      <c r="K7" s="6"/>
    </row>
    <row r="8" spans="1:11" ht="12.75" customHeight="1">
      <c r="A8" s="198" t="s">
        <v>86</v>
      </c>
      <c r="B8" s="199"/>
      <c r="C8" s="199"/>
      <c r="D8" s="199"/>
      <c r="E8" s="199"/>
      <c r="F8" s="199"/>
      <c r="G8" s="199"/>
      <c r="H8" s="200"/>
      <c r="I8" s="1">
        <v>2</v>
      </c>
      <c r="J8" s="51">
        <f>J9+J16+J26+J35+J39</f>
        <v>417301171</v>
      </c>
      <c r="K8" s="51">
        <f>K9+K16+K26+K35+K39</f>
        <v>420976169.66999996</v>
      </c>
    </row>
    <row r="9" spans="1:11" ht="12.75" customHeight="1">
      <c r="A9" s="209" t="s">
        <v>87</v>
      </c>
      <c r="B9" s="210"/>
      <c r="C9" s="210"/>
      <c r="D9" s="210"/>
      <c r="E9" s="210"/>
      <c r="F9" s="210"/>
      <c r="G9" s="210"/>
      <c r="H9" s="211"/>
      <c r="I9" s="1">
        <v>3</v>
      </c>
      <c r="J9" s="51">
        <f>SUM(J10:J15)</f>
        <v>193205667</v>
      </c>
      <c r="K9" s="51">
        <f>SUM(K10:K15)</f>
        <v>196396020</v>
      </c>
    </row>
    <row r="10" spans="1:11" ht="12.75" customHeight="1">
      <c r="A10" s="209" t="s">
        <v>88</v>
      </c>
      <c r="B10" s="210"/>
      <c r="C10" s="210"/>
      <c r="D10" s="210"/>
      <c r="E10" s="210"/>
      <c r="F10" s="210"/>
      <c r="G10" s="210"/>
      <c r="H10" s="211"/>
      <c r="I10" s="1">
        <v>4</v>
      </c>
      <c r="J10" s="7"/>
      <c r="K10" s="7"/>
    </row>
    <row r="11" spans="1:11" ht="12.75" customHeight="1">
      <c r="A11" s="209" t="s">
        <v>89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121806977</v>
      </c>
      <c r="K11" s="7">
        <v>120917587</v>
      </c>
    </row>
    <row r="12" spans="1:11" ht="12.75" customHeight="1">
      <c r="A12" s="209" t="s">
        <v>0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69520289</v>
      </c>
      <c r="K12" s="7">
        <v>75045184</v>
      </c>
    </row>
    <row r="13" spans="1:11" ht="12.75" customHeight="1">
      <c r="A13" s="209" t="s">
        <v>90</v>
      </c>
      <c r="B13" s="210"/>
      <c r="C13" s="210"/>
      <c r="D13" s="210"/>
      <c r="E13" s="210"/>
      <c r="F13" s="210"/>
      <c r="G13" s="210"/>
      <c r="H13" s="211"/>
      <c r="I13" s="1">
        <v>7</v>
      </c>
      <c r="J13" s="7"/>
      <c r="K13" s="7"/>
    </row>
    <row r="14" spans="1:11" ht="12.75" customHeight="1">
      <c r="A14" s="209" t="s">
        <v>91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1878401</v>
      </c>
      <c r="K14" s="7">
        <v>433249</v>
      </c>
    </row>
    <row r="15" spans="1:11" ht="12.75" customHeight="1">
      <c r="A15" s="209" t="s">
        <v>92</v>
      </c>
      <c r="B15" s="210"/>
      <c r="C15" s="210"/>
      <c r="D15" s="210"/>
      <c r="E15" s="210"/>
      <c r="F15" s="210"/>
      <c r="G15" s="210"/>
      <c r="H15" s="211"/>
      <c r="I15" s="1">
        <v>9</v>
      </c>
      <c r="J15" s="7"/>
      <c r="K15" s="7"/>
    </row>
    <row r="16" spans="1:11" ht="12.75" customHeight="1">
      <c r="A16" s="209" t="s">
        <v>93</v>
      </c>
      <c r="B16" s="210"/>
      <c r="C16" s="210"/>
      <c r="D16" s="210"/>
      <c r="E16" s="210"/>
      <c r="F16" s="210"/>
      <c r="G16" s="210"/>
      <c r="H16" s="211"/>
      <c r="I16" s="1">
        <v>10</v>
      </c>
      <c r="J16" s="51">
        <f>SUM(J17:J25)</f>
        <v>191254440</v>
      </c>
      <c r="K16" s="51">
        <f>SUM(K17:K25)</f>
        <v>190615726.67</v>
      </c>
    </row>
    <row r="17" spans="1:11" ht="12.75" customHeight="1">
      <c r="A17" s="209" t="s">
        <v>94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25226916</v>
      </c>
      <c r="K17" s="7">
        <v>25226916</v>
      </c>
    </row>
    <row r="18" spans="1:11" ht="12.75" customHeight="1">
      <c r="A18" s="209" t="s">
        <v>95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136672721</v>
      </c>
      <c r="K18" s="7">
        <v>134398064.67</v>
      </c>
    </row>
    <row r="19" spans="1:11" ht="12.75" customHeight="1">
      <c r="A19" s="209" t="s">
        <v>96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12802474</v>
      </c>
      <c r="K19" s="7">
        <v>12661806</v>
      </c>
    </row>
    <row r="20" spans="1:11" ht="12.75" customHeight="1">
      <c r="A20" s="209" t="s">
        <v>97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13518410</v>
      </c>
      <c r="K20" s="7">
        <v>11230139</v>
      </c>
    </row>
    <row r="21" spans="1:11" ht="12.75" customHeight="1">
      <c r="A21" s="209" t="s">
        <v>98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6555</v>
      </c>
      <c r="K21" s="7">
        <v>172340</v>
      </c>
    </row>
    <row r="22" spans="1:11" ht="12.75" customHeight="1">
      <c r="A22" s="209" t="s">
        <v>99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2196914</v>
      </c>
      <c r="K22" s="7">
        <v>6100261</v>
      </c>
    </row>
    <row r="23" spans="1:11" ht="12.75" customHeight="1">
      <c r="A23" s="209" t="s">
        <v>100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/>
      <c r="K23" s="7"/>
    </row>
    <row r="24" spans="1:11" ht="12.75" customHeight="1">
      <c r="A24" s="209" t="s">
        <v>101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830450</v>
      </c>
      <c r="K24" s="7">
        <v>826200</v>
      </c>
    </row>
    <row r="25" spans="1:11" ht="12.75" customHeight="1">
      <c r="A25" s="209" t="s">
        <v>102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/>
      <c r="K25" s="7"/>
    </row>
    <row r="26" spans="1:11" ht="12.75" customHeight="1">
      <c r="A26" s="209" t="s">
        <v>103</v>
      </c>
      <c r="B26" s="210"/>
      <c r="C26" s="210"/>
      <c r="D26" s="210"/>
      <c r="E26" s="210"/>
      <c r="F26" s="210"/>
      <c r="G26" s="210"/>
      <c r="H26" s="211"/>
      <c r="I26" s="1">
        <v>20</v>
      </c>
      <c r="J26" s="51">
        <f>SUM(J27:J34)</f>
        <v>29820352</v>
      </c>
      <c r="K26" s="51">
        <f>SUM(K27:K34)</f>
        <v>30881302</v>
      </c>
    </row>
    <row r="27" spans="1:11" ht="12.75" customHeight="1">
      <c r="A27" s="209" t="s">
        <v>104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21120401</v>
      </c>
      <c r="K27" s="7">
        <v>21127890</v>
      </c>
    </row>
    <row r="28" spans="1:11" ht="12.75" customHeight="1">
      <c r="A28" s="209" t="s">
        <v>105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/>
      <c r="K28" s="7"/>
    </row>
    <row r="29" spans="1:11" ht="12.75" customHeight="1">
      <c r="A29" s="209" t="s">
        <v>106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/>
      <c r="K29" s="7"/>
    </row>
    <row r="30" spans="1:11" ht="12.75" customHeight="1">
      <c r="A30" s="209" t="s">
        <v>107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/>
      <c r="K30" s="7"/>
    </row>
    <row r="31" spans="1:11" ht="12.75" customHeight="1">
      <c r="A31" s="209" t="s">
        <v>108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/>
      <c r="K31" s="7"/>
    </row>
    <row r="32" spans="1:11" ht="12.75" customHeight="1">
      <c r="A32" s="209" t="s">
        <v>109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8699951</v>
      </c>
      <c r="K32" s="7">
        <v>9753412</v>
      </c>
    </row>
    <row r="33" spans="1:11" ht="12.75" customHeight="1">
      <c r="A33" s="209" t="s">
        <v>110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/>
      <c r="K33" s="7"/>
    </row>
    <row r="34" spans="1:11" ht="12.75" customHeight="1">
      <c r="A34" s="209" t="s">
        <v>111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/>
      <c r="K34" s="7"/>
    </row>
    <row r="35" spans="1:11" ht="12.75" customHeight="1">
      <c r="A35" s="209" t="s">
        <v>112</v>
      </c>
      <c r="B35" s="210"/>
      <c r="C35" s="210"/>
      <c r="D35" s="210"/>
      <c r="E35" s="210"/>
      <c r="F35" s="210"/>
      <c r="G35" s="210"/>
      <c r="H35" s="211"/>
      <c r="I35" s="1">
        <v>29</v>
      </c>
      <c r="J35" s="51">
        <f>SUM(J36:J38)</f>
        <v>1196963</v>
      </c>
      <c r="K35" s="51">
        <f>SUM(K36:K38)</f>
        <v>1196963</v>
      </c>
    </row>
    <row r="36" spans="1:11" ht="12.75" customHeight="1">
      <c r="A36" s="209" t="s">
        <v>113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/>
      <c r="K36" s="7"/>
    </row>
    <row r="37" spans="1:11" ht="12.75" customHeight="1">
      <c r="A37" s="209" t="s">
        <v>114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/>
      <c r="K37" s="7"/>
    </row>
    <row r="38" spans="1:11" ht="12.75" customHeight="1">
      <c r="A38" s="209" t="s">
        <v>115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1196963</v>
      </c>
      <c r="K38" s="7">
        <v>1196963</v>
      </c>
    </row>
    <row r="39" spans="1:11" ht="12.75" customHeight="1">
      <c r="A39" s="209" t="s">
        <v>116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1823749</v>
      </c>
      <c r="K39" s="7">
        <v>1886158</v>
      </c>
    </row>
    <row r="40" spans="1:11" ht="12.75" customHeight="1">
      <c r="A40" s="198" t="s">
        <v>117</v>
      </c>
      <c r="B40" s="199"/>
      <c r="C40" s="199"/>
      <c r="D40" s="199"/>
      <c r="E40" s="199"/>
      <c r="F40" s="199"/>
      <c r="G40" s="199"/>
      <c r="H40" s="200"/>
      <c r="I40" s="1">
        <v>34</v>
      </c>
      <c r="J40" s="51">
        <f>J41+J49+J56+J64</f>
        <v>1518171670</v>
      </c>
      <c r="K40" s="51">
        <f>K41+K49+K56+K64</f>
        <v>1643910837.73</v>
      </c>
    </row>
    <row r="41" spans="1:11" ht="12.75" customHeight="1">
      <c r="A41" s="209" t="s">
        <v>118</v>
      </c>
      <c r="B41" s="210"/>
      <c r="C41" s="210"/>
      <c r="D41" s="210"/>
      <c r="E41" s="210"/>
      <c r="F41" s="210"/>
      <c r="G41" s="210"/>
      <c r="H41" s="211"/>
      <c r="I41" s="1">
        <v>35</v>
      </c>
      <c r="J41" s="51">
        <f>SUM(J42:J48)</f>
        <v>266292251</v>
      </c>
      <c r="K41" s="51">
        <f>SUM(K42:K48)</f>
        <v>279235146</v>
      </c>
    </row>
    <row r="42" spans="1:11" ht="12.75" customHeight="1">
      <c r="A42" s="209" t="s">
        <v>119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559931</v>
      </c>
      <c r="K42" s="7">
        <v>537207</v>
      </c>
    </row>
    <row r="43" spans="1:11" ht="12.75" customHeight="1">
      <c r="A43" s="209" t="s">
        <v>120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/>
      <c r="K43" s="7"/>
    </row>
    <row r="44" spans="1:11" ht="12.75" customHeight="1">
      <c r="A44" s="209" t="s">
        <v>121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/>
      <c r="K44" s="7"/>
    </row>
    <row r="45" spans="1:11" ht="12.75" customHeight="1">
      <c r="A45" s="209" t="s">
        <v>122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261478227</v>
      </c>
      <c r="K45" s="7">
        <v>275391305</v>
      </c>
    </row>
    <row r="46" spans="1:11" ht="12.75" customHeight="1">
      <c r="A46" s="209" t="s">
        <v>123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4254093</v>
      </c>
      <c r="K46" s="7">
        <v>3306634</v>
      </c>
    </row>
    <row r="47" spans="1:11" ht="12.75" customHeight="1">
      <c r="A47" s="209" t="s">
        <v>124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/>
      <c r="K47" s="7"/>
    </row>
    <row r="48" spans="1:11" ht="12.75" customHeight="1">
      <c r="A48" s="209" t="s">
        <v>125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/>
      <c r="K48" s="7"/>
    </row>
    <row r="49" spans="1:11" ht="12.75" customHeight="1">
      <c r="A49" s="209" t="s">
        <v>126</v>
      </c>
      <c r="B49" s="210"/>
      <c r="C49" s="210"/>
      <c r="D49" s="210"/>
      <c r="E49" s="210"/>
      <c r="F49" s="210"/>
      <c r="G49" s="210"/>
      <c r="H49" s="211"/>
      <c r="I49" s="1">
        <v>43</v>
      </c>
      <c r="J49" s="51">
        <f>SUM(J50:J55)</f>
        <v>1009302620</v>
      </c>
      <c r="K49" s="51">
        <f>SUM(K50:K55)</f>
        <v>1170804070</v>
      </c>
    </row>
    <row r="50" spans="1:11" ht="12.75" customHeight="1">
      <c r="A50" s="209" t="s">
        <v>127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13347799</v>
      </c>
      <c r="K50" s="7">
        <v>16530389</v>
      </c>
    </row>
    <row r="51" spans="1:11" ht="12.75" customHeight="1">
      <c r="A51" s="209" t="s">
        <v>128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987749144</v>
      </c>
      <c r="K51" s="7">
        <v>1147769536</v>
      </c>
    </row>
    <row r="52" spans="1:11" ht="12.75" customHeight="1">
      <c r="A52" s="209" t="s">
        <v>129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/>
      <c r="K52" s="7"/>
    </row>
    <row r="53" spans="1:11" ht="12.75" customHeight="1">
      <c r="A53" s="209" t="s">
        <v>130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1799110</v>
      </c>
      <c r="K53" s="7">
        <v>1885201</v>
      </c>
    </row>
    <row r="54" spans="1:11" ht="12.75" customHeight="1">
      <c r="A54" s="209" t="s">
        <v>131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3884222</v>
      </c>
      <c r="K54" s="7">
        <v>1585198</v>
      </c>
    </row>
    <row r="55" spans="1:11" ht="12.75" customHeight="1">
      <c r="A55" s="209" t="s">
        <v>132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2522345</v>
      </c>
      <c r="K55" s="7">
        <v>3033746</v>
      </c>
    </row>
    <row r="56" spans="1:11" ht="12.75" customHeight="1">
      <c r="A56" s="209" t="s">
        <v>133</v>
      </c>
      <c r="B56" s="210"/>
      <c r="C56" s="210"/>
      <c r="D56" s="210"/>
      <c r="E56" s="210"/>
      <c r="F56" s="210"/>
      <c r="G56" s="210"/>
      <c r="H56" s="211"/>
      <c r="I56" s="1">
        <v>50</v>
      </c>
      <c r="J56" s="51">
        <f>SUM(J57:J63)</f>
        <v>187674250</v>
      </c>
      <c r="K56" s="51">
        <f>SUM(K57:K63)</f>
        <v>158822858.73</v>
      </c>
    </row>
    <row r="57" spans="1:11" ht="12.75" customHeight="1">
      <c r="A57" s="209" t="s">
        <v>104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/>
      <c r="K57" s="7"/>
    </row>
    <row r="58" spans="1:11" ht="12.75" customHeight="1">
      <c r="A58" s="209" t="s">
        <v>105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/>
      <c r="K58" s="7"/>
    </row>
    <row r="59" spans="1:11" ht="12.75" customHeight="1">
      <c r="A59" s="209" t="s">
        <v>134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/>
      <c r="K59" s="7"/>
    </row>
    <row r="60" spans="1:11" ht="12.75" customHeight="1">
      <c r="A60" s="209" t="s">
        <v>135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/>
      <c r="K60" s="7"/>
    </row>
    <row r="61" spans="1:11" ht="12.75" customHeight="1">
      <c r="A61" s="209" t="s">
        <v>108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/>
      <c r="K61" s="7"/>
    </row>
    <row r="62" spans="1:11" ht="12.75" customHeight="1">
      <c r="A62" s="209" t="s">
        <v>109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187674250</v>
      </c>
      <c r="K62" s="7">
        <v>158822858.73</v>
      </c>
    </row>
    <row r="63" spans="1:11" ht="12.75" customHeight="1">
      <c r="A63" s="209" t="s">
        <v>136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/>
      <c r="K63" s="7"/>
    </row>
    <row r="64" spans="1:11" ht="12.75" customHeight="1">
      <c r="A64" s="209" t="s">
        <v>137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54902549</v>
      </c>
      <c r="K64" s="7">
        <v>35048763</v>
      </c>
    </row>
    <row r="65" spans="1:11" ht="12.75" customHeight="1">
      <c r="A65" s="198" t="s">
        <v>138</v>
      </c>
      <c r="B65" s="199"/>
      <c r="C65" s="199"/>
      <c r="D65" s="199"/>
      <c r="E65" s="199"/>
      <c r="F65" s="199"/>
      <c r="G65" s="199"/>
      <c r="H65" s="200"/>
      <c r="I65" s="1">
        <v>59</v>
      </c>
      <c r="J65" s="7">
        <v>2777795</v>
      </c>
      <c r="K65" s="7">
        <v>2595632</v>
      </c>
    </row>
    <row r="66" spans="1:11" ht="12.75" customHeight="1">
      <c r="A66" s="198" t="s">
        <v>139</v>
      </c>
      <c r="B66" s="199"/>
      <c r="C66" s="199"/>
      <c r="D66" s="199"/>
      <c r="E66" s="199"/>
      <c r="F66" s="199"/>
      <c r="G66" s="199"/>
      <c r="H66" s="200"/>
      <c r="I66" s="1">
        <v>60</v>
      </c>
      <c r="J66" s="51">
        <f>J7+J8+J40+J65</f>
        <v>1938250636</v>
      </c>
      <c r="K66" s="51">
        <f>K7+K8+K40+K65</f>
        <v>2067482639.4</v>
      </c>
    </row>
    <row r="67" spans="1:11" ht="12.75" customHeight="1">
      <c r="A67" s="212" t="s">
        <v>140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131451416</v>
      </c>
      <c r="K67" s="8">
        <v>146791180</v>
      </c>
    </row>
    <row r="68" spans="1:11" ht="12.75">
      <c r="A68" s="215" t="s">
        <v>141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 customHeight="1">
      <c r="A69" s="195" t="s">
        <v>142</v>
      </c>
      <c r="B69" s="196"/>
      <c r="C69" s="196"/>
      <c r="D69" s="196"/>
      <c r="E69" s="196"/>
      <c r="F69" s="196"/>
      <c r="G69" s="196"/>
      <c r="H69" s="197"/>
      <c r="I69" s="3">
        <v>62</v>
      </c>
      <c r="J69" s="52">
        <f>J70+J71+J72+J78+J79+J82+J85</f>
        <v>452112596</v>
      </c>
      <c r="K69" s="52">
        <f>K70+K71+K72+K78+K79+K82+K85</f>
        <v>428987305</v>
      </c>
    </row>
    <row r="70" spans="1:11" ht="12.75" customHeight="1">
      <c r="A70" s="209" t="s">
        <v>143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196261000</v>
      </c>
      <c r="K70" s="7">
        <v>196261000</v>
      </c>
    </row>
    <row r="71" spans="1:11" ht="12.75" customHeight="1">
      <c r="A71" s="209" t="s">
        <v>144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-8652683</v>
      </c>
      <c r="K71" s="7">
        <v>-8312744</v>
      </c>
    </row>
    <row r="72" spans="1:11" ht="12.75" customHeight="1">
      <c r="A72" s="209" t="s">
        <v>145</v>
      </c>
      <c r="B72" s="210"/>
      <c r="C72" s="210"/>
      <c r="D72" s="210"/>
      <c r="E72" s="210"/>
      <c r="F72" s="210"/>
      <c r="G72" s="210"/>
      <c r="H72" s="211"/>
      <c r="I72" s="1">
        <v>65</v>
      </c>
      <c r="J72" s="51">
        <f>J73+J74-J75+J76+J77</f>
        <v>89677247</v>
      </c>
      <c r="K72" s="51">
        <f>K73+K74-K75+K76+K77</f>
        <v>85852773</v>
      </c>
    </row>
    <row r="73" spans="1:11" ht="12.75" customHeight="1">
      <c r="A73" s="218" t="s">
        <v>146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15991539</v>
      </c>
      <c r="K73" s="7">
        <v>18465733</v>
      </c>
    </row>
    <row r="74" spans="1:11" ht="12.75" customHeight="1">
      <c r="A74" s="218" t="s">
        <v>147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51286174</v>
      </c>
      <c r="K74" s="7">
        <v>48811980</v>
      </c>
    </row>
    <row r="75" spans="1:11" ht="12.75" customHeight="1">
      <c r="A75" s="218" t="s">
        <v>148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9396956</v>
      </c>
      <c r="K75" s="7">
        <v>13221430</v>
      </c>
    </row>
    <row r="76" spans="1:11" ht="12.75" customHeight="1">
      <c r="A76" s="218" t="s">
        <v>149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 customHeight="1">
      <c r="A77" s="218" t="s">
        <v>150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31796490</v>
      </c>
      <c r="K77" s="7">
        <v>31796490</v>
      </c>
    </row>
    <row r="78" spans="1:11" ht="12.75" customHeight="1">
      <c r="A78" s="209" t="s">
        <v>151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/>
    </row>
    <row r="79" spans="1:11" ht="12.75" customHeight="1">
      <c r="A79" s="209" t="s">
        <v>152</v>
      </c>
      <c r="B79" s="210"/>
      <c r="C79" s="210"/>
      <c r="D79" s="210"/>
      <c r="E79" s="210"/>
      <c r="F79" s="210"/>
      <c r="G79" s="210"/>
      <c r="H79" s="211"/>
      <c r="I79" s="1">
        <v>72</v>
      </c>
      <c r="J79" s="51">
        <f>J80-J81</f>
        <v>129693028</v>
      </c>
      <c r="K79" s="51">
        <f>K80-K81</f>
        <v>125710140</v>
      </c>
    </row>
    <row r="80" spans="1:11" ht="12.75" customHeight="1">
      <c r="A80" s="218" t="s">
        <v>153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129693028</v>
      </c>
      <c r="K80" s="7">
        <v>125710140</v>
      </c>
    </row>
    <row r="81" spans="1:11" ht="12.75" customHeight="1">
      <c r="A81" s="218" t="s">
        <v>154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 customHeight="1">
      <c r="A82" s="209" t="s">
        <v>155</v>
      </c>
      <c r="B82" s="210"/>
      <c r="C82" s="210"/>
      <c r="D82" s="210"/>
      <c r="E82" s="210"/>
      <c r="F82" s="210"/>
      <c r="G82" s="210"/>
      <c r="H82" s="211"/>
      <c r="I82" s="1">
        <v>75</v>
      </c>
      <c r="J82" s="51">
        <f>J83-J84</f>
        <v>45134004</v>
      </c>
      <c r="K82" s="51">
        <f>K83-K84</f>
        <v>29476136</v>
      </c>
    </row>
    <row r="83" spans="1:11" ht="12.75" customHeight="1">
      <c r="A83" s="218" t="s">
        <v>156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45134004</v>
      </c>
      <c r="K83" s="7">
        <v>29476136</v>
      </c>
    </row>
    <row r="84" spans="1:11" ht="12.75" customHeight="1">
      <c r="A84" s="218" t="s">
        <v>157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 customHeight="1">
      <c r="A85" s="209" t="s">
        <v>158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/>
      <c r="K85" s="7"/>
    </row>
    <row r="86" spans="1:11" ht="12.75" customHeight="1">
      <c r="A86" s="198" t="s">
        <v>159</v>
      </c>
      <c r="B86" s="199"/>
      <c r="C86" s="199"/>
      <c r="D86" s="199"/>
      <c r="E86" s="199"/>
      <c r="F86" s="199"/>
      <c r="G86" s="199"/>
      <c r="H86" s="200"/>
      <c r="I86" s="1">
        <v>79</v>
      </c>
      <c r="J86" s="51">
        <f>SUM(J87:J89)</f>
        <v>1216759</v>
      </c>
      <c r="K86" s="51">
        <f>SUM(K87:K89)</f>
        <v>1216759</v>
      </c>
    </row>
    <row r="87" spans="1:11" ht="12.75" customHeight="1">
      <c r="A87" s="209" t="s">
        <v>160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1216759</v>
      </c>
      <c r="K87" s="7">
        <v>1216759</v>
      </c>
    </row>
    <row r="88" spans="1:11" ht="12.75" customHeight="1">
      <c r="A88" s="209" t="s">
        <v>161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/>
      <c r="K88" s="7"/>
    </row>
    <row r="89" spans="1:11" ht="12.75" customHeight="1">
      <c r="A89" s="209" t="s">
        <v>162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/>
      <c r="K89" s="7"/>
    </row>
    <row r="90" spans="1:11" ht="12.75" customHeight="1">
      <c r="A90" s="198" t="s">
        <v>163</v>
      </c>
      <c r="B90" s="199"/>
      <c r="C90" s="199"/>
      <c r="D90" s="199"/>
      <c r="E90" s="199"/>
      <c r="F90" s="199"/>
      <c r="G90" s="199"/>
      <c r="H90" s="200"/>
      <c r="I90" s="1">
        <v>83</v>
      </c>
      <c r="J90" s="51">
        <f>SUM(J91:J99)</f>
        <v>36927624</v>
      </c>
      <c r="K90" s="51">
        <f>SUM(K91:K99)</f>
        <v>36837376</v>
      </c>
    </row>
    <row r="91" spans="1:11" ht="12.75" customHeight="1">
      <c r="A91" s="209" t="s">
        <v>164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/>
      <c r="K91" s="7"/>
    </row>
    <row r="92" spans="1:11" ht="12.75" customHeight="1">
      <c r="A92" s="209" t="s">
        <v>165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/>
      <c r="K92" s="7"/>
    </row>
    <row r="93" spans="1:11" ht="12.75" customHeight="1">
      <c r="A93" s="209" t="s">
        <v>166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19452682</v>
      </c>
      <c r="K93" s="7">
        <v>19362434</v>
      </c>
    </row>
    <row r="94" spans="1:11" ht="12.75" customHeight="1">
      <c r="A94" s="209" t="s">
        <v>167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/>
      <c r="K94" s="7"/>
    </row>
    <row r="95" spans="1:11" ht="12.75" customHeight="1">
      <c r="A95" s="209" t="s">
        <v>168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/>
      <c r="K95" s="7"/>
    </row>
    <row r="96" spans="1:11" ht="12.75" customHeight="1">
      <c r="A96" s="209" t="s">
        <v>169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/>
      <c r="K96" s="7"/>
    </row>
    <row r="97" spans="1:11" ht="12.75" customHeight="1">
      <c r="A97" s="209" t="s">
        <v>170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/>
      <c r="K97" s="7"/>
    </row>
    <row r="98" spans="1:11" ht="12.75" customHeight="1">
      <c r="A98" s="209" t="s">
        <v>171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/>
      <c r="K98" s="7"/>
    </row>
    <row r="99" spans="1:11" ht="12.75" customHeight="1">
      <c r="A99" s="209" t="s">
        <v>172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17474942</v>
      </c>
      <c r="K99" s="7">
        <v>17474942</v>
      </c>
    </row>
    <row r="100" spans="1:11" ht="12.75" customHeight="1">
      <c r="A100" s="198" t="s">
        <v>173</v>
      </c>
      <c r="B100" s="199"/>
      <c r="C100" s="199"/>
      <c r="D100" s="199"/>
      <c r="E100" s="199"/>
      <c r="F100" s="199"/>
      <c r="G100" s="199"/>
      <c r="H100" s="200"/>
      <c r="I100" s="1">
        <v>93</v>
      </c>
      <c r="J100" s="51">
        <f>SUM(J101:J112)</f>
        <v>1447068677</v>
      </c>
      <c r="K100" s="51">
        <f>SUM(K101:K112)</f>
        <v>1598559455</v>
      </c>
    </row>
    <row r="101" spans="1:11" ht="12.75" customHeight="1">
      <c r="A101" s="209" t="s">
        <v>174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114785187</v>
      </c>
      <c r="K101" s="7">
        <v>131884079</v>
      </c>
    </row>
    <row r="102" spans="1:11" ht="12.75" customHeight="1">
      <c r="A102" s="209" t="s">
        <v>165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/>
      <c r="K102" s="7"/>
    </row>
    <row r="103" spans="1:11" ht="12.75" customHeight="1">
      <c r="A103" s="209" t="s">
        <v>166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342580912</v>
      </c>
      <c r="K103" s="7">
        <v>390988661</v>
      </c>
    </row>
    <row r="104" spans="1:11" ht="12.75" customHeight="1">
      <c r="A104" s="209" t="s">
        <v>167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3144574</v>
      </c>
      <c r="K104" s="7">
        <v>267702</v>
      </c>
    </row>
    <row r="105" spans="1:11" ht="12.75" customHeight="1">
      <c r="A105" s="209" t="s">
        <v>168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958479423</v>
      </c>
      <c r="K105" s="7">
        <v>997680620</v>
      </c>
    </row>
    <row r="106" spans="1:11" ht="12.75" customHeight="1">
      <c r="A106" s="209" t="s">
        <v>169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/>
      <c r="K106" s="7"/>
    </row>
    <row r="107" spans="1:11" ht="12.75" customHeight="1">
      <c r="A107" s="209" t="s">
        <v>170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/>
      <c r="K107" s="7"/>
    </row>
    <row r="108" spans="1:11" ht="12.75" customHeight="1">
      <c r="A108" s="209" t="s">
        <v>175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9531536</v>
      </c>
      <c r="K108" s="7">
        <v>7635441</v>
      </c>
    </row>
    <row r="109" spans="1:11" ht="12.75" customHeight="1">
      <c r="A109" s="209" t="s">
        <v>176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12726327</v>
      </c>
      <c r="K109" s="7">
        <v>12630865</v>
      </c>
    </row>
    <row r="110" spans="1:11" ht="12.75" customHeight="1">
      <c r="A110" s="209" t="s">
        <v>177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11564</v>
      </c>
      <c r="K110" s="7">
        <v>49127964</v>
      </c>
    </row>
    <row r="111" spans="1:11" ht="12.75" customHeight="1">
      <c r="A111" s="209" t="s">
        <v>178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/>
      <c r="K111" s="7"/>
    </row>
    <row r="112" spans="1:11" ht="12.75" customHeight="1">
      <c r="A112" s="209" t="s">
        <v>179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5809154</v>
      </c>
      <c r="K112" s="7">
        <v>8344123</v>
      </c>
    </row>
    <row r="113" spans="1:11" ht="12.75" customHeight="1">
      <c r="A113" s="198" t="s">
        <v>180</v>
      </c>
      <c r="B113" s="199"/>
      <c r="C113" s="199"/>
      <c r="D113" s="199"/>
      <c r="E113" s="199"/>
      <c r="F113" s="199"/>
      <c r="G113" s="199"/>
      <c r="H113" s="200"/>
      <c r="I113" s="1">
        <v>106</v>
      </c>
      <c r="J113" s="7">
        <v>924980</v>
      </c>
      <c r="K113" s="7">
        <v>1881744</v>
      </c>
    </row>
    <row r="114" spans="1:11" ht="12.75" customHeight="1">
      <c r="A114" s="198" t="s">
        <v>181</v>
      </c>
      <c r="B114" s="199"/>
      <c r="C114" s="199"/>
      <c r="D114" s="199"/>
      <c r="E114" s="199"/>
      <c r="F114" s="199"/>
      <c r="G114" s="199"/>
      <c r="H114" s="200"/>
      <c r="I114" s="1">
        <v>107</v>
      </c>
      <c r="J114" s="51">
        <f>J69+J86+J90+J100+J113</f>
        <v>1938250636</v>
      </c>
      <c r="K114" s="51">
        <f>K69+K86+K90+K100+K113</f>
        <v>2067482639</v>
      </c>
    </row>
    <row r="115" spans="1:11" ht="12.75" customHeight="1">
      <c r="A115" s="223" t="s">
        <v>140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8">
        <v>131451416</v>
      </c>
      <c r="K115" s="8">
        <v>146791180</v>
      </c>
    </row>
    <row r="116" spans="1:11" ht="12.75" customHeight="1">
      <c r="A116" s="215" t="s">
        <v>182</v>
      </c>
      <c r="B116" s="226"/>
      <c r="C116" s="226"/>
      <c r="D116" s="226"/>
      <c r="E116" s="226"/>
      <c r="F116" s="226"/>
      <c r="G116" s="226"/>
      <c r="H116" s="226"/>
      <c r="I116" s="226"/>
      <c r="J116" s="226"/>
      <c r="K116" s="227"/>
    </row>
    <row r="117" spans="1:11" ht="12.75" customHeight="1">
      <c r="A117" s="195" t="s">
        <v>183</v>
      </c>
      <c r="B117" s="196"/>
      <c r="C117" s="196"/>
      <c r="D117" s="196"/>
      <c r="E117" s="196"/>
      <c r="F117" s="196"/>
      <c r="G117" s="196"/>
      <c r="H117" s="196"/>
      <c r="I117" s="196"/>
      <c r="J117" s="196"/>
      <c r="K117" s="197"/>
    </row>
    <row r="118" spans="1:11" ht="12.75" customHeight="1">
      <c r="A118" s="209" t="s">
        <v>184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452112596</v>
      </c>
      <c r="K118" s="7">
        <v>428987305</v>
      </c>
    </row>
    <row r="119" spans="1:11" ht="12.75" customHeight="1">
      <c r="A119" s="228" t="s">
        <v>185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 customHeight="1">
      <c r="A120" s="231" t="s">
        <v>186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L1:IV65536 A5:K5 A2:K3 K4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2" sqref="A32:H32"/>
    </sheetView>
  </sheetViews>
  <sheetFormatPr defaultColWidth="9.140625" defaultRowHeight="12.75"/>
  <cols>
    <col min="1" max="9" width="9.140625" style="50" customWidth="1"/>
    <col min="10" max="10" width="10.8515625" style="50" customWidth="1"/>
    <col min="11" max="11" width="10.00390625" style="50" customWidth="1"/>
    <col min="12" max="12" width="11.00390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01" t="s">
        <v>187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2.75" customHeight="1">
      <c r="A2" s="244" t="s">
        <v>188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2" t="s">
        <v>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 customHeight="1">
      <c r="A4" s="233" t="s">
        <v>80</v>
      </c>
      <c r="B4" s="233"/>
      <c r="C4" s="233"/>
      <c r="D4" s="233"/>
      <c r="E4" s="233"/>
      <c r="F4" s="233"/>
      <c r="G4" s="233"/>
      <c r="H4" s="233"/>
      <c r="I4" s="56" t="s">
        <v>81</v>
      </c>
      <c r="J4" s="234" t="s">
        <v>82</v>
      </c>
      <c r="K4" s="234"/>
      <c r="L4" s="234" t="s">
        <v>83</v>
      </c>
      <c r="M4" s="234"/>
    </row>
    <row r="5" spans="1:13" ht="12.75">
      <c r="A5" s="233"/>
      <c r="B5" s="233"/>
      <c r="C5" s="233"/>
      <c r="D5" s="233"/>
      <c r="E5" s="233"/>
      <c r="F5" s="233"/>
      <c r="G5" s="233"/>
      <c r="H5" s="233"/>
      <c r="I5" s="56"/>
      <c r="J5" s="58" t="s">
        <v>189</v>
      </c>
      <c r="K5" s="58" t="s">
        <v>190</v>
      </c>
      <c r="L5" s="58" t="s">
        <v>189</v>
      </c>
      <c r="M5" s="58" t="s">
        <v>190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95" t="s">
        <v>191</v>
      </c>
      <c r="B7" s="196"/>
      <c r="C7" s="196"/>
      <c r="D7" s="196"/>
      <c r="E7" s="196"/>
      <c r="F7" s="196"/>
      <c r="G7" s="196"/>
      <c r="H7" s="197"/>
      <c r="I7" s="3">
        <v>111</v>
      </c>
      <c r="J7" s="52">
        <f>SUM(J8:J9)</f>
        <v>1225268918</v>
      </c>
      <c r="K7" s="52">
        <f>SUM(K8:K9)</f>
        <v>612548516</v>
      </c>
      <c r="L7" s="52">
        <f>SUM(L8:L9)</f>
        <v>1334317599</v>
      </c>
      <c r="M7" s="52">
        <f>SUM(M8:M9)</f>
        <v>667074524</v>
      </c>
    </row>
    <row r="8" spans="1:13" ht="12.75" customHeight="1">
      <c r="A8" s="198" t="s">
        <v>192</v>
      </c>
      <c r="B8" s="199"/>
      <c r="C8" s="199"/>
      <c r="D8" s="199"/>
      <c r="E8" s="199"/>
      <c r="F8" s="199"/>
      <c r="G8" s="199"/>
      <c r="H8" s="200"/>
      <c r="I8" s="1">
        <v>112</v>
      </c>
      <c r="J8" s="7">
        <v>1211427767</v>
      </c>
      <c r="K8" s="7">
        <v>606166853</v>
      </c>
      <c r="L8" s="7">
        <v>1320796840</v>
      </c>
      <c r="M8" s="7">
        <v>659001035</v>
      </c>
    </row>
    <row r="9" spans="1:13" ht="12.75" customHeight="1">
      <c r="A9" s="198" t="s">
        <v>193</v>
      </c>
      <c r="B9" s="199"/>
      <c r="C9" s="199"/>
      <c r="D9" s="199"/>
      <c r="E9" s="199"/>
      <c r="F9" s="199"/>
      <c r="G9" s="199"/>
      <c r="H9" s="200"/>
      <c r="I9" s="1">
        <v>113</v>
      </c>
      <c r="J9" s="7">
        <v>13841151</v>
      </c>
      <c r="K9" s="7">
        <v>6381663</v>
      </c>
      <c r="L9" s="7">
        <v>13520759</v>
      </c>
      <c r="M9" s="7">
        <v>8073489</v>
      </c>
    </row>
    <row r="10" spans="1:13" ht="12.75" customHeight="1">
      <c r="A10" s="198" t="s">
        <v>194</v>
      </c>
      <c r="B10" s="199"/>
      <c r="C10" s="199"/>
      <c r="D10" s="199"/>
      <c r="E10" s="199"/>
      <c r="F10" s="199"/>
      <c r="G10" s="199"/>
      <c r="H10" s="200"/>
      <c r="I10" s="1">
        <v>114</v>
      </c>
      <c r="J10" s="51">
        <f>J11+J12+J16+J20+J21+J22+J25+J26</f>
        <v>1201212590</v>
      </c>
      <c r="K10" s="51">
        <f>K11+K12+K16+K20+K21+K22+K25+K26</f>
        <v>595986972</v>
      </c>
      <c r="L10" s="51">
        <f>L11+L12+L16+L20+L21+L22+L25+L26</f>
        <v>1304019451</v>
      </c>
      <c r="M10" s="51">
        <f>M11+M12+M16+M20+M21+M22+M25+M26</f>
        <v>648565408</v>
      </c>
    </row>
    <row r="11" spans="1:13" ht="12.75" customHeight="1">
      <c r="A11" s="198" t="s">
        <v>195</v>
      </c>
      <c r="B11" s="199"/>
      <c r="C11" s="199"/>
      <c r="D11" s="199"/>
      <c r="E11" s="199"/>
      <c r="F11" s="199"/>
      <c r="G11" s="199"/>
      <c r="H11" s="200"/>
      <c r="I11" s="1">
        <v>115</v>
      </c>
      <c r="J11" s="7"/>
      <c r="K11" s="7"/>
      <c r="L11" s="7"/>
      <c r="M11" s="7"/>
    </row>
    <row r="12" spans="1:13" ht="12.75" customHeight="1">
      <c r="A12" s="198" t="s">
        <v>196</v>
      </c>
      <c r="B12" s="199"/>
      <c r="C12" s="199"/>
      <c r="D12" s="199"/>
      <c r="E12" s="199"/>
      <c r="F12" s="199"/>
      <c r="G12" s="199"/>
      <c r="H12" s="200"/>
      <c r="I12" s="1">
        <v>116</v>
      </c>
      <c r="J12" s="51">
        <f>SUM(J13:J15)</f>
        <v>1122143482</v>
      </c>
      <c r="K12" s="51">
        <f>SUM(K13:K15)</f>
        <v>557263193</v>
      </c>
      <c r="L12" s="51">
        <f>SUM(L13:L15)</f>
        <v>1220948674</v>
      </c>
      <c r="M12" s="51">
        <f>SUM(M13:M15)</f>
        <v>605623132</v>
      </c>
    </row>
    <row r="13" spans="1:13" ht="12.75" customHeight="1">
      <c r="A13" s="209" t="s">
        <v>197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6646719</v>
      </c>
      <c r="K13" s="7">
        <v>3576244</v>
      </c>
      <c r="L13" s="7">
        <v>6033373</v>
      </c>
      <c r="M13" s="7">
        <v>3002321</v>
      </c>
    </row>
    <row r="14" spans="1:13" ht="12.75" customHeight="1">
      <c r="A14" s="209" t="s">
        <v>198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1098906779</v>
      </c>
      <c r="K14" s="7">
        <v>545003098</v>
      </c>
      <c r="L14" s="7">
        <v>1197561756</v>
      </c>
      <c r="M14" s="7">
        <v>593333168</v>
      </c>
    </row>
    <row r="15" spans="1:13" ht="12.75" customHeight="1">
      <c r="A15" s="209" t="s">
        <v>199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16589984</v>
      </c>
      <c r="K15" s="7">
        <v>8683851</v>
      </c>
      <c r="L15" s="7">
        <v>17353545</v>
      </c>
      <c r="M15" s="7">
        <v>9287643</v>
      </c>
    </row>
    <row r="16" spans="1:13" ht="12.75" customHeight="1">
      <c r="A16" s="198" t="s">
        <v>200</v>
      </c>
      <c r="B16" s="199"/>
      <c r="C16" s="199"/>
      <c r="D16" s="199"/>
      <c r="E16" s="199"/>
      <c r="F16" s="199"/>
      <c r="G16" s="199"/>
      <c r="H16" s="200"/>
      <c r="I16" s="1">
        <v>120</v>
      </c>
      <c r="J16" s="51">
        <f>SUM(J17:J19)</f>
        <v>48888691</v>
      </c>
      <c r="K16" s="51">
        <f>SUM(K17:K19)</f>
        <v>24472778</v>
      </c>
      <c r="L16" s="51">
        <f>SUM(L17:L19)</f>
        <v>50497374</v>
      </c>
      <c r="M16" s="51">
        <f>SUM(M17:M19)</f>
        <v>25314369</v>
      </c>
    </row>
    <row r="17" spans="1:13" ht="12.75" customHeight="1">
      <c r="A17" s="209" t="s">
        <v>201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28901375</v>
      </c>
      <c r="K17" s="7">
        <v>14413137</v>
      </c>
      <c r="L17" s="7">
        <v>29883831</v>
      </c>
      <c r="M17" s="7">
        <v>14958995</v>
      </c>
    </row>
    <row r="18" spans="1:13" ht="12.75" customHeight="1">
      <c r="A18" s="209" t="s">
        <v>202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12919164</v>
      </c>
      <c r="K18" s="7">
        <v>6488965</v>
      </c>
      <c r="L18" s="7">
        <v>13534440</v>
      </c>
      <c r="M18" s="7">
        <v>6803467</v>
      </c>
    </row>
    <row r="19" spans="1:13" ht="12.75" customHeight="1">
      <c r="A19" s="209" t="s">
        <v>203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7068152</v>
      </c>
      <c r="K19" s="7">
        <v>3570676</v>
      </c>
      <c r="L19" s="7">
        <v>7079103</v>
      </c>
      <c r="M19" s="7">
        <v>3551907</v>
      </c>
    </row>
    <row r="20" spans="1:13" ht="12.75" customHeight="1">
      <c r="A20" s="198" t="s">
        <v>204</v>
      </c>
      <c r="B20" s="199"/>
      <c r="C20" s="199"/>
      <c r="D20" s="199"/>
      <c r="E20" s="199"/>
      <c r="F20" s="199"/>
      <c r="G20" s="199"/>
      <c r="H20" s="200"/>
      <c r="I20" s="1">
        <v>124</v>
      </c>
      <c r="J20" s="7">
        <v>5869848</v>
      </c>
      <c r="K20" s="7">
        <v>3038355</v>
      </c>
      <c r="L20" s="7">
        <v>7063613</v>
      </c>
      <c r="M20" s="7">
        <v>3495136</v>
      </c>
    </row>
    <row r="21" spans="1:13" ht="12.75" customHeight="1">
      <c r="A21" s="198" t="s">
        <v>205</v>
      </c>
      <c r="B21" s="199"/>
      <c r="C21" s="199"/>
      <c r="D21" s="199"/>
      <c r="E21" s="199"/>
      <c r="F21" s="199"/>
      <c r="G21" s="199"/>
      <c r="H21" s="200"/>
      <c r="I21" s="1">
        <v>125</v>
      </c>
      <c r="J21" s="7">
        <v>18492967</v>
      </c>
      <c r="K21" s="7">
        <v>8182858</v>
      </c>
      <c r="L21" s="7">
        <v>18388948</v>
      </c>
      <c r="M21" s="7">
        <v>10167850</v>
      </c>
    </row>
    <row r="22" spans="1:13" ht="12.75" customHeight="1">
      <c r="A22" s="198" t="s">
        <v>206</v>
      </c>
      <c r="B22" s="199"/>
      <c r="C22" s="199"/>
      <c r="D22" s="199"/>
      <c r="E22" s="199"/>
      <c r="F22" s="199"/>
      <c r="G22" s="199"/>
      <c r="H22" s="200"/>
      <c r="I22" s="1">
        <v>126</v>
      </c>
      <c r="J22" s="51">
        <f>SUM(J23:J24)</f>
        <v>5817602</v>
      </c>
      <c r="K22" s="51">
        <f>SUM(K23:K24)</f>
        <v>3029788</v>
      </c>
      <c r="L22" s="51">
        <f>SUM(L23:L24)</f>
        <v>6291729</v>
      </c>
      <c r="M22" s="51">
        <f>SUM(M23:M24)</f>
        <v>3135808</v>
      </c>
    </row>
    <row r="23" spans="1:13" ht="12.75" customHeight="1">
      <c r="A23" s="209" t="s">
        <v>207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/>
      <c r="K23" s="7"/>
      <c r="L23" s="7"/>
      <c r="M23" s="7"/>
    </row>
    <row r="24" spans="1:13" ht="12.75" customHeight="1">
      <c r="A24" s="209" t="s">
        <v>208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5817602</v>
      </c>
      <c r="K24" s="7">
        <v>3029788</v>
      </c>
      <c r="L24" s="7">
        <v>6291729</v>
      </c>
      <c r="M24" s="7">
        <v>3135808</v>
      </c>
    </row>
    <row r="25" spans="1:13" ht="12.75" customHeight="1">
      <c r="A25" s="198" t="s">
        <v>209</v>
      </c>
      <c r="B25" s="199"/>
      <c r="C25" s="199"/>
      <c r="D25" s="199"/>
      <c r="E25" s="199"/>
      <c r="F25" s="199"/>
      <c r="G25" s="199"/>
      <c r="H25" s="200"/>
      <c r="I25" s="1">
        <v>129</v>
      </c>
      <c r="J25" s="7"/>
      <c r="K25" s="7"/>
      <c r="L25" s="7">
        <v>829113</v>
      </c>
      <c r="M25" s="7">
        <v>829113</v>
      </c>
    </row>
    <row r="26" spans="1:13" ht="12.75" customHeight="1">
      <c r="A26" s="198" t="s">
        <v>210</v>
      </c>
      <c r="B26" s="199"/>
      <c r="C26" s="199"/>
      <c r="D26" s="199"/>
      <c r="E26" s="199"/>
      <c r="F26" s="199"/>
      <c r="G26" s="199"/>
      <c r="H26" s="200"/>
      <c r="I26" s="1">
        <v>130</v>
      </c>
      <c r="J26" s="7"/>
      <c r="K26" s="7"/>
      <c r="L26" s="7"/>
      <c r="M26" s="7"/>
    </row>
    <row r="27" spans="1:13" ht="12.75" customHeight="1">
      <c r="A27" s="198" t="s">
        <v>211</v>
      </c>
      <c r="B27" s="199"/>
      <c r="C27" s="199"/>
      <c r="D27" s="199"/>
      <c r="E27" s="199"/>
      <c r="F27" s="199"/>
      <c r="G27" s="199"/>
      <c r="H27" s="200"/>
      <c r="I27" s="1">
        <v>131</v>
      </c>
      <c r="J27" s="51">
        <f>SUM(J28:J32)</f>
        <v>13556797</v>
      </c>
      <c r="K27" s="51">
        <f>SUM(K28:K32)</f>
        <v>8362105</v>
      </c>
      <c r="L27" s="51">
        <f>SUM(L28:L32)</f>
        <v>17237489</v>
      </c>
      <c r="M27" s="51">
        <f>SUM(M28:M32)</f>
        <v>5448943</v>
      </c>
    </row>
    <row r="28" spans="1:13" ht="12.75" customHeight="1">
      <c r="A28" s="198" t="s">
        <v>212</v>
      </c>
      <c r="B28" s="199"/>
      <c r="C28" s="199"/>
      <c r="D28" s="199"/>
      <c r="E28" s="199"/>
      <c r="F28" s="199"/>
      <c r="G28" s="199"/>
      <c r="H28" s="200"/>
      <c r="I28" s="1">
        <v>132</v>
      </c>
      <c r="J28" s="7">
        <v>605484</v>
      </c>
      <c r="K28" s="7">
        <v>259377</v>
      </c>
      <c r="L28" s="7">
        <v>555494</v>
      </c>
      <c r="M28" s="7">
        <v>304700</v>
      </c>
    </row>
    <row r="29" spans="1:13" ht="12.75" customHeight="1">
      <c r="A29" s="198" t="s">
        <v>213</v>
      </c>
      <c r="B29" s="199"/>
      <c r="C29" s="199"/>
      <c r="D29" s="199"/>
      <c r="E29" s="199"/>
      <c r="F29" s="199"/>
      <c r="G29" s="199"/>
      <c r="H29" s="200"/>
      <c r="I29" s="1">
        <v>133</v>
      </c>
      <c r="J29" s="7">
        <v>12951313</v>
      </c>
      <c r="K29" s="7">
        <v>8102728</v>
      </c>
      <c r="L29" s="7">
        <v>16681995</v>
      </c>
      <c r="M29" s="7">
        <v>5144243</v>
      </c>
    </row>
    <row r="30" spans="1:13" ht="12.75" customHeight="1">
      <c r="A30" s="198" t="s">
        <v>214</v>
      </c>
      <c r="B30" s="199"/>
      <c r="C30" s="199"/>
      <c r="D30" s="199"/>
      <c r="E30" s="199"/>
      <c r="F30" s="199"/>
      <c r="G30" s="199"/>
      <c r="H30" s="200"/>
      <c r="I30" s="1">
        <v>134</v>
      </c>
      <c r="J30" s="7"/>
      <c r="K30" s="7"/>
      <c r="L30" s="7"/>
      <c r="M30" s="7"/>
    </row>
    <row r="31" spans="1:13" ht="12.75" customHeight="1">
      <c r="A31" s="198" t="s">
        <v>215</v>
      </c>
      <c r="B31" s="199"/>
      <c r="C31" s="199"/>
      <c r="D31" s="199"/>
      <c r="E31" s="199"/>
      <c r="F31" s="199"/>
      <c r="G31" s="199"/>
      <c r="H31" s="200"/>
      <c r="I31" s="1">
        <v>135</v>
      </c>
      <c r="J31" s="7"/>
      <c r="K31" s="7"/>
      <c r="L31" s="7"/>
      <c r="M31" s="7"/>
    </row>
    <row r="32" spans="1:13" ht="12.75" customHeight="1">
      <c r="A32" s="198" t="s">
        <v>216</v>
      </c>
      <c r="B32" s="199"/>
      <c r="C32" s="199"/>
      <c r="D32" s="199"/>
      <c r="E32" s="199"/>
      <c r="F32" s="199"/>
      <c r="G32" s="199"/>
      <c r="H32" s="200"/>
      <c r="I32" s="1">
        <v>136</v>
      </c>
      <c r="J32" s="7"/>
      <c r="K32" s="7"/>
      <c r="L32" s="7"/>
      <c r="M32" s="7"/>
    </row>
    <row r="33" spans="1:13" ht="12.75" customHeight="1">
      <c r="A33" s="198" t="s">
        <v>217</v>
      </c>
      <c r="B33" s="199"/>
      <c r="C33" s="199"/>
      <c r="D33" s="199"/>
      <c r="E33" s="199"/>
      <c r="F33" s="199"/>
      <c r="G33" s="199"/>
      <c r="H33" s="200"/>
      <c r="I33" s="1">
        <v>137</v>
      </c>
      <c r="J33" s="51">
        <f>SUM(J34:J37)</f>
        <v>8771803</v>
      </c>
      <c r="K33" s="51">
        <f>SUM(K34:K37)</f>
        <v>4986237</v>
      </c>
      <c r="L33" s="51">
        <f>SUM(L34:L37)</f>
        <v>9537565</v>
      </c>
      <c r="M33" s="51">
        <f>SUM(M34:M37)</f>
        <v>4211127</v>
      </c>
    </row>
    <row r="34" spans="1:13" ht="12.75" customHeight="1">
      <c r="A34" s="198" t="s">
        <v>212</v>
      </c>
      <c r="B34" s="199"/>
      <c r="C34" s="199"/>
      <c r="D34" s="199"/>
      <c r="E34" s="199"/>
      <c r="F34" s="199"/>
      <c r="G34" s="199"/>
      <c r="H34" s="200"/>
      <c r="I34" s="1">
        <v>138</v>
      </c>
      <c r="J34" s="7">
        <v>170251</v>
      </c>
      <c r="K34" s="7">
        <v>86307</v>
      </c>
      <c r="L34" s="7"/>
      <c r="M34" s="7"/>
    </row>
    <row r="35" spans="1:13" ht="12.75" customHeight="1">
      <c r="A35" s="198" t="s">
        <v>213</v>
      </c>
      <c r="B35" s="199"/>
      <c r="C35" s="199"/>
      <c r="D35" s="199"/>
      <c r="E35" s="199"/>
      <c r="F35" s="199"/>
      <c r="G35" s="199"/>
      <c r="H35" s="200"/>
      <c r="I35" s="1">
        <v>139</v>
      </c>
      <c r="J35" s="7">
        <v>8601552</v>
      </c>
      <c r="K35" s="7">
        <v>4899930</v>
      </c>
      <c r="L35" s="7">
        <v>9537565</v>
      </c>
      <c r="M35" s="7">
        <v>4211127</v>
      </c>
    </row>
    <row r="36" spans="1:13" ht="12.75" customHeight="1">
      <c r="A36" s="198" t="s">
        <v>218</v>
      </c>
      <c r="B36" s="199"/>
      <c r="C36" s="199"/>
      <c r="D36" s="199"/>
      <c r="E36" s="199"/>
      <c r="F36" s="199"/>
      <c r="G36" s="199"/>
      <c r="H36" s="200"/>
      <c r="I36" s="1">
        <v>140</v>
      </c>
      <c r="J36" s="7"/>
      <c r="K36" s="7"/>
      <c r="L36" s="7"/>
      <c r="M36" s="7"/>
    </row>
    <row r="37" spans="1:13" ht="12.75" customHeight="1">
      <c r="A37" s="198" t="s">
        <v>219</v>
      </c>
      <c r="B37" s="199"/>
      <c r="C37" s="199"/>
      <c r="D37" s="199"/>
      <c r="E37" s="199"/>
      <c r="F37" s="199"/>
      <c r="G37" s="199"/>
      <c r="H37" s="200"/>
      <c r="I37" s="1">
        <v>141</v>
      </c>
      <c r="J37" s="7"/>
      <c r="K37" s="7"/>
      <c r="L37" s="7"/>
      <c r="M37" s="7"/>
    </row>
    <row r="38" spans="1:13" ht="12.75" customHeight="1">
      <c r="A38" s="198" t="s">
        <v>220</v>
      </c>
      <c r="B38" s="199"/>
      <c r="C38" s="199"/>
      <c r="D38" s="199"/>
      <c r="E38" s="199"/>
      <c r="F38" s="199"/>
      <c r="G38" s="199"/>
      <c r="H38" s="200"/>
      <c r="I38" s="1">
        <v>142</v>
      </c>
      <c r="J38" s="7"/>
      <c r="K38" s="7"/>
      <c r="L38" s="7"/>
      <c r="M38" s="7"/>
    </row>
    <row r="39" spans="1:13" ht="12.75" customHeight="1">
      <c r="A39" s="198" t="s">
        <v>221</v>
      </c>
      <c r="B39" s="199"/>
      <c r="C39" s="199"/>
      <c r="D39" s="199"/>
      <c r="E39" s="199"/>
      <c r="F39" s="199"/>
      <c r="G39" s="199"/>
      <c r="H39" s="200"/>
      <c r="I39" s="1">
        <v>143</v>
      </c>
      <c r="J39" s="7"/>
      <c r="K39" s="7"/>
      <c r="L39" s="7"/>
      <c r="M39" s="7"/>
    </row>
    <row r="40" spans="1:13" ht="12.75" customHeight="1">
      <c r="A40" s="198" t="s">
        <v>222</v>
      </c>
      <c r="B40" s="199"/>
      <c r="C40" s="199"/>
      <c r="D40" s="199"/>
      <c r="E40" s="199"/>
      <c r="F40" s="199"/>
      <c r="G40" s="199"/>
      <c r="H40" s="200"/>
      <c r="I40" s="1">
        <v>144</v>
      </c>
      <c r="J40" s="7"/>
      <c r="K40" s="7"/>
      <c r="L40" s="7"/>
      <c r="M40" s="7"/>
    </row>
    <row r="41" spans="1:13" ht="12.75" customHeight="1">
      <c r="A41" s="198" t="s">
        <v>223</v>
      </c>
      <c r="B41" s="199"/>
      <c r="C41" s="199"/>
      <c r="D41" s="199"/>
      <c r="E41" s="199"/>
      <c r="F41" s="199"/>
      <c r="G41" s="199"/>
      <c r="H41" s="200"/>
      <c r="I41" s="1">
        <v>145</v>
      </c>
      <c r="J41" s="7"/>
      <c r="K41" s="7"/>
      <c r="L41" s="7"/>
      <c r="M41" s="7"/>
    </row>
    <row r="42" spans="1:13" ht="12.75" customHeight="1">
      <c r="A42" s="198" t="s">
        <v>224</v>
      </c>
      <c r="B42" s="199"/>
      <c r="C42" s="199"/>
      <c r="D42" s="199"/>
      <c r="E42" s="199"/>
      <c r="F42" s="199"/>
      <c r="G42" s="199"/>
      <c r="H42" s="200"/>
      <c r="I42" s="1">
        <v>146</v>
      </c>
      <c r="J42" s="51">
        <f>J7+J27+J38+J40</f>
        <v>1238825715</v>
      </c>
      <c r="K42" s="51">
        <f>K7+K27+K38+K40</f>
        <v>620910621</v>
      </c>
      <c r="L42" s="51">
        <f>L7+L27+L38+L40</f>
        <v>1351555088</v>
      </c>
      <c r="M42" s="51">
        <f>M7+M27+M38+M40</f>
        <v>672523467</v>
      </c>
    </row>
    <row r="43" spans="1:13" ht="12.75" customHeight="1">
      <c r="A43" s="198" t="s">
        <v>225</v>
      </c>
      <c r="B43" s="199"/>
      <c r="C43" s="199"/>
      <c r="D43" s="199"/>
      <c r="E43" s="199"/>
      <c r="F43" s="199"/>
      <c r="G43" s="199"/>
      <c r="H43" s="200"/>
      <c r="I43" s="1">
        <v>147</v>
      </c>
      <c r="J43" s="51">
        <f>J10+J33+J39+J41</f>
        <v>1209984393</v>
      </c>
      <c r="K43" s="51">
        <f>K10+K33+K39+K41</f>
        <v>600973209</v>
      </c>
      <c r="L43" s="51">
        <f>L10+L33+L39+L41</f>
        <v>1313557016</v>
      </c>
      <c r="M43" s="51">
        <f>M10+M33+M39+M41</f>
        <v>652776535</v>
      </c>
    </row>
    <row r="44" spans="1:13" ht="12.75" customHeight="1">
      <c r="A44" s="198" t="s">
        <v>226</v>
      </c>
      <c r="B44" s="199"/>
      <c r="C44" s="199"/>
      <c r="D44" s="199"/>
      <c r="E44" s="199"/>
      <c r="F44" s="199"/>
      <c r="G44" s="199"/>
      <c r="H44" s="200"/>
      <c r="I44" s="1">
        <v>148</v>
      </c>
      <c r="J44" s="51">
        <f>J42-J43</f>
        <v>28841322</v>
      </c>
      <c r="K44" s="51">
        <f>K42-K43</f>
        <v>19937412</v>
      </c>
      <c r="L44" s="51">
        <f>L42-L43</f>
        <v>37998072</v>
      </c>
      <c r="M44" s="51">
        <f>M42-M43</f>
        <v>19746932</v>
      </c>
    </row>
    <row r="45" spans="1:13" ht="12.75" customHeight="1">
      <c r="A45" s="218" t="s">
        <v>227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1">
        <f>IF(J42&gt;J43,J42-J43,0)</f>
        <v>28841322</v>
      </c>
      <c r="K45" s="51">
        <f>IF(K42&gt;K43,K42-K43,0)</f>
        <v>19937412</v>
      </c>
      <c r="L45" s="51">
        <f>IF(L42&gt;L43,L42-L43,0)</f>
        <v>37998072</v>
      </c>
      <c r="M45" s="51">
        <f>IF(M42&gt;M43,M42-M43,0)</f>
        <v>19746932</v>
      </c>
    </row>
    <row r="46" spans="1:13" ht="12.75" customHeight="1">
      <c r="A46" s="218" t="s">
        <v>228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98" t="s">
        <v>229</v>
      </c>
      <c r="B47" s="199"/>
      <c r="C47" s="199"/>
      <c r="D47" s="199"/>
      <c r="E47" s="199"/>
      <c r="F47" s="199"/>
      <c r="G47" s="199"/>
      <c r="H47" s="200"/>
      <c r="I47" s="1">
        <v>151</v>
      </c>
      <c r="J47" s="7">
        <v>7336990</v>
      </c>
      <c r="K47" s="7">
        <v>4922951</v>
      </c>
      <c r="L47" s="7">
        <v>8521936</v>
      </c>
      <c r="M47" s="7">
        <v>4361926</v>
      </c>
    </row>
    <row r="48" spans="1:13" ht="12.75" customHeight="1">
      <c r="A48" s="198" t="s">
        <v>230</v>
      </c>
      <c r="B48" s="199"/>
      <c r="C48" s="199"/>
      <c r="D48" s="199"/>
      <c r="E48" s="199"/>
      <c r="F48" s="199"/>
      <c r="G48" s="199"/>
      <c r="H48" s="200"/>
      <c r="I48" s="1">
        <v>152</v>
      </c>
      <c r="J48" s="51">
        <f>J44-J47</f>
        <v>21504332</v>
      </c>
      <c r="K48" s="51">
        <f>K44-K47</f>
        <v>15014461</v>
      </c>
      <c r="L48" s="51">
        <f>L44-L47</f>
        <v>29476136</v>
      </c>
      <c r="M48" s="51">
        <f>M44-M47</f>
        <v>15385006</v>
      </c>
    </row>
    <row r="49" spans="1:13" ht="12.75" customHeight="1">
      <c r="A49" s="218" t="s">
        <v>231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1">
        <f>IF(J48&gt;0,J48,0)</f>
        <v>21504332</v>
      </c>
      <c r="K49" s="51">
        <f>IF(K48&gt;0,K48,0)</f>
        <v>15014461</v>
      </c>
      <c r="L49" s="51">
        <f>IF(L48&gt;0,L48,0)</f>
        <v>29476136</v>
      </c>
      <c r="M49" s="51">
        <f>IF(M48&gt;0,M48,0)</f>
        <v>15385006</v>
      </c>
    </row>
    <row r="50" spans="1:13" ht="12.75" customHeight="1">
      <c r="A50" s="238" t="s">
        <v>232</v>
      </c>
      <c r="B50" s="239"/>
      <c r="C50" s="239"/>
      <c r="D50" s="239"/>
      <c r="E50" s="239"/>
      <c r="F50" s="239"/>
      <c r="G50" s="239"/>
      <c r="H50" s="240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15" t="s">
        <v>233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5" t="s">
        <v>234</v>
      </c>
      <c r="B52" s="196"/>
      <c r="C52" s="196"/>
      <c r="D52" s="196"/>
      <c r="E52" s="196"/>
      <c r="F52" s="196"/>
      <c r="G52" s="196"/>
      <c r="H52" s="196"/>
      <c r="I52" s="53"/>
      <c r="J52" s="53"/>
      <c r="K52" s="53"/>
      <c r="L52" s="53"/>
      <c r="M52" s="60"/>
    </row>
    <row r="53" spans="1:13" ht="12.75" customHeight="1">
      <c r="A53" s="241" t="s">
        <v>184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>
        <v>21504332</v>
      </c>
      <c r="K53" s="7">
        <v>15014461</v>
      </c>
      <c r="L53" s="7">
        <v>29476136</v>
      </c>
      <c r="M53" s="7">
        <v>15385006</v>
      </c>
    </row>
    <row r="54" spans="1:13" ht="12.75" customHeight="1">
      <c r="A54" s="235" t="s">
        <v>185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15" t="s">
        <v>235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 customHeight="1">
      <c r="A56" s="195" t="s">
        <v>236</v>
      </c>
      <c r="B56" s="196"/>
      <c r="C56" s="196"/>
      <c r="D56" s="196"/>
      <c r="E56" s="196"/>
      <c r="F56" s="196"/>
      <c r="G56" s="196"/>
      <c r="H56" s="197"/>
      <c r="I56" s="9">
        <v>157</v>
      </c>
      <c r="J56" s="6">
        <v>21504332</v>
      </c>
      <c r="K56" s="6">
        <v>15014461</v>
      </c>
      <c r="L56" s="6">
        <v>29476136</v>
      </c>
      <c r="M56" s="6">
        <v>15385006</v>
      </c>
    </row>
    <row r="57" spans="1:13" ht="12.75" customHeight="1">
      <c r="A57" s="198" t="s">
        <v>237</v>
      </c>
      <c r="B57" s="199"/>
      <c r="C57" s="199"/>
      <c r="D57" s="199"/>
      <c r="E57" s="199"/>
      <c r="F57" s="199"/>
      <c r="G57" s="199"/>
      <c r="H57" s="200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98" t="s">
        <v>238</v>
      </c>
      <c r="B58" s="199"/>
      <c r="C58" s="199"/>
      <c r="D58" s="199"/>
      <c r="E58" s="199"/>
      <c r="F58" s="199"/>
      <c r="G58" s="199"/>
      <c r="H58" s="200"/>
      <c r="I58" s="1">
        <v>159</v>
      </c>
      <c r="J58" s="7"/>
      <c r="K58" s="7"/>
      <c r="L58" s="7"/>
      <c r="M58" s="7"/>
    </row>
    <row r="59" spans="1:13" ht="12.75" customHeight="1">
      <c r="A59" s="198" t="s">
        <v>239</v>
      </c>
      <c r="B59" s="199"/>
      <c r="C59" s="199"/>
      <c r="D59" s="199"/>
      <c r="E59" s="199"/>
      <c r="F59" s="199"/>
      <c r="G59" s="199"/>
      <c r="H59" s="200"/>
      <c r="I59" s="1">
        <v>160</v>
      </c>
      <c r="J59" s="7"/>
      <c r="K59" s="7"/>
      <c r="L59" s="7"/>
      <c r="M59" s="7"/>
    </row>
    <row r="60" spans="1:13" ht="12.75" customHeight="1">
      <c r="A60" s="198" t="s">
        <v>240</v>
      </c>
      <c r="B60" s="199"/>
      <c r="C60" s="199"/>
      <c r="D60" s="199"/>
      <c r="E60" s="199"/>
      <c r="F60" s="199"/>
      <c r="G60" s="199"/>
      <c r="H60" s="200"/>
      <c r="I60" s="1">
        <v>161</v>
      </c>
      <c r="J60" s="7"/>
      <c r="K60" s="7"/>
      <c r="L60" s="7"/>
      <c r="M60" s="7"/>
    </row>
    <row r="61" spans="1:13" ht="12.75" customHeight="1">
      <c r="A61" s="198" t="s">
        <v>241</v>
      </c>
      <c r="B61" s="199"/>
      <c r="C61" s="199"/>
      <c r="D61" s="199"/>
      <c r="E61" s="199"/>
      <c r="F61" s="199"/>
      <c r="G61" s="199"/>
      <c r="H61" s="200"/>
      <c r="I61" s="1">
        <v>162</v>
      </c>
      <c r="J61" s="7"/>
      <c r="K61" s="7"/>
      <c r="L61" s="7"/>
      <c r="M61" s="7"/>
    </row>
    <row r="62" spans="1:13" ht="12.75" customHeight="1">
      <c r="A62" s="198" t="s">
        <v>242</v>
      </c>
      <c r="B62" s="199"/>
      <c r="C62" s="199"/>
      <c r="D62" s="199"/>
      <c r="E62" s="199"/>
      <c r="F62" s="199"/>
      <c r="G62" s="199"/>
      <c r="H62" s="200"/>
      <c r="I62" s="1">
        <v>163</v>
      </c>
      <c r="J62" s="7"/>
      <c r="K62" s="7"/>
      <c r="L62" s="7"/>
      <c r="M62" s="7"/>
    </row>
    <row r="63" spans="1:13" ht="12.75" customHeight="1">
      <c r="A63" s="198" t="s">
        <v>243</v>
      </c>
      <c r="B63" s="199"/>
      <c r="C63" s="199"/>
      <c r="D63" s="199"/>
      <c r="E63" s="199"/>
      <c r="F63" s="199"/>
      <c r="G63" s="199"/>
      <c r="H63" s="200"/>
      <c r="I63" s="1">
        <v>164</v>
      </c>
      <c r="J63" s="7"/>
      <c r="K63" s="7"/>
      <c r="L63" s="7"/>
      <c r="M63" s="7"/>
    </row>
    <row r="64" spans="1:13" ht="12.75" customHeight="1">
      <c r="A64" s="198" t="s">
        <v>244</v>
      </c>
      <c r="B64" s="199"/>
      <c r="C64" s="199"/>
      <c r="D64" s="199"/>
      <c r="E64" s="199"/>
      <c r="F64" s="199"/>
      <c r="G64" s="199"/>
      <c r="H64" s="200"/>
      <c r="I64" s="1">
        <v>165</v>
      </c>
      <c r="J64" s="7"/>
      <c r="K64" s="7"/>
      <c r="L64" s="7"/>
      <c r="M64" s="7"/>
    </row>
    <row r="65" spans="1:13" ht="12.75" customHeight="1">
      <c r="A65" s="198" t="s">
        <v>245</v>
      </c>
      <c r="B65" s="199"/>
      <c r="C65" s="199"/>
      <c r="D65" s="199"/>
      <c r="E65" s="199"/>
      <c r="F65" s="199"/>
      <c r="G65" s="199"/>
      <c r="H65" s="200"/>
      <c r="I65" s="1">
        <v>166</v>
      </c>
      <c r="J65" s="7"/>
      <c r="K65" s="7"/>
      <c r="L65" s="7"/>
      <c r="M65" s="7"/>
    </row>
    <row r="66" spans="1:13" ht="12.75" customHeight="1">
      <c r="A66" s="198" t="s">
        <v>246</v>
      </c>
      <c r="B66" s="199"/>
      <c r="C66" s="199"/>
      <c r="D66" s="199"/>
      <c r="E66" s="199"/>
      <c r="F66" s="199"/>
      <c r="G66" s="199"/>
      <c r="H66" s="200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98" t="s">
        <v>247</v>
      </c>
      <c r="B67" s="199"/>
      <c r="C67" s="199"/>
      <c r="D67" s="199"/>
      <c r="E67" s="199"/>
      <c r="F67" s="199"/>
      <c r="G67" s="199"/>
      <c r="H67" s="200"/>
      <c r="I67" s="1">
        <v>168</v>
      </c>
      <c r="J67" s="59">
        <f>J56+J66</f>
        <v>21504332</v>
      </c>
      <c r="K67" s="59">
        <f>K56+K66</f>
        <v>15014461</v>
      </c>
      <c r="L67" s="59">
        <f>L56+L66</f>
        <v>29476136</v>
      </c>
      <c r="M67" s="59">
        <f>M56+M66</f>
        <v>15385006</v>
      </c>
    </row>
    <row r="68" spans="1:13" ht="12.75" customHeight="1">
      <c r="A68" s="245" t="s">
        <v>248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249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 customHeight="1">
      <c r="A70" s="241" t="s">
        <v>184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>
        <v>21504332</v>
      </c>
      <c r="K70" s="7">
        <v>15014461</v>
      </c>
      <c r="L70" s="7">
        <v>29476136</v>
      </c>
      <c r="M70" s="7">
        <v>15385006</v>
      </c>
    </row>
    <row r="71" spans="1:13" ht="12.75" customHeight="1">
      <c r="A71" s="235" t="s">
        <v>185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R27" sqref="R27"/>
    </sheetView>
  </sheetViews>
  <sheetFormatPr defaultColWidth="9.140625" defaultRowHeight="12.75"/>
  <cols>
    <col min="1" max="9" width="9.140625" style="50" customWidth="1"/>
    <col min="10" max="10" width="10.00390625" style="50" customWidth="1"/>
    <col min="11" max="11" width="9.8515625" style="50" bestFit="1" customWidth="1"/>
    <col min="12" max="16384" width="9.140625" style="50" customWidth="1"/>
  </cols>
  <sheetData>
    <row r="1" spans="1:11" ht="12.75" customHeight="1">
      <c r="A1" s="252" t="s">
        <v>250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188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 customHeight="1">
      <c r="A3" s="249" t="s">
        <v>79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 customHeight="1">
      <c r="A4" s="206" t="s">
        <v>80</v>
      </c>
      <c r="B4" s="207"/>
      <c r="C4" s="207"/>
      <c r="D4" s="207"/>
      <c r="E4" s="207"/>
      <c r="F4" s="207"/>
      <c r="G4" s="207"/>
      <c r="H4" s="208"/>
      <c r="I4" s="56" t="s">
        <v>81</v>
      </c>
      <c r="J4" s="57" t="s">
        <v>82</v>
      </c>
      <c r="K4" s="58" t="s">
        <v>83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4">
        <v>2</v>
      </c>
      <c r="J5" s="65" t="s">
        <v>6</v>
      </c>
      <c r="K5" s="65" t="s">
        <v>7</v>
      </c>
    </row>
    <row r="6" spans="1:11" ht="12.75" customHeight="1">
      <c r="A6" s="215" t="s">
        <v>251</v>
      </c>
      <c r="B6" s="226"/>
      <c r="C6" s="226"/>
      <c r="D6" s="226"/>
      <c r="E6" s="226"/>
      <c r="F6" s="226"/>
      <c r="G6" s="226"/>
      <c r="H6" s="226"/>
      <c r="I6" s="257"/>
      <c r="J6" s="257"/>
      <c r="K6" s="258"/>
    </row>
    <row r="7" spans="1:11" ht="12.75" customHeight="1">
      <c r="A7" s="254" t="s">
        <v>252</v>
      </c>
      <c r="B7" s="255"/>
      <c r="C7" s="255"/>
      <c r="D7" s="255"/>
      <c r="E7" s="255"/>
      <c r="F7" s="255"/>
      <c r="G7" s="255"/>
      <c r="H7" s="255"/>
      <c r="I7" s="1">
        <v>1</v>
      </c>
      <c r="J7" s="5">
        <v>28841322</v>
      </c>
      <c r="K7" s="7">
        <v>37998072</v>
      </c>
    </row>
    <row r="8" spans="1:11" ht="12.75" customHeight="1">
      <c r="A8" s="254" t="s">
        <v>253</v>
      </c>
      <c r="B8" s="255"/>
      <c r="C8" s="255"/>
      <c r="D8" s="255"/>
      <c r="E8" s="255"/>
      <c r="F8" s="255"/>
      <c r="G8" s="255"/>
      <c r="H8" s="255"/>
      <c r="I8" s="1">
        <v>2</v>
      </c>
      <c r="J8" s="5">
        <v>5869848</v>
      </c>
      <c r="K8" s="7">
        <v>7063613</v>
      </c>
    </row>
    <row r="9" spans="1:11" ht="12.75" customHeight="1">
      <c r="A9" s="254" t="s">
        <v>254</v>
      </c>
      <c r="B9" s="255"/>
      <c r="C9" s="255"/>
      <c r="D9" s="255"/>
      <c r="E9" s="255"/>
      <c r="F9" s="255"/>
      <c r="G9" s="255"/>
      <c r="H9" s="255"/>
      <c r="I9" s="1">
        <v>3</v>
      </c>
      <c r="J9" s="5">
        <v>54295017</v>
      </c>
      <c r="K9" s="7">
        <v>103083030</v>
      </c>
    </row>
    <row r="10" spans="1:11" ht="12.75" customHeight="1">
      <c r="A10" s="254" t="s">
        <v>255</v>
      </c>
      <c r="B10" s="255"/>
      <c r="C10" s="255"/>
      <c r="D10" s="255"/>
      <c r="E10" s="255"/>
      <c r="F10" s="255"/>
      <c r="G10" s="255"/>
      <c r="H10" s="255"/>
      <c r="I10" s="1">
        <v>4</v>
      </c>
      <c r="J10" s="5"/>
      <c r="K10" s="7"/>
    </row>
    <row r="11" spans="1:11" ht="12.75" customHeight="1">
      <c r="A11" s="254" t="s">
        <v>256</v>
      </c>
      <c r="B11" s="255"/>
      <c r="C11" s="255"/>
      <c r="D11" s="255"/>
      <c r="E11" s="255"/>
      <c r="F11" s="255"/>
      <c r="G11" s="255"/>
      <c r="H11" s="255"/>
      <c r="I11" s="1">
        <v>5</v>
      </c>
      <c r="J11" s="5"/>
      <c r="K11" s="7"/>
    </row>
    <row r="12" spans="1:11" ht="12.75" customHeight="1">
      <c r="A12" s="254" t="s">
        <v>257</v>
      </c>
      <c r="B12" s="255"/>
      <c r="C12" s="255"/>
      <c r="D12" s="255"/>
      <c r="E12" s="255"/>
      <c r="F12" s="255"/>
      <c r="G12" s="255"/>
      <c r="H12" s="255"/>
      <c r="I12" s="1">
        <v>6</v>
      </c>
      <c r="J12" s="5"/>
      <c r="K12" s="7"/>
    </row>
    <row r="13" spans="1:11" ht="12.75" customHeight="1">
      <c r="A13" s="260" t="s">
        <v>258</v>
      </c>
      <c r="B13" s="261"/>
      <c r="C13" s="261"/>
      <c r="D13" s="261"/>
      <c r="E13" s="261"/>
      <c r="F13" s="261"/>
      <c r="G13" s="261"/>
      <c r="H13" s="261"/>
      <c r="I13" s="1">
        <v>7</v>
      </c>
      <c r="J13" s="62">
        <f>SUM(J7:J12)</f>
        <v>89006187</v>
      </c>
      <c r="K13" s="51">
        <f>SUM(K7:K12)</f>
        <v>148144715</v>
      </c>
    </row>
    <row r="14" spans="1:11" ht="12.75" customHeight="1">
      <c r="A14" s="254" t="s">
        <v>259</v>
      </c>
      <c r="B14" s="255"/>
      <c r="C14" s="255"/>
      <c r="D14" s="255"/>
      <c r="E14" s="255"/>
      <c r="F14" s="255"/>
      <c r="G14" s="255"/>
      <c r="H14" s="259"/>
      <c r="I14" s="1">
        <v>8</v>
      </c>
      <c r="J14" s="5"/>
      <c r="K14" s="7"/>
    </row>
    <row r="15" spans="1:11" ht="12.75" customHeight="1">
      <c r="A15" s="254" t="s">
        <v>260</v>
      </c>
      <c r="B15" s="255"/>
      <c r="C15" s="255"/>
      <c r="D15" s="255"/>
      <c r="E15" s="255"/>
      <c r="F15" s="255"/>
      <c r="G15" s="255"/>
      <c r="H15" s="259"/>
      <c r="I15" s="1">
        <v>9</v>
      </c>
      <c r="J15" s="5">
        <v>71176230</v>
      </c>
      <c r="K15" s="7">
        <v>161501449</v>
      </c>
    </row>
    <row r="16" spans="1:11" ht="12.75" customHeight="1">
      <c r="A16" s="254" t="s">
        <v>261</v>
      </c>
      <c r="B16" s="255"/>
      <c r="C16" s="255"/>
      <c r="D16" s="255"/>
      <c r="E16" s="255"/>
      <c r="F16" s="255"/>
      <c r="G16" s="255"/>
      <c r="H16" s="259"/>
      <c r="I16" s="1">
        <v>10</v>
      </c>
      <c r="J16" s="5">
        <v>7688511</v>
      </c>
      <c r="K16" s="7">
        <v>12942896</v>
      </c>
    </row>
    <row r="17" spans="1:11" ht="12.75" customHeight="1">
      <c r="A17" s="254" t="s">
        <v>262</v>
      </c>
      <c r="B17" s="255"/>
      <c r="C17" s="255"/>
      <c r="D17" s="255"/>
      <c r="E17" s="255"/>
      <c r="F17" s="255"/>
      <c r="G17" s="255"/>
      <c r="H17" s="259"/>
      <c r="I17" s="1">
        <v>11</v>
      </c>
      <c r="J17" s="5">
        <v>65679997</v>
      </c>
      <c r="K17" s="7">
        <v>38181259</v>
      </c>
    </row>
    <row r="18" spans="1:11" ht="12.75" customHeight="1">
      <c r="A18" s="260" t="s">
        <v>263</v>
      </c>
      <c r="B18" s="261"/>
      <c r="C18" s="261"/>
      <c r="D18" s="261"/>
      <c r="E18" s="261"/>
      <c r="F18" s="261"/>
      <c r="G18" s="261"/>
      <c r="H18" s="261"/>
      <c r="I18" s="1">
        <v>12</v>
      </c>
      <c r="J18" s="62">
        <f>SUM(J14:J17)</f>
        <v>144544738</v>
      </c>
      <c r="K18" s="51">
        <f>SUM(K14:K17)</f>
        <v>212625604</v>
      </c>
    </row>
    <row r="19" spans="1:11" ht="12.75" customHeight="1">
      <c r="A19" s="260" t="s">
        <v>264</v>
      </c>
      <c r="B19" s="261"/>
      <c r="C19" s="261"/>
      <c r="D19" s="261"/>
      <c r="E19" s="261"/>
      <c r="F19" s="261"/>
      <c r="G19" s="261"/>
      <c r="H19" s="261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60" t="s">
        <v>265</v>
      </c>
      <c r="B20" s="261"/>
      <c r="C20" s="261"/>
      <c r="D20" s="261"/>
      <c r="E20" s="261"/>
      <c r="F20" s="261"/>
      <c r="G20" s="261"/>
      <c r="H20" s="261"/>
      <c r="I20" s="1">
        <v>14</v>
      </c>
      <c r="J20" s="62">
        <f>IF(J18&gt;J13,J18-J13,0)</f>
        <v>55538551</v>
      </c>
      <c r="K20" s="51">
        <f>IF(K18&gt;K13,K18-K13,0)</f>
        <v>64480889</v>
      </c>
    </row>
    <row r="21" spans="1:11" ht="12.75" customHeight="1">
      <c r="A21" s="215" t="s">
        <v>266</v>
      </c>
      <c r="B21" s="226"/>
      <c r="C21" s="226"/>
      <c r="D21" s="226"/>
      <c r="E21" s="226"/>
      <c r="F21" s="226"/>
      <c r="G21" s="226"/>
      <c r="H21" s="226"/>
      <c r="I21" s="257"/>
      <c r="J21" s="257"/>
      <c r="K21" s="258"/>
    </row>
    <row r="22" spans="1:11" ht="12.75" customHeight="1">
      <c r="A22" s="209" t="s">
        <v>267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588863</v>
      </c>
      <c r="K22" s="7">
        <v>856757</v>
      </c>
    </row>
    <row r="23" spans="1:11" ht="12.75" customHeight="1">
      <c r="A23" s="209" t="s">
        <v>268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 customHeight="1">
      <c r="A24" s="209" t="s">
        <v>269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7216457</v>
      </c>
      <c r="K24" s="7">
        <v>8347864</v>
      </c>
    </row>
    <row r="25" spans="1:11" ht="12.75" customHeight="1">
      <c r="A25" s="209" t="s">
        <v>270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 customHeight="1">
      <c r="A26" s="209" t="s">
        <v>271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 customHeight="1">
      <c r="A27" s="198" t="s">
        <v>272</v>
      </c>
      <c r="B27" s="199"/>
      <c r="C27" s="199"/>
      <c r="D27" s="199"/>
      <c r="E27" s="199"/>
      <c r="F27" s="199"/>
      <c r="G27" s="199"/>
      <c r="H27" s="199"/>
      <c r="I27" s="1">
        <v>20</v>
      </c>
      <c r="J27" s="62">
        <f>SUM(J22:J26)</f>
        <v>7805320</v>
      </c>
      <c r="K27" s="51">
        <f>SUM(K22:K26)</f>
        <v>9204621</v>
      </c>
    </row>
    <row r="28" spans="1:11" ht="12.75" customHeight="1">
      <c r="A28" s="209" t="s">
        <v>273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8148846</v>
      </c>
      <c r="K28" s="7">
        <v>9615251</v>
      </c>
    </row>
    <row r="29" spans="1:11" ht="12.75" customHeight="1">
      <c r="A29" s="209" t="s">
        <v>274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 customHeight="1">
      <c r="A30" s="209" t="s">
        <v>275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 customHeight="1">
      <c r="A31" s="198" t="s">
        <v>276</v>
      </c>
      <c r="B31" s="199"/>
      <c r="C31" s="199"/>
      <c r="D31" s="199"/>
      <c r="E31" s="199"/>
      <c r="F31" s="199"/>
      <c r="G31" s="199"/>
      <c r="H31" s="199"/>
      <c r="I31" s="1">
        <v>24</v>
      </c>
      <c r="J31" s="62">
        <f>SUM(J28:J30)</f>
        <v>8148846</v>
      </c>
      <c r="K31" s="51">
        <f>SUM(K28:K30)</f>
        <v>9615251</v>
      </c>
    </row>
    <row r="32" spans="1:11" ht="12.75" customHeight="1">
      <c r="A32" s="198" t="s">
        <v>277</v>
      </c>
      <c r="B32" s="199"/>
      <c r="C32" s="199"/>
      <c r="D32" s="199"/>
      <c r="E32" s="199"/>
      <c r="F32" s="199"/>
      <c r="G32" s="199"/>
      <c r="H32" s="199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 customHeight="1">
      <c r="A33" s="198" t="s">
        <v>278</v>
      </c>
      <c r="B33" s="199"/>
      <c r="C33" s="199"/>
      <c r="D33" s="199"/>
      <c r="E33" s="199"/>
      <c r="F33" s="199"/>
      <c r="G33" s="199"/>
      <c r="H33" s="199"/>
      <c r="I33" s="1">
        <v>26</v>
      </c>
      <c r="J33" s="62">
        <f>IF(J31&gt;J27,J31-J27,0)</f>
        <v>343526</v>
      </c>
      <c r="K33" s="51">
        <f>IF(K31&gt;K27,K31-K27,0)</f>
        <v>410630</v>
      </c>
    </row>
    <row r="34" spans="1:11" ht="12.75" customHeight="1">
      <c r="A34" s="215" t="s">
        <v>279</v>
      </c>
      <c r="B34" s="226"/>
      <c r="C34" s="226"/>
      <c r="D34" s="226"/>
      <c r="E34" s="226"/>
      <c r="F34" s="226"/>
      <c r="G34" s="226"/>
      <c r="H34" s="226"/>
      <c r="I34" s="257"/>
      <c r="J34" s="257"/>
      <c r="K34" s="258"/>
    </row>
    <row r="35" spans="1:11" ht="12.75" customHeight="1">
      <c r="A35" s="262" t="s">
        <v>280</v>
      </c>
      <c r="B35" s="263"/>
      <c r="C35" s="263"/>
      <c r="D35" s="263"/>
      <c r="E35" s="263"/>
      <c r="F35" s="263"/>
      <c r="G35" s="263"/>
      <c r="H35" s="264"/>
      <c r="I35" s="1">
        <v>27</v>
      </c>
      <c r="J35" s="5"/>
      <c r="K35" s="7"/>
    </row>
    <row r="36" spans="1:11" ht="12.75" customHeight="1">
      <c r="A36" s="209" t="s">
        <v>281</v>
      </c>
      <c r="B36" s="210"/>
      <c r="C36" s="210"/>
      <c r="D36" s="210"/>
      <c r="E36" s="210"/>
      <c r="F36" s="210"/>
      <c r="G36" s="210"/>
      <c r="H36" s="211"/>
      <c r="I36" s="1">
        <v>28</v>
      </c>
      <c r="J36" s="5">
        <v>178114751</v>
      </c>
      <c r="K36" s="7">
        <v>442000000</v>
      </c>
    </row>
    <row r="37" spans="1:11" ht="12.75" customHeight="1">
      <c r="A37" s="209" t="s">
        <v>282</v>
      </c>
      <c r="B37" s="210"/>
      <c r="C37" s="210"/>
      <c r="D37" s="210"/>
      <c r="E37" s="210"/>
      <c r="F37" s="210"/>
      <c r="G37" s="210"/>
      <c r="H37" s="211"/>
      <c r="I37" s="1">
        <v>29</v>
      </c>
      <c r="J37" s="5"/>
      <c r="K37" s="7"/>
    </row>
    <row r="38" spans="1:11" ht="12.75" customHeight="1">
      <c r="A38" s="198" t="s">
        <v>283</v>
      </c>
      <c r="B38" s="199"/>
      <c r="C38" s="199"/>
      <c r="D38" s="199"/>
      <c r="E38" s="199"/>
      <c r="F38" s="199"/>
      <c r="G38" s="199"/>
      <c r="H38" s="199"/>
      <c r="I38" s="1">
        <v>30</v>
      </c>
      <c r="J38" s="62">
        <f>SUM(J35:J37)</f>
        <v>178114751</v>
      </c>
      <c r="K38" s="51">
        <f>SUM(K35:K37)</f>
        <v>442000000</v>
      </c>
    </row>
    <row r="39" spans="1:11" ht="12.75" customHeight="1">
      <c r="A39" s="209" t="s">
        <v>284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74122196</v>
      </c>
      <c r="K39" s="7">
        <v>391208185</v>
      </c>
    </row>
    <row r="40" spans="1:11" ht="12.75" customHeight="1">
      <c r="A40" s="209" t="s">
        <v>285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 customHeight="1">
      <c r="A41" s="209" t="s">
        <v>286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1005426</v>
      </c>
      <c r="K41" s="7">
        <v>1229549</v>
      </c>
    </row>
    <row r="42" spans="1:11" ht="12.75" customHeight="1">
      <c r="A42" s="209" t="s">
        <v>287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>
        <v>4524533</v>
      </c>
    </row>
    <row r="43" spans="1:11" ht="12.75" customHeight="1">
      <c r="A43" s="209" t="s">
        <v>288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 customHeight="1">
      <c r="A44" s="198" t="s">
        <v>289</v>
      </c>
      <c r="B44" s="199"/>
      <c r="C44" s="199"/>
      <c r="D44" s="199"/>
      <c r="E44" s="199"/>
      <c r="F44" s="199"/>
      <c r="G44" s="199"/>
      <c r="H44" s="200"/>
      <c r="I44" s="1">
        <v>36</v>
      </c>
      <c r="J44" s="62">
        <f>SUM(J39:J43)</f>
        <v>75127622</v>
      </c>
      <c r="K44" s="51">
        <f>SUM(K39:K43)</f>
        <v>396962267</v>
      </c>
    </row>
    <row r="45" spans="1:11" ht="12.75" customHeight="1">
      <c r="A45" s="198" t="s">
        <v>290</v>
      </c>
      <c r="B45" s="199"/>
      <c r="C45" s="199"/>
      <c r="D45" s="199"/>
      <c r="E45" s="199"/>
      <c r="F45" s="199"/>
      <c r="G45" s="199"/>
      <c r="H45" s="200"/>
      <c r="I45" s="1">
        <v>37</v>
      </c>
      <c r="J45" s="62">
        <f>IF(J38&gt;J44,J38-J44,0)</f>
        <v>102987129</v>
      </c>
      <c r="K45" s="51">
        <f>IF(K38&gt;K44,K38-K44,0)</f>
        <v>45037733</v>
      </c>
    </row>
    <row r="46" spans="1:11" ht="12.75" customHeight="1">
      <c r="A46" s="198" t="s">
        <v>291</v>
      </c>
      <c r="B46" s="199"/>
      <c r="C46" s="199"/>
      <c r="D46" s="199"/>
      <c r="E46" s="199"/>
      <c r="F46" s="199"/>
      <c r="G46" s="199"/>
      <c r="H46" s="200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 customHeight="1">
      <c r="A47" s="209" t="s">
        <v>292</v>
      </c>
      <c r="B47" s="210"/>
      <c r="C47" s="210"/>
      <c r="D47" s="210"/>
      <c r="E47" s="210"/>
      <c r="F47" s="210"/>
      <c r="G47" s="210"/>
      <c r="H47" s="211"/>
      <c r="I47" s="1">
        <v>39</v>
      </c>
      <c r="J47" s="62">
        <f>IF(J19-J20+J32-J33+J45-J46&gt;0,J19-J20+J32-J33+J45-J46,0)</f>
        <v>47105052</v>
      </c>
      <c r="K47" s="51">
        <f>IF(K19-K20+K32-K33+K45-K46&gt;0,K19-K20+K32-K33+K45-K46,0)</f>
        <v>0</v>
      </c>
    </row>
    <row r="48" spans="1:11" ht="12.75" customHeight="1">
      <c r="A48" s="209" t="s">
        <v>293</v>
      </c>
      <c r="B48" s="210"/>
      <c r="C48" s="210"/>
      <c r="D48" s="210"/>
      <c r="E48" s="210"/>
      <c r="F48" s="210"/>
      <c r="G48" s="210"/>
      <c r="H48" s="211"/>
      <c r="I48" s="1">
        <v>40</v>
      </c>
      <c r="J48" s="62">
        <f>IF(J20-J19+J33-J32+J46-J45&gt;0,J20-J19+J33-J32+J46-J45,0)</f>
        <v>0</v>
      </c>
      <c r="K48" s="51">
        <f>IF(K20-K19+K33-K32+K46-K45&gt;0,K20-K19+K33-K32+K46-K45,0)</f>
        <v>19853786</v>
      </c>
    </row>
    <row r="49" spans="1:11" ht="12.75" customHeight="1">
      <c r="A49" s="209" t="s">
        <v>294</v>
      </c>
      <c r="B49" s="210"/>
      <c r="C49" s="210"/>
      <c r="D49" s="210"/>
      <c r="E49" s="210"/>
      <c r="F49" s="210"/>
      <c r="G49" s="210"/>
      <c r="H49" s="211"/>
      <c r="I49" s="1">
        <v>41</v>
      </c>
      <c r="J49" s="5">
        <v>81101077</v>
      </c>
      <c r="K49" s="7">
        <v>54902549</v>
      </c>
    </row>
    <row r="50" spans="1:11" ht="12.75" customHeight="1">
      <c r="A50" s="209" t="s">
        <v>295</v>
      </c>
      <c r="B50" s="210"/>
      <c r="C50" s="210"/>
      <c r="D50" s="210"/>
      <c r="E50" s="210"/>
      <c r="F50" s="210"/>
      <c r="G50" s="210"/>
      <c r="H50" s="211"/>
      <c r="I50" s="1">
        <v>42</v>
      </c>
      <c r="J50" s="5">
        <v>47105052</v>
      </c>
      <c r="K50" s="7"/>
    </row>
    <row r="51" spans="1:11" ht="12.75" customHeight="1">
      <c r="A51" s="209" t="s">
        <v>296</v>
      </c>
      <c r="B51" s="210"/>
      <c r="C51" s="210"/>
      <c r="D51" s="210"/>
      <c r="E51" s="210"/>
      <c r="F51" s="210"/>
      <c r="G51" s="210"/>
      <c r="H51" s="211"/>
      <c r="I51" s="1">
        <v>43</v>
      </c>
      <c r="J51" s="5"/>
      <c r="K51" s="7">
        <v>19853786</v>
      </c>
    </row>
    <row r="52" spans="1:11" ht="12.75" customHeight="1">
      <c r="A52" s="228" t="s">
        <v>297</v>
      </c>
      <c r="B52" s="229"/>
      <c r="C52" s="229"/>
      <c r="D52" s="229"/>
      <c r="E52" s="229"/>
      <c r="F52" s="229"/>
      <c r="G52" s="229"/>
      <c r="H52" s="230"/>
      <c r="I52" s="4">
        <v>44</v>
      </c>
      <c r="J52" s="63">
        <f>J49+J50-J51</f>
        <v>128206129</v>
      </c>
      <c r="K52" s="59">
        <f>K49+K50-K51</f>
        <v>35048763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9" sqref="G29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69" t="s">
        <v>298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66"/>
    </row>
    <row r="2" spans="1:12" ht="15.75">
      <c r="A2" s="42"/>
      <c r="B2" s="128"/>
      <c r="C2" s="275" t="s">
        <v>299</v>
      </c>
      <c r="D2" s="275"/>
      <c r="E2" s="68" t="s">
        <v>10</v>
      </c>
      <c r="F2" s="43" t="s">
        <v>46</v>
      </c>
      <c r="G2" s="276" t="s">
        <v>11</v>
      </c>
      <c r="H2" s="277"/>
      <c r="I2" s="128"/>
      <c r="J2" s="128"/>
      <c r="K2" s="128"/>
      <c r="L2" s="69"/>
    </row>
    <row r="3" spans="1:11" ht="23.25" customHeight="1">
      <c r="A3" s="206" t="s">
        <v>80</v>
      </c>
      <c r="B3" s="207"/>
      <c r="C3" s="207"/>
      <c r="D3" s="207"/>
      <c r="E3" s="207"/>
      <c r="F3" s="207"/>
      <c r="G3" s="207"/>
      <c r="H3" s="208"/>
      <c r="I3" s="56" t="s">
        <v>81</v>
      </c>
      <c r="J3" s="57" t="s">
        <v>82</v>
      </c>
      <c r="K3" s="58" t="s">
        <v>83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3">
        <v>2</v>
      </c>
      <c r="J4" s="72" t="s">
        <v>6</v>
      </c>
      <c r="K4" s="72" t="s">
        <v>7</v>
      </c>
    </row>
    <row r="5" spans="1:11" ht="12.75" customHeight="1">
      <c r="A5" s="262" t="s">
        <v>300</v>
      </c>
      <c r="B5" s="263"/>
      <c r="C5" s="263"/>
      <c r="D5" s="263"/>
      <c r="E5" s="263"/>
      <c r="F5" s="263"/>
      <c r="G5" s="263"/>
      <c r="H5" s="264"/>
      <c r="I5" s="44">
        <v>1</v>
      </c>
      <c r="J5" s="45">
        <v>196261000</v>
      </c>
      <c r="K5" s="45">
        <v>196261000</v>
      </c>
    </row>
    <row r="6" spans="1:11" ht="12.75" customHeight="1">
      <c r="A6" s="209" t="s">
        <v>301</v>
      </c>
      <c r="B6" s="210"/>
      <c r="C6" s="210"/>
      <c r="D6" s="210"/>
      <c r="E6" s="210"/>
      <c r="F6" s="210"/>
      <c r="G6" s="210"/>
      <c r="H6" s="211"/>
      <c r="I6" s="44">
        <v>2</v>
      </c>
      <c r="J6" s="46">
        <v>-8652683</v>
      </c>
      <c r="K6" s="46">
        <v>-8312744</v>
      </c>
    </row>
    <row r="7" spans="1:11" ht="12.75" customHeight="1">
      <c r="A7" s="209" t="s">
        <v>302</v>
      </c>
      <c r="B7" s="210"/>
      <c r="C7" s="210"/>
      <c r="D7" s="210"/>
      <c r="E7" s="210"/>
      <c r="F7" s="210"/>
      <c r="G7" s="210"/>
      <c r="H7" s="211"/>
      <c r="I7" s="44">
        <v>3</v>
      </c>
      <c r="J7" s="46">
        <v>89677247</v>
      </c>
      <c r="K7" s="46">
        <v>85852773</v>
      </c>
    </row>
    <row r="8" spans="1:11" ht="12.75" customHeight="1">
      <c r="A8" s="209" t="s">
        <v>303</v>
      </c>
      <c r="B8" s="210"/>
      <c r="C8" s="210"/>
      <c r="D8" s="210"/>
      <c r="E8" s="210"/>
      <c r="F8" s="210"/>
      <c r="G8" s="210"/>
      <c r="H8" s="211"/>
      <c r="I8" s="44">
        <v>4</v>
      </c>
      <c r="J8" s="46">
        <v>129693028</v>
      </c>
      <c r="K8" s="46">
        <v>125710140</v>
      </c>
    </row>
    <row r="9" spans="1:11" ht="12.75" customHeight="1">
      <c r="A9" s="209" t="s">
        <v>304</v>
      </c>
      <c r="B9" s="210"/>
      <c r="C9" s="210"/>
      <c r="D9" s="210"/>
      <c r="E9" s="210"/>
      <c r="F9" s="210"/>
      <c r="G9" s="210"/>
      <c r="H9" s="210"/>
      <c r="I9" s="44">
        <v>5</v>
      </c>
      <c r="J9" s="46">
        <v>45134004</v>
      </c>
      <c r="K9" s="46">
        <v>29476136</v>
      </c>
    </row>
    <row r="10" spans="1:11" ht="12.75" customHeight="1">
      <c r="A10" s="209" t="s">
        <v>305</v>
      </c>
      <c r="B10" s="210"/>
      <c r="C10" s="210"/>
      <c r="D10" s="210"/>
      <c r="E10" s="210"/>
      <c r="F10" s="210"/>
      <c r="G10" s="210"/>
      <c r="H10" s="211"/>
      <c r="I10" s="44">
        <v>6</v>
      </c>
      <c r="J10" s="46"/>
      <c r="K10" s="46"/>
    </row>
    <row r="11" spans="1:11" ht="12.75" customHeight="1">
      <c r="A11" s="209" t="s">
        <v>306</v>
      </c>
      <c r="B11" s="210"/>
      <c r="C11" s="210"/>
      <c r="D11" s="210"/>
      <c r="E11" s="210"/>
      <c r="F11" s="210"/>
      <c r="G11" s="210"/>
      <c r="H11" s="211"/>
      <c r="I11" s="44">
        <v>7</v>
      </c>
      <c r="J11" s="46"/>
      <c r="K11" s="46"/>
    </row>
    <row r="12" spans="1:11" ht="12.75" customHeight="1">
      <c r="A12" s="209" t="s">
        <v>307</v>
      </c>
      <c r="B12" s="210"/>
      <c r="C12" s="210"/>
      <c r="D12" s="210"/>
      <c r="E12" s="210"/>
      <c r="F12" s="210"/>
      <c r="G12" s="210"/>
      <c r="H12" s="211"/>
      <c r="I12" s="44">
        <v>8</v>
      </c>
      <c r="J12" s="46"/>
      <c r="K12" s="46"/>
    </row>
    <row r="13" spans="1:11" ht="12.75" customHeight="1">
      <c r="A13" s="209" t="s">
        <v>308</v>
      </c>
      <c r="B13" s="210"/>
      <c r="C13" s="210"/>
      <c r="D13" s="210"/>
      <c r="E13" s="210"/>
      <c r="F13" s="210"/>
      <c r="G13" s="210"/>
      <c r="H13" s="211"/>
      <c r="I13" s="44">
        <v>9</v>
      </c>
      <c r="J13" s="46"/>
      <c r="K13" s="46"/>
    </row>
    <row r="14" spans="1:11" ht="12.75" customHeight="1">
      <c r="A14" s="260" t="s">
        <v>309</v>
      </c>
      <c r="B14" s="261"/>
      <c r="C14" s="261"/>
      <c r="D14" s="261"/>
      <c r="E14" s="261"/>
      <c r="F14" s="261"/>
      <c r="G14" s="261"/>
      <c r="H14" s="261"/>
      <c r="I14" s="44">
        <v>10</v>
      </c>
      <c r="J14" s="70">
        <f>SUM(J5:J13)</f>
        <v>452112596</v>
      </c>
      <c r="K14" s="70">
        <f>SUM(K5:K13)</f>
        <v>428987305</v>
      </c>
    </row>
    <row r="15" spans="1:11" ht="12.75" customHeight="1">
      <c r="A15" s="254" t="s">
        <v>310</v>
      </c>
      <c r="B15" s="255"/>
      <c r="C15" s="255"/>
      <c r="D15" s="255"/>
      <c r="E15" s="255"/>
      <c r="F15" s="255"/>
      <c r="G15" s="255"/>
      <c r="H15" s="255"/>
      <c r="I15" s="44">
        <v>11</v>
      </c>
      <c r="J15" s="46"/>
      <c r="K15" s="46"/>
    </row>
    <row r="16" spans="1:11" ht="12.75" customHeight="1">
      <c r="A16" s="254" t="s">
        <v>311</v>
      </c>
      <c r="B16" s="255"/>
      <c r="C16" s="255"/>
      <c r="D16" s="255"/>
      <c r="E16" s="255"/>
      <c r="F16" s="255"/>
      <c r="G16" s="255"/>
      <c r="H16" s="255"/>
      <c r="I16" s="44">
        <v>12</v>
      </c>
      <c r="J16" s="46"/>
      <c r="K16" s="46"/>
    </row>
    <row r="17" spans="1:11" ht="12.75" customHeight="1">
      <c r="A17" s="254" t="s">
        <v>312</v>
      </c>
      <c r="B17" s="255"/>
      <c r="C17" s="255"/>
      <c r="D17" s="255"/>
      <c r="E17" s="255"/>
      <c r="F17" s="255"/>
      <c r="G17" s="255"/>
      <c r="H17" s="255"/>
      <c r="I17" s="44">
        <v>13</v>
      </c>
      <c r="J17" s="46"/>
      <c r="K17" s="46"/>
    </row>
    <row r="18" spans="1:11" ht="12.75" customHeight="1">
      <c r="A18" s="254" t="s">
        <v>313</v>
      </c>
      <c r="B18" s="255"/>
      <c r="C18" s="255"/>
      <c r="D18" s="255"/>
      <c r="E18" s="255"/>
      <c r="F18" s="255"/>
      <c r="G18" s="255"/>
      <c r="H18" s="255"/>
      <c r="I18" s="44">
        <v>14</v>
      </c>
      <c r="J18" s="46"/>
      <c r="K18" s="46"/>
    </row>
    <row r="19" spans="1:11" ht="12.75" customHeight="1">
      <c r="A19" s="254" t="s">
        <v>314</v>
      </c>
      <c r="B19" s="255"/>
      <c r="C19" s="255"/>
      <c r="D19" s="255"/>
      <c r="E19" s="255"/>
      <c r="F19" s="255"/>
      <c r="G19" s="255"/>
      <c r="H19" s="255"/>
      <c r="I19" s="44">
        <v>15</v>
      </c>
      <c r="J19" s="46"/>
      <c r="K19" s="46"/>
    </row>
    <row r="20" spans="1:11" ht="12.75" customHeight="1">
      <c r="A20" s="254" t="s">
        <v>315</v>
      </c>
      <c r="B20" s="255"/>
      <c r="C20" s="255"/>
      <c r="D20" s="255"/>
      <c r="E20" s="255"/>
      <c r="F20" s="255"/>
      <c r="G20" s="255"/>
      <c r="H20" s="255"/>
      <c r="I20" s="44">
        <v>16</v>
      </c>
      <c r="J20" s="46"/>
      <c r="K20" s="46"/>
    </row>
    <row r="21" spans="1:11" ht="12.75" customHeight="1">
      <c r="A21" s="260" t="s">
        <v>316</v>
      </c>
      <c r="B21" s="261"/>
      <c r="C21" s="261"/>
      <c r="D21" s="261"/>
      <c r="E21" s="261"/>
      <c r="F21" s="261"/>
      <c r="G21" s="261"/>
      <c r="H21" s="261"/>
      <c r="I21" s="44">
        <v>17</v>
      </c>
      <c r="J21" s="71">
        <f>SUM(J15:J20)</f>
        <v>0</v>
      </c>
      <c r="K21" s="71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 customHeight="1">
      <c r="A23" s="265" t="s">
        <v>8</v>
      </c>
      <c r="B23" s="266"/>
      <c r="C23" s="266"/>
      <c r="D23" s="266"/>
      <c r="E23" s="266"/>
      <c r="F23" s="266"/>
      <c r="G23" s="266"/>
      <c r="H23" s="266"/>
      <c r="I23" s="47">
        <v>18</v>
      </c>
      <c r="J23" s="45"/>
      <c r="K23" s="45"/>
    </row>
    <row r="24" spans="1:11" ht="17.25" customHeight="1">
      <c r="A24" s="228" t="s">
        <v>317</v>
      </c>
      <c r="B24" s="229"/>
      <c r="C24" s="229"/>
      <c r="D24" s="229"/>
      <c r="E24" s="229"/>
      <c r="F24" s="229"/>
      <c r="G24" s="229"/>
      <c r="H24" s="230"/>
      <c r="I24" s="48">
        <v>19</v>
      </c>
      <c r="J24" s="71"/>
      <c r="K24" s="71"/>
    </row>
    <row r="25" spans="1:11" ht="30" customHeight="1">
      <c r="A25" s="267" t="s">
        <v>318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3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J34" sqref="J3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79" t="s">
        <v>5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0" t="s">
        <v>9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2016-07-21T12:56:59Z</cp:lastPrinted>
  <dcterms:created xsi:type="dcterms:W3CDTF">2008-10-17T11:51:54Z</dcterms:created>
  <dcterms:modified xsi:type="dcterms:W3CDTF">2016-07-29T08:03:14Z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