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<sst xmlns="http://schemas.openxmlformats.org/spreadsheetml/2006/main" count="338" uniqueCount="299">
  <si>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</si>
  <si>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</si>
  <si>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</si>
  <si>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</si>
  <si>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</si>
  <si>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</si>
  <si>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</si>
  <si>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</si>
  <si>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</si>
  <si>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</si>
  <si>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MEDIKA d.d.</t>
  </si>
  <si>
    <t>ZAGREB</t>
  </si>
  <si>
    <t>medika.uprava@medika.hr</t>
  </si>
  <si>
    <t>www.medika.hr</t>
  </si>
  <si>
    <t>CAPRAŠKA  1</t>
  </si>
  <si>
    <t>4646</t>
  </si>
  <si>
    <t>RADMILOVIĆ DIJANA</t>
  </si>
  <si>
    <t>012412551</t>
  </si>
  <si>
    <t>012371441</t>
  </si>
  <si>
    <t>HERCEG JASMINKO</t>
  </si>
  <si>
    <t>94818858923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</si>
  <si>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</si>
  <si>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</si>
  <si>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</si>
  <si>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</si>
  <si>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</si>
  <si>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</si>
  <si>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</si>
  <si>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</si>
  <si>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</si>
  <si>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</si>
  <si>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</si>
  <si>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</si>
  <si>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</si>
  <si>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</si>
  <si>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</si>
  <si>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</si>
  <si>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GRAD ZAGREB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</si>
  <si>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</si>
  <si>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</si>
  <si>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</si>
  <si>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</si>
  <si>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</si>
  <si>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</si>
  <si>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</si>
  <si>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</si>
  <si>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</si>
  <si>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</si>
  <si>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>Fax:</t>
  </si>
  <si>
    <t>(authorised person)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</si>
  <si>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</si>
  <si>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</si>
  <si>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</si>
  <si>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</si>
  <si>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</si>
  <si>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</si>
  <si>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</si>
  <si>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</si>
  <si>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</si>
  <si>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</si>
  <si>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</si>
  <si>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</si>
  <si>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</si>
  <si>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</si>
  <si>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</si>
  <si>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</si>
  <si>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</si>
  <si>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</si>
  <si>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</si>
  <si>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</si>
  <si>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</si>
  <si>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</si>
  <si>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</si>
  <si>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</si>
  <si>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</si>
  <si>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</si>
  <si>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</si>
  <si>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</si>
  <si>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</si>
  <si>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</si>
  <si>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</si>
  <si>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</si>
  <si>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</si>
  <si>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</si>
  <si>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</si>
  <si>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</si>
  <si>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</si>
  <si>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</si>
  <si>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</si>
  <si>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</si>
  <si>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</si>
  <si>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</si>
  <si>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</si>
  <si>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</si>
  <si>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</si>
  <si>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</si>
  <si>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</si>
  <si>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</si>
  <si>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</si>
  <si>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</si>
  <si>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</si>
  <si>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</si>
  <si>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</si>
  <si>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</si>
  <si>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</si>
  <si>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</si>
  <si>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</si>
  <si>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</si>
  <si>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</si>
  <si>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</si>
  <si>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</si>
  <si>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</si>
  <si>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</si>
  <si>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</si>
  <si>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</si>
  <si>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</si>
  <si>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</si>
  <si>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</si>
  <si>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</si>
  <si>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</si>
  <si>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</si>
  <si>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</si>
  <si>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</si>
  <si>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</si>
  <si>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</si>
  <si>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</si>
  <si>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</si>
  <si>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</si>
  <si>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</si>
  <si>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</si>
  <si>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</si>
  <si>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</si>
  <si>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</si>
  <si>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</si>
  <si>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</si>
  <si>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</si>
  <si>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</si>
  <si>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</si>
  <si>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</si>
  <si>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</si>
  <si>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</si>
  <si>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</si>
  <si>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</si>
  <si>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</si>
  <si>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</si>
  <si>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</si>
  <si>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</si>
  <si>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</si>
  <si>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</si>
  <si>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</si>
  <si>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</si>
  <si>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</si>
  <si>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</si>
  <si>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</si>
  <si>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</si>
  <si>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</si>
  <si>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</si>
  <si>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</si>
  <si>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</si>
  <si>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</si>
  <si>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</si>
  <si>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</si>
  <si>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</si>
  <si>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</si>
  <si>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balance as at 31.12.2015</t>
  </si>
  <si>
    <t>PROFIT AND LOSS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</si>
  <si>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</si>
  <si>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</si>
  <si>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</si>
  <si>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</si>
  <si>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</si>
  <si>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</si>
  <si>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</si>
  <si>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</si>
  <si>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</si>
  <si>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</si>
  <si>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</si>
  <si>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</si>
  <si>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</si>
  <si>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</si>
  <si>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</si>
  <si>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</si>
  <si>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</si>
  <si>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</si>
  <si>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</si>
  <si>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</si>
  <si>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</si>
  <si>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</si>
  <si>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</si>
  <si>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</si>
  <si>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</si>
  <si>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</si>
  <si>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</si>
  <si>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</si>
  <si>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</si>
  <si>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</si>
  <si>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</si>
  <si>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</si>
  <si>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</si>
  <si>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</si>
  <si>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</si>
  <si>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</si>
  <si>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</si>
  <si>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</si>
  <si>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</si>
  <si>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</si>
  <si>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</si>
  <si>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</si>
  <si>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</si>
  <si>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</si>
  <si>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</si>
  <si>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</si>
  <si>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</si>
  <si>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</si>
  <si>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</si>
  <si>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</si>
  <si>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</si>
  <si>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</si>
  <si>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</si>
  <si>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</si>
  <si>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</si>
  <si>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</si>
  <si>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</si>
  <si>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</si>
  <si>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</si>
  <si>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</si>
  <si>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</si>
  <si>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for period from 1.1.2015 to 31.12.2015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</si>
  <si>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</si>
  <si>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</si>
  <si>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</si>
  <si>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</si>
  <si>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</si>
  <si>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</si>
  <si>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</si>
  <si>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</si>
  <si>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</si>
  <si>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</si>
  <si>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</si>
  <si>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</si>
  <si>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</si>
  <si>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</si>
  <si>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</si>
  <si>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</si>
  <si>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</si>
  <si>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</si>
  <si>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</si>
  <si>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</si>
  <si>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</si>
  <si>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</si>
  <si>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</si>
  <si>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</si>
  <si>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</si>
  <si>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</si>
  <si>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</si>
  <si>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</si>
  <si>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</si>
  <si>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</si>
  <si>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</si>
  <si>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</si>
  <si>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</si>
  <si>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</si>
  <si>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</si>
  <si>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</si>
  <si>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</si>
  <si>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</si>
  <si>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</si>
  <si>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</si>
  <si>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</si>
  <si>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</si>
  <si>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</si>
  <si>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</si>
  <si>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</si>
  <si>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</si>
  <si>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</si>
  <si>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</si>
  <si>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</si>
  <si>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</si>
  <si>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</si>
  <si>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</si>
  <si>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</si>
  <si>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</si>
  <si>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</si>
  <si>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</si>
  <si>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</si>
  <si>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</si>
  <si>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</si>
  <si>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</si>
  <si>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</si>
  <si>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</si>
  <si>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</si>
  <si>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</si>
  <si>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</si>
  <si>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</si>
  <si>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</si>
  <si>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</si>
  <si>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</si>
  <si>
    <t>STATEMENT OF CASH FLOW - Indirect method</t>
  </si>
  <si>
    <t xml:space="preserve">Documentation for publishing: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</si>
</sst>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1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 horizontal="left" vertical="center"/>
      <protection hidden="1" locked="0"/>
    </xf>
    <xf numFmtId="0" fontId="2" fillId="0" borderId="31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B55" sqref="B55:I6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21</v>
      </c>
      <c r="B1" s="146"/>
      <c r="C1" s="146"/>
      <c r="D1" s="112"/>
      <c r="E1" s="70"/>
      <c r="F1" s="70"/>
      <c r="G1" s="70"/>
      <c r="H1" s="70"/>
      <c r="I1" s="71"/>
      <c r="J1" s="10"/>
      <c r="K1" s="10"/>
      <c r="L1" s="10"/>
    </row>
    <row r="2" spans="1:12" ht="12.75" customHeight="1">
      <c r="A2" s="188" t="s">
        <v>22</v>
      </c>
      <c r="B2" s="189"/>
      <c r="C2" s="189"/>
      <c r="D2" s="190"/>
      <c r="E2" s="104">
        <v>42005</v>
      </c>
      <c r="F2" s="12"/>
      <c r="G2" s="13" t="s">
        <v>23</v>
      </c>
      <c r="H2" s="104">
        <v>42369</v>
      </c>
      <c r="I2" s="72"/>
      <c r="J2" s="10"/>
      <c r="K2" s="10"/>
      <c r="L2" s="10"/>
    </row>
    <row r="3" spans="1:12" ht="12.75">
      <c r="A3" s="73"/>
      <c r="B3" s="14"/>
      <c r="C3" s="14"/>
      <c r="D3" s="14"/>
      <c r="E3" s="15"/>
      <c r="F3" s="15"/>
      <c r="G3" s="14"/>
      <c r="H3" s="14"/>
      <c r="I3" s="74"/>
      <c r="J3" s="10"/>
      <c r="K3" s="10"/>
      <c r="L3" s="10"/>
    </row>
    <row r="4" spans="1:12" ht="15.75" customHeight="1">
      <c r="A4" s="191" t="s">
        <v>24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75"/>
      <c r="B5" s="16"/>
      <c r="C5" s="16"/>
      <c r="D5" s="16"/>
      <c r="E5" s="17"/>
      <c r="F5" s="76"/>
      <c r="G5" s="18"/>
      <c r="H5" s="19"/>
      <c r="I5" s="77"/>
      <c r="J5" s="10"/>
      <c r="K5" s="10"/>
      <c r="L5" s="10"/>
    </row>
    <row r="6" spans="1:12" ht="12.75">
      <c r="A6" s="164" t="s">
        <v>25</v>
      </c>
      <c r="B6" s="165"/>
      <c r="C6" s="151" t="s">
        <v>8</v>
      </c>
      <c r="D6" s="152"/>
      <c r="E6" s="29"/>
      <c r="F6" s="29"/>
      <c r="G6" s="29"/>
      <c r="H6" s="29"/>
      <c r="I6" s="78"/>
      <c r="J6" s="10"/>
      <c r="K6" s="10"/>
      <c r="L6" s="10"/>
    </row>
    <row r="7" spans="1:12" ht="12.75">
      <c r="A7" s="113"/>
      <c r="B7" s="114"/>
      <c r="C7" s="16"/>
      <c r="D7" s="16"/>
      <c r="E7" s="29"/>
      <c r="F7" s="29"/>
      <c r="G7" s="29"/>
      <c r="H7" s="29"/>
      <c r="I7" s="78"/>
      <c r="J7" s="10"/>
      <c r="K7" s="10"/>
      <c r="L7" s="10"/>
    </row>
    <row r="8" spans="1:12" ht="12.75" customHeight="1">
      <c r="A8" s="182" t="s">
        <v>26</v>
      </c>
      <c r="B8" s="183"/>
      <c r="C8" s="151" t="s">
        <v>9</v>
      </c>
      <c r="D8" s="152"/>
      <c r="E8" s="29"/>
      <c r="F8" s="29"/>
      <c r="G8" s="29"/>
      <c r="H8" s="29"/>
      <c r="I8" s="80"/>
      <c r="J8" s="10"/>
      <c r="K8" s="10"/>
      <c r="L8" s="10"/>
    </row>
    <row r="9" spans="1:12" ht="12.75">
      <c r="A9" s="182"/>
      <c r="B9" s="183"/>
      <c r="C9" s="20"/>
      <c r="D9" s="26"/>
      <c r="E9" s="16"/>
      <c r="F9" s="16"/>
      <c r="G9" s="16"/>
      <c r="H9" s="16"/>
      <c r="I9" s="80"/>
      <c r="J9" s="10"/>
      <c r="K9" s="10"/>
      <c r="L9" s="10"/>
    </row>
    <row r="10" spans="1:12" ht="12.75" customHeight="1">
      <c r="A10" s="182" t="s">
        <v>27</v>
      </c>
      <c r="B10" s="183"/>
      <c r="C10" s="151" t="s">
        <v>20</v>
      </c>
      <c r="D10" s="152"/>
      <c r="E10" s="16"/>
      <c r="F10" s="16"/>
      <c r="G10" s="16"/>
      <c r="H10" s="16"/>
      <c r="I10" s="80"/>
      <c r="J10" s="10"/>
      <c r="K10" s="10"/>
      <c r="L10" s="10"/>
    </row>
    <row r="11" spans="1:12" ht="12.75">
      <c r="A11" s="182"/>
      <c r="B11" s="183"/>
      <c r="C11" s="16"/>
      <c r="D11" s="16"/>
      <c r="E11" s="16"/>
      <c r="F11" s="16"/>
      <c r="G11" s="16"/>
      <c r="H11" s="16"/>
      <c r="I11" s="80"/>
      <c r="J11" s="10"/>
      <c r="K11" s="10"/>
      <c r="L11" s="10"/>
    </row>
    <row r="12" spans="1:12" ht="12.75">
      <c r="A12" s="164" t="s">
        <v>28</v>
      </c>
      <c r="B12" s="165"/>
      <c r="C12" s="153" t="s">
        <v>10</v>
      </c>
      <c r="D12" s="184"/>
      <c r="E12" s="184"/>
      <c r="F12" s="184"/>
      <c r="G12" s="184"/>
      <c r="H12" s="184"/>
      <c r="I12" s="139"/>
      <c r="J12" s="10"/>
      <c r="K12" s="10"/>
      <c r="L12" s="10"/>
    </row>
    <row r="13" spans="1:12" ht="12.75">
      <c r="A13" s="115"/>
      <c r="B13" s="116"/>
      <c r="C13" s="21"/>
      <c r="D13" s="16"/>
      <c r="E13" s="16"/>
      <c r="F13" s="16"/>
      <c r="G13" s="16"/>
      <c r="H13" s="16"/>
      <c r="I13" s="80"/>
      <c r="J13" s="10"/>
      <c r="K13" s="10"/>
      <c r="L13" s="10"/>
    </row>
    <row r="14" spans="1:12" ht="12.75">
      <c r="A14" s="164" t="s">
        <v>29</v>
      </c>
      <c r="B14" s="165"/>
      <c r="C14" s="185">
        <v>10000</v>
      </c>
      <c r="D14" s="186"/>
      <c r="E14" s="16"/>
      <c r="F14" s="153" t="s">
        <v>11</v>
      </c>
      <c r="G14" s="184"/>
      <c r="H14" s="184"/>
      <c r="I14" s="139"/>
      <c r="J14" s="10"/>
      <c r="K14" s="10"/>
      <c r="L14" s="10"/>
    </row>
    <row r="15" spans="1:12" ht="12.75">
      <c r="A15" s="113"/>
      <c r="B15" s="114"/>
      <c r="C15" s="16"/>
      <c r="D15" s="16"/>
      <c r="E15" s="16"/>
      <c r="F15" s="16"/>
      <c r="G15" s="16"/>
      <c r="H15" s="16"/>
      <c r="I15" s="80"/>
      <c r="J15" s="10"/>
      <c r="K15" s="10"/>
      <c r="L15" s="10"/>
    </row>
    <row r="16" spans="1:12" ht="12.75">
      <c r="A16" s="164" t="s">
        <v>30</v>
      </c>
      <c r="B16" s="165"/>
      <c r="C16" s="187" t="s">
        <v>14</v>
      </c>
      <c r="D16" s="184"/>
      <c r="E16" s="184"/>
      <c r="F16" s="184"/>
      <c r="G16" s="184"/>
      <c r="H16" s="184"/>
      <c r="I16" s="139"/>
      <c r="J16" s="10"/>
      <c r="K16" s="10"/>
      <c r="L16" s="10"/>
    </row>
    <row r="17" spans="1:12" ht="12.75">
      <c r="A17" s="113"/>
      <c r="B17" s="114"/>
      <c r="C17" s="16"/>
      <c r="D17" s="16"/>
      <c r="E17" s="16"/>
      <c r="F17" s="16"/>
      <c r="G17" s="16"/>
      <c r="H17" s="16"/>
      <c r="I17" s="80"/>
      <c r="J17" s="10"/>
      <c r="K17" s="10"/>
      <c r="L17" s="10"/>
    </row>
    <row r="18" spans="1:12" ht="12.75">
      <c r="A18" s="164" t="s">
        <v>31</v>
      </c>
      <c r="B18" s="165"/>
      <c r="C18" s="175" t="s">
        <v>12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113"/>
      <c r="B19" s="114"/>
      <c r="C19" s="21"/>
      <c r="D19" s="16"/>
      <c r="E19" s="16"/>
      <c r="F19" s="16"/>
      <c r="G19" s="16"/>
      <c r="H19" s="16"/>
      <c r="I19" s="80"/>
      <c r="J19" s="10"/>
      <c r="K19" s="10"/>
      <c r="L19" s="10"/>
    </row>
    <row r="20" spans="1:12" ht="12.75">
      <c r="A20" s="164" t="s">
        <v>32</v>
      </c>
      <c r="B20" s="165"/>
      <c r="C20" s="175" t="s">
        <v>13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113"/>
      <c r="B21" s="114"/>
      <c r="C21" s="21"/>
      <c r="D21" s="16"/>
      <c r="E21" s="16"/>
      <c r="F21" s="16"/>
      <c r="G21" s="16"/>
      <c r="H21" s="16"/>
      <c r="I21" s="80"/>
      <c r="J21" s="10"/>
      <c r="K21" s="10"/>
      <c r="L21" s="10"/>
    </row>
    <row r="22" spans="1:12" ht="12.75">
      <c r="A22" s="182" t="s">
        <v>33</v>
      </c>
      <c r="B22" s="183"/>
      <c r="C22" s="105">
        <v>133</v>
      </c>
      <c r="D22" s="153"/>
      <c r="E22" s="178"/>
      <c r="F22" s="179"/>
      <c r="G22" s="180"/>
      <c r="H22" s="181"/>
      <c r="I22" s="81"/>
      <c r="J22" s="10"/>
      <c r="K22" s="10"/>
      <c r="L22" s="10"/>
    </row>
    <row r="23" spans="1:12" ht="12.75">
      <c r="A23" s="182"/>
      <c r="B23" s="183"/>
      <c r="C23" s="16"/>
      <c r="D23" s="24"/>
      <c r="E23" s="24"/>
      <c r="F23" s="24"/>
      <c r="G23" s="24"/>
      <c r="H23" s="16"/>
      <c r="I23" s="80"/>
      <c r="J23" s="10"/>
      <c r="K23" s="10"/>
      <c r="L23" s="10"/>
    </row>
    <row r="24" spans="1:12" ht="12.75">
      <c r="A24" s="164" t="s">
        <v>34</v>
      </c>
      <c r="B24" s="165"/>
      <c r="C24" s="105">
        <v>21</v>
      </c>
      <c r="D24" s="153" t="s">
        <v>37</v>
      </c>
      <c r="E24" s="166"/>
      <c r="F24" s="166"/>
      <c r="G24" s="167"/>
      <c r="H24" s="118" t="s">
        <v>38</v>
      </c>
      <c r="I24" s="106">
        <v>399</v>
      </c>
      <c r="J24" s="10"/>
      <c r="K24" s="10"/>
      <c r="L24" s="10"/>
    </row>
    <row r="25" spans="1:12" ht="12.75">
      <c r="A25" s="113"/>
      <c r="B25" s="114"/>
      <c r="C25" s="16"/>
      <c r="D25" s="24"/>
      <c r="E25" s="24"/>
      <c r="F25" s="24"/>
      <c r="G25" s="116"/>
      <c r="H25" s="114" t="s">
        <v>39</v>
      </c>
      <c r="I25" s="82"/>
      <c r="J25" s="10"/>
      <c r="K25" s="10"/>
      <c r="L25" s="10"/>
    </row>
    <row r="26" spans="1:12" ht="12.75">
      <c r="A26" s="164" t="s">
        <v>35</v>
      </c>
      <c r="B26" s="165"/>
      <c r="C26" s="107" t="s">
        <v>36</v>
      </c>
      <c r="D26" s="25"/>
      <c r="E26" s="119"/>
      <c r="F26" s="24"/>
      <c r="G26" s="168" t="s">
        <v>40</v>
      </c>
      <c r="H26" s="169"/>
      <c r="I26" s="108" t="s">
        <v>15</v>
      </c>
      <c r="J26" s="10"/>
      <c r="K26" s="10"/>
      <c r="L26" s="10"/>
    </row>
    <row r="27" spans="1:12" ht="12.75">
      <c r="A27" s="117"/>
      <c r="B27" s="116"/>
      <c r="C27" s="16"/>
      <c r="D27" s="24"/>
      <c r="E27" s="24"/>
      <c r="F27" s="24"/>
      <c r="G27" s="24"/>
      <c r="H27" s="16"/>
      <c r="I27" s="83"/>
      <c r="J27" s="10"/>
      <c r="K27" s="10"/>
      <c r="L27" s="10"/>
    </row>
    <row r="28" spans="1:12" ht="12.75">
      <c r="A28" s="170" t="s">
        <v>41</v>
      </c>
      <c r="B28" s="171"/>
      <c r="C28" s="172"/>
      <c r="D28" s="172"/>
      <c r="E28" s="171" t="s">
        <v>42</v>
      </c>
      <c r="F28" s="173"/>
      <c r="G28" s="173"/>
      <c r="H28" s="172" t="s">
        <v>1</v>
      </c>
      <c r="I28" s="174"/>
      <c r="J28" s="10"/>
      <c r="K28" s="10"/>
      <c r="L28" s="10"/>
    </row>
    <row r="29" spans="1:12" ht="12.75">
      <c r="A29" s="84"/>
      <c r="B29" s="33"/>
      <c r="C29" s="33"/>
      <c r="D29" s="26"/>
      <c r="E29" s="16"/>
      <c r="F29" s="16"/>
      <c r="G29" s="16"/>
      <c r="H29" s="27"/>
      <c r="I29" s="83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79"/>
      <c r="B31" s="22"/>
      <c r="C31" s="21"/>
      <c r="D31" s="162"/>
      <c r="E31" s="162"/>
      <c r="F31" s="162"/>
      <c r="G31" s="163"/>
      <c r="H31" s="16"/>
      <c r="I31" s="85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79"/>
      <c r="B33" s="22"/>
      <c r="C33" s="21"/>
      <c r="D33" s="28"/>
      <c r="E33" s="28"/>
      <c r="F33" s="28"/>
      <c r="G33" s="29"/>
      <c r="H33" s="16"/>
      <c r="I33" s="86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79"/>
      <c r="B35" s="22"/>
      <c r="C35" s="21"/>
      <c r="D35" s="28"/>
      <c r="E35" s="28"/>
      <c r="F35" s="28"/>
      <c r="G35" s="29"/>
      <c r="H35" s="16"/>
      <c r="I35" s="86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87"/>
      <c r="B37" s="30"/>
      <c r="C37" s="156"/>
      <c r="D37" s="157"/>
      <c r="E37" s="16"/>
      <c r="F37" s="156"/>
      <c r="G37" s="157"/>
      <c r="H37" s="16"/>
      <c r="I37" s="80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87"/>
      <c r="B39" s="30"/>
      <c r="C39" s="31"/>
      <c r="D39" s="32"/>
      <c r="E39" s="16"/>
      <c r="F39" s="31"/>
      <c r="G39" s="32"/>
      <c r="H39" s="16"/>
      <c r="I39" s="80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09"/>
      <c r="B41" s="33"/>
      <c r="C41" s="33"/>
      <c r="D41" s="33"/>
      <c r="E41" s="23"/>
      <c r="F41" s="110"/>
      <c r="G41" s="110"/>
      <c r="H41" s="111"/>
      <c r="I41" s="88"/>
      <c r="J41" s="10"/>
      <c r="K41" s="10"/>
      <c r="L41" s="10"/>
    </row>
    <row r="42" spans="1:12" ht="12.75">
      <c r="A42" s="87"/>
      <c r="B42" s="30"/>
      <c r="C42" s="31"/>
      <c r="D42" s="32"/>
      <c r="E42" s="16"/>
      <c r="F42" s="31"/>
      <c r="G42" s="32"/>
      <c r="H42" s="16"/>
      <c r="I42" s="80"/>
      <c r="J42" s="10"/>
      <c r="K42" s="10"/>
      <c r="L42" s="10"/>
    </row>
    <row r="43" spans="1:12" ht="12.75">
      <c r="A43" s="89"/>
      <c r="B43" s="34"/>
      <c r="C43" s="34"/>
      <c r="D43" s="20"/>
      <c r="E43" s="20"/>
      <c r="F43" s="34"/>
      <c r="G43" s="20"/>
      <c r="H43" s="20"/>
      <c r="I43" s="90"/>
      <c r="J43" s="10"/>
      <c r="K43" s="10"/>
      <c r="L43" s="10"/>
    </row>
    <row r="44" spans="1:12" ht="12.75" customHeight="1">
      <c r="A44" s="131" t="s">
        <v>43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21"/>
      <c r="B45" s="122"/>
      <c r="C45" s="156"/>
      <c r="D45" s="157"/>
      <c r="E45" s="16"/>
      <c r="F45" s="156"/>
      <c r="G45" s="158"/>
      <c r="H45" s="35"/>
      <c r="I45" s="91"/>
      <c r="J45" s="10"/>
      <c r="K45" s="10"/>
      <c r="L45" s="10"/>
    </row>
    <row r="46" spans="1:12" ht="12.75" customHeight="1">
      <c r="A46" s="131" t="s">
        <v>44</v>
      </c>
      <c r="B46" s="132"/>
      <c r="C46" s="153" t="s">
        <v>16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123"/>
      <c r="B47" s="114"/>
      <c r="C47" s="126" t="s">
        <v>47</v>
      </c>
      <c r="D47" s="16"/>
      <c r="E47" s="16"/>
      <c r="F47" s="16"/>
      <c r="G47" s="16"/>
      <c r="H47" s="16"/>
      <c r="I47" s="80"/>
      <c r="J47" s="10"/>
      <c r="K47" s="10"/>
      <c r="L47" s="10"/>
    </row>
    <row r="48" spans="1:12" ht="12.75">
      <c r="A48" s="131" t="s">
        <v>45</v>
      </c>
      <c r="B48" s="132"/>
      <c r="C48" s="138" t="s">
        <v>17</v>
      </c>
      <c r="D48" s="134"/>
      <c r="E48" s="135"/>
      <c r="F48" s="16"/>
      <c r="G48" s="120" t="s">
        <v>48</v>
      </c>
      <c r="H48" s="138" t="s">
        <v>18</v>
      </c>
      <c r="I48" s="135"/>
      <c r="J48" s="10"/>
      <c r="K48" s="10"/>
      <c r="L48" s="10"/>
    </row>
    <row r="49" spans="1:12" ht="12.75">
      <c r="A49" s="123"/>
      <c r="B49" s="114"/>
      <c r="C49" s="21"/>
      <c r="D49" s="16"/>
      <c r="E49" s="16"/>
      <c r="F49" s="16"/>
      <c r="G49" s="16"/>
      <c r="H49" s="16"/>
      <c r="I49" s="80"/>
      <c r="J49" s="10"/>
      <c r="K49" s="10"/>
      <c r="L49" s="10"/>
    </row>
    <row r="50" spans="1:12" ht="12.75" customHeight="1">
      <c r="A50" s="131" t="s">
        <v>31</v>
      </c>
      <c r="B50" s="132"/>
      <c r="C50" s="133" t="s">
        <v>12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123"/>
      <c r="B51" s="114"/>
      <c r="C51" s="16"/>
      <c r="D51" s="16"/>
      <c r="E51" s="16"/>
      <c r="F51" s="16"/>
      <c r="G51" s="16"/>
      <c r="H51" s="16"/>
      <c r="I51" s="80"/>
      <c r="J51" s="10"/>
      <c r="K51" s="10"/>
      <c r="L51" s="10"/>
    </row>
    <row r="52" spans="1:12" ht="12.75">
      <c r="A52" s="136" t="s">
        <v>46</v>
      </c>
      <c r="B52" s="137"/>
      <c r="C52" s="138" t="s">
        <v>19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24"/>
      <c r="B53" s="125"/>
      <c r="C53" s="147" t="s">
        <v>49</v>
      </c>
      <c r="D53" s="147"/>
      <c r="E53" s="147"/>
      <c r="F53" s="147"/>
      <c r="G53" s="147"/>
      <c r="H53" s="147"/>
      <c r="I53" s="93"/>
      <c r="J53" s="10"/>
      <c r="K53" s="10"/>
      <c r="L53" s="10"/>
    </row>
    <row r="54" spans="1:12" ht="12.75">
      <c r="A54" s="92"/>
      <c r="B54" s="20"/>
      <c r="C54" s="36"/>
      <c r="D54" s="36"/>
      <c r="E54" s="36"/>
      <c r="F54" s="36"/>
      <c r="G54" s="36"/>
      <c r="H54" s="36"/>
      <c r="I54" s="93"/>
      <c r="J54" s="10"/>
      <c r="K54" s="10"/>
      <c r="L54" s="10"/>
    </row>
    <row r="55" spans="1:12" ht="12.75">
      <c r="A55" s="92"/>
      <c r="B55" s="140" t="s">
        <v>298</v>
      </c>
      <c r="C55" s="141"/>
      <c r="D55" s="141"/>
      <c r="E55" s="141"/>
      <c r="F55" s="46"/>
      <c r="G55" s="46"/>
      <c r="H55" s="46"/>
      <c r="I55" s="94"/>
      <c r="J55" s="10"/>
      <c r="K55" s="10"/>
      <c r="L55" s="10"/>
    </row>
    <row r="56" spans="1:12" ht="12.75">
      <c r="A56" s="92"/>
      <c r="B56" s="142" t="s">
        <v>50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92"/>
      <c r="B57" s="142" t="s">
        <v>51</v>
      </c>
      <c r="C57" s="143"/>
      <c r="D57" s="143"/>
      <c r="E57" s="143"/>
      <c r="F57" s="143"/>
      <c r="G57" s="143"/>
      <c r="H57" s="143"/>
      <c r="I57" s="94"/>
      <c r="J57" s="10"/>
      <c r="K57" s="10"/>
      <c r="L57" s="10"/>
    </row>
    <row r="58" spans="1:12" ht="12.75">
      <c r="A58" s="92"/>
      <c r="B58" s="142" t="s">
        <v>52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92"/>
      <c r="B59" s="142" t="s">
        <v>53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>
      <c r="A61" s="98" t="s">
        <v>2</v>
      </c>
      <c r="B61" s="16"/>
      <c r="C61" s="16"/>
      <c r="D61" s="16"/>
      <c r="E61" s="16"/>
      <c r="F61" s="16"/>
      <c r="G61" s="37"/>
      <c r="H61" s="38"/>
      <c r="I61" s="99"/>
      <c r="J61" s="10"/>
      <c r="K61" s="10"/>
      <c r="L61" s="10"/>
    </row>
    <row r="62" spans="1:12" ht="12.75">
      <c r="A62" s="75"/>
      <c r="B62" s="16"/>
      <c r="C62" s="16"/>
      <c r="D62" s="16"/>
      <c r="E62" s="20" t="s">
        <v>3</v>
      </c>
      <c r="F62" s="33"/>
      <c r="G62" s="148" t="s">
        <v>54</v>
      </c>
      <c r="H62" s="149"/>
      <c r="I62" s="150"/>
      <c r="J62" s="10"/>
      <c r="K62" s="10"/>
      <c r="L62" s="10"/>
    </row>
    <row r="63" spans="1:12" ht="12.75">
      <c r="A63" s="100"/>
      <c r="B63" s="101"/>
      <c r="C63" s="102"/>
      <c r="D63" s="102"/>
      <c r="E63" s="102"/>
      <c r="F63" s="102"/>
      <c r="G63" s="129"/>
      <c r="H63" s="130"/>
      <c r="I63" s="103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9">
      <selection activeCell="A120" sqref="A120:K120"/>
    </sheetView>
  </sheetViews>
  <sheetFormatPr defaultColWidth="9.140625" defaultRowHeight="12.75"/>
  <cols>
    <col min="1" max="9" width="9.140625" style="47" customWidth="1"/>
    <col min="10" max="10" width="10.8515625" style="47" customWidth="1"/>
    <col min="11" max="11" width="11.00390625" style="47" customWidth="1"/>
    <col min="12" max="16384" width="9.140625" style="47" customWidth="1"/>
  </cols>
  <sheetData>
    <row r="1" spans="1:11" ht="12.75" customHeight="1">
      <c r="A1" s="204" t="s">
        <v>55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164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6" t="s">
        <v>56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 customHeight="1">
      <c r="A4" s="209" t="s">
        <v>57</v>
      </c>
      <c r="B4" s="210"/>
      <c r="C4" s="210"/>
      <c r="D4" s="210"/>
      <c r="E4" s="210"/>
      <c r="F4" s="210"/>
      <c r="G4" s="210"/>
      <c r="H4" s="211"/>
      <c r="I4" s="53" t="s">
        <v>58</v>
      </c>
      <c r="J4" s="54" t="s">
        <v>59</v>
      </c>
      <c r="K4" s="55" t="s">
        <v>60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2">
        <v>2</v>
      </c>
      <c r="J5" s="51">
        <v>3</v>
      </c>
      <c r="K5" s="51">
        <v>4</v>
      </c>
    </row>
    <row r="6" spans="1:11" ht="12.75">
      <c r="A6" s="195" t="s">
        <v>61</v>
      </c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 customHeight="1">
      <c r="A7" s="198" t="s">
        <v>62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 customHeight="1">
      <c r="A8" s="201" t="s">
        <v>63</v>
      </c>
      <c r="B8" s="202"/>
      <c r="C8" s="202"/>
      <c r="D8" s="202"/>
      <c r="E8" s="202"/>
      <c r="F8" s="202"/>
      <c r="G8" s="202"/>
      <c r="H8" s="203"/>
      <c r="I8" s="1">
        <v>2</v>
      </c>
      <c r="J8" s="48">
        <f>J9+J16+J26+J35+J39</f>
        <v>244906254</v>
      </c>
      <c r="K8" s="48">
        <f>K9+K16+K26+K35+K39</f>
        <v>251520971</v>
      </c>
    </row>
    <row r="9" spans="1:11" ht="12.75" customHeight="1">
      <c r="A9" s="212" t="s">
        <v>64</v>
      </c>
      <c r="B9" s="213"/>
      <c r="C9" s="213"/>
      <c r="D9" s="213"/>
      <c r="E9" s="213"/>
      <c r="F9" s="213"/>
      <c r="G9" s="213"/>
      <c r="H9" s="214"/>
      <c r="I9" s="1">
        <v>3</v>
      </c>
      <c r="J9" s="48">
        <f>SUM(J10:J15)</f>
        <v>17634786</v>
      </c>
      <c r="K9" s="48">
        <f>SUM(K10:K15)</f>
        <v>16464979</v>
      </c>
    </row>
    <row r="10" spans="1:11" ht="12.75" customHeight="1">
      <c r="A10" s="212" t="s">
        <v>65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 customHeight="1">
      <c r="A11" s="212" t="s">
        <v>66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3799079</v>
      </c>
      <c r="K11" s="7">
        <v>4086583</v>
      </c>
    </row>
    <row r="12" spans="1:11" ht="12.75" customHeight="1">
      <c r="A12" s="212" t="s">
        <v>0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11929586</v>
      </c>
      <c r="K12" s="7">
        <v>11929586</v>
      </c>
    </row>
    <row r="13" spans="1:11" ht="12.75" customHeight="1">
      <c r="A13" s="212" t="s">
        <v>67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43035</v>
      </c>
      <c r="K13" s="7"/>
    </row>
    <row r="14" spans="1:11" ht="12.75" customHeight="1">
      <c r="A14" s="212" t="s">
        <v>68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1863086</v>
      </c>
      <c r="K14" s="7">
        <v>448810</v>
      </c>
    </row>
    <row r="15" spans="1:11" ht="12.75" customHeight="1">
      <c r="A15" s="212" t="s">
        <v>69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 customHeight="1">
      <c r="A16" s="212" t="s">
        <v>70</v>
      </c>
      <c r="B16" s="213"/>
      <c r="C16" s="213"/>
      <c r="D16" s="213"/>
      <c r="E16" s="213"/>
      <c r="F16" s="213"/>
      <c r="G16" s="213"/>
      <c r="H16" s="214"/>
      <c r="I16" s="1">
        <v>10</v>
      </c>
      <c r="J16" s="48">
        <f>SUM(J17:J25)</f>
        <v>160984034</v>
      </c>
      <c r="K16" s="48">
        <f>SUM(K17:K25)</f>
        <v>166797758</v>
      </c>
    </row>
    <row r="17" spans="1:11" ht="12.75" customHeight="1">
      <c r="A17" s="212" t="s">
        <v>71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15994715</v>
      </c>
      <c r="K17" s="7">
        <v>18232855</v>
      </c>
    </row>
    <row r="18" spans="1:11" ht="12.75" customHeight="1">
      <c r="A18" s="212" t="s">
        <v>72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99198609</v>
      </c>
      <c r="K18" s="7">
        <v>121776192</v>
      </c>
    </row>
    <row r="19" spans="1:11" ht="12.75" customHeight="1">
      <c r="A19" s="212" t="s">
        <v>73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4327186</v>
      </c>
      <c r="K19" s="7">
        <v>11674075</v>
      </c>
    </row>
    <row r="20" spans="1:11" ht="12.75" customHeight="1">
      <c r="A20" s="212" t="s">
        <v>74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7233750</v>
      </c>
      <c r="K20" s="7">
        <v>12107472</v>
      </c>
    </row>
    <row r="21" spans="1:11" ht="12.75" customHeight="1">
      <c r="A21" s="212" t="s">
        <v>75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 customHeight="1">
      <c r="A22" s="212" t="s">
        <v>76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839804</v>
      </c>
      <c r="K22" s="7"/>
    </row>
    <row r="23" spans="1:11" ht="12.75" customHeight="1">
      <c r="A23" s="212" t="s">
        <v>77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32571220</v>
      </c>
      <c r="K23" s="7">
        <v>2196914</v>
      </c>
    </row>
    <row r="24" spans="1:11" ht="12.75" customHeight="1">
      <c r="A24" s="212" t="s">
        <v>78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818750</v>
      </c>
      <c r="K24" s="7">
        <v>810250</v>
      </c>
    </row>
    <row r="25" spans="1:11" ht="12.75" customHeight="1">
      <c r="A25" s="212" t="s">
        <v>79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 customHeight="1">
      <c r="A26" s="212" t="s">
        <v>80</v>
      </c>
      <c r="B26" s="213"/>
      <c r="C26" s="213"/>
      <c r="D26" s="213"/>
      <c r="E26" s="213"/>
      <c r="F26" s="213"/>
      <c r="G26" s="213"/>
      <c r="H26" s="214"/>
      <c r="I26" s="1">
        <v>20</v>
      </c>
      <c r="J26" s="48">
        <f>SUM(J27:J34)</f>
        <v>65755234</v>
      </c>
      <c r="K26" s="48">
        <f>SUM(K27:K34)</f>
        <v>67529127</v>
      </c>
    </row>
    <row r="27" spans="1:11" ht="12.75" customHeight="1">
      <c r="A27" s="212" t="s">
        <v>81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59353400</v>
      </c>
      <c r="K27" s="7">
        <v>59249330</v>
      </c>
    </row>
    <row r="28" spans="1:11" ht="12.75" customHeight="1">
      <c r="A28" s="212" t="s">
        <v>82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 customHeight="1">
      <c r="A29" s="212" t="s">
        <v>83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 customHeight="1">
      <c r="A30" s="212" t="s">
        <v>84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 customHeight="1">
      <c r="A31" s="212" t="s">
        <v>85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 customHeight="1">
      <c r="A32" s="212" t="s">
        <v>86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6401834</v>
      </c>
      <c r="K32" s="7">
        <v>8279797</v>
      </c>
    </row>
    <row r="33" spans="1:11" ht="12.75" customHeight="1">
      <c r="A33" s="212" t="s">
        <v>87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 customHeight="1">
      <c r="A34" s="212" t="s">
        <v>88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 customHeight="1">
      <c r="A35" s="212" t="s">
        <v>89</v>
      </c>
      <c r="B35" s="213"/>
      <c r="C35" s="213"/>
      <c r="D35" s="213"/>
      <c r="E35" s="213"/>
      <c r="F35" s="213"/>
      <c r="G35" s="213"/>
      <c r="H35" s="214"/>
      <c r="I35" s="1">
        <v>29</v>
      </c>
      <c r="J35" s="48">
        <f>SUM(J36:J38)</f>
        <v>0</v>
      </c>
      <c r="K35" s="48">
        <f>SUM(K36:K38)</f>
        <v>0</v>
      </c>
    </row>
    <row r="36" spans="1:11" ht="12.75" customHeight="1">
      <c r="A36" s="212" t="s">
        <v>90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 customHeight="1">
      <c r="A37" s="212" t="s">
        <v>91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 customHeight="1">
      <c r="A38" s="212" t="s">
        <v>92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 customHeight="1">
      <c r="A39" s="212" t="s">
        <v>93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532200</v>
      </c>
      <c r="K39" s="7">
        <v>729107</v>
      </c>
    </row>
    <row r="40" spans="1:11" ht="12.75" customHeight="1">
      <c r="A40" s="201" t="s">
        <v>94</v>
      </c>
      <c r="B40" s="202"/>
      <c r="C40" s="202"/>
      <c r="D40" s="202"/>
      <c r="E40" s="202"/>
      <c r="F40" s="202"/>
      <c r="G40" s="202"/>
      <c r="H40" s="203"/>
      <c r="I40" s="1">
        <v>34</v>
      </c>
      <c r="J40" s="48">
        <f>J41+J49+J56+J64</f>
        <v>1551604566</v>
      </c>
      <c r="K40" s="48">
        <f>K41+K49+K56+K64</f>
        <v>1590894940</v>
      </c>
    </row>
    <row r="41" spans="1:11" ht="12.75" customHeight="1">
      <c r="A41" s="212" t="s">
        <v>95</v>
      </c>
      <c r="B41" s="213"/>
      <c r="C41" s="213"/>
      <c r="D41" s="213"/>
      <c r="E41" s="213"/>
      <c r="F41" s="213"/>
      <c r="G41" s="213"/>
      <c r="H41" s="214"/>
      <c r="I41" s="1">
        <v>35</v>
      </c>
      <c r="J41" s="48">
        <f>SUM(J42:J48)</f>
        <v>229320141</v>
      </c>
      <c r="K41" s="48">
        <f>SUM(K42:K48)</f>
        <v>233706799</v>
      </c>
    </row>
    <row r="42" spans="1:11" ht="12.75" customHeight="1">
      <c r="A42" s="212" t="s">
        <v>96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127534</v>
      </c>
      <c r="K42" s="7">
        <v>143025</v>
      </c>
    </row>
    <row r="43" spans="1:11" ht="12.75" customHeight="1">
      <c r="A43" s="212" t="s">
        <v>97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 customHeight="1">
      <c r="A44" s="212" t="s">
        <v>98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 customHeight="1">
      <c r="A45" s="212" t="s">
        <v>99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224504490</v>
      </c>
      <c r="K45" s="7">
        <v>229309681</v>
      </c>
    </row>
    <row r="46" spans="1:11" ht="12.75" customHeight="1">
      <c r="A46" s="212" t="s">
        <v>100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4688117</v>
      </c>
      <c r="K46" s="7">
        <v>4254093</v>
      </c>
    </row>
    <row r="47" spans="1:11" ht="12.75" customHeight="1">
      <c r="A47" s="212" t="s">
        <v>101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 customHeight="1">
      <c r="A48" s="212" t="s">
        <v>102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 customHeight="1">
      <c r="A49" s="212" t="s">
        <v>103</v>
      </c>
      <c r="B49" s="213"/>
      <c r="C49" s="213"/>
      <c r="D49" s="213"/>
      <c r="E49" s="213"/>
      <c r="F49" s="213"/>
      <c r="G49" s="213"/>
      <c r="H49" s="214"/>
      <c r="I49" s="1">
        <v>43</v>
      </c>
      <c r="J49" s="48">
        <f>SUM(J50:J55)</f>
        <v>1108901197</v>
      </c>
      <c r="K49" s="48">
        <f>SUM(K50:K55)</f>
        <v>1120266134</v>
      </c>
    </row>
    <row r="50" spans="1:11" ht="12.75" customHeight="1">
      <c r="A50" s="212" t="s">
        <v>104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225132479</v>
      </c>
      <c r="K50" s="7">
        <v>194232229</v>
      </c>
    </row>
    <row r="51" spans="1:11" ht="12.75" customHeight="1">
      <c r="A51" s="212" t="s">
        <v>105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872355337</v>
      </c>
      <c r="K51" s="7">
        <v>920527020</v>
      </c>
    </row>
    <row r="52" spans="1:11" ht="12.75" customHeight="1">
      <c r="A52" s="212" t="s">
        <v>106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 customHeight="1">
      <c r="A53" s="212" t="s">
        <v>107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40214</v>
      </c>
      <c r="K53" s="7">
        <v>26245</v>
      </c>
    </row>
    <row r="54" spans="1:11" ht="12.75" customHeight="1">
      <c r="A54" s="212" t="s">
        <v>108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9228075</v>
      </c>
      <c r="K54" s="7">
        <v>3393594</v>
      </c>
    </row>
    <row r="55" spans="1:11" ht="12.75" customHeight="1">
      <c r="A55" s="212" t="s">
        <v>109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2145092</v>
      </c>
      <c r="K55" s="7">
        <v>2087046</v>
      </c>
    </row>
    <row r="56" spans="1:11" ht="12.75" customHeight="1">
      <c r="A56" s="212" t="s">
        <v>110</v>
      </c>
      <c r="B56" s="213"/>
      <c r="C56" s="213"/>
      <c r="D56" s="213"/>
      <c r="E56" s="213"/>
      <c r="F56" s="213"/>
      <c r="G56" s="213"/>
      <c r="H56" s="214"/>
      <c r="I56" s="1">
        <v>50</v>
      </c>
      <c r="J56" s="48">
        <f>SUM(J57:J63)</f>
        <v>148273952</v>
      </c>
      <c r="K56" s="48">
        <f>SUM(K57:K63)</f>
        <v>187834250</v>
      </c>
    </row>
    <row r="57" spans="1:11" ht="12.75" customHeight="1">
      <c r="A57" s="212" t="s">
        <v>81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 customHeight="1">
      <c r="A58" s="212" t="s">
        <v>82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>
        <v>160000</v>
      </c>
    </row>
    <row r="59" spans="1:11" ht="12.75" customHeight="1">
      <c r="A59" s="212" t="s">
        <v>111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 customHeight="1">
      <c r="A60" s="212" t="s">
        <v>112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 customHeight="1">
      <c r="A61" s="212" t="s">
        <v>85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 customHeight="1">
      <c r="A62" s="212" t="s">
        <v>86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148273952</v>
      </c>
      <c r="K62" s="7">
        <v>187674250</v>
      </c>
    </row>
    <row r="63" spans="1:11" ht="12.75" customHeight="1">
      <c r="A63" s="212" t="s">
        <v>113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 customHeight="1">
      <c r="A64" s="212" t="s">
        <v>114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65109276</v>
      </c>
      <c r="K64" s="7">
        <v>49087757</v>
      </c>
    </row>
    <row r="65" spans="1:11" ht="12.75" customHeight="1">
      <c r="A65" s="201" t="s">
        <v>115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2140099</v>
      </c>
      <c r="K65" s="7">
        <v>2691376</v>
      </c>
    </row>
    <row r="66" spans="1:11" ht="12.75" customHeight="1">
      <c r="A66" s="201" t="s">
        <v>116</v>
      </c>
      <c r="B66" s="202"/>
      <c r="C66" s="202"/>
      <c r="D66" s="202"/>
      <c r="E66" s="202"/>
      <c r="F66" s="202"/>
      <c r="G66" s="202"/>
      <c r="H66" s="203"/>
      <c r="I66" s="1">
        <v>60</v>
      </c>
      <c r="J66" s="48">
        <f>J7+J8+J40+J65</f>
        <v>1798650919</v>
      </c>
      <c r="K66" s="48">
        <f>K7+K8+K40+K65</f>
        <v>1845107287</v>
      </c>
    </row>
    <row r="67" spans="1:11" ht="12.75" customHeight="1">
      <c r="A67" s="215" t="s">
        <v>117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161014153</v>
      </c>
      <c r="K67" s="8">
        <v>131451416</v>
      </c>
    </row>
    <row r="68" spans="1:11" ht="12.75">
      <c r="A68" s="218" t="s">
        <v>118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 customHeight="1">
      <c r="A69" s="198" t="s">
        <v>119</v>
      </c>
      <c r="B69" s="199"/>
      <c r="C69" s="199"/>
      <c r="D69" s="199"/>
      <c r="E69" s="199"/>
      <c r="F69" s="199"/>
      <c r="G69" s="199"/>
      <c r="H69" s="200"/>
      <c r="I69" s="3">
        <v>62</v>
      </c>
      <c r="J69" s="49">
        <f>J70+J71+J72+J78+J79+J82+J85</f>
        <v>449518920</v>
      </c>
      <c r="K69" s="49">
        <f>K70+K71+K72+K78+K79+K82+K85</f>
        <v>419161170</v>
      </c>
    </row>
    <row r="70" spans="1:11" ht="12.75" customHeight="1">
      <c r="A70" s="212" t="s">
        <v>120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134967180</v>
      </c>
      <c r="K70" s="7">
        <v>196261000</v>
      </c>
    </row>
    <row r="71" spans="1:11" ht="12.75" customHeight="1">
      <c r="A71" s="212" t="s">
        <v>121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-9243180</v>
      </c>
      <c r="K71" s="7">
        <v>-8652683</v>
      </c>
    </row>
    <row r="72" spans="1:11" ht="12.75" customHeight="1">
      <c r="A72" s="212" t="s">
        <v>122</v>
      </c>
      <c r="B72" s="213"/>
      <c r="C72" s="213"/>
      <c r="D72" s="213"/>
      <c r="E72" s="213"/>
      <c r="F72" s="213"/>
      <c r="G72" s="213"/>
      <c r="H72" s="214"/>
      <c r="I72" s="1">
        <v>65</v>
      </c>
      <c r="J72" s="48">
        <f>J73+J74-J75+J76+J77</f>
        <v>88587744</v>
      </c>
      <c r="K72" s="48">
        <f>K73+K74-K75+K76+K77</f>
        <v>89677247</v>
      </c>
    </row>
    <row r="73" spans="1:11" ht="12.75" customHeight="1">
      <c r="A73" s="221" t="s">
        <v>123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13953444</v>
      </c>
      <c r="K73" s="7">
        <v>15991539</v>
      </c>
    </row>
    <row r="74" spans="1:11" ht="12.75" customHeight="1">
      <c r="A74" s="221" t="s">
        <v>124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53324269</v>
      </c>
      <c r="K74" s="7">
        <v>51286174</v>
      </c>
    </row>
    <row r="75" spans="1:11" ht="12.75" customHeight="1">
      <c r="A75" s="221" t="s">
        <v>125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10486459</v>
      </c>
      <c r="K75" s="7">
        <v>9396956</v>
      </c>
    </row>
    <row r="76" spans="1:11" ht="12.75" customHeight="1">
      <c r="A76" s="221" t="s">
        <v>126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 customHeight="1">
      <c r="A77" s="221" t="s">
        <v>127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31796490</v>
      </c>
      <c r="K77" s="7">
        <v>31796490</v>
      </c>
    </row>
    <row r="78" spans="1:11" ht="12.75" customHeight="1">
      <c r="A78" s="212" t="s">
        <v>128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 customHeight="1">
      <c r="A79" s="212" t="s">
        <v>129</v>
      </c>
      <c r="B79" s="213"/>
      <c r="C79" s="213"/>
      <c r="D79" s="213"/>
      <c r="E79" s="213"/>
      <c r="F79" s="213"/>
      <c r="G79" s="213"/>
      <c r="H79" s="214"/>
      <c r="I79" s="1">
        <v>72</v>
      </c>
      <c r="J79" s="48">
        <f>J80-J81</f>
        <v>173738701</v>
      </c>
      <c r="K79" s="48">
        <f>K80-K81</f>
        <v>96642006</v>
      </c>
    </row>
    <row r="80" spans="1:11" ht="12.75" customHeight="1">
      <c r="A80" s="221" t="s">
        <v>130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173738701</v>
      </c>
      <c r="K80" s="7">
        <v>96642006</v>
      </c>
    </row>
    <row r="81" spans="1:11" ht="12.75" customHeight="1">
      <c r="A81" s="221" t="s">
        <v>131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 customHeight="1">
      <c r="A82" s="212" t="s">
        <v>132</v>
      </c>
      <c r="B82" s="213"/>
      <c r="C82" s="213"/>
      <c r="D82" s="213"/>
      <c r="E82" s="213"/>
      <c r="F82" s="213"/>
      <c r="G82" s="213"/>
      <c r="H82" s="214"/>
      <c r="I82" s="1">
        <v>75</v>
      </c>
      <c r="J82" s="48">
        <f>J83-J84</f>
        <v>61468475</v>
      </c>
      <c r="K82" s="48">
        <f>K83-K84</f>
        <v>45233600</v>
      </c>
    </row>
    <row r="83" spans="1:11" ht="12.75" customHeight="1">
      <c r="A83" s="221" t="s">
        <v>133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61468475</v>
      </c>
      <c r="K83" s="7">
        <v>45233600</v>
      </c>
    </row>
    <row r="84" spans="1:11" ht="12.75" customHeight="1">
      <c r="A84" s="221" t="s">
        <v>134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/>
    </row>
    <row r="85" spans="1:11" ht="12.75" customHeight="1">
      <c r="A85" s="212" t="s">
        <v>135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 customHeight="1">
      <c r="A86" s="201" t="s">
        <v>136</v>
      </c>
      <c r="B86" s="202"/>
      <c r="C86" s="202"/>
      <c r="D86" s="202"/>
      <c r="E86" s="202"/>
      <c r="F86" s="202"/>
      <c r="G86" s="202"/>
      <c r="H86" s="203"/>
      <c r="I86" s="1">
        <v>79</v>
      </c>
      <c r="J86" s="48">
        <f>SUM(J87:J89)</f>
        <v>562715</v>
      </c>
      <c r="K86" s="48">
        <f>SUM(K87:K89)</f>
        <v>802829</v>
      </c>
    </row>
    <row r="87" spans="1:11" ht="12.75" customHeight="1">
      <c r="A87" s="212" t="s">
        <v>137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562715</v>
      </c>
      <c r="K87" s="7">
        <v>802829</v>
      </c>
    </row>
    <row r="88" spans="1:11" ht="12.75" customHeight="1">
      <c r="A88" s="212" t="s">
        <v>138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 customHeight="1">
      <c r="A89" s="212" t="s">
        <v>139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 customHeight="1">
      <c r="A90" s="201" t="s">
        <v>140</v>
      </c>
      <c r="B90" s="202"/>
      <c r="C90" s="202"/>
      <c r="D90" s="202"/>
      <c r="E90" s="202"/>
      <c r="F90" s="202"/>
      <c r="G90" s="202"/>
      <c r="H90" s="203"/>
      <c r="I90" s="1">
        <v>83</v>
      </c>
      <c r="J90" s="48">
        <f>SUM(J91:J99)</f>
        <v>17464937</v>
      </c>
      <c r="K90" s="48">
        <f>SUM(K91:K99)</f>
        <v>19452682</v>
      </c>
    </row>
    <row r="91" spans="1:11" ht="12.75" customHeight="1">
      <c r="A91" s="212" t="s">
        <v>141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 customHeight="1">
      <c r="A92" s="212" t="s">
        <v>142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 customHeight="1">
      <c r="A93" s="212" t="s">
        <v>143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17464937</v>
      </c>
      <c r="K93" s="7">
        <v>19452682</v>
      </c>
    </row>
    <row r="94" spans="1:11" ht="12.75" customHeight="1">
      <c r="A94" s="212" t="s">
        <v>144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 customHeight="1">
      <c r="A95" s="212" t="s">
        <v>145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 customHeight="1">
      <c r="A96" s="212" t="s">
        <v>146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 customHeight="1">
      <c r="A97" s="212" t="s">
        <v>147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 customHeight="1">
      <c r="A98" s="212" t="s">
        <v>148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 customHeight="1">
      <c r="A99" s="212" t="s">
        <v>149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 customHeight="1">
      <c r="A100" s="201" t="s">
        <v>150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48">
        <f>SUM(J101:J112)</f>
        <v>1329643375</v>
      </c>
      <c r="K100" s="48">
        <f>SUM(K101:K112)</f>
        <v>1405566921</v>
      </c>
    </row>
    <row r="101" spans="1:11" ht="12.75" customHeight="1">
      <c r="A101" s="212" t="s">
        <v>151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121317815</v>
      </c>
      <c r="K101" s="7">
        <v>114785187</v>
      </c>
    </row>
    <row r="102" spans="1:11" ht="12.75" customHeight="1">
      <c r="A102" s="212" t="s">
        <v>142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 customHeight="1">
      <c r="A103" s="212" t="s">
        <v>143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257184099</v>
      </c>
      <c r="K103" s="7">
        <v>319957233</v>
      </c>
    </row>
    <row r="104" spans="1:11" ht="12.75" customHeight="1">
      <c r="A104" s="212" t="s">
        <v>144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1296785</v>
      </c>
      <c r="K104" s="7">
        <v>3137925</v>
      </c>
    </row>
    <row r="105" spans="1:11" ht="12.75" customHeight="1">
      <c r="A105" s="212" t="s">
        <v>145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933176663</v>
      </c>
      <c r="K105" s="7">
        <v>948422908</v>
      </c>
    </row>
    <row r="106" spans="1:11" ht="12.75" customHeight="1">
      <c r="A106" s="212" t="s">
        <v>146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 customHeight="1">
      <c r="A107" s="212" t="s">
        <v>147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 customHeight="1">
      <c r="A108" s="212" t="s">
        <v>152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7022980</v>
      </c>
      <c r="K108" s="7">
        <v>6434707</v>
      </c>
    </row>
    <row r="109" spans="1:11" ht="12.75" customHeight="1">
      <c r="A109" s="212" t="s">
        <v>153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6466811</v>
      </c>
      <c r="K109" s="7">
        <v>9314729</v>
      </c>
    </row>
    <row r="110" spans="1:11" ht="12.75" customHeight="1">
      <c r="A110" s="212" t="s">
        <v>154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1034</v>
      </c>
      <c r="K110" s="7">
        <v>11564</v>
      </c>
    </row>
    <row r="111" spans="1:11" ht="12.75" customHeight="1">
      <c r="A111" s="212" t="s">
        <v>155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 customHeight="1">
      <c r="A112" s="212" t="s">
        <v>156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3177188</v>
      </c>
      <c r="K112" s="7">
        <v>3502668</v>
      </c>
    </row>
    <row r="113" spans="1:11" ht="12.75" customHeight="1">
      <c r="A113" s="201" t="s">
        <v>157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1460972</v>
      </c>
      <c r="K113" s="7">
        <v>123685</v>
      </c>
    </row>
    <row r="114" spans="1:11" ht="12.75" customHeight="1">
      <c r="A114" s="201" t="s">
        <v>158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48">
        <f>J69+J86+J90+J100+J113</f>
        <v>1798650919</v>
      </c>
      <c r="K114" s="48">
        <f>K69+K86+K90+K100+K113</f>
        <v>1845107287</v>
      </c>
    </row>
    <row r="115" spans="1:11" ht="12.75" customHeight="1">
      <c r="A115" s="226" t="s">
        <v>117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>
        <v>161014153</v>
      </c>
      <c r="K115" s="8">
        <v>131451416</v>
      </c>
    </row>
    <row r="116" spans="1:11" ht="12.75" customHeight="1">
      <c r="A116" s="218" t="s">
        <v>159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30"/>
    </row>
    <row r="117" spans="1:11" ht="12.75" customHeight="1">
      <c r="A117" s="198" t="s">
        <v>160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200"/>
    </row>
    <row r="118" spans="1:11" ht="12.75" customHeight="1">
      <c r="A118" s="212" t="s">
        <v>161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 customHeight="1">
      <c r="A119" s="231" t="s">
        <v>162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 customHeight="1">
      <c r="A120" s="234" t="s">
        <v>163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5:K5 A2:K3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70" sqref="A70:H71"/>
    </sheetView>
  </sheetViews>
  <sheetFormatPr defaultColWidth="9.140625" defaultRowHeight="12.75"/>
  <cols>
    <col min="1" max="9" width="9.140625" style="47" customWidth="1"/>
    <col min="10" max="10" width="11.421875" style="47" customWidth="1"/>
    <col min="11" max="11" width="10.00390625" style="47" customWidth="1"/>
    <col min="12" max="12" width="11.42187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04" t="s">
        <v>165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7" t="s">
        <v>227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5" t="s">
        <v>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6" t="s">
        <v>57</v>
      </c>
      <c r="B4" s="236"/>
      <c r="C4" s="236"/>
      <c r="D4" s="236"/>
      <c r="E4" s="236"/>
      <c r="F4" s="236"/>
      <c r="G4" s="236"/>
      <c r="H4" s="236"/>
      <c r="I4" s="53" t="s">
        <v>58</v>
      </c>
      <c r="J4" s="237" t="s">
        <v>59</v>
      </c>
      <c r="K4" s="237"/>
      <c r="L4" s="237" t="s">
        <v>60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3"/>
      <c r="J5" s="55" t="s">
        <v>166</v>
      </c>
      <c r="K5" s="55" t="s">
        <v>167</v>
      </c>
      <c r="L5" s="55" t="s">
        <v>166</v>
      </c>
      <c r="M5" s="55" t="s">
        <v>167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 customHeight="1">
      <c r="A7" s="198" t="s">
        <v>168</v>
      </c>
      <c r="B7" s="199"/>
      <c r="C7" s="199"/>
      <c r="D7" s="199"/>
      <c r="E7" s="199"/>
      <c r="F7" s="199"/>
      <c r="G7" s="199"/>
      <c r="H7" s="200"/>
      <c r="I7" s="3">
        <v>111</v>
      </c>
      <c r="J7" s="49">
        <f>SUM(J8:J9)</f>
        <v>2219090131</v>
      </c>
      <c r="K7" s="49">
        <f>SUM(K8:K9)</f>
        <v>571344201</v>
      </c>
      <c r="L7" s="49">
        <f>SUM(L8:L9)</f>
        <v>2398872126</v>
      </c>
      <c r="M7" s="49">
        <f>SUM(M8:M9)</f>
        <v>625488058</v>
      </c>
    </row>
    <row r="8" spans="1:13" ht="12.75" customHeight="1">
      <c r="A8" s="201" t="s">
        <v>169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2186425888</v>
      </c>
      <c r="K8" s="7">
        <v>550286374</v>
      </c>
      <c r="L8" s="7">
        <v>2374631967</v>
      </c>
      <c r="M8" s="7">
        <v>616559253</v>
      </c>
    </row>
    <row r="9" spans="1:13" ht="12.75" customHeight="1">
      <c r="A9" s="201" t="s">
        <v>170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32664243</v>
      </c>
      <c r="K9" s="7">
        <v>21057827</v>
      </c>
      <c r="L9" s="7">
        <v>24240159</v>
      </c>
      <c r="M9" s="7">
        <v>8928805</v>
      </c>
    </row>
    <row r="10" spans="1:13" ht="12.75" customHeight="1">
      <c r="A10" s="201" t="s">
        <v>171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8">
        <f>J11+J12+J16+J20+J21+J22+J25+J26</f>
        <v>2151113021</v>
      </c>
      <c r="K10" s="48">
        <f>K11+K12+K16+K20+K21+K22+K25+K26</f>
        <v>536875008</v>
      </c>
      <c r="L10" s="48">
        <f>L11+L12+L16+L20+L21+L22+L25+L26</f>
        <v>2345739475</v>
      </c>
      <c r="M10" s="48">
        <f>M11+M12+M16+M20+M21+M22+M25+M26</f>
        <v>609972282</v>
      </c>
    </row>
    <row r="11" spans="1:13" ht="12.75" customHeight="1">
      <c r="A11" s="201" t="s">
        <v>172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/>
      <c r="K11" s="7"/>
      <c r="L11" s="7"/>
      <c r="M11" s="7"/>
    </row>
    <row r="12" spans="1:13" ht="12.75" customHeight="1">
      <c r="A12" s="201" t="s">
        <v>173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8">
        <f>SUM(J13:J15)</f>
        <v>2055883949</v>
      </c>
      <c r="K12" s="48">
        <f>SUM(K13:K15)</f>
        <v>509952223</v>
      </c>
      <c r="L12" s="48">
        <f>SUM(L13:L15)</f>
        <v>2247777562</v>
      </c>
      <c r="M12" s="48">
        <f>SUM(M13:M15)</f>
        <v>583362608</v>
      </c>
    </row>
    <row r="13" spans="1:13" ht="12.75" customHeight="1">
      <c r="A13" s="212" t="s">
        <v>174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10151389</v>
      </c>
      <c r="K13" s="7">
        <v>2745162</v>
      </c>
      <c r="L13" s="7">
        <v>10384358</v>
      </c>
      <c r="M13" s="7">
        <v>2671500</v>
      </c>
    </row>
    <row r="14" spans="1:13" ht="12.75" customHeight="1">
      <c r="A14" s="212" t="s">
        <v>175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2023973466</v>
      </c>
      <c r="K14" s="7">
        <v>500849705</v>
      </c>
      <c r="L14" s="7">
        <v>2215089235</v>
      </c>
      <c r="M14" s="7">
        <v>574112694</v>
      </c>
    </row>
    <row r="15" spans="1:13" ht="12.75" customHeight="1">
      <c r="A15" s="212" t="s">
        <v>176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21759094</v>
      </c>
      <c r="K15" s="7">
        <v>6357356</v>
      </c>
      <c r="L15" s="7">
        <v>22303969</v>
      </c>
      <c r="M15" s="7">
        <v>6578414</v>
      </c>
    </row>
    <row r="16" spans="1:13" ht="12.75" customHeight="1">
      <c r="A16" s="201" t="s">
        <v>177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8">
        <f>SUM(J17:J19)</f>
        <v>49841952</v>
      </c>
      <c r="K16" s="48">
        <f>SUM(K17:K19)</f>
        <v>12572872</v>
      </c>
      <c r="L16" s="48">
        <f>SUM(L17:L19)</f>
        <v>51729602</v>
      </c>
      <c r="M16" s="48">
        <f>SUM(M17:M19)</f>
        <v>13274111</v>
      </c>
    </row>
    <row r="17" spans="1:13" ht="12.75" customHeight="1">
      <c r="A17" s="212" t="s">
        <v>178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28621896</v>
      </c>
      <c r="K17" s="7">
        <v>7327563</v>
      </c>
      <c r="L17" s="7">
        <v>30580223</v>
      </c>
      <c r="M17" s="7">
        <v>7913423</v>
      </c>
    </row>
    <row r="18" spans="1:13" ht="12.75" customHeight="1">
      <c r="A18" s="212" t="s">
        <v>179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14126053</v>
      </c>
      <c r="K18" s="7">
        <v>3424543</v>
      </c>
      <c r="L18" s="7">
        <v>13862793</v>
      </c>
      <c r="M18" s="7">
        <v>3523912</v>
      </c>
    </row>
    <row r="19" spans="1:13" ht="12.75" customHeight="1">
      <c r="A19" s="212" t="s">
        <v>180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7094003</v>
      </c>
      <c r="K19" s="7">
        <v>1820766</v>
      </c>
      <c r="L19" s="7">
        <v>7286586</v>
      </c>
      <c r="M19" s="7">
        <v>1836776</v>
      </c>
    </row>
    <row r="20" spans="1:13" ht="12.75" customHeight="1">
      <c r="A20" s="201" t="s">
        <v>181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9736465</v>
      </c>
      <c r="K20" s="7">
        <v>2231365</v>
      </c>
      <c r="L20" s="7">
        <v>9847698</v>
      </c>
      <c r="M20" s="7">
        <v>2544769</v>
      </c>
    </row>
    <row r="21" spans="1:13" ht="12.75" customHeight="1">
      <c r="A21" s="201" t="s">
        <v>182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30269561</v>
      </c>
      <c r="K21" s="7">
        <v>12624823</v>
      </c>
      <c r="L21" s="7">
        <v>32952419</v>
      </c>
      <c r="M21" s="7">
        <v>13169613</v>
      </c>
    </row>
    <row r="22" spans="1:13" ht="12.75" customHeight="1">
      <c r="A22" s="201" t="s">
        <v>183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8">
        <f>SUM(J23:J24)</f>
        <v>5331911</v>
      </c>
      <c r="K22" s="48">
        <f>SUM(K23:K24)</f>
        <v>-555458</v>
      </c>
      <c r="L22" s="48">
        <f>SUM(L23:L24)</f>
        <v>3186982</v>
      </c>
      <c r="M22" s="48">
        <f>SUM(M23:M24)</f>
        <v>-2624031</v>
      </c>
    </row>
    <row r="23" spans="1:13" ht="12.75" customHeight="1">
      <c r="A23" s="212" t="s">
        <v>184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1840163</v>
      </c>
      <c r="K23" s="7">
        <v>1840163</v>
      </c>
      <c r="L23" s="7"/>
      <c r="M23" s="7"/>
    </row>
    <row r="24" spans="1:13" ht="12.75" customHeight="1">
      <c r="A24" s="212" t="s">
        <v>185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3491748</v>
      </c>
      <c r="K24" s="7">
        <v>-2395621</v>
      </c>
      <c r="L24" s="7">
        <v>3186982</v>
      </c>
      <c r="M24" s="7">
        <v>-2624031</v>
      </c>
    </row>
    <row r="25" spans="1:13" ht="12.75" customHeight="1">
      <c r="A25" s="201" t="s">
        <v>186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49183</v>
      </c>
      <c r="K25" s="7">
        <v>49183</v>
      </c>
      <c r="L25" s="7">
        <v>245212</v>
      </c>
      <c r="M25" s="7">
        <v>245212</v>
      </c>
    </row>
    <row r="26" spans="1:13" ht="12.75" customHeight="1">
      <c r="A26" s="201" t="s">
        <v>187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/>
      <c r="K26" s="7"/>
      <c r="L26" s="7"/>
      <c r="M26" s="7"/>
    </row>
    <row r="27" spans="1:13" ht="12.75" customHeight="1">
      <c r="A27" s="201" t="s">
        <v>188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8">
        <f>SUM(J28:J32)</f>
        <v>10781566</v>
      </c>
      <c r="K27" s="48">
        <f>SUM(K28:K32)</f>
        <v>3681747</v>
      </c>
      <c r="L27" s="48">
        <f>SUM(L28:L32)</f>
        <v>19784419</v>
      </c>
      <c r="M27" s="48">
        <f>SUM(M28:M32)</f>
        <v>4528173</v>
      </c>
    </row>
    <row r="28" spans="1:13" ht="25.5" customHeight="1">
      <c r="A28" s="201" t="s">
        <v>189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/>
      <c r="K28" s="7"/>
      <c r="L28" s="7">
        <v>3714</v>
      </c>
      <c r="M28" s="7">
        <v>3714</v>
      </c>
    </row>
    <row r="29" spans="1:13" ht="27" customHeight="1">
      <c r="A29" s="201" t="s">
        <v>190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10781566</v>
      </c>
      <c r="K29" s="7">
        <v>3681747</v>
      </c>
      <c r="L29" s="7">
        <v>19780705</v>
      </c>
      <c r="M29" s="7">
        <v>4524459</v>
      </c>
    </row>
    <row r="30" spans="1:13" ht="12.75" customHeight="1">
      <c r="A30" s="201" t="s">
        <v>191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/>
      <c r="K30" s="7"/>
      <c r="L30" s="7"/>
      <c r="M30" s="7"/>
    </row>
    <row r="31" spans="1:13" ht="12.75" customHeight="1">
      <c r="A31" s="201" t="s">
        <v>192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/>
      <c r="K31" s="7"/>
      <c r="L31" s="7"/>
      <c r="M31" s="7"/>
    </row>
    <row r="32" spans="1:13" ht="12.75" customHeight="1">
      <c r="A32" s="201" t="s">
        <v>193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/>
      <c r="K32" s="7"/>
      <c r="L32" s="7"/>
      <c r="M32" s="7"/>
    </row>
    <row r="33" spans="1:13" ht="12.75" customHeight="1">
      <c r="A33" s="201" t="s">
        <v>194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8">
        <f>SUM(J34:J37)</f>
        <v>15586695</v>
      </c>
      <c r="K33" s="48">
        <f>SUM(K34:K37)</f>
        <v>3918855</v>
      </c>
      <c r="L33" s="48">
        <f>SUM(L34:L37)</f>
        <v>17283684</v>
      </c>
      <c r="M33" s="48">
        <f>SUM(M34:M37)</f>
        <v>4162330</v>
      </c>
    </row>
    <row r="34" spans="1:13" ht="12.75" customHeight="1">
      <c r="A34" s="201" t="s">
        <v>189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/>
      <c r="K34" s="7"/>
      <c r="L34" s="7"/>
      <c r="M34" s="7"/>
    </row>
    <row r="35" spans="1:13" ht="24.75" customHeight="1">
      <c r="A35" s="201" t="s">
        <v>190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15586695</v>
      </c>
      <c r="K35" s="7">
        <v>3918855</v>
      </c>
      <c r="L35" s="7">
        <v>17283684</v>
      </c>
      <c r="M35" s="7">
        <v>4162330</v>
      </c>
    </row>
    <row r="36" spans="1:13" ht="12.75" customHeight="1">
      <c r="A36" s="201" t="s">
        <v>195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/>
      <c r="K36" s="7"/>
      <c r="L36" s="7"/>
      <c r="M36" s="7"/>
    </row>
    <row r="37" spans="1:13" ht="12.75" customHeight="1">
      <c r="A37" s="201" t="s">
        <v>196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/>
      <c r="K37" s="7"/>
      <c r="L37" s="7"/>
      <c r="M37" s="7"/>
    </row>
    <row r="38" spans="1:13" ht="12.75" customHeight="1">
      <c r="A38" s="201" t="s">
        <v>197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/>
      <c r="K38" s="7"/>
      <c r="L38" s="7"/>
      <c r="M38" s="7"/>
    </row>
    <row r="39" spans="1:13" ht="12.75" customHeight="1">
      <c r="A39" s="201" t="s">
        <v>198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/>
      <c r="K39" s="7"/>
      <c r="L39" s="7"/>
      <c r="M39" s="7"/>
    </row>
    <row r="40" spans="1:13" ht="12.75" customHeight="1">
      <c r="A40" s="201" t="s">
        <v>199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 customHeight="1">
      <c r="A41" s="201" t="s">
        <v>200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 customHeight="1">
      <c r="A42" s="201" t="s">
        <v>201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8">
        <f>J7+J27+J38+J40</f>
        <v>2229871697</v>
      </c>
      <c r="K42" s="48">
        <f>K7+K27+K38+K40</f>
        <v>575025948</v>
      </c>
      <c r="L42" s="48">
        <f>L7+L27+L38+L40</f>
        <v>2418656545</v>
      </c>
      <c r="M42" s="48">
        <f>M7+M27+M38+M40</f>
        <v>630016231</v>
      </c>
    </row>
    <row r="43" spans="1:13" ht="12.75" customHeight="1">
      <c r="A43" s="201" t="s">
        <v>202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8">
        <f>J10+J33+J39+J41</f>
        <v>2166699716</v>
      </c>
      <c r="K43" s="48">
        <f>K10+K33+K39+K41</f>
        <v>540793863</v>
      </c>
      <c r="L43" s="48">
        <f>L10+L33+L39+L41</f>
        <v>2363023159</v>
      </c>
      <c r="M43" s="48">
        <f>M10+M33+M39+M41</f>
        <v>614134612</v>
      </c>
    </row>
    <row r="44" spans="1:13" ht="12.75" customHeight="1">
      <c r="A44" s="201" t="s">
        <v>203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8">
        <f>J42-J43</f>
        <v>63171981</v>
      </c>
      <c r="K44" s="48">
        <f>K42-K43</f>
        <v>34232085</v>
      </c>
      <c r="L44" s="48">
        <f>L42-L43</f>
        <v>55633386</v>
      </c>
      <c r="M44" s="48">
        <f>M42-M43</f>
        <v>15881619</v>
      </c>
    </row>
    <row r="45" spans="1:13" ht="12.75" customHeight="1">
      <c r="A45" s="221" t="s">
        <v>204</v>
      </c>
      <c r="B45" s="222"/>
      <c r="C45" s="222"/>
      <c r="D45" s="222"/>
      <c r="E45" s="222"/>
      <c r="F45" s="222"/>
      <c r="G45" s="222"/>
      <c r="H45" s="223"/>
      <c r="I45" s="1">
        <v>149</v>
      </c>
      <c r="J45" s="48">
        <f>IF(J42&gt;J43,J42-J43,0)</f>
        <v>63171981</v>
      </c>
      <c r="K45" s="48">
        <f>IF(K42&gt;K43,K42-K43,0)</f>
        <v>34232085</v>
      </c>
      <c r="L45" s="48">
        <f>IF(L42&gt;L43,L42-L43,0)</f>
        <v>55633386</v>
      </c>
      <c r="M45" s="48">
        <f>IF(M42&gt;M43,M42-M43,0)</f>
        <v>15881619</v>
      </c>
    </row>
    <row r="46" spans="1:13" ht="12.75" customHeight="1">
      <c r="A46" s="221" t="s">
        <v>205</v>
      </c>
      <c r="B46" s="222"/>
      <c r="C46" s="222"/>
      <c r="D46" s="222"/>
      <c r="E46" s="222"/>
      <c r="F46" s="222"/>
      <c r="G46" s="222"/>
      <c r="H46" s="223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 ht="12.75" customHeight="1">
      <c r="A47" s="201" t="s">
        <v>206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1703506</v>
      </c>
      <c r="K47" s="7">
        <v>-5531468</v>
      </c>
      <c r="L47" s="7">
        <v>10399786</v>
      </c>
      <c r="M47" s="7">
        <v>461844</v>
      </c>
    </row>
    <row r="48" spans="1:13" ht="12.75" customHeight="1">
      <c r="A48" s="201" t="s">
        <v>207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8">
        <f>J44-J47</f>
        <v>61468475</v>
      </c>
      <c r="K48" s="48">
        <f>K44-K47</f>
        <v>39763553</v>
      </c>
      <c r="L48" s="48">
        <f>L44-L47</f>
        <v>45233600</v>
      </c>
      <c r="M48" s="48">
        <v>15419775</v>
      </c>
    </row>
    <row r="49" spans="1:13" ht="12.75" customHeight="1">
      <c r="A49" s="221" t="s">
        <v>208</v>
      </c>
      <c r="B49" s="222"/>
      <c r="C49" s="222"/>
      <c r="D49" s="222"/>
      <c r="E49" s="222"/>
      <c r="F49" s="222"/>
      <c r="G49" s="222"/>
      <c r="H49" s="223"/>
      <c r="I49" s="1">
        <v>153</v>
      </c>
      <c r="J49" s="48">
        <f>IF(J48&gt;0,J48,0)</f>
        <v>61468475</v>
      </c>
      <c r="K49" s="48">
        <f>IF(K48&gt;0,K48,0)</f>
        <v>39763553</v>
      </c>
      <c r="L49" s="48">
        <f>IF(L48&gt;0,L48,0)</f>
        <v>45233600</v>
      </c>
      <c r="M49" s="48">
        <f>IF(M48&gt;0,M48,0)</f>
        <v>15419775</v>
      </c>
    </row>
    <row r="50" spans="1:13" ht="12.75" customHeight="1">
      <c r="A50" s="241" t="s">
        <v>209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18" t="s">
        <v>210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198" t="s">
        <v>211</v>
      </c>
      <c r="B52" s="199"/>
      <c r="C52" s="199"/>
      <c r="D52" s="199"/>
      <c r="E52" s="199"/>
      <c r="F52" s="199"/>
      <c r="G52" s="199"/>
      <c r="H52" s="199"/>
      <c r="I52" s="50"/>
      <c r="J52" s="50"/>
      <c r="K52" s="50"/>
      <c r="L52" s="50"/>
      <c r="M52" s="57"/>
    </row>
    <row r="53" spans="1:13" ht="12.75" customHeight="1">
      <c r="A53" s="244" t="s">
        <v>161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 customHeight="1">
      <c r="A54" s="238" t="s">
        <v>162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8" t="s">
        <v>212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 customHeight="1">
      <c r="A56" s="198" t="s">
        <v>213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>
        <v>61468475</v>
      </c>
      <c r="K56" s="6">
        <v>39763553</v>
      </c>
      <c r="L56" s="6">
        <v>45233600</v>
      </c>
      <c r="M56" s="6">
        <v>15419775</v>
      </c>
    </row>
    <row r="57" spans="1:13" ht="12.75" customHeight="1">
      <c r="A57" s="201" t="s">
        <v>214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 customHeight="1">
      <c r="A58" s="201" t="s">
        <v>215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 customHeight="1">
      <c r="A59" s="201" t="s">
        <v>216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 customHeight="1">
      <c r="A60" s="201" t="s">
        <v>217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 customHeight="1">
      <c r="A61" s="201" t="s">
        <v>218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 customHeight="1">
      <c r="A62" s="201" t="s">
        <v>219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 customHeight="1">
      <c r="A63" s="201" t="s">
        <v>220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 customHeight="1">
      <c r="A64" s="201" t="s">
        <v>221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 customHeight="1">
      <c r="A65" s="201" t="s">
        <v>222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 customHeight="1">
      <c r="A66" s="201" t="s">
        <v>223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 customHeight="1">
      <c r="A67" s="201" t="s">
        <v>224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6">
        <f>J56+J66</f>
        <v>61468475</v>
      </c>
      <c r="K67" s="56">
        <f>K56+K66</f>
        <v>39763553</v>
      </c>
      <c r="L67" s="56">
        <f>L56+L66</f>
        <v>45233600</v>
      </c>
      <c r="M67" s="56">
        <f>M56+M66</f>
        <v>15419775</v>
      </c>
    </row>
    <row r="68" spans="1:13" ht="12.75" customHeight="1">
      <c r="A68" s="248" t="s">
        <v>225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226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 customHeight="1">
      <c r="A70" s="244" t="s">
        <v>161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 customHeight="1">
      <c r="A71" s="238" t="s">
        <v>162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I56:M67 A72:M65536 I70:M71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A35" sqref="A35:H52"/>
    </sheetView>
  </sheetViews>
  <sheetFormatPr defaultColWidth="9.140625" defaultRowHeight="12.75"/>
  <cols>
    <col min="1" max="9" width="9.140625" style="47" customWidth="1"/>
    <col min="10" max="10" width="9.8515625" style="47" bestFit="1" customWidth="1"/>
    <col min="11" max="11" width="9.8515625" style="47" customWidth="1"/>
    <col min="12" max="16384" width="9.140625" style="47" customWidth="1"/>
  </cols>
  <sheetData>
    <row r="1" spans="1:11" ht="12.75" customHeight="1">
      <c r="A1" s="255" t="s">
        <v>297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227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 customHeight="1">
      <c r="A3" s="252" t="s">
        <v>56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 customHeight="1">
      <c r="A4" s="209" t="s">
        <v>57</v>
      </c>
      <c r="B4" s="210"/>
      <c r="C4" s="210"/>
      <c r="D4" s="210"/>
      <c r="E4" s="210"/>
      <c r="F4" s="210"/>
      <c r="G4" s="210"/>
      <c r="H4" s="211"/>
      <c r="I4" s="53" t="s">
        <v>58</v>
      </c>
      <c r="J4" s="54" t="s">
        <v>59</v>
      </c>
      <c r="K4" s="55" t="s">
        <v>60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1">
        <v>2</v>
      </c>
      <c r="J5" s="62" t="s">
        <v>5</v>
      </c>
      <c r="K5" s="62" t="s">
        <v>6</v>
      </c>
    </row>
    <row r="6" spans="1:11" ht="12.75" customHeight="1">
      <c r="A6" s="218" t="s">
        <v>228</v>
      </c>
      <c r="B6" s="229"/>
      <c r="C6" s="229"/>
      <c r="D6" s="229"/>
      <c r="E6" s="229"/>
      <c r="F6" s="229"/>
      <c r="G6" s="229"/>
      <c r="H6" s="229"/>
      <c r="I6" s="260"/>
      <c r="J6" s="260"/>
      <c r="K6" s="261"/>
    </row>
    <row r="7" spans="1:11" ht="12.75" customHeight="1">
      <c r="A7" s="257" t="s">
        <v>229</v>
      </c>
      <c r="B7" s="258"/>
      <c r="C7" s="258"/>
      <c r="D7" s="258"/>
      <c r="E7" s="258"/>
      <c r="F7" s="258"/>
      <c r="G7" s="258"/>
      <c r="H7" s="258"/>
      <c r="I7" s="1">
        <v>1</v>
      </c>
      <c r="J7" s="5">
        <v>63171981</v>
      </c>
      <c r="K7" s="7">
        <v>55633386</v>
      </c>
    </row>
    <row r="8" spans="1:11" ht="12.75" customHeight="1">
      <c r="A8" s="257" t="s">
        <v>230</v>
      </c>
      <c r="B8" s="258"/>
      <c r="C8" s="258"/>
      <c r="D8" s="258"/>
      <c r="E8" s="258"/>
      <c r="F8" s="258"/>
      <c r="G8" s="258"/>
      <c r="H8" s="258"/>
      <c r="I8" s="1">
        <v>2</v>
      </c>
      <c r="J8" s="5">
        <v>9736465</v>
      </c>
      <c r="K8" s="7">
        <v>9847698</v>
      </c>
    </row>
    <row r="9" spans="1:11" ht="12.75" customHeight="1">
      <c r="A9" s="257" t="s">
        <v>231</v>
      </c>
      <c r="B9" s="258"/>
      <c r="C9" s="258"/>
      <c r="D9" s="258"/>
      <c r="E9" s="258"/>
      <c r="F9" s="258"/>
      <c r="G9" s="258"/>
      <c r="H9" s="258"/>
      <c r="I9" s="1">
        <v>3</v>
      </c>
      <c r="J9" s="5"/>
      <c r="K9" s="7">
        <v>13150412</v>
      </c>
    </row>
    <row r="10" spans="1:11" ht="12.75" customHeight="1">
      <c r="A10" s="257" t="s">
        <v>232</v>
      </c>
      <c r="B10" s="258"/>
      <c r="C10" s="258"/>
      <c r="D10" s="258"/>
      <c r="E10" s="258"/>
      <c r="F10" s="258"/>
      <c r="G10" s="258"/>
      <c r="H10" s="258"/>
      <c r="I10" s="1">
        <v>4</v>
      </c>
      <c r="J10" s="5">
        <v>203273985</v>
      </c>
      <c r="K10" s="7"/>
    </row>
    <row r="11" spans="1:11" ht="12.75" customHeight="1">
      <c r="A11" s="257" t="s">
        <v>233</v>
      </c>
      <c r="B11" s="258"/>
      <c r="C11" s="258"/>
      <c r="D11" s="258"/>
      <c r="E11" s="258"/>
      <c r="F11" s="258"/>
      <c r="G11" s="258"/>
      <c r="H11" s="258"/>
      <c r="I11" s="1">
        <v>5</v>
      </c>
      <c r="J11" s="5"/>
      <c r="K11" s="7"/>
    </row>
    <row r="12" spans="1:11" ht="12.75" customHeight="1">
      <c r="A12" s="257" t="s">
        <v>234</v>
      </c>
      <c r="B12" s="258"/>
      <c r="C12" s="258"/>
      <c r="D12" s="258"/>
      <c r="E12" s="258"/>
      <c r="F12" s="258"/>
      <c r="G12" s="258"/>
      <c r="H12" s="258"/>
      <c r="I12" s="1">
        <v>6</v>
      </c>
      <c r="J12" s="5"/>
      <c r="K12" s="7"/>
    </row>
    <row r="13" spans="1:11" ht="12.75" customHeight="1">
      <c r="A13" s="263" t="s">
        <v>235</v>
      </c>
      <c r="B13" s="264"/>
      <c r="C13" s="264"/>
      <c r="D13" s="264"/>
      <c r="E13" s="264"/>
      <c r="F13" s="264"/>
      <c r="G13" s="264"/>
      <c r="H13" s="264"/>
      <c r="I13" s="1">
        <v>7</v>
      </c>
      <c r="J13" s="59">
        <f>SUM(J7:J12)</f>
        <v>276182431</v>
      </c>
      <c r="K13" s="48">
        <f>SUM(K7:K12)</f>
        <v>78631496</v>
      </c>
    </row>
    <row r="14" spans="1:11" ht="12.75" customHeight="1">
      <c r="A14" s="257" t="s">
        <v>236</v>
      </c>
      <c r="B14" s="258"/>
      <c r="C14" s="258"/>
      <c r="D14" s="258"/>
      <c r="E14" s="258"/>
      <c r="F14" s="258"/>
      <c r="G14" s="258"/>
      <c r="H14" s="262"/>
      <c r="I14" s="1">
        <v>8</v>
      </c>
      <c r="J14" s="5">
        <v>84481791</v>
      </c>
      <c r="K14" s="7"/>
    </row>
    <row r="15" spans="1:11" ht="12.75" customHeight="1">
      <c r="A15" s="257" t="s">
        <v>237</v>
      </c>
      <c r="B15" s="258"/>
      <c r="C15" s="258"/>
      <c r="D15" s="258"/>
      <c r="E15" s="258"/>
      <c r="F15" s="258"/>
      <c r="G15" s="258"/>
      <c r="H15" s="262"/>
      <c r="I15" s="1">
        <v>9</v>
      </c>
      <c r="J15" s="5"/>
      <c r="K15" s="7">
        <v>11364938</v>
      </c>
    </row>
    <row r="16" spans="1:11" ht="12.75" customHeight="1">
      <c r="A16" s="257" t="s">
        <v>238</v>
      </c>
      <c r="B16" s="258"/>
      <c r="C16" s="258"/>
      <c r="D16" s="258"/>
      <c r="E16" s="258"/>
      <c r="F16" s="258"/>
      <c r="G16" s="258"/>
      <c r="H16" s="262"/>
      <c r="I16" s="1">
        <v>10</v>
      </c>
      <c r="J16" s="5">
        <v>18076576</v>
      </c>
      <c r="K16" s="7">
        <v>4388658</v>
      </c>
    </row>
    <row r="17" spans="1:11" ht="12.75" customHeight="1">
      <c r="A17" s="257" t="s">
        <v>239</v>
      </c>
      <c r="B17" s="258"/>
      <c r="C17" s="258"/>
      <c r="D17" s="258"/>
      <c r="E17" s="258"/>
      <c r="F17" s="258"/>
      <c r="G17" s="258"/>
      <c r="H17" s="262"/>
      <c r="I17" s="1">
        <v>11</v>
      </c>
      <c r="J17" s="5">
        <v>10932850</v>
      </c>
      <c r="K17" s="7">
        <v>60056043</v>
      </c>
    </row>
    <row r="18" spans="1:11" ht="12.75" customHeight="1">
      <c r="A18" s="263" t="s">
        <v>240</v>
      </c>
      <c r="B18" s="264"/>
      <c r="C18" s="264"/>
      <c r="D18" s="264"/>
      <c r="E18" s="264"/>
      <c r="F18" s="264"/>
      <c r="G18" s="264"/>
      <c r="H18" s="264"/>
      <c r="I18" s="1">
        <v>12</v>
      </c>
      <c r="J18" s="59">
        <f>SUM(J14:J17)</f>
        <v>113491217</v>
      </c>
      <c r="K18" s="48">
        <f>SUM(K14:K17)</f>
        <v>75809639</v>
      </c>
    </row>
    <row r="19" spans="1:11" ht="12.75" customHeight="1">
      <c r="A19" s="263" t="s">
        <v>241</v>
      </c>
      <c r="B19" s="264"/>
      <c r="C19" s="264"/>
      <c r="D19" s="264"/>
      <c r="E19" s="264"/>
      <c r="F19" s="264"/>
      <c r="G19" s="264"/>
      <c r="H19" s="264"/>
      <c r="I19" s="1">
        <v>13</v>
      </c>
      <c r="J19" s="59">
        <f>IF(J13&gt;J18,J13-J18,0)</f>
        <v>162691214</v>
      </c>
      <c r="K19" s="48">
        <f>IF(K13&gt;K18,K13-K18,0)</f>
        <v>2821857</v>
      </c>
    </row>
    <row r="20" spans="1:11" ht="12.75" customHeight="1">
      <c r="A20" s="263" t="s">
        <v>242</v>
      </c>
      <c r="B20" s="264"/>
      <c r="C20" s="264"/>
      <c r="D20" s="264"/>
      <c r="E20" s="264"/>
      <c r="F20" s="264"/>
      <c r="G20" s="264"/>
      <c r="H20" s="264"/>
      <c r="I20" s="1">
        <v>14</v>
      </c>
      <c r="J20" s="59">
        <f>IF(J18&gt;J13,J18-J13,0)</f>
        <v>0</v>
      </c>
      <c r="K20" s="48">
        <f>IF(K18&gt;K13,K18-K13,0)</f>
        <v>0</v>
      </c>
    </row>
    <row r="21" spans="1:11" ht="12.75" customHeight="1">
      <c r="A21" s="218" t="s">
        <v>243</v>
      </c>
      <c r="B21" s="229"/>
      <c r="C21" s="229"/>
      <c r="D21" s="229"/>
      <c r="E21" s="229"/>
      <c r="F21" s="229"/>
      <c r="G21" s="229"/>
      <c r="H21" s="229"/>
      <c r="I21" s="260"/>
      <c r="J21" s="260"/>
      <c r="K21" s="261"/>
    </row>
    <row r="22" spans="1:11" ht="12.75" customHeight="1">
      <c r="A22" s="212" t="s">
        <v>244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354927</v>
      </c>
      <c r="K22" s="7">
        <v>588527</v>
      </c>
    </row>
    <row r="23" spans="1:11" ht="12.75" customHeight="1">
      <c r="A23" s="212" t="s">
        <v>245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 customHeight="1">
      <c r="A24" s="212" t="s">
        <v>246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4228805</v>
      </c>
      <c r="K24" s="7">
        <v>14813199</v>
      </c>
    </row>
    <row r="25" spans="1:11" ht="12.75" customHeight="1">
      <c r="A25" s="212" t="s">
        <v>247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 customHeight="1">
      <c r="A26" s="212" t="s">
        <v>248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 customHeight="1">
      <c r="A27" s="201" t="s">
        <v>249</v>
      </c>
      <c r="B27" s="202"/>
      <c r="C27" s="202"/>
      <c r="D27" s="202"/>
      <c r="E27" s="202"/>
      <c r="F27" s="202"/>
      <c r="G27" s="202"/>
      <c r="H27" s="202"/>
      <c r="I27" s="1">
        <v>20</v>
      </c>
      <c r="J27" s="59">
        <f>SUM(J22:J26)</f>
        <v>4583732</v>
      </c>
      <c r="K27" s="48">
        <f>SUM(K22:K26)</f>
        <v>15401726</v>
      </c>
    </row>
    <row r="28" spans="1:11" ht="12.75" customHeight="1">
      <c r="A28" s="212" t="s">
        <v>250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23915146</v>
      </c>
      <c r="K28" s="7">
        <v>15428753</v>
      </c>
    </row>
    <row r="29" spans="1:11" ht="12.75" customHeight="1">
      <c r="A29" s="212" t="s">
        <v>251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205000</v>
      </c>
      <c r="K29" s="7"/>
    </row>
    <row r="30" spans="1:11" ht="12.75" customHeight="1">
      <c r="A30" s="212" t="s">
        <v>252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88147821</v>
      </c>
      <c r="K30" s="7"/>
    </row>
    <row r="31" spans="1:11" ht="12.75" customHeight="1">
      <c r="A31" s="201" t="s">
        <v>253</v>
      </c>
      <c r="B31" s="202"/>
      <c r="C31" s="202"/>
      <c r="D31" s="202"/>
      <c r="E31" s="202"/>
      <c r="F31" s="202"/>
      <c r="G31" s="202"/>
      <c r="H31" s="202"/>
      <c r="I31" s="1">
        <v>24</v>
      </c>
      <c r="J31" s="59">
        <f>SUM(J28:J30)</f>
        <v>112267967</v>
      </c>
      <c r="K31" s="48">
        <f>SUM(K28:K30)</f>
        <v>15428753</v>
      </c>
    </row>
    <row r="32" spans="1:11" ht="12.75" customHeight="1">
      <c r="A32" s="201" t="s">
        <v>254</v>
      </c>
      <c r="B32" s="202"/>
      <c r="C32" s="202"/>
      <c r="D32" s="202"/>
      <c r="E32" s="202"/>
      <c r="F32" s="202"/>
      <c r="G32" s="202"/>
      <c r="H32" s="202"/>
      <c r="I32" s="1">
        <v>25</v>
      </c>
      <c r="J32" s="59">
        <f>IF(J27&gt;J31,J27-J31,0)</f>
        <v>0</v>
      </c>
      <c r="K32" s="48">
        <f>IF(K27&gt;K31,K27-K31,0)</f>
        <v>0</v>
      </c>
    </row>
    <row r="33" spans="1:11" ht="12.75" customHeight="1">
      <c r="A33" s="201" t="s">
        <v>255</v>
      </c>
      <c r="B33" s="202"/>
      <c r="C33" s="202"/>
      <c r="D33" s="202"/>
      <c r="E33" s="202"/>
      <c r="F33" s="202"/>
      <c r="G33" s="202"/>
      <c r="H33" s="202"/>
      <c r="I33" s="1">
        <v>26</v>
      </c>
      <c r="J33" s="59">
        <f>IF(J31&gt;J27,J31-J27,0)</f>
        <v>107684235</v>
      </c>
      <c r="K33" s="48">
        <f>IF(K31&gt;K27,K31-K27,0)</f>
        <v>27027</v>
      </c>
    </row>
    <row r="34" spans="1:11" ht="12.75" customHeight="1">
      <c r="A34" s="218" t="s">
        <v>256</v>
      </c>
      <c r="B34" s="229"/>
      <c r="C34" s="229"/>
      <c r="D34" s="229"/>
      <c r="E34" s="229"/>
      <c r="F34" s="229"/>
      <c r="G34" s="229"/>
      <c r="H34" s="229"/>
      <c r="I34" s="260"/>
      <c r="J34" s="260"/>
      <c r="K34" s="261"/>
    </row>
    <row r="35" spans="1:11" ht="12.75" customHeight="1">
      <c r="A35" s="265" t="s">
        <v>257</v>
      </c>
      <c r="B35" s="266"/>
      <c r="C35" s="266"/>
      <c r="D35" s="266"/>
      <c r="E35" s="266"/>
      <c r="F35" s="266"/>
      <c r="G35" s="266"/>
      <c r="H35" s="267"/>
      <c r="I35" s="1">
        <v>27</v>
      </c>
      <c r="J35" s="5"/>
      <c r="K35" s="7"/>
    </row>
    <row r="36" spans="1:11" ht="12.75" customHeight="1">
      <c r="A36" s="212" t="s">
        <v>258</v>
      </c>
      <c r="B36" s="213"/>
      <c r="C36" s="213"/>
      <c r="D36" s="213"/>
      <c r="E36" s="213"/>
      <c r="F36" s="213"/>
      <c r="G36" s="213"/>
      <c r="H36" s="214"/>
      <c r="I36" s="1">
        <v>28</v>
      </c>
      <c r="J36" s="5">
        <v>258885249</v>
      </c>
      <c r="K36" s="7">
        <v>218114751</v>
      </c>
    </row>
    <row r="37" spans="1:11" ht="12.75" customHeight="1">
      <c r="A37" s="212" t="s">
        <v>259</v>
      </c>
      <c r="B37" s="213"/>
      <c r="C37" s="213"/>
      <c r="D37" s="213"/>
      <c r="E37" s="213"/>
      <c r="F37" s="213"/>
      <c r="G37" s="213"/>
      <c r="H37" s="214"/>
      <c r="I37" s="1">
        <v>29</v>
      </c>
      <c r="J37" s="5"/>
      <c r="K37" s="7"/>
    </row>
    <row r="38" spans="1:11" ht="12.75" customHeight="1">
      <c r="A38" s="201" t="s">
        <v>260</v>
      </c>
      <c r="B38" s="202"/>
      <c r="C38" s="202"/>
      <c r="D38" s="202"/>
      <c r="E38" s="202"/>
      <c r="F38" s="202"/>
      <c r="G38" s="202"/>
      <c r="H38" s="202"/>
      <c r="I38" s="1">
        <v>30</v>
      </c>
      <c r="J38" s="59">
        <f>SUM(J35:J37)</f>
        <v>258885249</v>
      </c>
      <c r="K38" s="48">
        <f>SUM(K35:K37)</f>
        <v>218114751</v>
      </c>
    </row>
    <row r="39" spans="1:11" ht="12.75" customHeight="1">
      <c r="A39" s="212" t="s">
        <v>261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298666667</v>
      </c>
      <c r="K39" s="7">
        <v>157964583</v>
      </c>
    </row>
    <row r="40" spans="1:11" ht="12.75" customHeight="1">
      <c r="A40" s="212" t="s">
        <v>262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>
        <v>77260820</v>
      </c>
    </row>
    <row r="41" spans="1:11" ht="12.75" customHeight="1">
      <c r="A41" s="212" t="s">
        <v>263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1774039</v>
      </c>
      <c r="K41" s="7">
        <v>1705697</v>
      </c>
    </row>
    <row r="42" spans="1:11" ht="12.75" customHeight="1">
      <c r="A42" s="212" t="s">
        <v>264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 customHeight="1">
      <c r="A43" s="212" t="s">
        <v>265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 customHeight="1">
      <c r="A44" s="201" t="s">
        <v>266</v>
      </c>
      <c r="B44" s="202"/>
      <c r="C44" s="202"/>
      <c r="D44" s="202"/>
      <c r="E44" s="202"/>
      <c r="F44" s="202"/>
      <c r="G44" s="202"/>
      <c r="H44" s="203"/>
      <c r="I44" s="1">
        <v>36</v>
      </c>
      <c r="J44" s="59">
        <f>SUM(J39:J43)</f>
        <v>300440706</v>
      </c>
      <c r="K44" s="48">
        <f>SUM(K39:K43)</f>
        <v>236931100</v>
      </c>
    </row>
    <row r="45" spans="1:11" ht="12.75" customHeight="1">
      <c r="A45" s="201" t="s">
        <v>267</v>
      </c>
      <c r="B45" s="202"/>
      <c r="C45" s="202"/>
      <c r="D45" s="202"/>
      <c r="E45" s="202"/>
      <c r="F45" s="202"/>
      <c r="G45" s="202"/>
      <c r="H45" s="203"/>
      <c r="I45" s="1">
        <v>37</v>
      </c>
      <c r="J45" s="59">
        <f>IF(J38&gt;J44,J38-J44,0)</f>
        <v>0</v>
      </c>
      <c r="K45" s="48">
        <f>IF(K38&gt;K44,K38-K44,0)</f>
        <v>0</v>
      </c>
    </row>
    <row r="46" spans="1:11" ht="12.75" customHeight="1">
      <c r="A46" s="201" t="s">
        <v>268</v>
      </c>
      <c r="B46" s="202"/>
      <c r="C46" s="202"/>
      <c r="D46" s="202"/>
      <c r="E46" s="202"/>
      <c r="F46" s="202"/>
      <c r="G46" s="202"/>
      <c r="H46" s="203"/>
      <c r="I46" s="1">
        <v>38</v>
      </c>
      <c r="J46" s="59">
        <f>IF(J44&gt;J38,J44-J38,0)</f>
        <v>41555457</v>
      </c>
      <c r="K46" s="48">
        <f>IF(K44&gt;K38,K44-K38,0)</f>
        <v>18816349</v>
      </c>
    </row>
    <row r="47" spans="1:11" ht="12.75" customHeight="1">
      <c r="A47" s="212" t="s">
        <v>269</v>
      </c>
      <c r="B47" s="213"/>
      <c r="C47" s="213"/>
      <c r="D47" s="213"/>
      <c r="E47" s="213"/>
      <c r="F47" s="213"/>
      <c r="G47" s="213"/>
      <c r="H47" s="214"/>
      <c r="I47" s="1">
        <v>39</v>
      </c>
      <c r="J47" s="59">
        <f>IF(J19-J20+J32-J33+J45-J46&gt;0,J19-J20+J32-J33+J45-J46,0)</f>
        <v>13451522</v>
      </c>
      <c r="K47" s="48">
        <f>IF(K19-K20+K32-K33+K45-K46&gt;0,K19-K20+K32-K33+K45-K46,0)</f>
        <v>0</v>
      </c>
    </row>
    <row r="48" spans="1:11" ht="12.75" customHeight="1">
      <c r="A48" s="212" t="s">
        <v>270</v>
      </c>
      <c r="B48" s="213"/>
      <c r="C48" s="213"/>
      <c r="D48" s="213"/>
      <c r="E48" s="213"/>
      <c r="F48" s="213"/>
      <c r="G48" s="213"/>
      <c r="H48" s="214"/>
      <c r="I48" s="1">
        <v>40</v>
      </c>
      <c r="J48" s="59">
        <f>IF(J20-J19+J33-J32+J46-J45&gt;0,J20-J19+J33-J32+J46-J45,0)</f>
        <v>0</v>
      </c>
      <c r="K48" s="48">
        <f>IF(K20-K19+K33-K32+K46-K45&gt;0,K20-K19+K33-K32+K46-K45,0)</f>
        <v>16021519</v>
      </c>
    </row>
    <row r="49" spans="1:11" ht="12.75" customHeight="1">
      <c r="A49" s="212" t="s">
        <v>271</v>
      </c>
      <c r="B49" s="213"/>
      <c r="C49" s="213"/>
      <c r="D49" s="213"/>
      <c r="E49" s="213"/>
      <c r="F49" s="213"/>
      <c r="G49" s="213"/>
      <c r="H49" s="214"/>
      <c r="I49" s="1">
        <v>41</v>
      </c>
      <c r="J49" s="5">
        <v>51657754</v>
      </c>
      <c r="K49" s="7">
        <v>65109276</v>
      </c>
    </row>
    <row r="50" spans="1:11" ht="12.75" customHeight="1">
      <c r="A50" s="212" t="s">
        <v>272</v>
      </c>
      <c r="B50" s="213"/>
      <c r="C50" s="213"/>
      <c r="D50" s="213"/>
      <c r="E50" s="213"/>
      <c r="F50" s="213"/>
      <c r="G50" s="213"/>
      <c r="H50" s="214"/>
      <c r="I50" s="1">
        <v>42</v>
      </c>
      <c r="J50" s="5">
        <v>13451522</v>
      </c>
      <c r="K50" s="7"/>
    </row>
    <row r="51" spans="1:11" ht="12.75" customHeight="1">
      <c r="A51" s="212" t="s">
        <v>273</v>
      </c>
      <c r="B51" s="213"/>
      <c r="C51" s="213"/>
      <c r="D51" s="213"/>
      <c r="E51" s="213"/>
      <c r="F51" s="213"/>
      <c r="G51" s="213"/>
      <c r="H51" s="214"/>
      <c r="I51" s="1">
        <v>43</v>
      </c>
      <c r="J51" s="5"/>
      <c r="K51" s="7">
        <v>16021519</v>
      </c>
    </row>
    <row r="52" spans="1:11" ht="12.75" customHeight="1">
      <c r="A52" s="231" t="s">
        <v>274</v>
      </c>
      <c r="B52" s="232"/>
      <c r="C52" s="232"/>
      <c r="D52" s="232"/>
      <c r="E52" s="232"/>
      <c r="F52" s="232"/>
      <c r="G52" s="232"/>
      <c r="H52" s="233"/>
      <c r="I52" s="4">
        <v>44</v>
      </c>
      <c r="J52" s="60">
        <f>J49+J50-J51</f>
        <v>65109276</v>
      </c>
      <c r="K52" s="56">
        <f>K49+K50-K51</f>
        <v>49087757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53:H65536 A5:K5 I7:K20 A22:K33 I35:K65536 A2:K3 A1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Q14" sqref="Q1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9.57421875" style="65" bestFit="1" customWidth="1"/>
    <col min="12" max="16384" width="9.140625" style="65" customWidth="1"/>
  </cols>
  <sheetData>
    <row r="1" spans="1:12" ht="12.75" customHeight="1">
      <c r="A1" s="270" t="s">
        <v>275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4"/>
    </row>
    <row r="2" spans="1:12" ht="15.75">
      <c r="A2" s="42"/>
      <c r="B2" s="63"/>
      <c r="C2" s="276" t="s">
        <v>276</v>
      </c>
      <c r="D2" s="276"/>
      <c r="E2" s="66">
        <v>42005</v>
      </c>
      <c r="F2" s="127" t="s">
        <v>23</v>
      </c>
      <c r="G2" s="277">
        <v>42369</v>
      </c>
      <c r="H2" s="278"/>
      <c r="I2" s="63"/>
      <c r="J2" s="63"/>
      <c r="K2" s="63"/>
      <c r="L2" s="67"/>
    </row>
    <row r="3" spans="1:11" ht="23.25" customHeight="1">
      <c r="A3" s="209" t="s">
        <v>57</v>
      </c>
      <c r="B3" s="210"/>
      <c r="C3" s="210"/>
      <c r="D3" s="210"/>
      <c r="E3" s="210"/>
      <c r="F3" s="210"/>
      <c r="G3" s="210"/>
      <c r="H3" s="211"/>
      <c r="I3" s="53" t="s">
        <v>58</v>
      </c>
      <c r="J3" s="54" t="s">
        <v>59</v>
      </c>
      <c r="K3" s="55" t="s">
        <v>60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28">
        <v>2</v>
      </c>
      <c r="J4" s="62" t="s">
        <v>5</v>
      </c>
      <c r="K4" s="62" t="s">
        <v>6</v>
      </c>
    </row>
    <row r="5" spans="1:11" ht="12.75" customHeight="1">
      <c r="A5" s="265" t="s">
        <v>277</v>
      </c>
      <c r="B5" s="266"/>
      <c r="C5" s="266"/>
      <c r="D5" s="266"/>
      <c r="E5" s="266"/>
      <c r="F5" s="266"/>
      <c r="G5" s="266"/>
      <c r="H5" s="267"/>
      <c r="I5" s="43">
        <v>1</v>
      </c>
      <c r="J5" s="44">
        <v>134967180</v>
      </c>
      <c r="K5" s="44">
        <v>196261000</v>
      </c>
    </row>
    <row r="6" spans="1:11" ht="12.75" customHeight="1">
      <c r="A6" s="212" t="s">
        <v>278</v>
      </c>
      <c r="B6" s="213"/>
      <c r="C6" s="213"/>
      <c r="D6" s="213"/>
      <c r="E6" s="213"/>
      <c r="F6" s="213"/>
      <c r="G6" s="213"/>
      <c r="H6" s="214"/>
      <c r="I6" s="43">
        <v>2</v>
      </c>
      <c r="J6" s="45">
        <v>-9243180</v>
      </c>
      <c r="K6" s="45">
        <v>-8652683</v>
      </c>
    </row>
    <row r="7" spans="1:11" ht="12.75" customHeight="1">
      <c r="A7" s="212" t="s">
        <v>279</v>
      </c>
      <c r="B7" s="213"/>
      <c r="C7" s="213"/>
      <c r="D7" s="213"/>
      <c r="E7" s="213"/>
      <c r="F7" s="213"/>
      <c r="G7" s="213"/>
      <c r="H7" s="214"/>
      <c r="I7" s="43">
        <v>3</v>
      </c>
      <c r="J7" s="45">
        <v>88587744</v>
      </c>
      <c r="K7" s="45">
        <v>89677247</v>
      </c>
    </row>
    <row r="8" spans="1:11" ht="12.75" customHeight="1">
      <c r="A8" s="212" t="s">
        <v>280</v>
      </c>
      <c r="B8" s="213"/>
      <c r="C8" s="213"/>
      <c r="D8" s="213"/>
      <c r="E8" s="213"/>
      <c r="F8" s="213"/>
      <c r="G8" s="213"/>
      <c r="H8" s="214"/>
      <c r="I8" s="43">
        <v>4</v>
      </c>
      <c r="J8" s="45">
        <v>173738701</v>
      </c>
      <c r="K8" s="45">
        <v>96642006</v>
      </c>
    </row>
    <row r="9" spans="1:11" ht="12.75" customHeight="1">
      <c r="A9" s="212" t="s">
        <v>281</v>
      </c>
      <c r="B9" s="213"/>
      <c r="C9" s="213"/>
      <c r="D9" s="213"/>
      <c r="E9" s="213"/>
      <c r="F9" s="213"/>
      <c r="G9" s="213"/>
      <c r="H9" s="213"/>
      <c r="I9" s="43">
        <v>5</v>
      </c>
      <c r="J9" s="45">
        <v>61468475</v>
      </c>
      <c r="K9" s="45">
        <v>45233600</v>
      </c>
    </row>
    <row r="10" spans="1:11" ht="12.75" customHeight="1">
      <c r="A10" s="212" t="s">
        <v>282</v>
      </c>
      <c r="B10" s="213"/>
      <c r="C10" s="213"/>
      <c r="D10" s="213"/>
      <c r="E10" s="213"/>
      <c r="F10" s="213"/>
      <c r="G10" s="213"/>
      <c r="H10" s="214"/>
      <c r="I10" s="43">
        <v>6</v>
      </c>
      <c r="J10" s="45"/>
      <c r="K10" s="45"/>
    </row>
    <row r="11" spans="1:11" ht="12.75" customHeight="1">
      <c r="A11" s="212" t="s">
        <v>283</v>
      </c>
      <c r="B11" s="213"/>
      <c r="C11" s="213"/>
      <c r="D11" s="213"/>
      <c r="E11" s="213"/>
      <c r="F11" s="213"/>
      <c r="G11" s="213"/>
      <c r="H11" s="214"/>
      <c r="I11" s="43">
        <v>7</v>
      </c>
      <c r="J11" s="45"/>
      <c r="K11" s="45"/>
    </row>
    <row r="12" spans="1:11" ht="12.75" customHeight="1">
      <c r="A12" s="212" t="s">
        <v>284</v>
      </c>
      <c r="B12" s="213"/>
      <c r="C12" s="213"/>
      <c r="D12" s="213"/>
      <c r="E12" s="213"/>
      <c r="F12" s="213"/>
      <c r="G12" s="213"/>
      <c r="H12" s="214"/>
      <c r="I12" s="43">
        <v>8</v>
      </c>
      <c r="J12" s="45"/>
      <c r="K12" s="45"/>
    </row>
    <row r="13" spans="1:11" ht="12.75" customHeight="1">
      <c r="A13" s="212" t="s">
        <v>285</v>
      </c>
      <c r="B13" s="213"/>
      <c r="C13" s="213"/>
      <c r="D13" s="213"/>
      <c r="E13" s="213"/>
      <c r="F13" s="213"/>
      <c r="G13" s="213"/>
      <c r="H13" s="214"/>
      <c r="I13" s="43">
        <v>9</v>
      </c>
      <c r="J13" s="45"/>
      <c r="K13" s="45"/>
    </row>
    <row r="14" spans="1:11" ht="12.75" customHeight="1">
      <c r="A14" s="263" t="s">
        <v>286</v>
      </c>
      <c r="B14" s="264"/>
      <c r="C14" s="264"/>
      <c r="D14" s="264"/>
      <c r="E14" s="264"/>
      <c r="F14" s="264"/>
      <c r="G14" s="264"/>
      <c r="H14" s="264"/>
      <c r="I14" s="43">
        <v>10</v>
      </c>
      <c r="J14" s="68">
        <f>SUM(J5:J13)</f>
        <v>449518920</v>
      </c>
      <c r="K14" s="68">
        <f>SUM(K5:K13)</f>
        <v>419161170</v>
      </c>
    </row>
    <row r="15" spans="1:11" ht="12.75" customHeight="1">
      <c r="A15" s="257" t="s">
        <v>287</v>
      </c>
      <c r="B15" s="258"/>
      <c r="C15" s="258"/>
      <c r="D15" s="258"/>
      <c r="E15" s="258"/>
      <c r="F15" s="258"/>
      <c r="G15" s="258"/>
      <c r="H15" s="258"/>
      <c r="I15" s="43">
        <v>11</v>
      </c>
      <c r="J15" s="45"/>
      <c r="K15" s="45"/>
    </row>
    <row r="16" spans="1:11" ht="12.75" customHeight="1">
      <c r="A16" s="257" t="s">
        <v>288</v>
      </c>
      <c r="B16" s="258"/>
      <c r="C16" s="258"/>
      <c r="D16" s="258"/>
      <c r="E16" s="258"/>
      <c r="F16" s="258"/>
      <c r="G16" s="258"/>
      <c r="H16" s="258"/>
      <c r="I16" s="43">
        <v>12</v>
      </c>
      <c r="J16" s="45"/>
      <c r="K16" s="45"/>
    </row>
    <row r="17" spans="1:11" ht="12.75" customHeight="1">
      <c r="A17" s="257" t="s">
        <v>289</v>
      </c>
      <c r="B17" s="258"/>
      <c r="C17" s="258"/>
      <c r="D17" s="258"/>
      <c r="E17" s="258"/>
      <c r="F17" s="258"/>
      <c r="G17" s="258"/>
      <c r="H17" s="258"/>
      <c r="I17" s="43">
        <v>13</v>
      </c>
      <c r="J17" s="45"/>
      <c r="K17" s="45"/>
    </row>
    <row r="18" spans="1:11" ht="12.75" customHeight="1">
      <c r="A18" s="257" t="s">
        <v>290</v>
      </c>
      <c r="B18" s="258"/>
      <c r="C18" s="258"/>
      <c r="D18" s="258"/>
      <c r="E18" s="258"/>
      <c r="F18" s="258"/>
      <c r="G18" s="258"/>
      <c r="H18" s="258"/>
      <c r="I18" s="43">
        <v>14</v>
      </c>
      <c r="J18" s="45"/>
      <c r="K18" s="45"/>
    </row>
    <row r="19" spans="1:11" ht="12.75" customHeight="1">
      <c r="A19" s="257" t="s">
        <v>291</v>
      </c>
      <c r="B19" s="258"/>
      <c r="C19" s="258"/>
      <c r="D19" s="258"/>
      <c r="E19" s="258"/>
      <c r="F19" s="258"/>
      <c r="G19" s="258"/>
      <c r="H19" s="258"/>
      <c r="I19" s="43">
        <v>15</v>
      </c>
      <c r="J19" s="45"/>
      <c r="K19" s="45"/>
    </row>
    <row r="20" spans="1:11" ht="12.75" customHeight="1">
      <c r="A20" s="257" t="s">
        <v>292</v>
      </c>
      <c r="B20" s="258"/>
      <c r="C20" s="258"/>
      <c r="D20" s="258"/>
      <c r="E20" s="258"/>
      <c r="F20" s="258"/>
      <c r="G20" s="258"/>
      <c r="H20" s="258"/>
      <c r="I20" s="43">
        <v>16</v>
      </c>
      <c r="J20" s="45"/>
      <c r="K20" s="45"/>
    </row>
    <row r="21" spans="1:11" ht="12.75" customHeight="1">
      <c r="A21" s="263" t="s">
        <v>293</v>
      </c>
      <c r="B21" s="264"/>
      <c r="C21" s="264"/>
      <c r="D21" s="264"/>
      <c r="E21" s="264"/>
      <c r="F21" s="264"/>
      <c r="G21" s="264"/>
      <c r="H21" s="264"/>
      <c r="I21" s="43">
        <v>17</v>
      </c>
      <c r="J21" s="69">
        <f>SUM(J15:J20)</f>
        <v>0</v>
      </c>
      <c r="K21" s="69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 customHeight="1">
      <c r="A23" s="265" t="s">
        <v>294</v>
      </c>
      <c r="B23" s="266"/>
      <c r="C23" s="266"/>
      <c r="D23" s="266"/>
      <c r="E23" s="266"/>
      <c r="F23" s="266"/>
      <c r="G23" s="266"/>
      <c r="H23" s="267"/>
      <c r="I23" s="9">
        <v>18</v>
      </c>
      <c r="J23" s="6"/>
      <c r="K23" s="6"/>
    </row>
    <row r="24" spans="1:11" ht="17.25" customHeight="1">
      <c r="A24" s="231" t="s">
        <v>295</v>
      </c>
      <c r="B24" s="232"/>
      <c r="C24" s="232"/>
      <c r="D24" s="232"/>
      <c r="E24" s="232"/>
      <c r="F24" s="232"/>
      <c r="G24" s="232"/>
      <c r="H24" s="233"/>
      <c r="I24" s="4">
        <v>19</v>
      </c>
      <c r="J24" s="56"/>
      <c r="K24" s="56"/>
    </row>
    <row r="25" spans="1:11" ht="30" customHeight="1">
      <c r="A25" s="268" t="s">
        <v>296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32" sqref="I3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4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2016-02-25T06:54:37Z</cp:lastPrinted>
  <dcterms:created xsi:type="dcterms:W3CDTF">2008-10-17T11:51:54Z</dcterms:created>
  <dcterms:modified xsi:type="dcterms:W3CDTF">2016-03-01T14:06:08Z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