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<sst xmlns="http://schemas.openxmlformats.org/spreadsheetml/2006/main" count="353" uniqueCount="315">
  <si>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</si>
  <si>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</si>
  <si>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</si>
  <si>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</si>
  <si>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</si>
  <si>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</si>
  <si>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</si>
  <si>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</si>
  <si>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1.1.2015.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</si>
  <si>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</si>
  <si>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</si>
  <si>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</si>
  <si>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</si>
  <si>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</si>
  <si>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</si>
  <si>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</si>
  <si>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</si>
  <si>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</si>
  <si>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</si>
  <si>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</si>
  <si>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</si>
  <si>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</si>
  <si>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</si>
  <si>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</si>
  <si>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</si>
  <si>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</si>
  <si>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</si>
  <si>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</si>
  <si>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</si>
  <si>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</si>
  <si>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</si>
  <si>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RADMILOVIĆ DIJANA</t>
  </si>
  <si>
    <t>01242551</t>
  </si>
  <si>
    <t>012371441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</si>
  <si>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</si>
  <si>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</si>
  <si>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</si>
  <si>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</si>
  <si>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</si>
  <si>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</si>
  <si>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</si>
  <si>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</si>
  <si>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</si>
  <si>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</si>
  <si>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</si>
  <si>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</si>
  <si>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</si>
  <si>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</si>
  <si>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</si>
  <si>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</si>
  <si>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</si>
  <si>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Consolidated entities (according to IFRS):</t>
  </si>
  <si>
    <t>Headquaters: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</si>
  <si>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</si>
  <si>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</si>
  <si>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</si>
  <si>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</si>
  <si>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</si>
  <si>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</si>
  <si>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</si>
  <si>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name of the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</si>
  <si>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</si>
  <si>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</si>
  <si>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</si>
  <si>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</si>
  <si>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</si>
  <si>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</si>
  <si>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</si>
  <si>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</si>
  <si>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</si>
  <si>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</si>
  <si>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</si>
  <si>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</si>
  <si>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</si>
  <si>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</si>
  <si>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</si>
  <si>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</si>
  <si>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</si>
  <si>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</si>
  <si>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</si>
  <si>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</si>
  <si>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</si>
  <si>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</si>
  <si>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</si>
  <si>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</si>
  <si>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</si>
  <si>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</si>
  <si>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</si>
  <si>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</si>
  <si>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</si>
  <si>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</si>
  <si>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</si>
  <si>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</si>
  <si>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</si>
  <si>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</si>
  <si>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</si>
  <si>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</si>
  <si>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</si>
  <si>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</si>
  <si>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</si>
  <si>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</si>
  <si>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</si>
  <si>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</si>
  <si>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</si>
  <si>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</si>
  <si>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</si>
  <si>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</si>
  <si>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</si>
  <si>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</si>
  <si>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</si>
  <si>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</si>
  <si>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</si>
  <si>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</si>
  <si>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</si>
  <si>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</si>
  <si>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</si>
  <si>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</si>
  <si>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</si>
  <si>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</si>
  <si>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</si>
  <si>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</si>
  <si>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</si>
  <si>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</si>
  <si>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</si>
  <si>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</si>
  <si>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</si>
  <si>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</si>
  <si>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</si>
  <si>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</si>
  <si>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</si>
  <si>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</si>
  <si>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</si>
  <si>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</si>
  <si>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</si>
  <si>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</si>
  <si>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</si>
  <si>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</si>
  <si>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</si>
  <si>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</si>
  <si>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</si>
  <si>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</si>
  <si>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</si>
  <si>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</si>
  <si>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</si>
  <si>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</si>
  <si>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</si>
  <si>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</si>
  <si>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</si>
  <si>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</si>
  <si>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</si>
  <si>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</si>
  <si>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</si>
  <si>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</si>
  <si>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</si>
  <si>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</si>
  <si>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</si>
  <si>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</si>
  <si>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</si>
  <si>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</si>
  <si>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</si>
  <si>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</si>
  <si>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</si>
  <si>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</si>
  <si>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</si>
  <si>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</si>
  <si>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</si>
  <si>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</si>
  <si>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</si>
  <si>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</si>
  <si>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</si>
  <si>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</si>
  <si>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</si>
  <si>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</si>
  <si>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</si>
  <si>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</si>
  <si>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</si>
  <si>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</si>
  <si>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</si>
  <si>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</si>
  <si>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Issuer: MEDIKA d.d_____________________________________________________________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</si>
  <si>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</si>
  <si>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</si>
  <si>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</si>
  <si>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</si>
  <si>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</si>
  <si>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</si>
  <si>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</si>
  <si>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</si>
  <si>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</si>
  <si>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</si>
  <si>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</si>
  <si>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</si>
  <si>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</si>
  <si>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</si>
  <si>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</si>
  <si>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</si>
  <si>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</si>
  <si>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</si>
  <si>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</si>
  <si>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</si>
  <si>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</si>
  <si>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</si>
  <si>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</si>
  <si>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</si>
  <si>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</si>
  <si>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</si>
  <si>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</si>
  <si>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</si>
  <si>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</si>
  <si>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</si>
  <si>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</si>
  <si>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</si>
  <si>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</si>
  <si>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</si>
  <si>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</si>
  <si>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</si>
  <si>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</si>
  <si>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</si>
  <si>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</si>
  <si>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</si>
  <si>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</si>
  <si>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</si>
  <si>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</si>
  <si>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</si>
  <si>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</si>
  <si>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</si>
  <si>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</si>
  <si>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</si>
  <si>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</si>
  <si>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</si>
  <si>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</si>
  <si>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</si>
  <si>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</si>
  <si>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</si>
  <si>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</si>
  <si>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</si>
  <si>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</si>
  <si>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</si>
  <si>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</si>
  <si>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</si>
  <si>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</si>
  <si>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</si>
  <si>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</si>
  <si>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</si>
  <si>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</si>
  <si>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</si>
  <si>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</si>
  <si>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</si>
  <si>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</si>
  <si>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</si>
  <si>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</si>
  <si>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</si>
  <si>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</si>
  <si>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</si>
  <si>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</si>
  <si>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</si>
  <si>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</si>
  <si>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</si>
  <si>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</si>
  <si>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</si>
  <si>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</si>
  <si>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</si>
  <si>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</si>
  <si>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</si>
  <si>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</si>
  <si>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</si>
  <si>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</si>
  <si>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</si>
  <si>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</si>
  <si>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</si>
  <si>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</si>
  <si>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</si>
  <si>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</si>
  <si>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</si>
  <si>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</si>
  <si>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</si>
  <si>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</si>
  <si>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</si>
  <si>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</si>
  <si>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</si>
  <si>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</si>
  <si>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</si>
  <si>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</si>
  <si>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</si>
  <si>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</si>
  <si>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</si>
  <si>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</si>
  <si>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</si>
  <si>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</si>
  <si>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</si>
  <si>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</si>
  <si>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</si>
  <si>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</si>
  <si>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</si>
  <si>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</si>
  <si>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</si>
  <si>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</si>
  <si>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</si>
  <si>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</si>
  <si>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</si>
  <si>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</si>
  <si>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</si>
  <si>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</si>
  <si>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</si>
  <si>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</si>
  <si>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</si>
  <si>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</si>
  <si>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</si>
  <si>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</si>
  <si>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</si>
  <si>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</si>
  <si>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</si>
  <si>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30.6.2015.</t>
  </si>
  <si>
    <t>balance as at 30.6.2015.</t>
  </si>
  <si>
    <t>for period from 1.1.2015. to 30.6.2015.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</si>
</sst>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31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31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D22" sqref="D22:F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35</v>
      </c>
      <c r="B1" s="179"/>
      <c r="C1" s="179"/>
      <c r="D1" s="116"/>
      <c r="E1" s="75"/>
      <c r="F1" s="75"/>
      <c r="G1" s="75"/>
      <c r="H1" s="75"/>
      <c r="I1" s="76"/>
      <c r="J1" s="10"/>
      <c r="K1" s="10"/>
      <c r="L1" s="10"/>
    </row>
    <row r="2" spans="1:12" ht="12.75" customHeight="1">
      <c r="A2" s="134" t="s">
        <v>36</v>
      </c>
      <c r="B2" s="135"/>
      <c r="C2" s="135"/>
      <c r="D2" s="136"/>
      <c r="E2" s="108" t="s">
        <v>8</v>
      </c>
      <c r="F2" s="12"/>
      <c r="G2" s="13" t="s">
        <v>37</v>
      </c>
      <c r="H2" s="108" t="s">
        <v>312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.75" customHeight="1">
      <c r="A4" s="137" t="s">
        <v>38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40" t="s">
        <v>39</v>
      </c>
      <c r="B6" s="141"/>
      <c r="C6" s="132" t="s">
        <v>9</v>
      </c>
      <c r="D6" s="133"/>
      <c r="E6" s="29"/>
      <c r="F6" s="29"/>
      <c r="G6" s="29"/>
      <c r="H6" s="29"/>
      <c r="I6" s="83"/>
      <c r="J6" s="10"/>
      <c r="K6" s="10"/>
      <c r="L6" s="10"/>
    </row>
    <row r="7" spans="1:12" ht="12.75">
      <c r="A7" s="117"/>
      <c r="B7" s="118"/>
      <c r="C7" s="16"/>
      <c r="D7" s="16"/>
      <c r="E7" s="29"/>
      <c r="F7" s="29"/>
      <c r="G7" s="29"/>
      <c r="H7" s="29"/>
      <c r="I7" s="83"/>
      <c r="J7" s="10"/>
      <c r="K7" s="10"/>
      <c r="L7" s="10"/>
    </row>
    <row r="8" spans="1:12" ht="12.75" customHeight="1">
      <c r="A8" s="130" t="s">
        <v>40</v>
      </c>
      <c r="B8" s="131"/>
      <c r="C8" s="132" t="s">
        <v>10</v>
      </c>
      <c r="D8" s="133"/>
      <c r="E8" s="29"/>
      <c r="F8" s="29"/>
      <c r="G8" s="29"/>
      <c r="H8" s="29"/>
      <c r="I8" s="85"/>
      <c r="J8" s="10"/>
      <c r="K8" s="10"/>
      <c r="L8" s="10"/>
    </row>
    <row r="9" spans="1:12" ht="12.75">
      <c r="A9" s="130"/>
      <c r="B9" s="131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130" t="s">
        <v>41</v>
      </c>
      <c r="B10" s="131"/>
      <c r="C10" s="132" t="s">
        <v>11</v>
      </c>
      <c r="D10" s="133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30"/>
      <c r="B11" s="131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40" t="s">
        <v>42</v>
      </c>
      <c r="B12" s="141"/>
      <c r="C12" s="142" t="s">
        <v>12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119"/>
      <c r="B13" s="120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40" t="s">
        <v>43</v>
      </c>
      <c r="B14" s="141"/>
      <c r="C14" s="145">
        <v>10000</v>
      </c>
      <c r="D14" s="146"/>
      <c r="E14" s="16"/>
      <c r="F14" s="142" t="s">
        <v>13</v>
      </c>
      <c r="G14" s="143"/>
      <c r="H14" s="143"/>
      <c r="I14" s="144"/>
      <c r="J14" s="10"/>
      <c r="K14" s="10"/>
      <c r="L14" s="10"/>
    </row>
    <row r="15" spans="1:12" ht="12.75">
      <c r="A15" s="117"/>
      <c r="B15" s="118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40" t="s">
        <v>44</v>
      </c>
      <c r="B16" s="141"/>
      <c r="C16" s="142" t="s">
        <v>14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117"/>
      <c r="B17" s="118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40" t="s">
        <v>45</v>
      </c>
      <c r="B18" s="141"/>
      <c r="C18" s="147" t="s">
        <v>15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117"/>
      <c r="B19" s="118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40" t="s">
        <v>46</v>
      </c>
      <c r="B20" s="141"/>
      <c r="C20" s="147" t="s">
        <v>16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117"/>
      <c r="B21" s="118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30" t="s">
        <v>47</v>
      </c>
      <c r="B22" s="131"/>
      <c r="C22" s="109">
        <v>133</v>
      </c>
      <c r="D22" s="142" t="s">
        <v>13</v>
      </c>
      <c r="E22" s="150"/>
      <c r="F22" s="151"/>
      <c r="G22" s="152"/>
      <c r="H22" s="153"/>
      <c r="I22" s="86"/>
      <c r="J22" s="10"/>
      <c r="K22" s="10"/>
      <c r="L22" s="10"/>
    </row>
    <row r="23" spans="1:12" ht="12.75">
      <c r="A23" s="130"/>
      <c r="B23" s="131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40" t="s">
        <v>48</v>
      </c>
      <c r="B24" s="141"/>
      <c r="C24" s="109">
        <v>21</v>
      </c>
      <c r="D24" s="142" t="s">
        <v>17</v>
      </c>
      <c r="E24" s="154"/>
      <c r="F24" s="154"/>
      <c r="G24" s="155"/>
      <c r="H24" s="121" t="s">
        <v>53</v>
      </c>
      <c r="I24" s="110">
        <v>782</v>
      </c>
      <c r="J24" s="10"/>
      <c r="K24" s="10"/>
      <c r="L24" s="10"/>
    </row>
    <row r="25" spans="1:12" ht="12.75">
      <c r="A25" s="117"/>
      <c r="B25" s="118"/>
      <c r="C25" s="16"/>
      <c r="D25" s="24"/>
      <c r="E25" s="24"/>
      <c r="F25" s="24"/>
      <c r="G25" s="22"/>
      <c r="H25" s="118" t="s">
        <v>54</v>
      </c>
      <c r="I25" s="87"/>
      <c r="J25" s="10"/>
      <c r="K25" s="10"/>
      <c r="L25" s="10"/>
    </row>
    <row r="26" spans="1:12" ht="12.75">
      <c r="A26" s="140" t="s">
        <v>49</v>
      </c>
      <c r="B26" s="141"/>
      <c r="C26" s="111" t="s">
        <v>50</v>
      </c>
      <c r="D26" s="25"/>
      <c r="E26" s="122"/>
      <c r="F26" s="24"/>
      <c r="G26" s="156" t="s">
        <v>55</v>
      </c>
      <c r="H26" s="157"/>
      <c r="I26" s="112" t="s">
        <v>18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58" t="s">
        <v>51</v>
      </c>
      <c r="B28" s="159"/>
      <c r="C28" s="160"/>
      <c r="D28" s="160"/>
      <c r="E28" s="159" t="s">
        <v>52</v>
      </c>
      <c r="F28" s="161"/>
      <c r="G28" s="161"/>
      <c r="H28" s="160" t="s">
        <v>1</v>
      </c>
      <c r="I28" s="162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3" t="s">
        <v>19</v>
      </c>
      <c r="B30" s="164"/>
      <c r="C30" s="164"/>
      <c r="D30" s="165"/>
      <c r="E30" s="163" t="s">
        <v>20</v>
      </c>
      <c r="F30" s="164"/>
      <c r="G30" s="164"/>
      <c r="H30" s="132" t="s">
        <v>21</v>
      </c>
      <c r="I30" s="133"/>
      <c r="J30" s="10"/>
      <c r="K30" s="10"/>
      <c r="L30" s="10"/>
    </row>
    <row r="31" spans="1:12" ht="12.75">
      <c r="A31" s="84"/>
      <c r="B31" s="22"/>
      <c r="C31" s="21"/>
      <c r="D31" s="166"/>
      <c r="E31" s="166"/>
      <c r="F31" s="166"/>
      <c r="G31" s="167"/>
      <c r="H31" s="16"/>
      <c r="I31" s="90"/>
      <c r="J31" s="10"/>
      <c r="K31" s="10"/>
      <c r="L31" s="10"/>
    </row>
    <row r="32" spans="1:12" ht="12.75">
      <c r="A32" s="163" t="s">
        <v>22</v>
      </c>
      <c r="B32" s="164"/>
      <c r="C32" s="164"/>
      <c r="D32" s="165"/>
      <c r="E32" s="163" t="s">
        <v>23</v>
      </c>
      <c r="F32" s="164"/>
      <c r="G32" s="164"/>
      <c r="H32" s="132" t="s">
        <v>24</v>
      </c>
      <c r="I32" s="133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3" t="s">
        <v>25</v>
      </c>
      <c r="B34" s="164"/>
      <c r="C34" s="164"/>
      <c r="D34" s="165"/>
      <c r="E34" s="163" t="s">
        <v>26</v>
      </c>
      <c r="F34" s="164"/>
      <c r="G34" s="164"/>
      <c r="H34" s="132" t="s">
        <v>27</v>
      </c>
      <c r="I34" s="133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3" t="s">
        <v>28</v>
      </c>
      <c r="B36" s="164"/>
      <c r="C36" s="164"/>
      <c r="D36" s="165"/>
      <c r="E36" s="163" t="s">
        <v>29</v>
      </c>
      <c r="F36" s="164"/>
      <c r="G36" s="164"/>
      <c r="H36" s="132" t="s">
        <v>30</v>
      </c>
      <c r="I36" s="133"/>
      <c r="J36" s="10"/>
      <c r="K36" s="10"/>
      <c r="L36" s="10"/>
    </row>
    <row r="37" spans="1:12" ht="12.75">
      <c r="A37" s="92"/>
      <c r="B37" s="30"/>
      <c r="C37" s="168"/>
      <c r="D37" s="169"/>
      <c r="E37" s="16"/>
      <c r="F37" s="168"/>
      <c r="G37" s="169"/>
      <c r="H37" s="16"/>
      <c r="I37" s="8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73" t="s">
        <v>56</v>
      </c>
      <c r="B44" s="174"/>
      <c r="C44" s="132"/>
      <c r="D44" s="133"/>
      <c r="E44" s="26"/>
      <c r="F44" s="142"/>
      <c r="G44" s="164"/>
      <c r="H44" s="164"/>
      <c r="I44" s="165"/>
      <c r="J44" s="10"/>
      <c r="K44" s="10"/>
      <c r="L44" s="10"/>
    </row>
    <row r="45" spans="1:12" ht="12.75">
      <c r="A45" s="123"/>
      <c r="B45" s="124"/>
      <c r="C45" s="168"/>
      <c r="D45" s="169"/>
      <c r="E45" s="16"/>
      <c r="F45" s="168"/>
      <c r="G45" s="170"/>
      <c r="H45" s="35"/>
      <c r="I45" s="96"/>
      <c r="J45" s="10"/>
      <c r="K45" s="10"/>
      <c r="L45" s="10"/>
    </row>
    <row r="46" spans="1:12" ht="12.75" customHeight="1">
      <c r="A46" s="173" t="s">
        <v>57</v>
      </c>
      <c r="B46" s="174"/>
      <c r="C46" s="142" t="s">
        <v>31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125"/>
      <c r="B47" s="118"/>
      <c r="C47" s="126" t="s">
        <v>60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73" t="s">
        <v>58</v>
      </c>
      <c r="B48" s="174"/>
      <c r="C48" s="175" t="s">
        <v>32</v>
      </c>
      <c r="D48" s="176"/>
      <c r="E48" s="177"/>
      <c r="F48" s="16"/>
      <c r="G48" s="49" t="s">
        <v>61</v>
      </c>
      <c r="H48" s="175" t="s">
        <v>33</v>
      </c>
      <c r="I48" s="177"/>
      <c r="J48" s="10"/>
      <c r="K48" s="10"/>
      <c r="L48" s="10"/>
    </row>
    <row r="49" spans="1:12" ht="12.75">
      <c r="A49" s="125"/>
      <c r="B49" s="118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 customHeight="1">
      <c r="A50" s="173" t="s">
        <v>45</v>
      </c>
      <c r="B50" s="174"/>
      <c r="C50" s="186" t="s">
        <v>15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125"/>
      <c r="B51" s="118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87" t="s">
        <v>59</v>
      </c>
      <c r="B52" s="188"/>
      <c r="C52" s="175" t="s">
        <v>34</v>
      </c>
      <c r="D52" s="176"/>
      <c r="E52" s="176"/>
      <c r="F52" s="176"/>
      <c r="G52" s="176"/>
      <c r="H52" s="176"/>
      <c r="I52" s="144"/>
      <c r="J52" s="10"/>
      <c r="K52" s="10"/>
      <c r="L52" s="10"/>
    </row>
    <row r="53" spans="1:12" ht="12.75">
      <c r="A53" s="97"/>
      <c r="B53" s="20"/>
      <c r="C53" s="180" t="s">
        <v>62</v>
      </c>
      <c r="D53" s="180"/>
      <c r="E53" s="180"/>
      <c r="F53" s="180"/>
      <c r="G53" s="180"/>
      <c r="H53" s="180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89" t="s">
        <v>63</v>
      </c>
      <c r="C55" s="190"/>
      <c r="D55" s="190"/>
      <c r="E55" s="190"/>
      <c r="F55" s="127"/>
      <c r="G55" s="127"/>
      <c r="H55" s="127"/>
      <c r="I55" s="128"/>
      <c r="J55" s="10"/>
      <c r="K55" s="10"/>
      <c r="L55" s="10"/>
    </row>
    <row r="56" spans="1:12" ht="12.75">
      <c r="A56" s="97"/>
      <c r="B56" s="191" t="s">
        <v>64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97"/>
      <c r="B57" s="191" t="s">
        <v>65</v>
      </c>
      <c r="C57" s="192"/>
      <c r="D57" s="192"/>
      <c r="E57" s="192"/>
      <c r="F57" s="192"/>
      <c r="G57" s="192"/>
      <c r="H57" s="192"/>
      <c r="I57" s="128"/>
      <c r="J57" s="10"/>
      <c r="K57" s="10"/>
      <c r="L57" s="10"/>
    </row>
    <row r="58" spans="1:12" ht="12.75">
      <c r="A58" s="97"/>
      <c r="B58" s="191" t="s">
        <v>66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97"/>
      <c r="B59" s="191" t="s">
        <v>67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97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</v>
      </c>
      <c r="B61" s="16"/>
      <c r="C61" s="16"/>
      <c r="D61" s="16"/>
      <c r="E61" s="16"/>
      <c r="F61" s="16"/>
      <c r="G61" s="37"/>
      <c r="H61" s="38"/>
      <c r="I61" s="103"/>
      <c r="J61" s="10"/>
      <c r="K61" s="10"/>
      <c r="L61" s="10"/>
    </row>
    <row r="62" spans="1:12" ht="12.75">
      <c r="A62" s="80"/>
      <c r="B62" s="16"/>
      <c r="C62" s="16"/>
      <c r="D62" s="16"/>
      <c r="E62" s="129" t="s">
        <v>3</v>
      </c>
      <c r="F62" s="122"/>
      <c r="G62" s="181" t="s">
        <v>68</v>
      </c>
      <c r="H62" s="182"/>
      <c r="I62" s="183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84"/>
      <c r="H63" s="185"/>
      <c r="I63" s="107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I84" sqref="I84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231" t="s">
        <v>69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313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70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 customHeight="1">
      <c r="A4" s="236" t="s">
        <v>71</v>
      </c>
      <c r="B4" s="237"/>
      <c r="C4" s="237"/>
      <c r="D4" s="237"/>
      <c r="E4" s="237"/>
      <c r="F4" s="237"/>
      <c r="G4" s="237"/>
      <c r="H4" s="238"/>
      <c r="I4" s="56" t="s">
        <v>72</v>
      </c>
      <c r="J4" s="57" t="s">
        <v>73</v>
      </c>
      <c r="K4" s="58" t="s">
        <v>74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5">
        <v>2</v>
      </c>
      <c r="J5" s="54">
        <v>3</v>
      </c>
      <c r="K5" s="54">
        <v>4</v>
      </c>
    </row>
    <row r="6" spans="1:11" ht="12.75">
      <c r="A6" s="228" t="s">
        <v>75</v>
      </c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 customHeight="1">
      <c r="A7" s="203" t="s">
        <v>76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 customHeight="1">
      <c r="A8" s="210" t="s">
        <v>77</v>
      </c>
      <c r="B8" s="211"/>
      <c r="C8" s="211"/>
      <c r="D8" s="211"/>
      <c r="E8" s="211"/>
      <c r="F8" s="211"/>
      <c r="G8" s="211"/>
      <c r="H8" s="212"/>
      <c r="I8" s="1">
        <v>2</v>
      </c>
      <c r="J8" s="51">
        <f>J9+J16+J26+J35+J39</f>
        <v>406526335</v>
      </c>
      <c r="K8" s="51">
        <f>K9+K16+K26+K35+K39</f>
        <v>407754717</v>
      </c>
    </row>
    <row r="9" spans="1:11" ht="12.75" customHeight="1">
      <c r="A9" s="207" t="s">
        <v>78</v>
      </c>
      <c r="B9" s="208"/>
      <c r="C9" s="208"/>
      <c r="D9" s="208"/>
      <c r="E9" s="208"/>
      <c r="F9" s="208"/>
      <c r="G9" s="208"/>
      <c r="H9" s="209"/>
      <c r="I9" s="1">
        <v>3</v>
      </c>
      <c r="J9" s="51">
        <f>SUM(J10:J15)</f>
        <v>187874734</v>
      </c>
      <c r="K9" s="51">
        <f>SUM(K10:K15)</f>
        <v>186198172</v>
      </c>
    </row>
    <row r="10" spans="1:11" ht="12.75" customHeight="1">
      <c r="A10" s="207" t="s">
        <v>79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 customHeight="1">
      <c r="A11" s="207" t="s">
        <v>80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113742190</v>
      </c>
      <c r="K11" s="7">
        <v>114280994</v>
      </c>
    </row>
    <row r="12" spans="1:11" ht="12.75" customHeight="1">
      <c r="A12" s="207" t="s">
        <v>0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72226423</v>
      </c>
      <c r="K12" s="7">
        <v>71502831</v>
      </c>
    </row>
    <row r="13" spans="1:11" ht="12.75" customHeight="1">
      <c r="A13" s="207" t="s">
        <v>81</v>
      </c>
      <c r="B13" s="208"/>
      <c r="C13" s="208"/>
      <c r="D13" s="208"/>
      <c r="E13" s="208"/>
      <c r="F13" s="208"/>
      <c r="G13" s="208"/>
      <c r="H13" s="209"/>
      <c r="I13" s="1">
        <v>7</v>
      </c>
      <c r="J13" s="7">
        <v>43035</v>
      </c>
      <c r="K13" s="7"/>
    </row>
    <row r="14" spans="1:11" ht="12.75" customHeight="1">
      <c r="A14" s="207" t="s">
        <v>82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1863086</v>
      </c>
      <c r="K14" s="7">
        <v>414347</v>
      </c>
    </row>
    <row r="15" spans="1:11" ht="12.75" customHeight="1">
      <c r="A15" s="207" t="s">
        <v>83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 customHeight="1">
      <c r="A16" s="207" t="s">
        <v>84</v>
      </c>
      <c r="B16" s="208"/>
      <c r="C16" s="208"/>
      <c r="D16" s="208"/>
      <c r="E16" s="208"/>
      <c r="F16" s="208"/>
      <c r="G16" s="208"/>
      <c r="H16" s="209"/>
      <c r="I16" s="1">
        <v>10</v>
      </c>
      <c r="J16" s="51">
        <f>SUM(J17:J25)</f>
        <v>169412366</v>
      </c>
      <c r="K16" s="51">
        <f>SUM(K17:K25)</f>
        <v>171825127</v>
      </c>
    </row>
    <row r="17" spans="1:11" ht="12.75" customHeight="1">
      <c r="A17" s="207" t="s">
        <v>85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15994715</v>
      </c>
      <c r="K17" s="7">
        <v>18232855</v>
      </c>
    </row>
    <row r="18" spans="1:11" ht="12.75" customHeight="1">
      <c r="A18" s="207" t="s">
        <v>86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104745502</v>
      </c>
      <c r="K18" s="7">
        <v>128359772</v>
      </c>
    </row>
    <row r="19" spans="1:11" ht="12.75" customHeight="1">
      <c r="A19" s="207" t="s">
        <v>87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5404669</v>
      </c>
      <c r="K19" s="7">
        <v>10178935</v>
      </c>
    </row>
    <row r="20" spans="1:11" ht="12.75" customHeight="1">
      <c r="A20" s="207" t="s">
        <v>88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9017507</v>
      </c>
      <c r="K20" s="7">
        <v>10479886</v>
      </c>
    </row>
    <row r="21" spans="1:11" ht="12.75" customHeight="1">
      <c r="A21" s="207" t="s">
        <v>89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 customHeight="1">
      <c r="A22" s="207" t="s">
        <v>90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839803</v>
      </c>
      <c r="K22" s="7">
        <v>144600</v>
      </c>
    </row>
    <row r="23" spans="1:11" ht="12.75" customHeight="1">
      <c r="A23" s="207" t="s">
        <v>91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32571220</v>
      </c>
      <c r="K23" s="7">
        <v>3594379</v>
      </c>
    </row>
    <row r="24" spans="1:11" ht="12.75" customHeight="1">
      <c r="A24" s="207" t="s">
        <v>92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838950</v>
      </c>
      <c r="K24" s="7">
        <v>834700</v>
      </c>
    </row>
    <row r="25" spans="1:11" ht="12.75" customHeight="1">
      <c r="A25" s="207" t="s">
        <v>93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 customHeight="1">
      <c r="A26" s="207" t="s">
        <v>94</v>
      </c>
      <c r="B26" s="208"/>
      <c r="C26" s="208"/>
      <c r="D26" s="208"/>
      <c r="E26" s="208"/>
      <c r="F26" s="208"/>
      <c r="G26" s="208"/>
      <c r="H26" s="209"/>
      <c r="I26" s="1">
        <v>20</v>
      </c>
      <c r="J26" s="51">
        <f>SUM(J27:J34)</f>
        <v>46542142</v>
      </c>
      <c r="K26" s="51">
        <f>SUM(K27:K34)</f>
        <v>46955790</v>
      </c>
    </row>
    <row r="27" spans="1:11" ht="12.75" customHeight="1">
      <c r="A27" s="207" t="s">
        <v>95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39441483</v>
      </c>
      <c r="K27" s="7">
        <v>39513477</v>
      </c>
    </row>
    <row r="28" spans="1:11" ht="12.75" customHeight="1">
      <c r="A28" s="207" t="s">
        <v>96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 customHeight="1">
      <c r="A29" s="207" t="s">
        <v>97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 customHeight="1">
      <c r="A30" s="207" t="s">
        <v>98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 customHeight="1">
      <c r="A31" s="207" t="s">
        <v>99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 customHeight="1">
      <c r="A32" s="207" t="s">
        <v>100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7100659</v>
      </c>
      <c r="K32" s="7">
        <v>7442313</v>
      </c>
    </row>
    <row r="33" spans="1:11" ht="12.75" customHeight="1">
      <c r="A33" s="207" t="s">
        <v>101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 customHeight="1">
      <c r="A34" s="207" t="s">
        <v>102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 customHeight="1">
      <c r="A35" s="207" t="s">
        <v>103</v>
      </c>
      <c r="B35" s="208"/>
      <c r="C35" s="208"/>
      <c r="D35" s="208"/>
      <c r="E35" s="208"/>
      <c r="F35" s="208"/>
      <c r="G35" s="208"/>
      <c r="H35" s="209"/>
      <c r="I35" s="1">
        <v>29</v>
      </c>
      <c r="J35" s="51">
        <f>SUM(J36:J38)</f>
        <v>1529977</v>
      </c>
      <c r="K35" s="51">
        <f>SUM(K36:K38)</f>
        <v>1529977</v>
      </c>
    </row>
    <row r="36" spans="1:11" ht="12.75" customHeight="1">
      <c r="A36" s="207" t="s">
        <v>104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 customHeight="1">
      <c r="A37" s="207" t="s">
        <v>105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 customHeight="1">
      <c r="A38" s="207" t="s">
        <v>106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1529977</v>
      </c>
      <c r="K38" s="7">
        <v>1529977</v>
      </c>
    </row>
    <row r="39" spans="1:11" ht="12.75" customHeight="1">
      <c r="A39" s="207" t="s">
        <v>107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1167116</v>
      </c>
      <c r="K39" s="7">
        <v>1245651</v>
      </c>
    </row>
    <row r="40" spans="1:11" ht="12.75" customHeight="1">
      <c r="A40" s="210" t="s">
        <v>108</v>
      </c>
      <c r="B40" s="211"/>
      <c r="C40" s="211"/>
      <c r="D40" s="211"/>
      <c r="E40" s="211"/>
      <c r="F40" s="211"/>
      <c r="G40" s="211"/>
      <c r="H40" s="212"/>
      <c r="I40" s="1">
        <v>34</v>
      </c>
      <c r="J40" s="51">
        <f>J41+J49+J56+J64</f>
        <v>1479737976</v>
      </c>
      <c r="K40" s="51">
        <f>K41+K49+K56+K64</f>
        <v>1660551354</v>
      </c>
    </row>
    <row r="41" spans="1:11" ht="12.75" customHeight="1">
      <c r="A41" s="207" t="s">
        <v>109</v>
      </c>
      <c r="B41" s="208"/>
      <c r="C41" s="208"/>
      <c r="D41" s="208"/>
      <c r="E41" s="208"/>
      <c r="F41" s="208"/>
      <c r="G41" s="208"/>
      <c r="H41" s="209"/>
      <c r="I41" s="1">
        <v>35</v>
      </c>
      <c r="J41" s="51">
        <f>SUM(J42:J48)</f>
        <v>262314166</v>
      </c>
      <c r="K41" s="51">
        <f>SUM(K42:K48)</f>
        <v>270002677</v>
      </c>
    </row>
    <row r="42" spans="1:11" ht="12.75" customHeight="1">
      <c r="A42" s="207" t="s">
        <v>110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537117</v>
      </c>
      <c r="K42" s="7">
        <v>548895</v>
      </c>
    </row>
    <row r="43" spans="1:11" ht="12.75" customHeight="1">
      <c r="A43" s="207" t="s">
        <v>111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 customHeight="1">
      <c r="A44" s="207" t="s">
        <v>112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 customHeight="1">
      <c r="A45" s="207" t="s">
        <v>113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257051444</v>
      </c>
      <c r="K45" s="7">
        <v>266347904</v>
      </c>
    </row>
    <row r="46" spans="1:11" ht="12.75" customHeight="1">
      <c r="A46" s="207" t="s">
        <v>114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4725605</v>
      </c>
      <c r="K46" s="7">
        <v>3105878</v>
      </c>
    </row>
    <row r="47" spans="1:11" ht="12.75" customHeight="1">
      <c r="A47" s="207" t="s">
        <v>115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 customHeight="1">
      <c r="A48" s="207" t="s">
        <v>116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 customHeight="1">
      <c r="A49" s="207" t="s">
        <v>117</v>
      </c>
      <c r="B49" s="208"/>
      <c r="C49" s="208"/>
      <c r="D49" s="208"/>
      <c r="E49" s="208"/>
      <c r="F49" s="208"/>
      <c r="G49" s="208"/>
      <c r="H49" s="209"/>
      <c r="I49" s="1">
        <v>43</v>
      </c>
      <c r="J49" s="51">
        <f>SUM(J50:J55)</f>
        <v>988048781</v>
      </c>
      <c r="K49" s="51">
        <f>SUM(K50:K55)</f>
        <v>1059225012</v>
      </c>
    </row>
    <row r="50" spans="1:11" ht="12.75" customHeight="1">
      <c r="A50" s="207" t="s">
        <v>118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15442355</v>
      </c>
      <c r="K50" s="7">
        <v>18045740</v>
      </c>
    </row>
    <row r="51" spans="1:11" ht="12.75" customHeight="1">
      <c r="A51" s="207" t="s">
        <v>119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959727442</v>
      </c>
      <c r="K51" s="7">
        <v>1030357777</v>
      </c>
    </row>
    <row r="52" spans="1:11" ht="12.75" customHeight="1">
      <c r="A52" s="207" t="s">
        <v>120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 customHeight="1">
      <c r="A53" s="207" t="s">
        <v>121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367900</v>
      </c>
      <c r="K53" s="7">
        <v>290278</v>
      </c>
    </row>
    <row r="54" spans="1:11" ht="12.75" customHeight="1">
      <c r="A54" s="207" t="s">
        <v>122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10008876</v>
      </c>
      <c r="K54" s="7">
        <v>4964067</v>
      </c>
    </row>
    <row r="55" spans="1:11" ht="12.75" customHeight="1">
      <c r="A55" s="207" t="s">
        <v>123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2502208</v>
      </c>
      <c r="K55" s="7">
        <v>5567150</v>
      </c>
    </row>
    <row r="56" spans="1:11" ht="12.75" customHeight="1">
      <c r="A56" s="207" t="s">
        <v>124</v>
      </c>
      <c r="B56" s="208"/>
      <c r="C56" s="208"/>
      <c r="D56" s="208"/>
      <c r="E56" s="208"/>
      <c r="F56" s="208"/>
      <c r="G56" s="208"/>
      <c r="H56" s="209"/>
      <c r="I56" s="1">
        <v>50</v>
      </c>
      <c r="J56" s="51">
        <f>SUM(J57:J63)</f>
        <v>148273952</v>
      </c>
      <c r="K56" s="51">
        <f>SUM(K57:K63)</f>
        <v>203117536</v>
      </c>
    </row>
    <row r="57" spans="1:11" ht="12.75" customHeight="1">
      <c r="A57" s="207" t="s">
        <v>95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 customHeight="1">
      <c r="A58" s="207" t="s">
        <v>96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 customHeight="1">
      <c r="A59" s="207" t="s">
        <v>125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 customHeight="1">
      <c r="A60" s="207" t="s">
        <v>126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 customHeight="1">
      <c r="A61" s="207" t="s">
        <v>99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 customHeight="1">
      <c r="A62" s="207" t="s">
        <v>100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148273952</v>
      </c>
      <c r="K62" s="7">
        <v>203117536</v>
      </c>
    </row>
    <row r="63" spans="1:11" ht="12.75" customHeight="1">
      <c r="A63" s="207" t="s">
        <v>127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 customHeight="1">
      <c r="A64" s="207" t="s">
        <v>128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81101077</v>
      </c>
      <c r="K64" s="7">
        <v>128206129</v>
      </c>
    </row>
    <row r="65" spans="1:11" ht="12.75" customHeight="1">
      <c r="A65" s="210" t="s">
        <v>129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2396802</v>
      </c>
      <c r="K65" s="7">
        <v>1231680</v>
      </c>
    </row>
    <row r="66" spans="1:11" ht="12.75" customHeight="1">
      <c r="A66" s="210" t="s">
        <v>130</v>
      </c>
      <c r="B66" s="211"/>
      <c r="C66" s="211"/>
      <c r="D66" s="211"/>
      <c r="E66" s="211"/>
      <c r="F66" s="211"/>
      <c r="G66" s="211"/>
      <c r="H66" s="212"/>
      <c r="I66" s="1">
        <v>60</v>
      </c>
      <c r="J66" s="51">
        <f>J7+J8+J40+J65</f>
        <v>1888661113</v>
      </c>
      <c r="K66" s="51">
        <f>K7+K8+K40+K65</f>
        <v>2069537751</v>
      </c>
    </row>
    <row r="67" spans="1:11" ht="12.75" customHeight="1">
      <c r="A67" s="222" t="s">
        <v>131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161014153</v>
      </c>
      <c r="K67" s="8">
        <v>168589623</v>
      </c>
    </row>
    <row r="68" spans="1:11" ht="12.75">
      <c r="A68" s="199" t="s">
        <v>132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 customHeight="1">
      <c r="A69" s="203" t="s">
        <v>133</v>
      </c>
      <c r="B69" s="204"/>
      <c r="C69" s="204"/>
      <c r="D69" s="204"/>
      <c r="E69" s="204"/>
      <c r="F69" s="204"/>
      <c r="G69" s="204"/>
      <c r="H69" s="221"/>
      <c r="I69" s="3">
        <v>62</v>
      </c>
      <c r="J69" s="52">
        <f>J70+J71+J72+J78+J79+J82+J85</f>
        <v>482569941</v>
      </c>
      <c r="K69" s="52">
        <f>K70+K71+K72+K78+K79+K82+K85</f>
        <v>428482923</v>
      </c>
    </row>
    <row r="70" spans="1:11" ht="12.75" customHeight="1">
      <c r="A70" s="207" t="s">
        <v>134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134967180</v>
      </c>
      <c r="K70" s="7">
        <v>134967180</v>
      </c>
    </row>
    <row r="71" spans="1:11" ht="12.75" customHeight="1">
      <c r="A71" s="207" t="s">
        <v>135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-9243180</v>
      </c>
      <c r="K71" s="7">
        <v>-8652683</v>
      </c>
    </row>
    <row r="72" spans="1:11" ht="12.75" customHeight="1">
      <c r="A72" s="207" t="s">
        <v>136</v>
      </c>
      <c r="B72" s="208"/>
      <c r="C72" s="208"/>
      <c r="D72" s="208"/>
      <c r="E72" s="208"/>
      <c r="F72" s="208"/>
      <c r="G72" s="208"/>
      <c r="H72" s="209"/>
      <c r="I72" s="1">
        <v>65</v>
      </c>
      <c r="J72" s="51">
        <f>J73+J74-J75+J76+J77</f>
        <v>88587743</v>
      </c>
      <c r="K72" s="51">
        <f>K73+K74-K75+K76+K77</f>
        <v>89677247</v>
      </c>
    </row>
    <row r="73" spans="1:11" ht="12.75" customHeight="1">
      <c r="A73" s="218" t="s">
        <v>137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13953444</v>
      </c>
      <c r="K73" s="7">
        <v>15991539</v>
      </c>
    </row>
    <row r="74" spans="1:11" ht="12.75" customHeight="1">
      <c r="A74" s="218" t="s">
        <v>138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53324269</v>
      </c>
      <c r="K74" s="7">
        <v>51286174</v>
      </c>
    </row>
    <row r="75" spans="1:11" ht="12.75" customHeight="1">
      <c r="A75" s="218" t="s">
        <v>139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10486460</v>
      </c>
      <c r="K75" s="7">
        <v>9396956</v>
      </c>
    </row>
    <row r="76" spans="1:11" ht="12.75" customHeight="1">
      <c r="A76" s="218" t="s">
        <v>140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 customHeight="1">
      <c r="A77" s="218" t="s">
        <v>141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31796490</v>
      </c>
      <c r="K77" s="7">
        <v>31796490</v>
      </c>
    </row>
    <row r="78" spans="1:11" ht="12.75" customHeight="1">
      <c r="A78" s="207" t="s">
        <v>142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 customHeight="1">
      <c r="A79" s="207" t="s">
        <v>143</v>
      </c>
      <c r="B79" s="208"/>
      <c r="C79" s="208"/>
      <c r="D79" s="208"/>
      <c r="E79" s="208"/>
      <c r="F79" s="208"/>
      <c r="G79" s="208"/>
      <c r="H79" s="209"/>
      <c r="I79" s="1">
        <v>72</v>
      </c>
      <c r="J79" s="51">
        <f>J80-J81</f>
        <v>206911336</v>
      </c>
      <c r="K79" s="51">
        <f>K80-K81</f>
        <v>190986847</v>
      </c>
    </row>
    <row r="80" spans="1:11" ht="12.75" customHeight="1">
      <c r="A80" s="218" t="s">
        <v>144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206911336</v>
      </c>
      <c r="K80" s="7">
        <v>190986847</v>
      </c>
    </row>
    <row r="81" spans="1:11" ht="12.75" customHeight="1">
      <c r="A81" s="218" t="s">
        <v>145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 customHeight="1">
      <c r="A82" s="207" t="s">
        <v>146</v>
      </c>
      <c r="B82" s="208"/>
      <c r="C82" s="208"/>
      <c r="D82" s="208"/>
      <c r="E82" s="208"/>
      <c r="F82" s="208"/>
      <c r="G82" s="208"/>
      <c r="H82" s="209"/>
      <c r="I82" s="1">
        <v>75</v>
      </c>
      <c r="J82" s="51">
        <f>J83-J84</f>
        <v>61346862</v>
      </c>
      <c r="K82" s="51">
        <f>K83-K84</f>
        <v>21504332</v>
      </c>
    </row>
    <row r="83" spans="1:11" ht="12.75" customHeight="1">
      <c r="A83" s="218" t="s">
        <v>147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61346862</v>
      </c>
      <c r="K83" s="7">
        <v>21504332</v>
      </c>
    </row>
    <row r="84" spans="1:11" ht="12.75" customHeight="1">
      <c r="A84" s="218" t="s">
        <v>148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 customHeight="1">
      <c r="A85" s="207" t="s">
        <v>149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 customHeight="1">
      <c r="A86" s="210" t="s">
        <v>150</v>
      </c>
      <c r="B86" s="211"/>
      <c r="C86" s="211"/>
      <c r="D86" s="211"/>
      <c r="E86" s="211"/>
      <c r="F86" s="211"/>
      <c r="G86" s="211"/>
      <c r="H86" s="212"/>
      <c r="I86" s="1">
        <v>79</v>
      </c>
      <c r="J86" s="51">
        <f>SUM(J87:J89)</f>
        <v>891108</v>
      </c>
      <c r="K86" s="51">
        <f>SUM(K87:K89)</f>
        <v>891108</v>
      </c>
    </row>
    <row r="87" spans="1:11" ht="12.75" customHeight="1">
      <c r="A87" s="207" t="s">
        <v>151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891108</v>
      </c>
      <c r="K87" s="7">
        <v>891108</v>
      </c>
    </row>
    <row r="88" spans="1:11" ht="12.75" customHeight="1">
      <c r="A88" s="207" t="s">
        <v>152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 customHeight="1">
      <c r="A89" s="207" t="s">
        <v>153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 customHeight="1">
      <c r="A90" s="210" t="s">
        <v>154</v>
      </c>
      <c r="B90" s="211"/>
      <c r="C90" s="211"/>
      <c r="D90" s="211"/>
      <c r="E90" s="211"/>
      <c r="F90" s="211"/>
      <c r="G90" s="211"/>
      <c r="H90" s="212"/>
      <c r="I90" s="1">
        <v>83</v>
      </c>
      <c r="J90" s="51">
        <f>SUM(J91:J99)</f>
        <v>36098052</v>
      </c>
      <c r="K90" s="51">
        <f>SUM(K91:K99)</f>
        <v>42417961</v>
      </c>
    </row>
    <row r="91" spans="1:11" ht="12.75" customHeight="1">
      <c r="A91" s="207" t="s">
        <v>155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 customHeight="1">
      <c r="A92" s="207" t="s">
        <v>156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 customHeight="1">
      <c r="A93" s="207" t="s">
        <v>157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20097696</v>
      </c>
      <c r="K93" s="7">
        <v>26417605</v>
      </c>
    </row>
    <row r="94" spans="1:11" ht="12.75" customHeight="1">
      <c r="A94" s="207" t="s">
        <v>158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 customHeight="1">
      <c r="A95" s="207" t="s">
        <v>159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 customHeight="1">
      <c r="A96" s="207" t="s">
        <v>160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 customHeight="1">
      <c r="A97" s="207" t="s">
        <v>161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 customHeight="1">
      <c r="A98" s="207" t="s">
        <v>162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 customHeight="1">
      <c r="A99" s="207" t="s">
        <v>163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16000356</v>
      </c>
      <c r="K99" s="7">
        <v>16000356</v>
      </c>
    </row>
    <row r="100" spans="1:11" ht="12.75" customHeight="1">
      <c r="A100" s="210" t="s">
        <v>164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1">
        <f>SUM(J101:J112)</f>
        <v>1366916173</v>
      </c>
      <c r="K100" s="51">
        <f>SUM(K101:K112)</f>
        <v>1596912735</v>
      </c>
    </row>
    <row r="101" spans="1:11" ht="12.75" customHeight="1">
      <c r="A101" s="207" t="s">
        <v>165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121317815</v>
      </c>
      <c r="K101" s="7">
        <v>109447098</v>
      </c>
    </row>
    <row r="102" spans="1:11" ht="12.75" customHeight="1">
      <c r="A102" s="207" t="s">
        <v>156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/>
    </row>
    <row r="103" spans="1:11" ht="12.75" customHeight="1">
      <c r="A103" s="207" t="s">
        <v>157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281723365</v>
      </c>
      <c r="K103" s="7">
        <v>380152527</v>
      </c>
    </row>
    <row r="104" spans="1:11" ht="12.75" customHeight="1">
      <c r="A104" s="207" t="s">
        <v>158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1431050</v>
      </c>
      <c r="K104" s="7">
        <v>723403</v>
      </c>
    </row>
    <row r="105" spans="1:11" ht="12.75" customHeight="1">
      <c r="A105" s="207" t="s">
        <v>159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939641174</v>
      </c>
      <c r="K105" s="7">
        <v>1008959691</v>
      </c>
    </row>
    <row r="106" spans="1:11" ht="12.75" customHeight="1">
      <c r="A106" s="207" t="s">
        <v>160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 customHeight="1">
      <c r="A107" s="207" t="s">
        <v>161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 customHeight="1">
      <c r="A108" s="207" t="s">
        <v>166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10053469</v>
      </c>
      <c r="K108" s="7">
        <v>7482199</v>
      </c>
    </row>
    <row r="109" spans="1:11" ht="12.75" customHeight="1">
      <c r="A109" s="207" t="s">
        <v>167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9496028</v>
      </c>
      <c r="K109" s="7">
        <v>9684575</v>
      </c>
    </row>
    <row r="110" spans="1:11" ht="12.75" customHeight="1">
      <c r="A110" s="207" t="s">
        <v>168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1034</v>
      </c>
      <c r="K110" s="7">
        <v>77272384</v>
      </c>
    </row>
    <row r="111" spans="1:11" ht="12.75" customHeight="1">
      <c r="A111" s="207" t="s">
        <v>169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 customHeight="1">
      <c r="A112" s="207" t="s">
        <v>170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3252238</v>
      </c>
      <c r="K112" s="7">
        <v>3190858</v>
      </c>
    </row>
    <row r="113" spans="1:11" ht="12.75" customHeight="1">
      <c r="A113" s="210" t="s">
        <v>171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2185839</v>
      </c>
      <c r="K113" s="7">
        <v>833024</v>
      </c>
    </row>
    <row r="114" spans="1:11" ht="12.75" customHeight="1">
      <c r="A114" s="210" t="s">
        <v>172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1">
        <f>J69+J86+J90+J100+J113</f>
        <v>1888661113</v>
      </c>
      <c r="K114" s="51">
        <f>K69+K86+K90+K100+K113</f>
        <v>2069537751</v>
      </c>
    </row>
    <row r="115" spans="1:11" ht="12.75" customHeight="1">
      <c r="A115" s="196" t="s">
        <v>131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161014153</v>
      </c>
      <c r="K115" s="8">
        <v>168859623</v>
      </c>
    </row>
    <row r="116" spans="1:11" ht="12.75" customHeight="1">
      <c r="A116" s="199" t="s">
        <v>173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 customHeight="1">
      <c r="A117" s="203" t="s">
        <v>174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 customHeight="1">
      <c r="A118" s="207" t="s">
        <v>175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482569941</v>
      </c>
      <c r="K118" s="7">
        <v>428482923</v>
      </c>
    </row>
    <row r="119" spans="1:11" ht="12.75" customHeight="1">
      <c r="A119" s="213" t="s">
        <v>176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f>+J115-J67</f>
        <v>0</v>
      </c>
      <c r="K119" s="8">
        <f>+K115-K67</f>
        <v>270000</v>
      </c>
    </row>
    <row r="120" spans="1:11" ht="12.75" customHeight="1">
      <c r="A120" s="216" t="s">
        <v>177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A5:K5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T22" sqref="T22"/>
    </sheetView>
  </sheetViews>
  <sheetFormatPr defaultColWidth="9.140625" defaultRowHeight="12.75"/>
  <cols>
    <col min="1" max="9" width="9.140625" style="50" customWidth="1"/>
    <col min="10" max="10" width="11.140625" style="50" bestFit="1" customWidth="1"/>
    <col min="11" max="11" width="10.00390625" style="50" customWidth="1"/>
    <col min="12" max="12" width="11.140625" style="50" bestFit="1" customWidth="1"/>
    <col min="13" max="13" width="10.28125" style="50" customWidth="1"/>
    <col min="14" max="16384" width="9.140625" style="50" customWidth="1"/>
  </cols>
  <sheetData>
    <row r="1" spans="1:13" ht="12.75" customHeight="1">
      <c r="A1" s="231" t="s">
        <v>178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314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179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 customHeight="1">
      <c r="A4" s="254" t="s">
        <v>71</v>
      </c>
      <c r="B4" s="254"/>
      <c r="C4" s="254"/>
      <c r="D4" s="254"/>
      <c r="E4" s="254"/>
      <c r="F4" s="254"/>
      <c r="G4" s="254"/>
      <c r="H4" s="254"/>
      <c r="I4" s="56" t="s">
        <v>72</v>
      </c>
      <c r="J4" s="255" t="s">
        <v>73</v>
      </c>
      <c r="K4" s="255"/>
      <c r="L4" s="255" t="s">
        <v>74</v>
      </c>
      <c r="M4" s="255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6"/>
      <c r="J5" s="58" t="s">
        <v>180</v>
      </c>
      <c r="K5" s="58" t="s">
        <v>181</v>
      </c>
      <c r="L5" s="58" t="s">
        <v>180</v>
      </c>
      <c r="M5" s="58" t="s">
        <v>181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203" t="s">
        <v>182</v>
      </c>
      <c r="B7" s="204"/>
      <c r="C7" s="204"/>
      <c r="D7" s="204"/>
      <c r="E7" s="204"/>
      <c r="F7" s="204"/>
      <c r="G7" s="204"/>
      <c r="H7" s="221"/>
      <c r="I7" s="3">
        <v>111</v>
      </c>
      <c r="J7" s="52">
        <f>SUM(J8:J9)</f>
        <v>1100454872</v>
      </c>
      <c r="K7" s="52">
        <f>SUM(K8:K9)</f>
        <v>557229037</v>
      </c>
      <c r="L7" s="52">
        <f>SUM(L8:L9)</f>
        <v>1225268918</v>
      </c>
      <c r="M7" s="52">
        <f>SUM(M8:M9)</f>
        <v>612548516</v>
      </c>
    </row>
    <row r="8" spans="1:13" ht="12.75" customHeight="1">
      <c r="A8" s="210" t="s">
        <v>183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1092637128</v>
      </c>
      <c r="K8" s="7">
        <v>553590158</v>
      </c>
      <c r="L8" s="7">
        <v>1211427767</v>
      </c>
      <c r="M8" s="7">
        <v>606166853</v>
      </c>
    </row>
    <row r="9" spans="1:13" ht="12.75" customHeight="1">
      <c r="A9" s="210" t="s">
        <v>184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7817744</v>
      </c>
      <c r="K9" s="7">
        <v>3638879</v>
      </c>
      <c r="L9" s="7">
        <v>13841151</v>
      </c>
      <c r="M9" s="7">
        <v>6381663</v>
      </c>
    </row>
    <row r="10" spans="1:13" ht="12.75" customHeight="1">
      <c r="A10" s="210" t="s">
        <v>185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1">
        <f>J11+J12+J16+J20+J21+J22+J25+J26</f>
        <v>1080532402</v>
      </c>
      <c r="K10" s="51">
        <f>K11+K12+K16+K20+K21+K22+K25+K26</f>
        <v>544949008</v>
      </c>
      <c r="L10" s="51">
        <f>L11+L12+L16+L20+L21+L22+L25+L26</f>
        <v>1201212590</v>
      </c>
      <c r="M10" s="51">
        <f>M11+M12+M16+M20+M21+M22+M25+M26</f>
        <v>595986972</v>
      </c>
    </row>
    <row r="11" spans="1:13" ht="12.75" customHeight="1">
      <c r="A11" s="210" t="s">
        <v>186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ht="12.75" customHeight="1">
      <c r="A12" s="210" t="s">
        <v>187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1">
        <f>SUM(J13:J15)</f>
        <v>1006515263</v>
      </c>
      <c r="K12" s="51">
        <f>SUM(K13:K15)</f>
        <v>510464259</v>
      </c>
      <c r="L12" s="51">
        <f>SUM(L13:L15)</f>
        <v>1122143482</v>
      </c>
      <c r="M12" s="51">
        <f>SUM(M13:M15)</f>
        <v>557263193</v>
      </c>
    </row>
    <row r="13" spans="1:13" ht="12.75" customHeight="1">
      <c r="A13" s="207" t="s">
        <v>188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6694480</v>
      </c>
      <c r="K13" s="7">
        <v>3465749</v>
      </c>
      <c r="L13" s="7">
        <v>6646719</v>
      </c>
      <c r="M13" s="7">
        <v>3576244</v>
      </c>
    </row>
    <row r="14" spans="1:13" ht="12.75" customHeight="1">
      <c r="A14" s="207" t="s">
        <v>189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982959862</v>
      </c>
      <c r="K14" s="7">
        <v>498014788</v>
      </c>
      <c r="L14" s="7">
        <v>1098906779</v>
      </c>
      <c r="M14" s="7">
        <v>545003098</v>
      </c>
    </row>
    <row r="15" spans="1:13" ht="12.75" customHeight="1">
      <c r="A15" s="207" t="s">
        <v>190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16860921</v>
      </c>
      <c r="K15" s="7">
        <v>8983722</v>
      </c>
      <c r="L15" s="7">
        <v>16589984</v>
      </c>
      <c r="M15" s="7">
        <v>8683851</v>
      </c>
    </row>
    <row r="16" spans="1:13" ht="12.75" customHeight="1">
      <c r="A16" s="210" t="s">
        <v>191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1">
        <f>SUM(J17:J19)</f>
        <v>48636737</v>
      </c>
      <c r="K16" s="51">
        <f>SUM(K17:K19)</f>
        <v>24405861</v>
      </c>
      <c r="L16" s="51">
        <f>SUM(L17:L19)</f>
        <v>48888691</v>
      </c>
      <c r="M16" s="51">
        <f>SUM(M17:M19)</f>
        <v>24472778</v>
      </c>
    </row>
    <row r="17" spans="1:13" ht="12.75" customHeight="1">
      <c r="A17" s="207" t="s">
        <v>192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28072014</v>
      </c>
      <c r="K17" s="7">
        <v>13964461</v>
      </c>
      <c r="L17" s="7">
        <v>28901375</v>
      </c>
      <c r="M17" s="7">
        <v>14413137</v>
      </c>
    </row>
    <row r="18" spans="1:13" ht="12.75" customHeight="1">
      <c r="A18" s="207" t="s">
        <v>193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13763221</v>
      </c>
      <c r="K18" s="7">
        <v>6825768</v>
      </c>
      <c r="L18" s="7">
        <v>12919164</v>
      </c>
      <c r="M18" s="7">
        <v>6488965</v>
      </c>
    </row>
    <row r="19" spans="1:13" ht="12.75" customHeight="1">
      <c r="A19" s="207" t="s">
        <v>194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6801502</v>
      </c>
      <c r="K19" s="7">
        <v>3615632</v>
      </c>
      <c r="L19" s="7">
        <v>7068152</v>
      </c>
      <c r="M19" s="7">
        <v>3570676</v>
      </c>
    </row>
    <row r="20" spans="1:13" ht="12.75" customHeight="1">
      <c r="A20" s="210" t="s">
        <v>195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6714595</v>
      </c>
      <c r="K20" s="7">
        <v>2885260</v>
      </c>
      <c r="L20" s="7">
        <v>5869848</v>
      </c>
      <c r="M20" s="7">
        <v>3038355</v>
      </c>
    </row>
    <row r="21" spans="1:13" ht="12.75" customHeight="1">
      <c r="A21" s="210" t="s">
        <v>196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12776575</v>
      </c>
      <c r="K21" s="7">
        <v>7193628</v>
      </c>
      <c r="L21" s="7">
        <v>18492967</v>
      </c>
      <c r="M21" s="7">
        <v>8182858</v>
      </c>
    </row>
    <row r="22" spans="1:13" ht="12.75" customHeight="1">
      <c r="A22" s="210" t="s">
        <v>197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1">
        <f>SUM(J23:J24)</f>
        <v>5889232</v>
      </c>
      <c r="K22" s="51">
        <f>SUM(K23:K24)</f>
        <v>0</v>
      </c>
      <c r="L22" s="51">
        <f>SUM(L23:L24)</f>
        <v>5817602</v>
      </c>
      <c r="M22" s="51">
        <f>SUM(M23:M24)</f>
        <v>3029788</v>
      </c>
    </row>
    <row r="23" spans="1:13" ht="12.75" customHeight="1">
      <c r="A23" s="207" t="s">
        <v>198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 customHeight="1">
      <c r="A24" s="207" t="s">
        <v>199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5889232</v>
      </c>
      <c r="K24" s="7"/>
      <c r="L24" s="7">
        <v>5817602</v>
      </c>
      <c r="M24" s="7">
        <v>3029788</v>
      </c>
    </row>
    <row r="25" spans="1:13" ht="12.75" customHeight="1">
      <c r="A25" s="210" t="s">
        <v>200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 customHeight="1">
      <c r="A26" s="210" t="s">
        <v>201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 customHeight="1">
      <c r="A27" s="210" t="s">
        <v>202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1">
        <f>SUM(J28:J32)</f>
        <v>9167884</v>
      </c>
      <c r="K27" s="51">
        <f>SUM(K28:K32)</f>
        <v>7506779</v>
      </c>
      <c r="L27" s="51">
        <f>SUM(L28:L32)</f>
        <v>13556797</v>
      </c>
      <c r="M27" s="51">
        <f>SUM(M28:M32)</f>
        <v>8362105</v>
      </c>
    </row>
    <row r="28" spans="1:13" ht="12.75" customHeight="1">
      <c r="A28" s="210" t="s">
        <v>203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>
        <v>605484</v>
      </c>
      <c r="M28" s="7">
        <v>259377</v>
      </c>
    </row>
    <row r="29" spans="1:13" ht="12.75" customHeight="1">
      <c r="A29" s="210" t="s">
        <v>204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8690785</v>
      </c>
      <c r="K29" s="7">
        <v>7226050</v>
      </c>
      <c r="L29" s="7">
        <v>12951313</v>
      </c>
      <c r="M29" s="7">
        <v>8102728</v>
      </c>
    </row>
    <row r="30" spans="1:13" ht="12.75" customHeight="1">
      <c r="A30" s="210" t="s">
        <v>205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>
        <v>477099</v>
      </c>
      <c r="K30" s="7">
        <v>280729</v>
      </c>
      <c r="L30" s="7"/>
      <c r="M30" s="7"/>
    </row>
    <row r="31" spans="1:13" ht="12.75" customHeight="1">
      <c r="A31" s="210" t="s">
        <v>206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 customHeight="1">
      <c r="A32" s="210" t="s">
        <v>207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 customHeight="1">
      <c r="A33" s="210" t="s">
        <v>208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1">
        <f>SUM(J34:J37)</f>
        <v>10022641</v>
      </c>
      <c r="K33" s="51">
        <f>SUM(K34:K37)</f>
        <v>4661938</v>
      </c>
      <c r="L33" s="51">
        <f>SUM(L34:L37)</f>
        <v>8771803</v>
      </c>
      <c r="M33" s="51">
        <f>SUM(M34:M37)</f>
        <v>4986237</v>
      </c>
    </row>
    <row r="34" spans="1:13" ht="12.75" customHeight="1">
      <c r="A34" s="210" t="s">
        <v>203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154072</v>
      </c>
      <c r="K34" s="7">
        <v>79510</v>
      </c>
      <c r="L34" s="7">
        <v>170251</v>
      </c>
      <c r="M34" s="7">
        <v>86307</v>
      </c>
    </row>
    <row r="35" spans="1:13" ht="12.75" customHeight="1">
      <c r="A35" s="210" t="s">
        <v>204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9868569</v>
      </c>
      <c r="K35" s="7">
        <v>4582428</v>
      </c>
      <c r="L35" s="7">
        <v>8601552</v>
      </c>
      <c r="M35" s="7">
        <v>4899930</v>
      </c>
    </row>
    <row r="36" spans="1:13" ht="12.75" customHeight="1">
      <c r="A36" s="210" t="s">
        <v>209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 customHeight="1">
      <c r="A37" s="210" t="s">
        <v>210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 customHeight="1">
      <c r="A38" s="210" t="s">
        <v>211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 customHeight="1">
      <c r="A39" s="210" t="s">
        <v>212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 customHeight="1">
      <c r="A40" s="210" t="s">
        <v>213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 customHeight="1">
      <c r="A41" s="210" t="s">
        <v>214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 customHeight="1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1">
        <f>J7+J27+J38+J40</f>
        <v>1109622756</v>
      </c>
      <c r="K42" s="51">
        <f>K7+K27+K38+K40</f>
        <v>564735816</v>
      </c>
      <c r="L42" s="51">
        <f>L7+L27+L38+L40</f>
        <v>1238825715</v>
      </c>
      <c r="M42" s="51">
        <f>M7+M27+M38+M40</f>
        <v>620910621</v>
      </c>
    </row>
    <row r="43" spans="1:13" ht="12.75" customHeight="1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1">
        <f>J10+J33+J39+J41</f>
        <v>1090555043</v>
      </c>
      <c r="K43" s="51">
        <f>K10+K33+K39+K41</f>
        <v>549610946</v>
      </c>
      <c r="L43" s="51">
        <f>L10+L33+L39+L41</f>
        <v>1209984393</v>
      </c>
      <c r="M43" s="51">
        <f>M10+M33+M39+M41</f>
        <v>600973209</v>
      </c>
    </row>
    <row r="44" spans="1:13" ht="12.75" customHeight="1">
      <c r="A44" s="210" t="s">
        <v>217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1">
        <f>J42-J43</f>
        <v>19067713</v>
      </c>
      <c r="K44" s="51">
        <f>K42-K43</f>
        <v>15124870</v>
      </c>
      <c r="L44" s="51">
        <f>L42-L43</f>
        <v>28841322</v>
      </c>
      <c r="M44" s="51">
        <f>M42-M43</f>
        <v>19937412</v>
      </c>
    </row>
    <row r="45" spans="1:13" ht="12.75" customHeight="1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1">
        <f>IF(J42&gt;J43,J42-J43,0)</f>
        <v>19067713</v>
      </c>
      <c r="K45" s="51">
        <f>IF(K42&gt;K43,K42-K43,0)</f>
        <v>15124870</v>
      </c>
      <c r="L45" s="51">
        <f>IF(L42&gt;L43,L42-L43,0)</f>
        <v>28841322</v>
      </c>
      <c r="M45" s="51">
        <f>IF(M42&gt;M43,M42-M43,0)</f>
        <v>19937412</v>
      </c>
    </row>
    <row r="46" spans="1:13" ht="12.75" customHeight="1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210" t="s">
        <v>220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4894613</v>
      </c>
      <c r="K47" s="7">
        <v>3788351</v>
      </c>
      <c r="L47" s="7">
        <v>7336990</v>
      </c>
      <c r="M47" s="7">
        <v>4922951</v>
      </c>
    </row>
    <row r="48" spans="1:13" ht="12.75" customHeight="1">
      <c r="A48" s="210" t="s">
        <v>221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1">
        <f>J44-J47</f>
        <v>14173100</v>
      </c>
      <c r="K48" s="51">
        <f>K44-K47</f>
        <v>11336519</v>
      </c>
      <c r="L48" s="51">
        <f>L44-L47</f>
        <v>21504332</v>
      </c>
      <c r="M48" s="51">
        <f>M44-M47</f>
        <v>15014461</v>
      </c>
    </row>
    <row r="49" spans="1:13" ht="12.75" customHeight="1">
      <c r="A49" s="218" t="s">
        <v>222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1">
        <f>IF(J48&gt;0,J48,0)</f>
        <v>14173100</v>
      </c>
      <c r="K49" s="51">
        <f>IF(K48&gt;0,K48,0)</f>
        <v>11336519</v>
      </c>
      <c r="L49" s="51">
        <f>IF(L48&gt;0,L48,0)</f>
        <v>21504332</v>
      </c>
      <c r="M49" s="51">
        <f>IF(M48&gt;0,M48,0)</f>
        <v>15014461</v>
      </c>
    </row>
    <row r="50" spans="1:13" ht="12.75" customHeight="1">
      <c r="A50" s="250" t="s">
        <v>223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99" t="s">
        <v>224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225</v>
      </c>
      <c r="B52" s="204"/>
      <c r="C52" s="204"/>
      <c r="D52" s="204"/>
      <c r="E52" s="204"/>
      <c r="F52" s="204"/>
      <c r="G52" s="204"/>
      <c r="H52" s="204"/>
      <c r="I52" s="53"/>
      <c r="J52" s="53"/>
      <c r="K52" s="53"/>
      <c r="L52" s="53"/>
      <c r="M52" s="60"/>
    </row>
    <row r="53" spans="1:13" ht="12.75" customHeight="1">
      <c r="A53" s="247" t="s">
        <v>175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 customHeight="1">
      <c r="A54" s="240" t="s">
        <v>176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9" t="s">
        <v>226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 customHeight="1">
      <c r="A56" s="203" t="s">
        <v>227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14173100</v>
      </c>
      <c r="K56" s="6">
        <v>11336519</v>
      </c>
      <c r="L56" s="6">
        <v>21504332</v>
      </c>
      <c r="M56" s="6">
        <v>15014461</v>
      </c>
    </row>
    <row r="57" spans="1:13" ht="12.75" customHeight="1">
      <c r="A57" s="210" t="s">
        <v>228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210" t="s">
        <v>229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 customHeight="1">
      <c r="A59" s="210" t="s">
        <v>230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 customHeight="1">
      <c r="A60" s="210" t="s">
        <v>231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 customHeight="1">
      <c r="A61" s="210" t="s">
        <v>232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 customHeight="1">
      <c r="A62" s="210" t="s">
        <v>233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 customHeight="1">
      <c r="A63" s="210" t="s">
        <v>234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 customHeight="1">
      <c r="A64" s="210" t="s">
        <v>235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 customHeight="1">
      <c r="A65" s="210" t="s">
        <v>236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 customHeight="1">
      <c r="A66" s="210" t="s">
        <v>237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210" t="s">
        <v>238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9">
        <f>J56+J66</f>
        <v>14173100</v>
      </c>
      <c r="K67" s="59">
        <f>K56+K66</f>
        <v>11336519</v>
      </c>
      <c r="L67" s="59">
        <f>L56+L66</f>
        <v>21504332</v>
      </c>
      <c r="M67" s="59">
        <f>M56+M66</f>
        <v>15014461</v>
      </c>
    </row>
    <row r="68" spans="1:13" ht="12.75" customHeight="1">
      <c r="A68" s="243" t="s">
        <v>239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240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47" t="s">
        <v>175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14173100</v>
      </c>
      <c r="K70" s="7">
        <v>11336519</v>
      </c>
      <c r="L70" s="7">
        <v>21504332</v>
      </c>
      <c r="M70" s="7">
        <v>15014461</v>
      </c>
    </row>
    <row r="71" spans="1:13" ht="12.75" customHeight="1">
      <c r="A71" s="240" t="s">
        <v>176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A72:H65536 I70:M65536 I56:M67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M51" sqref="M51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70" t="s">
        <v>241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314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67" t="s">
        <v>242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 customHeight="1">
      <c r="A4" s="236" t="s">
        <v>71</v>
      </c>
      <c r="B4" s="237"/>
      <c r="C4" s="237"/>
      <c r="D4" s="237"/>
      <c r="E4" s="237"/>
      <c r="F4" s="237"/>
      <c r="G4" s="237"/>
      <c r="H4" s="238"/>
      <c r="I4" s="56" t="s">
        <v>72</v>
      </c>
      <c r="J4" s="57" t="s">
        <v>73</v>
      </c>
      <c r="K4" s="58" t="s">
        <v>74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4">
        <v>2</v>
      </c>
      <c r="J5" s="65" t="s">
        <v>5</v>
      </c>
      <c r="K5" s="65" t="s">
        <v>6</v>
      </c>
    </row>
    <row r="6" spans="1:11" ht="12.75" customHeight="1">
      <c r="A6" s="199" t="s">
        <v>243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 customHeight="1">
      <c r="A7" s="261" t="s">
        <v>244</v>
      </c>
      <c r="B7" s="262"/>
      <c r="C7" s="262"/>
      <c r="D7" s="262"/>
      <c r="E7" s="262"/>
      <c r="F7" s="262"/>
      <c r="G7" s="262"/>
      <c r="H7" s="262"/>
      <c r="I7" s="1">
        <v>1</v>
      </c>
      <c r="J7" s="5">
        <v>19067713</v>
      </c>
      <c r="K7" s="7">
        <v>28841322</v>
      </c>
    </row>
    <row r="8" spans="1:11" ht="12.75" customHeight="1">
      <c r="A8" s="261" t="s">
        <v>245</v>
      </c>
      <c r="B8" s="262"/>
      <c r="C8" s="262"/>
      <c r="D8" s="262"/>
      <c r="E8" s="262"/>
      <c r="F8" s="262"/>
      <c r="G8" s="262"/>
      <c r="H8" s="262"/>
      <c r="I8" s="1">
        <v>2</v>
      </c>
      <c r="J8" s="5">
        <v>6714595</v>
      </c>
      <c r="K8" s="7">
        <v>5869848</v>
      </c>
    </row>
    <row r="9" spans="1:11" ht="12.75" customHeight="1">
      <c r="A9" s="261" t="s">
        <v>246</v>
      </c>
      <c r="B9" s="262"/>
      <c r="C9" s="262"/>
      <c r="D9" s="262"/>
      <c r="E9" s="262"/>
      <c r="F9" s="262"/>
      <c r="G9" s="262"/>
      <c r="H9" s="262"/>
      <c r="I9" s="1">
        <v>3</v>
      </c>
      <c r="J9" s="5">
        <v>26627988</v>
      </c>
      <c r="K9" s="7">
        <v>54295017</v>
      </c>
    </row>
    <row r="10" spans="1:11" ht="12.75" customHeight="1">
      <c r="A10" s="261" t="s">
        <v>247</v>
      </c>
      <c r="B10" s="262"/>
      <c r="C10" s="262"/>
      <c r="D10" s="262"/>
      <c r="E10" s="262"/>
      <c r="F10" s="262"/>
      <c r="G10" s="262"/>
      <c r="H10" s="262"/>
      <c r="I10" s="1">
        <v>4</v>
      </c>
      <c r="J10" s="5">
        <v>84455948</v>
      </c>
      <c r="K10" s="7"/>
    </row>
    <row r="11" spans="1:11" ht="12.75" customHeight="1">
      <c r="A11" s="261" t="s">
        <v>248</v>
      </c>
      <c r="B11" s="262"/>
      <c r="C11" s="262"/>
      <c r="D11" s="262"/>
      <c r="E11" s="262"/>
      <c r="F11" s="262"/>
      <c r="G11" s="262"/>
      <c r="H11" s="262"/>
      <c r="I11" s="1">
        <v>5</v>
      </c>
      <c r="J11" s="5"/>
      <c r="K11" s="7"/>
    </row>
    <row r="12" spans="1:11" ht="12.75" customHeight="1">
      <c r="A12" s="261" t="s">
        <v>249</v>
      </c>
      <c r="B12" s="262"/>
      <c r="C12" s="262"/>
      <c r="D12" s="262"/>
      <c r="E12" s="262"/>
      <c r="F12" s="262"/>
      <c r="G12" s="262"/>
      <c r="H12" s="262"/>
      <c r="I12" s="1">
        <v>6</v>
      </c>
      <c r="J12" s="5"/>
      <c r="K12" s="7"/>
    </row>
    <row r="13" spans="1:11" ht="12.75" customHeight="1">
      <c r="A13" s="264" t="s">
        <v>250</v>
      </c>
      <c r="B13" s="265"/>
      <c r="C13" s="265"/>
      <c r="D13" s="265"/>
      <c r="E13" s="265"/>
      <c r="F13" s="265"/>
      <c r="G13" s="265"/>
      <c r="H13" s="265"/>
      <c r="I13" s="1">
        <v>7</v>
      </c>
      <c r="J13" s="62">
        <f>SUM(J7:J12)</f>
        <v>136866244</v>
      </c>
      <c r="K13" s="51">
        <f>SUM(K7:K12)</f>
        <v>89006187</v>
      </c>
    </row>
    <row r="14" spans="1:11" ht="12.75" customHeight="1">
      <c r="A14" s="261" t="s">
        <v>251</v>
      </c>
      <c r="B14" s="262"/>
      <c r="C14" s="262"/>
      <c r="D14" s="262"/>
      <c r="E14" s="262"/>
      <c r="F14" s="262"/>
      <c r="G14" s="262"/>
      <c r="H14" s="263"/>
      <c r="I14" s="1">
        <v>8</v>
      </c>
      <c r="J14" s="5"/>
      <c r="K14" s="7"/>
    </row>
    <row r="15" spans="1:11" ht="12.75" customHeight="1">
      <c r="A15" s="261" t="s">
        <v>252</v>
      </c>
      <c r="B15" s="262"/>
      <c r="C15" s="262"/>
      <c r="D15" s="262"/>
      <c r="E15" s="262"/>
      <c r="F15" s="262"/>
      <c r="G15" s="262"/>
      <c r="H15" s="263"/>
      <c r="I15" s="1">
        <v>9</v>
      </c>
      <c r="J15" s="5"/>
      <c r="K15" s="7">
        <v>71176230</v>
      </c>
    </row>
    <row r="16" spans="1:11" ht="12.75" customHeight="1">
      <c r="A16" s="261" t="s">
        <v>253</v>
      </c>
      <c r="B16" s="262"/>
      <c r="C16" s="262"/>
      <c r="D16" s="262"/>
      <c r="E16" s="262"/>
      <c r="F16" s="262"/>
      <c r="G16" s="262"/>
      <c r="H16" s="263"/>
      <c r="I16" s="1">
        <v>10</v>
      </c>
      <c r="J16" s="5">
        <v>53694341</v>
      </c>
      <c r="K16" s="7">
        <v>7688511</v>
      </c>
    </row>
    <row r="17" spans="1:11" ht="12.75" customHeight="1">
      <c r="A17" s="261" t="s">
        <v>254</v>
      </c>
      <c r="B17" s="262"/>
      <c r="C17" s="262"/>
      <c r="D17" s="262"/>
      <c r="E17" s="262"/>
      <c r="F17" s="262"/>
      <c r="G17" s="262"/>
      <c r="H17" s="263"/>
      <c r="I17" s="1">
        <v>11</v>
      </c>
      <c r="J17" s="5">
        <v>2924151</v>
      </c>
      <c r="K17" s="7">
        <v>65679997</v>
      </c>
    </row>
    <row r="18" spans="1:11" ht="12.75" customHeight="1">
      <c r="A18" s="264" t="s">
        <v>255</v>
      </c>
      <c r="B18" s="265"/>
      <c r="C18" s="265"/>
      <c r="D18" s="265"/>
      <c r="E18" s="265"/>
      <c r="F18" s="265"/>
      <c r="G18" s="265"/>
      <c r="H18" s="265"/>
      <c r="I18" s="1">
        <v>12</v>
      </c>
      <c r="J18" s="62">
        <f>SUM(J14:J17)</f>
        <v>56618492</v>
      </c>
      <c r="K18" s="51">
        <f>SUM(K14:K17)</f>
        <v>144544738</v>
      </c>
    </row>
    <row r="19" spans="1:11" ht="12.75" customHeight="1">
      <c r="A19" s="264" t="s">
        <v>256</v>
      </c>
      <c r="B19" s="265"/>
      <c r="C19" s="265"/>
      <c r="D19" s="265"/>
      <c r="E19" s="265"/>
      <c r="F19" s="265"/>
      <c r="G19" s="265"/>
      <c r="H19" s="265"/>
      <c r="I19" s="1">
        <v>13</v>
      </c>
      <c r="J19" s="62">
        <f>IF(J13&gt;J18,J13-J18,0)</f>
        <v>80247752</v>
      </c>
      <c r="K19" s="51">
        <f>IF(K13&gt;K18,K13-K18,0)</f>
        <v>0</v>
      </c>
    </row>
    <row r="20" spans="1:11" ht="12.75" customHeight="1">
      <c r="A20" s="264" t="s">
        <v>257</v>
      </c>
      <c r="B20" s="265"/>
      <c r="C20" s="265"/>
      <c r="D20" s="265"/>
      <c r="E20" s="265"/>
      <c r="F20" s="265"/>
      <c r="G20" s="265"/>
      <c r="H20" s="265"/>
      <c r="I20" s="1">
        <v>14</v>
      </c>
      <c r="J20" s="62">
        <f>IF(J18&gt;J13,J18-J13,0)</f>
        <v>0</v>
      </c>
      <c r="K20" s="51">
        <f>IF(K18&gt;K13,K18-K13,0)</f>
        <v>55538551</v>
      </c>
    </row>
    <row r="21" spans="1:11" ht="12.75" customHeight="1">
      <c r="A21" s="199" t="s">
        <v>258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 customHeight="1">
      <c r="A22" s="207" t="s">
        <v>259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142085</v>
      </c>
      <c r="K22" s="7">
        <v>588863</v>
      </c>
    </row>
    <row r="23" spans="1:11" ht="12.75" customHeight="1">
      <c r="A23" s="207" t="s">
        <v>260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 customHeight="1">
      <c r="A24" s="207" t="s">
        <v>261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2724158</v>
      </c>
      <c r="K24" s="7">
        <v>7216457</v>
      </c>
    </row>
    <row r="25" spans="1:11" ht="12.75" customHeight="1">
      <c r="A25" s="207" t="s">
        <v>262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 customHeight="1">
      <c r="A26" s="207" t="s">
        <v>263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 customHeight="1">
      <c r="A27" s="210" t="s">
        <v>264</v>
      </c>
      <c r="B27" s="211"/>
      <c r="C27" s="211"/>
      <c r="D27" s="211"/>
      <c r="E27" s="211"/>
      <c r="F27" s="211"/>
      <c r="G27" s="211"/>
      <c r="H27" s="211"/>
      <c r="I27" s="1">
        <v>20</v>
      </c>
      <c r="J27" s="62">
        <f>SUM(J22:J26)</f>
        <v>2866243</v>
      </c>
      <c r="K27" s="51">
        <f>SUM(K22:K26)</f>
        <v>7805320</v>
      </c>
    </row>
    <row r="28" spans="1:11" ht="12.75" customHeight="1">
      <c r="A28" s="207" t="s">
        <v>265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10962960</v>
      </c>
      <c r="K28" s="7">
        <v>8148846</v>
      </c>
    </row>
    <row r="29" spans="1:11" ht="12.75" customHeight="1">
      <c r="A29" s="207" t="s">
        <v>266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 customHeight="1">
      <c r="A30" s="207" t="s">
        <v>267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 customHeight="1">
      <c r="A31" s="210" t="s">
        <v>268</v>
      </c>
      <c r="B31" s="211"/>
      <c r="C31" s="211"/>
      <c r="D31" s="211"/>
      <c r="E31" s="211"/>
      <c r="F31" s="211"/>
      <c r="G31" s="211"/>
      <c r="H31" s="211"/>
      <c r="I31" s="1">
        <v>24</v>
      </c>
      <c r="J31" s="62">
        <f>SUM(J28:J30)</f>
        <v>10962960</v>
      </c>
      <c r="K31" s="51">
        <f>SUM(K28:K30)</f>
        <v>8148846</v>
      </c>
    </row>
    <row r="32" spans="1:11" ht="12.75" customHeight="1">
      <c r="A32" s="210" t="s">
        <v>269</v>
      </c>
      <c r="B32" s="211"/>
      <c r="C32" s="211"/>
      <c r="D32" s="211"/>
      <c r="E32" s="211"/>
      <c r="F32" s="211"/>
      <c r="G32" s="211"/>
      <c r="H32" s="211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 customHeight="1">
      <c r="A33" s="210" t="s">
        <v>270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2">
        <f>IF(J31&gt;J27,J31-J27,0)</f>
        <v>8096717</v>
      </c>
      <c r="K33" s="51">
        <f>IF(K31&gt;K27,K31-K27,0)</f>
        <v>343526</v>
      </c>
    </row>
    <row r="34" spans="1:11" ht="12.75" customHeight="1">
      <c r="A34" s="199" t="s">
        <v>271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 customHeight="1">
      <c r="A35" s="258" t="s">
        <v>272</v>
      </c>
      <c r="B35" s="259"/>
      <c r="C35" s="259"/>
      <c r="D35" s="259"/>
      <c r="E35" s="259"/>
      <c r="F35" s="259"/>
      <c r="G35" s="259"/>
      <c r="H35" s="260"/>
      <c r="I35" s="1">
        <v>27</v>
      </c>
      <c r="J35" s="5"/>
      <c r="K35" s="7"/>
    </row>
    <row r="36" spans="1:11" ht="12.75" customHeight="1">
      <c r="A36" s="207" t="s">
        <v>273</v>
      </c>
      <c r="B36" s="208"/>
      <c r="C36" s="208"/>
      <c r="D36" s="208"/>
      <c r="E36" s="208"/>
      <c r="F36" s="208"/>
      <c r="G36" s="208"/>
      <c r="H36" s="209"/>
      <c r="I36" s="1">
        <v>28</v>
      </c>
      <c r="J36" s="5">
        <v>69981500</v>
      </c>
      <c r="K36" s="7">
        <v>178114751</v>
      </c>
    </row>
    <row r="37" spans="1:11" ht="12.75" customHeight="1">
      <c r="A37" s="207" t="s">
        <v>274</v>
      </c>
      <c r="B37" s="208"/>
      <c r="C37" s="208"/>
      <c r="D37" s="208"/>
      <c r="E37" s="208"/>
      <c r="F37" s="208"/>
      <c r="G37" s="208"/>
      <c r="H37" s="209"/>
      <c r="I37" s="1">
        <v>29</v>
      </c>
      <c r="J37" s="5"/>
      <c r="K37" s="7"/>
    </row>
    <row r="38" spans="1:11" ht="12.75" customHeight="1">
      <c r="A38" s="210" t="s">
        <v>275</v>
      </c>
      <c r="B38" s="211"/>
      <c r="C38" s="211"/>
      <c r="D38" s="211"/>
      <c r="E38" s="211"/>
      <c r="F38" s="211"/>
      <c r="G38" s="211"/>
      <c r="H38" s="211"/>
      <c r="I38" s="1">
        <v>30</v>
      </c>
      <c r="J38" s="62">
        <f>SUM(J35:J37)</f>
        <v>69981500</v>
      </c>
      <c r="K38" s="51">
        <f>SUM(K35:K37)</f>
        <v>178114751</v>
      </c>
    </row>
    <row r="39" spans="1:11" ht="12.75" customHeight="1">
      <c r="A39" s="207" t="s">
        <v>276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161994999</v>
      </c>
      <c r="K39" s="7">
        <v>74122196</v>
      </c>
    </row>
    <row r="40" spans="1:11" ht="12.75" customHeight="1">
      <c r="A40" s="207" t="s">
        <v>277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 customHeight="1">
      <c r="A41" s="207" t="s">
        <v>278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1100936</v>
      </c>
      <c r="K41" s="7">
        <v>1005426</v>
      </c>
    </row>
    <row r="42" spans="1:11" ht="12.75" customHeight="1">
      <c r="A42" s="207" t="s">
        <v>279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 customHeight="1">
      <c r="A43" s="207" t="s">
        <v>280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 customHeight="1">
      <c r="A44" s="210" t="s">
        <v>281</v>
      </c>
      <c r="B44" s="211"/>
      <c r="C44" s="211"/>
      <c r="D44" s="211"/>
      <c r="E44" s="211"/>
      <c r="F44" s="211"/>
      <c r="G44" s="211"/>
      <c r="H44" s="212"/>
      <c r="I44" s="1">
        <v>36</v>
      </c>
      <c r="J44" s="62">
        <f>SUM(J39:J43)</f>
        <v>163095935</v>
      </c>
      <c r="K44" s="51">
        <f>SUM(K39:K43)</f>
        <v>75127622</v>
      </c>
    </row>
    <row r="45" spans="1:11" ht="12.75" customHeight="1">
      <c r="A45" s="210" t="s">
        <v>282</v>
      </c>
      <c r="B45" s="211"/>
      <c r="C45" s="211"/>
      <c r="D45" s="211"/>
      <c r="E45" s="211"/>
      <c r="F45" s="211"/>
      <c r="G45" s="211"/>
      <c r="H45" s="212"/>
      <c r="I45" s="1">
        <v>37</v>
      </c>
      <c r="J45" s="62">
        <f>IF(J38&gt;J44,J38-J44,0)</f>
        <v>0</v>
      </c>
      <c r="K45" s="51">
        <f>IF(K38&gt;K44,K38-K44,0)</f>
        <v>102987129</v>
      </c>
    </row>
    <row r="46" spans="1:11" ht="12.75" customHeight="1">
      <c r="A46" s="210" t="s">
        <v>283</v>
      </c>
      <c r="B46" s="211"/>
      <c r="C46" s="211"/>
      <c r="D46" s="211"/>
      <c r="E46" s="211"/>
      <c r="F46" s="211"/>
      <c r="G46" s="211"/>
      <c r="H46" s="212"/>
      <c r="I46" s="1">
        <v>38</v>
      </c>
      <c r="J46" s="62">
        <f>IF(J44&gt;J38,J44-J38,0)</f>
        <v>93114435</v>
      </c>
      <c r="K46" s="51">
        <f>IF(K44&gt;K38,K44-K38,0)</f>
        <v>0</v>
      </c>
    </row>
    <row r="47" spans="1:11" ht="12.75" customHeight="1">
      <c r="A47" s="207" t="s">
        <v>284</v>
      </c>
      <c r="B47" s="208"/>
      <c r="C47" s="208"/>
      <c r="D47" s="208"/>
      <c r="E47" s="208"/>
      <c r="F47" s="208"/>
      <c r="G47" s="208"/>
      <c r="H47" s="209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47105052</v>
      </c>
    </row>
    <row r="48" spans="1:11" ht="12.75" customHeight="1">
      <c r="A48" s="207" t="s">
        <v>285</v>
      </c>
      <c r="B48" s="208"/>
      <c r="C48" s="208"/>
      <c r="D48" s="208"/>
      <c r="E48" s="208"/>
      <c r="F48" s="208"/>
      <c r="G48" s="208"/>
      <c r="H48" s="209"/>
      <c r="I48" s="1">
        <v>40</v>
      </c>
      <c r="J48" s="62">
        <f>IF(J20-J19+J33-J32+J46-J45&gt;0,J20-J19+J33-J32+J46-J45,0)</f>
        <v>20963400</v>
      </c>
      <c r="K48" s="51">
        <f>IF(K20-K19+K33-K32+K46-K45&gt;0,K20-K19+K33-K32+K46-K45,0)</f>
        <v>0</v>
      </c>
    </row>
    <row r="49" spans="1:11" ht="12.75" customHeight="1">
      <c r="A49" s="207" t="s">
        <v>286</v>
      </c>
      <c r="B49" s="208"/>
      <c r="C49" s="208"/>
      <c r="D49" s="208"/>
      <c r="E49" s="208"/>
      <c r="F49" s="208"/>
      <c r="G49" s="208"/>
      <c r="H49" s="209"/>
      <c r="I49" s="1">
        <v>41</v>
      </c>
      <c r="J49" s="5">
        <v>20963400</v>
      </c>
      <c r="K49" s="7">
        <v>81101077</v>
      </c>
    </row>
    <row r="50" spans="1:11" ht="12.75" customHeight="1">
      <c r="A50" s="207" t="s">
        <v>287</v>
      </c>
      <c r="B50" s="208"/>
      <c r="C50" s="208"/>
      <c r="D50" s="208"/>
      <c r="E50" s="208"/>
      <c r="F50" s="208"/>
      <c r="G50" s="208"/>
      <c r="H50" s="209"/>
      <c r="I50" s="1">
        <v>42</v>
      </c>
      <c r="J50" s="5"/>
      <c r="K50" s="7">
        <v>47105052</v>
      </c>
    </row>
    <row r="51" spans="1:11" ht="12.75" customHeight="1">
      <c r="A51" s="207" t="s">
        <v>288</v>
      </c>
      <c r="B51" s="208"/>
      <c r="C51" s="208"/>
      <c r="D51" s="208"/>
      <c r="E51" s="208"/>
      <c r="F51" s="208"/>
      <c r="G51" s="208"/>
      <c r="H51" s="209"/>
      <c r="I51" s="1">
        <v>43</v>
      </c>
      <c r="J51" s="5">
        <v>20963400</v>
      </c>
      <c r="K51" s="7"/>
    </row>
    <row r="52" spans="1:11" ht="12.75" customHeight="1">
      <c r="A52" s="213" t="s">
        <v>289</v>
      </c>
      <c r="B52" s="214"/>
      <c r="C52" s="214"/>
      <c r="D52" s="214"/>
      <c r="E52" s="214"/>
      <c r="F52" s="214"/>
      <c r="G52" s="214"/>
      <c r="H52" s="215"/>
      <c r="I52" s="4">
        <v>44</v>
      </c>
      <c r="J52" s="63">
        <f>J49+J50-J51</f>
        <v>0</v>
      </c>
      <c r="K52" s="59">
        <f>K49+K50-K51</f>
        <v>128206129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9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78" t="s">
        <v>290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7"/>
    </row>
    <row r="2" spans="1:12" ht="15.75">
      <c r="A2" s="42"/>
      <c r="B2" s="66"/>
      <c r="C2" s="272" t="s">
        <v>291</v>
      </c>
      <c r="D2" s="272"/>
      <c r="E2" s="69">
        <v>42005</v>
      </c>
      <c r="F2" s="43" t="s">
        <v>37</v>
      </c>
      <c r="G2" s="273">
        <v>42185</v>
      </c>
      <c r="H2" s="274"/>
      <c r="I2" s="66"/>
      <c r="J2" s="66"/>
      <c r="K2" s="66"/>
      <c r="L2" s="70"/>
    </row>
    <row r="3" spans="1:11" ht="23.25" customHeight="1">
      <c r="A3" s="236" t="s">
        <v>71</v>
      </c>
      <c r="B3" s="237"/>
      <c r="C3" s="237"/>
      <c r="D3" s="237"/>
      <c r="E3" s="237"/>
      <c r="F3" s="237"/>
      <c r="G3" s="237"/>
      <c r="H3" s="238"/>
      <c r="I3" s="56" t="s">
        <v>72</v>
      </c>
      <c r="J3" s="57" t="s">
        <v>73</v>
      </c>
      <c r="K3" s="58" t="s">
        <v>74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4">
        <v>2</v>
      </c>
      <c r="J4" s="73" t="s">
        <v>5</v>
      </c>
      <c r="K4" s="73" t="s">
        <v>6</v>
      </c>
    </row>
    <row r="5" spans="1:11" ht="12.75" customHeight="1">
      <c r="A5" s="258" t="s">
        <v>292</v>
      </c>
      <c r="B5" s="259"/>
      <c r="C5" s="259"/>
      <c r="D5" s="259"/>
      <c r="E5" s="259"/>
      <c r="F5" s="259"/>
      <c r="G5" s="259"/>
      <c r="H5" s="260"/>
      <c r="I5" s="44">
        <v>1</v>
      </c>
      <c r="J5" s="45">
        <v>134964180</v>
      </c>
      <c r="K5" s="45">
        <v>134967180</v>
      </c>
    </row>
    <row r="6" spans="1:11" ht="12.75" customHeight="1">
      <c r="A6" s="207" t="s">
        <v>293</v>
      </c>
      <c r="B6" s="208"/>
      <c r="C6" s="208"/>
      <c r="D6" s="208"/>
      <c r="E6" s="208"/>
      <c r="F6" s="208"/>
      <c r="G6" s="208"/>
      <c r="H6" s="209"/>
      <c r="I6" s="44">
        <v>2</v>
      </c>
      <c r="J6" s="46">
        <v>-9243180</v>
      </c>
      <c r="K6" s="46">
        <v>-8652683</v>
      </c>
    </row>
    <row r="7" spans="1:11" ht="12.75" customHeight="1">
      <c r="A7" s="207" t="s">
        <v>294</v>
      </c>
      <c r="B7" s="208"/>
      <c r="C7" s="208"/>
      <c r="D7" s="208"/>
      <c r="E7" s="208"/>
      <c r="F7" s="208"/>
      <c r="G7" s="208"/>
      <c r="H7" s="209"/>
      <c r="I7" s="44">
        <v>3</v>
      </c>
      <c r="J7" s="46">
        <v>88587743</v>
      </c>
      <c r="K7" s="46">
        <v>89677247</v>
      </c>
    </row>
    <row r="8" spans="1:11" ht="12.75" customHeight="1">
      <c r="A8" s="207" t="s">
        <v>295</v>
      </c>
      <c r="B8" s="208"/>
      <c r="C8" s="208"/>
      <c r="D8" s="208"/>
      <c r="E8" s="208"/>
      <c r="F8" s="208"/>
      <c r="G8" s="208"/>
      <c r="H8" s="209"/>
      <c r="I8" s="44">
        <v>4</v>
      </c>
      <c r="J8" s="46">
        <v>206911336</v>
      </c>
      <c r="K8" s="46">
        <v>190986847</v>
      </c>
    </row>
    <row r="9" spans="1:11" ht="12.75" customHeight="1">
      <c r="A9" s="207" t="s">
        <v>296</v>
      </c>
      <c r="B9" s="208"/>
      <c r="C9" s="208"/>
      <c r="D9" s="208"/>
      <c r="E9" s="208"/>
      <c r="F9" s="208"/>
      <c r="G9" s="208"/>
      <c r="H9" s="208"/>
      <c r="I9" s="44">
        <v>5</v>
      </c>
      <c r="J9" s="46">
        <v>61346862</v>
      </c>
      <c r="K9" s="46">
        <v>21504332</v>
      </c>
    </row>
    <row r="10" spans="1:11" ht="12.75" customHeight="1">
      <c r="A10" s="207" t="s">
        <v>297</v>
      </c>
      <c r="B10" s="208"/>
      <c r="C10" s="208"/>
      <c r="D10" s="208"/>
      <c r="E10" s="208"/>
      <c r="F10" s="208"/>
      <c r="G10" s="208"/>
      <c r="H10" s="209"/>
      <c r="I10" s="44">
        <v>6</v>
      </c>
      <c r="J10" s="46"/>
      <c r="K10" s="46"/>
    </row>
    <row r="11" spans="1:11" ht="12.75" customHeight="1">
      <c r="A11" s="207" t="s">
        <v>298</v>
      </c>
      <c r="B11" s="208"/>
      <c r="C11" s="208"/>
      <c r="D11" s="208"/>
      <c r="E11" s="208"/>
      <c r="F11" s="208"/>
      <c r="G11" s="208"/>
      <c r="H11" s="209"/>
      <c r="I11" s="44">
        <v>7</v>
      </c>
      <c r="J11" s="46"/>
      <c r="K11" s="46"/>
    </row>
    <row r="12" spans="1:11" ht="12.75" customHeight="1">
      <c r="A12" s="207" t="s">
        <v>299</v>
      </c>
      <c r="B12" s="208"/>
      <c r="C12" s="208"/>
      <c r="D12" s="208"/>
      <c r="E12" s="208"/>
      <c r="F12" s="208"/>
      <c r="G12" s="208"/>
      <c r="H12" s="209"/>
      <c r="I12" s="44">
        <v>8</v>
      </c>
      <c r="J12" s="46"/>
      <c r="K12" s="46"/>
    </row>
    <row r="13" spans="1:11" ht="12.75" customHeight="1">
      <c r="A13" s="207" t="s">
        <v>300</v>
      </c>
      <c r="B13" s="208"/>
      <c r="C13" s="208"/>
      <c r="D13" s="208"/>
      <c r="E13" s="208"/>
      <c r="F13" s="208"/>
      <c r="G13" s="208"/>
      <c r="H13" s="209"/>
      <c r="I13" s="44">
        <v>9</v>
      </c>
      <c r="J13" s="46"/>
      <c r="K13" s="46"/>
    </row>
    <row r="14" spans="1:11" ht="12.75" customHeight="1">
      <c r="A14" s="264" t="s">
        <v>301</v>
      </c>
      <c r="B14" s="265"/>
      <c r="C14" s="265"/>
      <c r="D14" s="265"/>
      <c r="E14" s="265"/>
      <c r="F14" s="265"/>
      <c r="G14" s="265"/>
      <c r="H14" s="265"/>
      <c r="I14" s="44">
        <v>10</v>
      </c>
      <c r="J14" s="71">
        <f>SUM(J5:J13)</f>
        <v>482566941</v>
      </c>
      <c r="K14" s="71">
        <f>SUM(K5:K13)</f>
        <v>428482923</v>
      </c>
    </row>
    <row r="15" spans="1:11" ht="12.75" customHeight="1">
      <c r="A15" s="261" t="s">
        <v>302</v>
      </c>
      <c r="B15" s="262"/>
      <c r="C15" s="262"/>
      <c r="D15" s="262"/>
      <c r="E15" s="262"/>
      <c r="F15" s="262"/>
      <c r="G15" s="262"/>
      <c r="H15" s="262"/>
      <c r="I15" s="44">
        <v>11</v>
      </c>
      <c r="J15" s="46"/>
      <c r="K15" s="46"/>
    </row>
    <row r="16" spans="1:11" ht="12.75" customHeight="1">
      <c r="A16" s="261" t="s">
        <v>303</v>
      </c>
      <c r="B16" s="262"/>
      <c r="C16" s="262"/>
      <c r="D16" s="262"/>
      <c r="E16" s="262"/>
      <c r="F16" s="262"/>
      <c r="G16" s="262"/>
      <c r="H16" s="262"/>
      <c r="I16" s="44">
        <v>12</v>
      </c>
      <c r="J16" s="46"/>
      <c r="K16" s="46"/>
    </row>
    <row r="17" spans="1:11" ht="12.75" customHeight="1">
      <c r="A17" s="261" t="s">
        <v>304</v>
      </c>
      <c r="B17" s="262"/>
      <c r="C17" s="262"/>
      <c r="D17" s="262"/>
      <c r="E17" s="262"/>
      <c r="F17" s="262"/>
      <c r="G17" s="262"/>
      <c r="H17" s="262"/>
      <c r="I17" s="44">
        <v>13</v>
      </c>
      <c r="J17" s="46"/>
      <c r="K17" s="46"/>
    </row>
    <row r="18" spans="1:11" ht="12.75" customHeight="1">
      <c r="A18" s="261" t="s">
        <v>305</v>
      </c>
      <c r="B18" s="262"/>
      <c r="C18" s="262"/>
      <c r="D18" s="262"/>
      <c r="E18" s="262"/>
      <c r="F18" s="262"/>
      <c r="G18" s="262"/>
      <c r="H18" s="262"/>
      <c r="I18" s="44">
        <v>14</v>
      </c>
      <c r="J18" s="46"/>
      <c r="K18" s="46"/>
    </row>
    <row r="19" spans="1:11" ht="12.75" customHeight="1">
      <c r="A19" s="261" t="s">
        <v>306</v>
      </c>
      <c r="B19" s="262"/>
      <c r="C19" s="262"/>
      <c r="D19" s="262"/>
      <c r="E19" s="262"/>
      <c r="F19" s="262"/>
      <c r="G19" s="262"/>
      <c r="H19" s="262"/>
      <c r="I19" s="44">
        <v>15</v>
      </c>
      <c r="J19" s="46"/>
      <c r="K19" s="46"/>
    </row>
    <row r="20" spans="1:11" ht="12.75" customHeight="1">
      <c r="A20" s="261" t="s">
        <v>307</v>
      </c>
      <c r="B20" s="262"/>
      <c r="C20" s="262"/>
      <c r="D20" s="262"/>
      <c r="E20" s="262"/>
      <c r="F20" s="262"/>
      <c r="G20" s="262"/>
      <c r="H20" s="262"/>
      <c r="I20" s="44">
        <v>16</v>
      </c>
      <c r="J20" s="46"/>
      <c r="K20" s="46"/>
    </row>
    <row r="21" spans="1:11" ht="12.75" customHeight="1">
      <c r="A21" s="264" t="s">
        <v>308</v>
      </c>
      <c r="B21" s="265"/>
      <c r="C21" s="265"/>
      <c r="D21" s="265"/>
      <c r="E21" s="265"/>
      <c r="F21" s="265"/>
      <c r="G21" s="265"/>
      <c r="H21" s="265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 customHeight="1">
      <c r="A23" s="258" t="s">
        <v>309</v>
      </c>
      <c r="B23" s="259"/>
      <c r="C23" s="259"/>
      <c r="D23" s="259"/>
      <c r="E23" s="259"/>
      <c r="F23" s="259"/>
      <c r="G23" s="259"/>
      <c r="H23" s="260"/>
      <c r="I23" s="47">
        <v>18</v>
      </c>
      <c r="J23" s="45"/>
      <c r="K23" s="45"/>
    </row>
    <row r="24" spans="1:11" ht="17.25" customHeight="1">
      <c r="A24" s="213" t="s">
        <v>310</v>
      </c>
      <c r="B24" s="214"/>
      <c r="C24" s="214"/>
      <c r="D24" s="214"/>
      <c r="E24" s="214"/>
      <c r="F24" s="214"/>
      <c r="G24" s="214"/>
      <c r="H24" s="215"/>
      <c r="I24" s="48">
        <v>19</v>
      </c>
      <c r="J24" s="72"/>
      <c r="K24" s="72"/>
    </row>
    <row r="25" spans="1:11" ht="30" customHeight="1">
      <c r="A25" s="276" t="s">
        <v>311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78" sqref="G7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4" t="s">
        <v>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5" t="s">
        <v>7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2015-04-29T12:05:21Z</cp:lastPrinted>
  <dcterms:created xsi:type="dcterms:W3CDTF">2008-10-17T11:51:54Z</dcterms:created>
  <dcterms:modified xsi:type="dcterms:W3CDTF">2015-07-29T09:51:20Z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