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<sst xmlns="http://schemas.openxmlformats.org/spreadsheetml/2006/main" count="410" uniqueCount="356">
  <si>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</si>
  <si>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</si>
  <si>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</si>
  <si>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</si>
  <si>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</si>
  <si>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</si>
  <si>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</si>
  <si>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</si>
  <si>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</si>
  <si>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</si>
  <si>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</si>
  <si>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</si>
  <si>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</si>
  <si>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</si>
  <si>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</si>
  <si>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</si>
  <si>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</si>
  <si>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</si>
  <si>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</si>
  <si>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</si>
  <si>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</si>
  <si>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</si>
  <si>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</si>
  <si>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</si>
  <si>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</si>
  <si>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</si>
  <si>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</si>
  <si>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</si>
  <si>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</si>
  <si>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</si>
  <si>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</si>
  <si>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</si>
  <si>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</si>
  <si>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</si>
  <si>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</si>
  <si>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</si>
  <si>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</si>
  <si>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</si>
  <si>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</si>
  <si>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</si>
  <si>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</si>
  <si>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</si>
  <si>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</si>
  <si>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</si>
  <si>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</si>
  <si>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</si>
  <si>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</si>
  <si>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</si>
  <si>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</si>
  <si>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</si>
  <si>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</si>
  <si>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</si>
  <si>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</si>
  <si>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</si>
  <si>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</si>
  <si>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</si>
  <si>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</si>
  <si>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</si>
  <si>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</si>
  <si>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</si>
  <si>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</si>
  <si>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</si>
  <si>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</si>
  <si>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</si>
  <si>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</si>
  <si>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</si>
  <si>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</si>
  <si>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</si>
  <si>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</si>
  <si>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</si>
  <si>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</si>
  <si>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</si>
  <si>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</si>
  <si>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</si>
  <si>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</si>
  <si>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</si>
  <si>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</si>
  <si>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</si>
  <si>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</si>
  <si>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</si>
  <si>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</si>
  <si>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</si>
  <si>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</si>
  <si>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</si>
  <si>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</si>
  <si>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</si>
  <si>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</si>
  <si>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</si>
  <si>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</si>
  <si>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</si>
  <si>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</si>
  <si>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</si>
  <si>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</si>
  <si>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</si>
  <si>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</si>
  <si>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</si>
  <si>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</si>
  <si>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</si>
  <si>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</si>
  <si>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</si>
  <si>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</si>
  <si>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</si>
  <si>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</si>
  <si>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</si>
  <si>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</si>
  <si>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</si>
  <si>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</si>
  <si>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</si>
  <si>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</si>
  <si>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</si>
  <si>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</si>
  <si>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</si>
  <si>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</si>
  <si>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</si>
  <si>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</si>
  <si>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</si>
  <si>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</si>
  <si>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</si>
  <si>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</si>
  <si>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</si>
  <si>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</si>
  <si>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</si>
  <si>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</si>
  <si>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</si>
  <si>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</si>
  <si>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</si>
  <si>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</si>
  <si>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</si>
  <si>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</si>
  <si>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</si>
  <si>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</si>
  <si>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</si>
  <si>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</si>
  <si>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</si>
  <si>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</si>
  <si>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</si>
  <si>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</si>
  <si>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</si>
  <si>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</si>
  <si>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</si>
  <si>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</si>
  <si>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</si>
  <si>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</si>
  <si>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</si>
  <si>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</si>
  <si>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</si>
  <si>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</si>
  <si>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</si>
  <si>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</si>
  <si>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</si>
  <si>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</si>
  <si>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</si>
  <si>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</si>
  <si>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</si>
  <si>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</si>
  <si>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</si>
  <si>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</si>
  <si>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</si>
  <si>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</si>
  <si>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</si>
  <si>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</si>
  <si>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</si>
  <si>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</si>
  <si>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</si>
  <si>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</si>
  <si>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</si>
  <si>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</si>
  <si>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</si>
  <si>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</si>
  <si>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</si>
  <si>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</si>
  <si>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</si>
  <si>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</si>
  <si>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</si>
  <si>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</si>
  <si>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</si>
  <si>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</si>
  <si>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</si>
  <si>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</si>
  <si>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</si>
  <si>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</si>
  <si>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</si>
  <si>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</si>
  <si>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</si>
  <si>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</si>
  <si>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</si>
  <si>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</si>
  <si>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</si>
  <si>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</si>
  <si>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</si>
  <si>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</si>
  <si>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</si>
  <si>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</si>
  <si>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</si>
  <si>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</si>
  <si>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</si>
  <si>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</si>
  <si>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</si>
  <si>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</si>
  <si>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</si>
  <si>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</si>
  <si>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</si>
  <si>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</si>
  <si>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</si>
  <si>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</si>
  <si>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</si>
  <si>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</si>
  <si>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</si>
  <si>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</si>
  <si>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</si>
  <si>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</si>
  <si>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</si>
  <si>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</si>
  <si>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</si>
  <si>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</si>
  <si>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</si>
  <si>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</si>
  <si>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</si>
  <si>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</si>
  <si>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</si>
  <si>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</si>
  <si>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</si>
  <si>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</si>
  <si>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</si>
  <si>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</si>
  <si>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</si>
  <si>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</si>
  <si>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</si>
  <si>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</si>
  <si>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</si>
  <si>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</si>
  <si>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</si>
  <si>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</si>
  <si>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</si>
  <si>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</si>
  <si>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</si>
  <si>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</si>
  <si>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</si>
  <si>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</si>
  <si>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</si>
  <si>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</si>
  <si>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</si>
  <si>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</si>
  <si>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</si>
  <si>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</si>
  <si>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</si>
  <si>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</si>
  <si>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</si>
  <si>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</si>
  <si>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</si>
  <si>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</si>
  <si>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</si>
  <si>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</si>
  <si>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</si>
  <si>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</si>
  <si>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</si>
  <si>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</si>
  <si>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</si>
  <si>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</si>
  <si>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</si>
  <si>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</si>
  <si>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</si>
  <si>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</si>
  <si>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</si>
  <si>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</si>
  <si>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</si>
  <si>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</si>
  <si>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</si>
  <si>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</si>
  <si>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</si>
  <si>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</si>
  <si>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</si>
  <si>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</si>
  <si>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</si>
  <si>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</si>
  <si>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</si>
  <si>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</si>
  <si>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</si>
  <si>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</si>
  <si>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</si>
  <si>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</si>
  <si>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</si>
  <si>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</si>
  <si>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</si>
  <si>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</si>
  <si>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</si>
  <si>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</si>
  <si>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</si>
  <si>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</si>
  <si>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</si>
  <si>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</si>
  <si>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</si>
  <si>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</si>
  <si>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</si>
  <si>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</si>
  <si>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</si>
  <si>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</si>
  <si>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</si>
  <si>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</si>
  <si>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</si>
  <si>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</si>
  <si>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</si>
  <si>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</si>
  <si>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</si>
  <si>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</si>
  <si>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</si>
  <si>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</si>
  <si>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</si>
  <si>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</si>
  <si>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</si>
  <si>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</si>
  <si>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</si>
  <si>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</si>
  <si>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</si>
  <si>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</si>
  <si>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</si>
  <si>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</si>
  <si>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</si>
  <si>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</si>
  <si>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</si>
  <si>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</si>
  <si>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</si>
  <si>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</si>
  <si>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</si>
  <si>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</si>
  <si>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</si>
  <si>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</t>
  </si>
  <si>
    <t>ZAGREB</t>
  </si>
  <si>
    <t>CAPRAŠKA 1</t>
  </si>
  <si>
    <t>medika.uprava@medika.hr</t>
  </si>
  <si>
    <t>www.medika.hr</t>
  </si>
  <si>
    <t>GRAD ZAGREB</t>
  </si>
  <si>
    <t>DA</t>
  </si>
  <si>
    <t>4646</t>
  </si>
  <si>
    <t xml:space="preserve">ZU Ljekarne Prima Pharme </t>
  </si>
  <si>
    <t>Split</t>
  </si>
  <si>
    <t>0694975</t>
  </si>
  <si>
    <t xml:space="preserve">ZU Ljekarne Delonga 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</si>
  <si>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</si>
  <si>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</si>
  <si>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</si>
  <si>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</si>
  <si>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</si>
  <si>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</si>
  <si>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</si>
  <si>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</si>
  <si>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ZU Ljekarne Hermed</t>
  </si>
  <si>
    <t>Sisak</t>
  </si>
  <si>
    <t>01252232</t>
  </si>
  <si>
    <t>RADMILOVIĆ DIJANA</t>
  </si>
  <si>
    <t>01242551</t>
  </si>
  <si>
    <t>012371441</t>
  </si>
  <si>
    <t>HERCEG JASMINKO</t>
  </si>
  <si>
    <t>stanje na dan 31.3.2014.</t>
  </si>
  <si>
    <t>Obveznik: MEDIKA d.d._____________________________________________________________</t>
  </si>
  <si>
    <t>u razdoblju 1.1.2014. do 31.3.2014.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</si>
</sst>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750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334</v>
      </c>
      <c r="B30" s="163"/>
      <c r="C30" s="163"/>
      <c r="D30" s="164"/>
      <c r="E30" s="162" t="s">
        <v>335</v>
      </c>
      <c r="F30" s="163"/>
      <c r="G30" s="163"/>
      <c r="H30" s="131" t="s">
        <v>336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337</v>
      </c>
      <c r="B32" s="163"/>
      <c r="C32" s="163"/>
      <c r="D32" s="164"/>
      <c r="E32" s="162" t="s">
        <v>338</v>
      </c>
      <c r="F32" s="163"/>
      <c r="G32" s="163"/>
      <c r="H32" s="131" t="s">
        <v>339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340</v>
      </c>
      <c r="B34" s="163"/>
      <c r="C34" s="163"/>
      <c r="D34" s="164"/>
      <c r="E34" s="162" t="s">
        <v>341</v>
      </c>
      <c r="F34" s="163"/>
      <c r="G34" s="163"/>
      <c r="H34" s="131" t="s">
        <v>342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343</v>
      </c>
      <c r="B36" s="163"/>
      <c r="C36" s="163"/>
      <c r="D36" s="164"/>
      <c r="E36" s="162" t="s">
        <v>344</v>
      </c>
      <c r="F36" s="163"/>
      <c r="G36" s="163"/>
      <c r="H36" s="131" t="s">
        <v>345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 t="s">
        <v>346</v>
      </c>
      <c r="B38" s="163"/>
      <c r="C38" s="163"/>
      <c r="D38" s="164"/>
      <c r="E38" s="162" t="s">
        <v>347</v>
      </c>
      <c r="F38" s="163"/>
      <c r="G38" s="163"/>
      <c r="H38" s="131" t="s">
        <v>348</v>
      </c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349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350</v>
      </c>
      <c r="D48" s="174"/>
      <c r="E48" s="175"/>
      <c r="F48" s="16"/>
      <c r="G48" s="51" t="s">
        <v>271</v>
      </c>
      <c r="H48" s="173" t="s">
        <v>351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352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O101" sqref="O101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396749406</v>
      </c>
      <c r="K8" s="53">
        <f>K9+K16+K26+K35+K39</f>
        <v>400397166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188717677</v>
      </c>
      <c r="K9" s="53">
        <f>SUM(K10:K15)</f>
        <v>191675659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114946894</v>
      </c>
      <c r="K11" s="7">
        <v>113958500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71933150</v>
      </c>
      <c r="K12" s="7">
        <v>75887947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106987</v>
      </c>
      <c r="K13" s="7">
        <v>106988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1730646</v>
      </c>
      <c r="K14" s="7">
        <v>1722224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155425747</v>
      </c>
      <c r="K16" s="53">
        <f>SUM(K17:K25)</f>
        <v>156034196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15994715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108266769</v>
      </c>
      <c r="K18" s="7">
        <v>107327026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4780720</v>
      </c>
      <c r="K19" s="7">
        <v>4917121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10274130</v>
      </c>
      <c r="K20" s="7">
        <v>9965754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6007726</v>
      </c>
      <c r="K22" s="7">
        <v>5318486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9347737</v>
      </c>
      <c r="K23" s="7">
        <v>11757144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753950</v>
      </c>
      <c r="K24" s="7">
        <v>753950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49740192</v>
      </c>
      <c r="K26" s="53">
        <f>SUM(K27:K34)</f>
        <v>49796566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39367845</v>
      </c>
      <c r="K27" s="7">
        <v>39389654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10372347</v>
      </c>
      <c r="K32" s="7">
        <v>10406912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1877708</v>
      </c>
      <c r="K35" s="53">
        <f>SUM(K36:K38)</f>
        <v>1877708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1877708</v>
      </c>
      <c r="K38" s="7">
        <v>1877708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988082</v>
      </c>
      <c r="K39" s="7">
        <v>1013037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1557718738</v>
      </c>
      <c r="K40" s="53">
        <f>K41+K49+K56+K64</f>
        <v>1665312514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239296937</v>
      </c>
      <c r="K41" s="53">
        <f>SUM(K42:K48)</f>
        <v>253610051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420970</v>
      </c>
      <c r="K42" s="7">
        <v>458815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237687713</v>
      </c>
      <c r="K45" s="7">
        <v>248805377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1188254</v>
      </c>
      <c r="K46" s="7">
        <v>4345859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1201422661</v>
      </c>
      <c r="K49" s="53">
        <f>SUM(K50:K55)</f>
        <v>1319461493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17413787</v>
      </c>
      <c r="K50" s="7">
        <v>15990986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1172070790</v>
      </c>
      <c r="K51" s="7">
        <v>1294274805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419044</v>
      </c>
      <c r="K53" s="7">
        <v>407860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6732178</v>
      </c>
      <c r="K54" s="7">
        <v>5906179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4786862</v>
      </c>
      <c r="K55" s="7">
        <v>2881663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50405113</v>
      </c>
      <c r="K56" s="53">
        <f>SUM(K57:K63)</f>
        <v>35670799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50405113</v>
      </c>
      <c r="K62" s="7">
        <v>35670799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66594027</v>
      </c>
      <c r="K64" s="7">
        <v>56570171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920048</v>
      </c>
      <c r="K65" s="7">
        <v>5752130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1955388192</v>
      </c>
      <c r="K66" s="53">
        <f>K7+K8+K40+K65</f>
        <v>2071461810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185013175</v>
      </c>
      <c r="K67" s="8">
        <v>171709638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421223079</v>
      </c>
      <c r="K69" s="54">
        <f>K70+K71+K72+K78+K79+K82+K85</f>
        <v>424059660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94205280</v>
      </c>
      <c r="K70" s="7">
        <v>94205280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-9243180</v>
      </c>
      <c r="K71" s="7">
        <v>-9243180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88587743</v>
      </c>
      <c r="K72" s="53">
        <f>K73+K74-K75+K76+K77</f>
        <v>88587743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10486460</v>
      </c>
      <c r="K75" s="7">
        <v>10486460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204974597</v>
      </c>
      <c r="K79" s="53">
        <f>K80-K81</f>
        <v>247673236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204974597</v>
      </c>
      <c r="K80" s="7">
        <v>247673236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42698639</v>
      </c>
      <c r="K82" s="53">
        <f>K83-K84</f>
        <v>2836581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42698639</v>
      </c>
      <c r="K83" s="7">
        <v>2836581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800366</v>
      </c>
      <c r="K86" s="53">
        <f>SUM(K87:K89)</f>
        <v>800366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800366</v>
      </c>
      <c r="K87" s="7">
        <v>800366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28605861</v>
      </c>
      <c r="K90" s="53">
        <f>SUM(K91:K99)</f>
        <v>37121778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12815755</v>
      </c>
      <c r="K93" s="7">
        <v>21331672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15790106</v>
      </c>
      <c r="K99" s="7">
        <v>15790106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1502807961</v>
      </c>
      <c r="K100" s="53">
        <f>SUM(K101:K112)</f>
        <v>1607407340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122721702</v>
      </c>
      <c r="K101" s="7">
        <v>124709722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333785448</v>
      </c>
      <c r="K103" s="7">
        <v>352625771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420814</v>
      </c>
      <c r="K104" s="7">
        <v>4189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1026425417</v>
      </c>
      <c r="K105" s="7">
        <v>1112773081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7661937</v>
      </c>
      <c r="K108" s="7">
        <v>7157768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6876018</v>
      </c>
      <c r="K109" s="7">
        <v>4571603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4915591</v>
      </c>
      <c r="K112" s="7">
        <v>5564172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1950925</v>
      </c>
      <c r="K113" s="7">
        <v>2072666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1955388192</v>
      </c>
      <c r="K114" s="53">
        <f>K69+K86+K90+K100+K113</f>
        <v>2071461810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185013175</v>
      </c>
      <c r="K115" s="8">
        <v>171709638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421223079</v>
      </c>
      <c r="K118" s="7">
        <v>424059660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56" sqref="P5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582617087</v>
      </c>
      <c r="K7" s="54">
        <f>SUM(K8:K9)</f>
        <v>582617087</v>
      </c>
      <c r="L7" s="54">
        <f>SUM(L8:L9)</f>
        <v>543225835</v>
      </c>
      <c r="M7" s="54">
        <f>SUM(M8:M9)</f>
        <v>543225835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578043534</v>
      </c>
      <c r="K8" s="7">
        <v>578043534</v>
      </c>
      <c r="L8" s="7">
        <v>539046970</v>
      </c>
      <c r="M8" s="7">
        <v>539046970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4573553</v>
      </c>
      <c r="K9" s="7">
        <v>4573553</v>
      </c>
      <c r="L9" s="7">
        <v>4178865</v>
      </c>
      <c r="M9" s="7">
        <v>4178865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570957976</v>
      </c>
      <c r="K10" s="53">
        <f>K11+K12+K16+K20+K21+K22+K25+K26</f>
        <v>570957976</v>
      </c>
      <c r="L10" s="53">
        <f>L11+L12+L16+L20+L21+L22+L25+L26</f>
        <v>535583394</v>
      </c>
      <c r="M10" s="53">
        <f>M11+M12+M16+M20+M21+M22+M25+M26</f>
        <v>535583394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529079172</v>
      </c>
      <c r="K12" s="53">
        <f>SUM(K13:K15)</f>
        <v>529079172</v>
      </c>
      <c r="L12" s="53">
        <f>SUM(L13:L15)</f>
        <v>496051004</v>
      </c>
      <c r="M12" s="53">
        <f>SUM(M13:M15)</f>
        <v>496051004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3414966</v>
      </c>
      <c r="K13" s="7">
        <v>3414966</v>
      </c>
      <c r="L13" s="7">
        <v>3228731</v>
      </c>
      <c r="M13" s="7">
        <v>3228731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517937067</v>
      </c>
      <c r="K14" s="7">
        <v>517937067</v>
      </c>
      <c r="L14" s="7">
        <v>484945074</v>
      </c>
      <c r="M14" s="7">
        <v>484945074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7727139</v>
      </c>
      <c r="K15" s="7">
        <v>7727139</v>
      </c>
      <c r="L15" s="7">
        <v>7877199</v>
      </c>
      <c r="M15" s="7">
        <v>7877199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23110093</v>
      </c>
      <c r="K16" s="53">
        <f>SUM(K17:K19)</f>
        <v>23110093</v>
      </c>
      <c r="L16" s="53">
        <f>SUM(L17:L19)</f>
        <v>24230876</v>
      </c>
      <c r="M16" s="53">
        <f>SUM(M17:M19)</f>
        <v>24230876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13465260</v>
      </c>
      <c r="K17" s="7">
        <v>13465260</v>
      </c>
      <c r="L17" s="7">
        <v>14107553</v>
      </c>
      <c r="M17" s="7">
        <v>14107553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6613493</v>
      </c>
      <c r="K18" s="7">
        <v>6613493</v>
      </c>
      <c r="L18" s="7">
        <v>6937453</v>
      </c>
      <c r="M18" s="7">
        <v>6937453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3031340</v>
      </c>
      <c r="K19" s="7">
        <v>3031340</v>
      </c>
      <c r="L19" s="7">
        <v>3185870</v>
      </c>
      <c r="M19" s="7">
        <v>3185870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3991446</v>
      </c>
      <c r="K20" s="7">
        <v>3991446</v>
      </c>
      <c r="L20" s="7">
        <v>3829335</v>
      </c>
      <c r="M20" s="7">
        <v>3829335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8427265</v>
      </c>
      <c r="K21" s="7">
        <v>8427265</v>
      </c>
      <c r="L21" s="7">
        <v>5582947</v>
      </c>
      <c r="M21" s="7">
        <v>5582947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6350000</v>
      </c>
      <c r="K22" s="53">
        <f>SUM(K23:K24)</f>
        <v>6350000</v>
      </c>
      <c r="L22" s="53">
        <f>SUM(L23:L24)</f>
        <v>5889232</v>
      </c>
      <c r="M22" s="53">
        <f>SUM(M23:M24)</f>
        <v>5889232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6350000</v>
      </c>
      <c r="K24" s="7">
        <v>6350000</v>
      </c>
      <c r="L24" s="7">
        <v>5889232</v>
      </c>
      <c r="M24" s="7">
        <v>5889232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324237</v>
      </c>
      <c r="K27" s="53">
        <f>SUM(K28:K32)</f>
        <v>324237</v>
      </c>
      <c r="L27" s="53">
        <f>SUM(L28:L32)</f>
        <v>1661105</v>
      </c>
      <c r="M27" s="53">
        <f>SUM(M28:M32)</f>
        <v>1661105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324122</v>
      </c>
      <c r="K29" s="7">
        <v>324122</v>
      </c>
      <c r="L29" s="7">
        <v>1464735</v>
      </c>
      <c r="M29" s="7">
        <v>1464735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>
        <v>196370</v>
      </c>
      <c r="M30" s="7">
        <v>196370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115</v>
      </c>
      <c r="K32" s="7">
        <v>115</v>
      </c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6996037</v>
      </c>
      <c r="K33" s="53">
        <f>SUM(K34:K37)</f>
        <v>6996037</v>
      </c>
      <c r="L33" s="53">
        <f>SUM(L34:L37)</f>
        <v>5360703</v>
      </c>
      <c r="M33" s="53">
        <f>SUM(M34:M37)</f>
        <v>5360703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74562</v>
      </c>
      <c r="M34" s="7">
        <v>74562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6996037</v>
      </c>
      <c r="K35" s="7">
        <v>6996037</v>
      </c>
      <c r="L35" s="7">
        <v>5286141</v>
      </c>
      <c r="M35" s="7">
        <v>5286141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582941324</v>
      </c>
      <c r="K42" s="53">
        <f>K7+K27+K38+K40</f>
        <v>582941324</v>
      </c>
      <c r="L42" s="53">
        <f>L7+L27+L38+L40</f>
        <v>544886940</v>
      </c>
      <c r="M42" s="53">
        <f>M7+M27+M38+M40</f>
        <v>544886940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577954013</v>
      </c>
      <c r="K43" s="53">
        <f>K10+K33+K39+K41</f>
        <v>577954013</v>
      </c>
      <c r="L43" s="53">
        <f>L10+L33+L39+L41</f>
        <v>540944097</v>
      </c>
      <c r="M43" s="53">
        <f>M10+M33+M39+M41</f>
        <v>540944097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4987311</v>
      </c>
      <c r="K44" s="53">
        <f>K42-K43</f>
        <v>4987311</v>
      </c>
      <c r="L44" s="53">
        <f>L42-L43</f>
        <v>3942843</v>
      </c>
      <c r="M44" s="53">
        <f>M42-M43</f>
        <v>3942843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4987311</v>
      </c>
      <c r="K45" s="53">
        <f>IF(K42&gt;K43,K42-K43,0)</f>
        <v>4987311</v>
      </c>
      <c r="L45" s="53">
        <f>IF(L42&gt;L43,L42-L43,0)</f>
        <v>3942843</v>
      </c>
      <c r="M45" s="53">
        <f>IF(M42&gt;M43,M42-M43,0)</f>
        <v>3942843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1521266</v>
      </c>
      <c r="K47" s="7">
        <v>1521266</v>
      </c>
      <c r="L47" s="7">
        <v>1106262</v>
      </c>
      <c r="M47" s="7">
        <v>1106262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3466045</v>
      </c>
      <c r="K48" s="53">
        <f>K44-K47</f>
        <v>3466045</v>
      </c>
      <c r="L48" s="53">
        <f>L44-L47</f>
        <v>2836581</v>
      </c>
      <c r="M48" s="53">
        <f>M44-M47</f>
        <v>2836581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3466045</v>
      </c>
      <c r="K49" s="53">
        <f>IF(K48&gt;0,K48,0)</f>
        <v>3466045</v>
      </c>
      <c r="L49" s="53">
        <f>IF(L48&gt;0,L48,0)</f>
        <v>2836581</v>
      </c>
      <c r="M49" s="53">
        <f>IF(M48&gt;0,M48,0)</f>
        <v>2836581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3466045</v>
      </c>
      <c r="K56" s="6">
        <v>3466045</v>
      </c>
      <c r="L56" s="6">
        <v>2836581</v>
      </c>
      <c r="M56" s="6">
        <v>2836581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3466045</v>
      </c>
      <c r="K67" s="61">
        <f>K56+K66</f>
        <v>3466045</v>
      </c>
      <c r="L67" s="61">
        <f>L56+L66</f>
        <v>2836581</v>
      </c>
      <c r="M67" s="61">
        <f>M56+M66</f>
        <v>2836581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46" sqref="A46:H46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4987311</v>
      </c>
      <c r="K7" s="7">
        <v>3942843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3991446</v>
      </c>
      <c r="K8" s="7">
        <v>3829335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34558431</v>
      </c>
      <c r="K9" s="7">
        <v>85759056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>
        <v>8923333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43537188</v>
      </c>
      <c r="K13" s="53">
        <f>SUM(K7:K12)</f>
        <v>102454567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113982913</v>
      </c>
      <c r="K15" s="7">
        <v>118038831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10635751</v>
      </c>
      <c r="K16" s="7">
        <v>14313114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406536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125025200</v>
      </c>
      <c r="K18" s="53">
        <f>SUM(K14:K17)</f>
        <v>132351945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81488012</v>
      </c>
      <c r="K20" s="53">
        <f>IF(K18&gt;K13,K18-K13,0)</f>
        <v>29897378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824681</v>
      </c>
      <c r="K22" s="7">
        <v>2120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228605</v>
      </c>
      <c r="K24" s="7">
        <v>1260086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1053286</v>
      </c>
      <c r="K27" s="53">
        <f>SUM(K22:K26)</f>
        <v>1262206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820468</v>
      </c>
      <c r="K28" s="7">
        <v>7395766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820468</v>
      </c>
      <c r="K31" s="53">
        <f>SUM(K28:K30)</f>
        <v>7395766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232818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6133560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80000000</v>
      </c>
      <c r="K36" s="7">
        <v>67536601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80000000</v>
      </c>
      <c r="K38" s="53">
        <f>SUM(K35:K37)</f>
        <v>67536601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7099602</v>
      </c>
      <c r="K39" s="7">
        <v>40842138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703735</v>
      </c>
      <c r="K41" s="7">
        <v>687381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7803337</v>
      </c>
      <c r="K44" s="53">
        <f>SUM(K39:K43)</f>
        <v>41529519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72196663</v>
      </c>
      <c r="K45" s="53">
        <f>IF(K38&gt;K44,K38-K44,0)</f>
        <v>26007082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9058531</v>
      </c>
      <c r="K48" s="53">
        <f>IF(K20-K19+K33-K32+K46-K45&gt;0,K20-K19+K33-K32+K46-K45,0)</f>
        <v>10023856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19540285</v>
      </c>
      <c r="K49" s="7">
        <v>66594027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9058531</v>
      </c>
      <c r="K51" s="7">
        <v>10023856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10481754</v>
      </c>
      <c r="K52" s="61">
        <f>K49+K50-K51</f>
        <v>56570171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41640</v>
      </c>
      <c r="F2" s="43" t="s">
        <v>250</v>
      </c>
      <c r="G2" s="269">
        <v>41729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94205280</v>
      </c>
      <c r="K5" s="45">
        <v>94205280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-9243180</v>
      </c>
      <c r="K6" s="46">
        <v>-9243180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88587743</v>
      </c>
      <c r="K7" s="46">
        <v>88587743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204974597</v>
      </c>
      <c r="K8" s="46">
        <v>247673236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42698639</v>
      </c>
      <c r="K9" s="46">
        <v>2836581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421223079</v>
      </c>
      <c r="K14" s="79">
        <f>SUM(K5:K13)</f>
        <v>424059660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2014-04-25T12:23:35Z</cp:lastPrinted>
  <dcterms:created xsi:type="dcterms:W3CDTF">2008-10-17T11:51:54Z</dcterms:created>
  <dcterms:modified xsi:type="dcterms:W3CDTF">2014-04-28T11:54:55Z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