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<sst xmlns="http://schemas.openxmlformats.org/spreadsheetml/2006/main" count="407" uniqueCount="355">
  <si>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</si>
  <si>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</si>
  <si>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</si>
  <si>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</si>
  <si>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</si>
  <si>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</si>
  <si>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</si>
  <si>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</si>
  <si>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</si>
  <si>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</si>
  <si>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</si>
  <si>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</si>
  <si>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</si>
  <si>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</si>
  <si>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</si>
  <si>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</si>
  <si>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</si>
  <si>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</si>
  <si>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</si>
  <si>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</si>
  <si>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</si>
  <si>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</si>
  <si>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</si>
  <si>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</si>
  <si>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</si>
  <si>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</si>
  <si>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</si>
  <si>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</si>
  <si>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</si>
  <si>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</si>
  <si>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</si>
  <si>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</si>
  <si>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</si>
  <si>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</si>
  <si>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</si>
  <si>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</si>
  <si>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</si>
  <si>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</si>
  <si>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</si>
  <si>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</si>
  <si>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</si>
  <si>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</si>
  <si>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</si>
  <si>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</si>
  <si>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</si>
  <si>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</si>
  <si>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</si>
  <si>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</si>
  <si>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</si>
  <si>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</si>
  <si>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</si>
  <si>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</si>
  <si>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</si>
  <si>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</si>
  <si>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</si>
  <si>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</si>
  <si>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</si>
  <si>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</si>
  <si>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</si>
  <si>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</si>
  <si>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</si>
  <si>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</si>
  <si>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</si>
  <si>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</si>
  <si>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</si>
  <si>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</si>
  <si>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</si>
  <si>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</si>
  <si>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</si>
  <si>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</si>
  <si>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</si>
  <si>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</si>
  <si>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</si>
  <si>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</si>
  <si>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</si>
  <si>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</si>
  <si>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</si>
  <si>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</si>
  <si>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</si>
  <si>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</si>
  <si>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</si>
  <si>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</si>
  <si>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</si>
  <si>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</si>
  <si>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</si>
  <si>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</si>
  <si>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</si>
  <si>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</si>
  <si>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</si>
  <si>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</si>
  <si>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</si>
  <si>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</si>
  <si>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</si>
  <si>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</si>
  <si>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</si>
  <si>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</si>
  <si>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</si>
  <si>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</si>
  <si>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</si>
  <si>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</si>
  <si>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</si>
  <si>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</si>
  <si>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</si>
  <si>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</si>
  <si>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</si>
  <si>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</si>
  <si>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</si>
  <si>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</si>
  <si>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</si>
  <si>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</si>
  <si>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</si>
  <si>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</si>
  <si>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</si>
  <si>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</si>
  <si>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</si>
  <si>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</si>
  <si>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</si>
  <si>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</si>
  <si>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</si>
  <si>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</si>
  <si>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</si>
  <si>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</si>
  <si>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</si>
  <si>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</si>
  <si>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</si>
  <si>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</si>
  <si>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</si>
  <si>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</si>
  <si>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</si>
  <si>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</si>
  <si>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</si>
  <si>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</si>
  <si>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</si>
  <si>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</si>
  <si>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</si>
  <si>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</si>
  <si>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</si>
  <si>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</si>
  <si>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</si>
  <si>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</si>
  <si>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</si>
  <si>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</si>
  <si>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</si>
  <si>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</si>
  <si>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</si>
  <si>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</si>
  <si>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</si>
  <si>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</si>
  <si>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</si>
  <si>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</si>
  <si>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</si>
  <si>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</si>
  <si>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</si>
  <si>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</si>
  <si>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</si>
  <si>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</si>
  <si>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</si>
  <si>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</si>
  <si>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</si>
  <si>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</si>
  <si>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</si>
  <si>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</si>
  <si>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</si>
  <si>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</si>
  <si>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</si>
  <si>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</si>
  <si>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</si>
  <si>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</si>
  <si>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</si>
  <si>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</si>
  <si>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</si>
  <si>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</si>
  <si>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</si>
  <si>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</si>
  <si>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</si>
  <si>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</si>
  <si>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</si>
  <si>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</si>
  <si>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</si>
  <si>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</si>
  <si>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</si>
  <si>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</si>
  <si>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</si>
  <si>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</si>
  <si>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</si>
  <si>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</si>
  <si>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</si>
  <si>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</si>
  <si>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</si>
  <si>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</si>
  <si>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</si>
  <si>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</si>
  <si>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</si>
  <si>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</si>
  <si>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</si>
  <si>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</si>
  <si>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</si>
  <si>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</si>
  <si>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</si>
  <si>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</si>
  <si>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</si>
  <si>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</si>
  <si>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</si>
  <si>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</si>
  <si>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</si>
  <si>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</si>
  <si>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</si>
  <si>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</si>
  <si>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</si>
  <si>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</si>
  <si>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</si>
  <si>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</si>
  <si>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</si>
  <si>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</si>
  <si>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</si>
  <si>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</si>
  <si>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</si>
  <si>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</si>
  <si>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</si>
  <si>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</si>
  <si>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</si>
  <si>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</si>
  <si>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</si>
  <si>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</si>
  <si>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</si>
  <si>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</si>
  <si>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</si>
  <si>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</si>
  <si>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</si>
  <si>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</si>
  <si>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</si>
  <si>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</si>
  <si>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</si>
  <si>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</si>
  <si>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</si>
  <si>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</si>
  <si>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</si>
  <si>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</si>
  <si>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</si>
  <si>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</si>
  <si>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</si>
  <si>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</si>
  <si>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</si>
  <si>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</si>
  <si>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</si>
  <si>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</si>
  <si>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</si>
  <si>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</si>
  <si>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</si>
  <si>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</si>
  <si>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</si>
  <si>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</si>
  <si>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</si>
  <si>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</si>
  <si>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</si>
  <si>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</si>
  <si>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</si>
  <si>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</si>
  <si>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</si>
  <si>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</si>
  <si>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</si>
  <si>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</si>
  <si>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</si>
  <si>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</si>
  <si>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</si>
  <si>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</si>
  <si>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</si>
  <si>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</si>
  <si>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</si>
  <si>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</si>
  <si>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</si>
  <si>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</si>
  <si>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</si>
  <si>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</si>
  <si>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</si>
  <si>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</si>
  <si>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</si>
  <si>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</si>
  <si>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</si>
  <si>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</si>
  <si>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</si>
  <si>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</si>
  <si>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</si>
  <si>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</si>
  <si>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</si>
  <si>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</si>
  <si>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</si>
  <si>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</si>
  <si>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</si>
  <si>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</si>
  <si>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</si>
  <si>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</si>
  <si>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</si>
  <si>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</si>
  <si>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</si>
  <si>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</si>
  <si>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</si>
  <si>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</si>
  <si>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</si>
  <si>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</si>
  <si>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</si>
  <si>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</si>
  <si>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</si>
  <si>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</si>
  <si>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</si>
  <si>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</si>
  <si>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</si>
  <si>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</si>
  <si>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</si>
  <si>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</si>
  <si>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</si>
  <si>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</si>
  <si>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</si>
  <si>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</si>
  <si>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</si>
  <si>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</si>
  <si>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</si>
  <si>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</si>
  <si>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</si>
  <si>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</si>
  <si>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</si>
  <si>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</si>
  <si>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</si>
  <si>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</si>
  <si>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</si>
  <si>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</si>
  <si>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</si>
  <si>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</si>
  <si>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</si>
  <si>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</si>
  <si>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</si>
  <si>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</si>
  <si>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</si>
  <si>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DA</t>
  </si>
  <si>
    <t>ZU Ljekarne Prima Pharme</t>
  </si>
  <si>
    <t>Split</t>
  </si>
  <si>
    <t>0694975</t>
  </si>
  <si>
    <t>Okrug Gornji</t>
  </si>
  <si>
    <t>1605747</t>
  </si>
  <si>
    <t>ZU Ljekarne Delonga</t>
  </si>
  <si>
    <t>ZU Ljekarne Ines Škoko</t>
  </si>
  <si>
    <t>Zagreb</t>
  </si>
  <si>
    <t>02708396</t>
  </si>
  <si>
    <t>ZU Ljekarne Atalić</t>
  </si>
  <si>
    <t>Osijek</t>
  </si>
  <si>
    <t>0845124</t>
  </si>
  <si>
    <t>RADMILOVIĆ DIJANA</t>
  </si>
  <si>
    <t>012412551</t>
  </si>
  <si>
    <t>012371441</t>
  </si>
  <si>
    <t>HERCEG JASMINKO</t>
  </si>
  <si>
    <t>stanje na dan 30.6.2013</t>
  </si>
  <si>
    <t>Obveznik: MEDIKA  d.d.</t>
  </si>
  <si>
    <t>u razdoblju 1.1.2013 do 30.6.2013</t>
  </si>
  <si>
    <t>Obveznik: MEDIKA d.d.</t>
  </si>
  <si>
    <t>u razdoblju 1.1.2013. do 30.6.2013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</si>
</sst>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41275</v>
      </c>
      <c r="F2" s="12"/>
      <c r="G2" s="13" t="s">
        <v>250</v>
      </c>
      <c r="H2" s="120">
        <v>41455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714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333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334</v>
      </c>
      <c r="B30" s="163"/>
      <c r="C30" s="163"/>
      <c r="D30" s="164"/>
      <c r="E30" s="162" t="s">
        <v>335</v>
      </c>
      <c r="F30" s="163"/>
      <c r="G30" s="163"/>
      <c r="H30" s="131" t="s">
        <v>336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339</v>
      </c>
      <c r="B32" s="163"/>
      <c r="C32" s="163"/>
      <c r="D32" s="164"/>
      <c r="E32" s="162" t="s">
        <v>337</v>
      </c>
      <c r="F32" s="163"/>
      <c r="G32" s="163"/>
      <c r="H32" s="131" t="s">
        <v>338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340</v>
      </c>
      <c r="B34" s="163"/>
      <c r="C34" s="163"/>
      <c r="D34" s="164"/>
      <c r="E34" s="162" t="s">
        <v>341</v>
      </c>
      <c r="F34" s="163"/>
      <c r="G34" s="163"/>
      <c r="H34" s="131" t="s">
        <v>342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343</v>
      </c>
      <c r="B36" s="163"/>
      <c r="C36" s="163"/>
      <c r="D36" s="164"/>
      <c r="E36" s="162" t="s">
        <v>344</v>
      </c>
      <c r="F36" s="163"/>
      <c r="G36" s="163"/>
      <c r="H36" s="131" t="s">
        <v>345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347</v>
      </c>
      <c r="D48" s="174"/>
      <c r="E48" s="175"/>
      <c r="F48" s="16"/>
      <c r="G48" s="51" t="s">
        <v>271</v>
      </c>
      <c r="H48" s="173" t="s">
        <v>348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349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A1" sqref="A1:K121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42187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351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401271400</v>
      </c>
      <c r="K8" s="53">
        <f>K9+K16+K26+K35+K39</f>
        <v>397068355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190018605</v>
      </c>
      <c r="K9" s="53">
        <f>SUM(K10:K15)</f>
        <v>190871876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119368923</v>
      </c>
      <c r="K11" s="7">
        <v>115992014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69067158</v>
      </c>
      <c r="K12" s="7">
        <v>69067157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>
        <v>4258146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1431474</v>
      </c>
      <c r="K14" s="7">
        <v>1415925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151050</v>
      </c>
      <c r="K15" s="7">
        <v>138634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159679286</v>
      </c>
      <c r="K16" s="53">
        <f>SUM(K17:K25)</f>
        <v>155137660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15994715</v>
      </c>
      <c r="K17" s="7">
        <v>15994715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114021920</v>
      </c>
      <c r="K18" s="7">
        <v>112039980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6849842</v>
      </c>
      <c r="K19" s="7">
        <v>5072475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12926956</v>
      </c>
      <c r="K20" s="7">
        <v>11603615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75911</v>
      </c>
      <c r="K22" s="7">
        <v>205842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9062792</v>
      </c>
      <c r="K23" s="7">
        <v>9473883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747150</v>
      </c>
      <c r="K24" s="7">
        <v>747150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50542468</v>
      </c>
      <c r="K26" s="53">
        <f>SUM(K27:K34)</f>
        <v>49998873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39930648</v>
      </c>
      <c r="K27" s="7">
        <v>39439799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10611820</v>
      </c>
      <c r="K32" s="7">
        <v>10559074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1031041</v>
      </c>
      <c r="K39" s="7">
        <v>1059946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1614749646</v>
      </c>
      <c r="K40" s="53">
        <f>K41+K49+K56+K64</f>
        <v>1440580309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216662233</v>
      </c>
      <c r="K41" s="53">
        <f>SUM(K42:K48)</f>
        <v>269600377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402359</v>
      </c>
      <c r="K42" s="7">
        <v>405831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214425320</v>
      </c>
      <c r="K45" s="7">
        <v>264357067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1834554</v>
      </c>
      <c r="K46" s="7">
        <v>4837479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1378079533</v>
      </c>
      <c r="K49" s="53">
        <f>SUM(K50:K55)</f>
        <v>1004597382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20129487</v>
      </c>
      <c r="K50" s="7">
        <v>11222167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1347386888</v>
      </c>
      <c r="K51" s="7">
        <v>981011492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2933763</v>
      </c>
      <c r="K53" s="7">
        <v>442133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5838255</v>
      </c>
      <c r="K54" s="7">
        <v>9393496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1791140</v>
      </c>
      <c r="K55" s="7">
        <v>2528094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467595</v>
      </c>
      <c r="K56" s="53">
        <f>SUM(K57:K63)</f>
        <v>146779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878</v>
      </c>
      <c r="K61" s="7">
        <v>718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466717</v>
      </c>
      <c r="K62" s="7">
        <v>146061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19540285</v>
      </c>
      <c r="K64" s="7">
        <v>166235771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1112739</v>
      </c>
      <c r="K65" s="7">
        <v>814507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2017133785</v>
      </c>
      <c r="K66" s="53">
        <f>K7+K8+K40+K65</f>
        <v>1838463171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191982318</v>
      </c>
      <c r="K67" s="8">
        <v>354730075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375304880</v>
      </c>
      <c r="K69" s="54">
        <f>K70+K71+K72+K78+K79+K82+K85</f>
        <v>396509590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60388000</v>
      </c>
      <c r="K70" s="7">
        <v>60388000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-7542807</v>
      </c>
      <c r="K71" s="7">
        <v>-8477674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83667810</v>
      </c>
      <c r="K72" s="53">
        <f>K73+K74-K75+K76+K77</f>
        <v>86927577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7277713</v>
      </c>
      <c r="K73" s="7">
        <v>7277713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60000000</v>
      </c>
      <c r="K74" s="7">
        <v>60000000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15406393</v>
      </c>
      <c r="K75" s="7">
        <v>12146626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31796490</v>
      </c>
      <c r="K77" s="7">
        <v>31796490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190520524</v>
      </c>
      <c r="K79" s="53">
        <f>K80-K81</f>
        <v>238791876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190520524</v>
      </c>
      <c r="K80" s="7">
        <v>238791876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48271353</v>
      </c>
      <c r="K82" s="53">
        <f>K83-K84</f>
        <v>18879811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48271353</v>
      </c>
      <c r="K83" s="7">
        <v>18879811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679210</v>
      </c>
      <c r="K86" s="53">
        <f>SUM(K87:K89)</f>
        <v>679210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679210</v>
      </c>
      <c r="K87" s="7">
        <v>679210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152318189</v>
      </c>
      <c r="K90" s="53">
        <f>SUM(K91:K99)</f>
        <v>48640326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136976412</v>
      </c>
      <c r="K93" s="7">
        <v>33298549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15341777</v>
      </c>
      <c r="K99" s="7">
        <v>15341777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1487431652</v>
      </c>
      <c r="K100" s="53">
        <f>SUM(K101:K112)</f>
        <v>1391154289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165181135</v>
      </c>
      <c r="K101" s="7">
        <v>183835921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191835452</v>
      </c>
      <c r="K103" s="7">
        <v>170598484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803234</v>
      </c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1092523997</v>
      </c>
      <c r="K105" s="7">
        <v>1009917401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9810439</v>
      </c>
      <c r="K108" s="7">
        <v>6957237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6497959</v>
      </c>
      <c r="K109" s="7">
        <v>7898993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1034</v>
      </c>
      <c r="K110" s="7">
        <v>1034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20778402</v>
      </c>
      <c r="K112" s="7">
        <v>11945219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1399854</v>
      </c>
      <c r="K113" s="7">
        <v>1479756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2017133785</v>
      </c>
      <c r="K114" s="53">
        <f>K69+K86+K90+K100+K113</f>
        <v>1838463171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191982318</v>
      </c>
      <c r="K115" s="8">
        <v>35473075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375304880</v>
      </c>
      <c r="K118" s="7">
        <v>396509590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9" width="9.140625" style="52" customWidth="1"/>
    <col min="10" max="10" width="11.00390625" style="52" customWidth="1"/>
    <col min="11" max="11" width="10.00390625" style="52" customWidth="1"/>
    <col min="12" max="12" width="11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1138500991</v>
      </c>
      <c r="K7" s="54">
        <f>SUM(K8:K9)</f>
        <v>562229432</v>
      </c>
      <c r="L7" s="54">
        <f>SUM(L8:L9)</f>
        <v>1176040626</v>
      </c>
      <c r="M7" s="54">
        <f>SUM(M8:M9)</f>
        <v>593423539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1127716164</v>
      </c>
      <c r="K8" s="7">
        <v>554694567</v>
      </c>
      <c r="L8" s="7">
        <v>1162817603</v>
      </c>
      <c r="M8" s="7">
        <v>584774069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10784827</v>
      </c>
      <c r="K9" s="7">
        <v>7534865</v>
      </c>
      <c r="L9" s="7">
        <v>13223023</v>
      </c>
      <c r="M9" s="7">
        <v>8649470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1114964263</v>
      </c>
      <c r="K10" s="53">
        <f>K11+K12+K16+K20+K21+K22+K25+K26</f>
        <v>548146831</v>
      </c>
      <c r="L10" s="53">
        <f>L11+L12+L16+L20+L21+L22+L25+L26</f>
        <v>1146096186</v>
      </c>
      <c r="M10" s="53">
        <f>M11+M12+M16+M20+M21+M22+M25+M26</f>
        <v>575138210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1036486291</v>
      </c>
      <c r="K12" s="53">
        <f>SUM(K13:K15)</f>
        <v>507568813</v>
      </c>
      <c r="L12" s="53">
        <f>SUM(L13:L15)</f>
        <v>1067285567</v>
      </c>
      <c r="M12" s="53">
        <f>SUM(M13:M15)</f>
        <v>538206395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6015100</v>
      </c>
      <c r="K13" s="7">
        <v>2905417</v>
      </c>
      <c r="L13" s="7">
        <v>6444236</v>
      </c>
      <c r="M13" s="7">
        <v>3029270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1013859385</v>
      </c>
      <c r="K14" s="7">
        <v>496055128</v>
      </c>
      <c r="L14" s="7">
        <v>1042907878</v>
      </c>
      <c r="M14" s="7">
        <v>524970811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16611806</v>
      </c>
      <c r="K15" s="7">
        <v>8608268</v>
      </c>
      <c r="L15" s="7">
        <v>17933453</v>
      </c>
      <c r="M15" s="7">
        <v>10206314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46164974</v>
      </c>
      <c r="K16" s="53">
        <f>SUM(K17:K19)</f>
        <v>23094814</v>
      </c>
      <c r="L16" s="53">
        <f>SUM(L17:L19)</f>
        <v>46439685</v>
      </c>
      <c r="M16" s="53">
        <f>SUM(M17:M19)</f>
        <v>23329592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26590108</v>
      </c>
      <c r="K17" s="7">
        <v>13344732</v>
      </c>
      <c r="L17" s="7">
        <v>27064901</v>
      </c>
      <c r="M17" s="7">
        <v>13599641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13073299</v>
      </c>
      <c r="K18" s="7">
        <v>6608282</v>
      </c>
      <c r="L18" s="7">
        <v>13275200</v>
      </c>
      <c r="M18" s="7">
        <v>6661707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6501567</v>
      </c>
      <c r="K19" s="7">
        <v>3141800</v>
      </c>
      <c r="L19" s="7">
        <v>6099584</v>
      </c>
      <c r="M19" s="7">
        <v>3068244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8227220</v>
      </c>
      <c r="K20" s="7">
        <v>4043605</v>
      </c>
      <c r="L20" s="7">
        <v>7832931</v>
      </c>
      <c r="M20" s="7">
        <v>3841485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15185778</v>
      </c>
      <c r="K21" s="7">
        <v>8739599</v>
      </c>
      <c r="L21" s="7">
        <v>18188003</v>
      </c>
      <c r="M21" s="7">
        <v>9760738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8900000</v>
      </c>
      <c r="K22" s="53">
        <f>SUM(K23:K24)</f>
        <v>4700000</v>
      </c>
      <c r="L22" s="53">
        <f>SUM(L23:L24)</f>
        <v>6350000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8900000</v>
      </c>
      <c r="K24" s="7">
        <v>4700000</v>
      </c>
      <c r="L24" s="7">
        <v>6350000</v>
      </c>
      <c r="M24" s="7">
        <v>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3952594</v>
      </c>
      <c r="K27" s="53">
        <f>SUM(K28:K32)</f>
        <v>1794403</v>
      </c>
      <c r="L27" s="53">
        <f>SUM(L28:L32)</f>
        <v>7399509</v>
      </c>
      <c r="M27" s="53">
        <f>SUM(M28:M32)</f>
        <v>7075272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3528874</v>
      </c>
      <c r="K29" s="7">
        <v>1370683</v>
      </c>
      <c r="L29" s="7">
        <v>7399263</v>
      </c>
      <c r="M29" s="7">
        <v>7075141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423720</v>
      </c>
      <c r="K32" s="7">
        <v>423720</v>
      </c>
      <c r="L32" s="7">
        <v>246</v>
      </c>
      <c r="M32" s="7">
        <v>131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12484257</v>
      </c>
      <c r="K33" s="53">
        <f>SUM(K34:K37)</f>
        <v>6753095</v>
      </c>
      <c r="L33" s="53">
        <f>SUM(L34:L37)</f>
        <v>10530129</v>
      </c>
      <c r="M33" s="53">
        <f>SUM(M34:M37)</f>
        <v>3534092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12484257</v>
      </c>
      <c r="K35" s="7">
        <v>6753095</v>
      </c>
      <c r="L35" s="7">
        <v>10530129</v>
      </c>
      <c r="M35" s="7">
        <v>3534092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1142453585</v>
      </c>
      <c r="K42" s="53">
        <f>K7+K27+K38+K40</f>
        <v>564023835</v>
      </c>
      <c r="L42" s="53">
        <f>L7+L27+L38+L40</f>
        <v>1183440135</v>
      </c>
      <c r="M42" s="53">
        <f>M7+M27+M38+M40</f>
        <v>600498811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1127448520</v>
      </c>
      <c r="K43" s="53">
        <f>K10+K33+K39+K41</f>
        <v>554899926</v>
      </c>
      <c r="L43" s="53">
        <f>L10+L33+L39+L41</f>
        <v>1156626315</v>
      </c>
      <c r="M43" s="53">
        <f>M10+M33+M39+M41</f>
        <v>578672302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15005065</v>
      </c>
      <c r="K44" s="53">
        <f>K42-K43</f>
        <v>9123909</v>
      </c>
      <c r="L44" s="53">
        <f>L42-L43</f>
        <v>26813820</v>
      </c>
      <c r="M44" s="53">
        <f>M42-M43</f>
        <v>21826509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15005065</v>
      </c>
      <c r="K45" s="53">
        <f>IF(K42&gt;K43,K42-K43,0)</f>
        <v>9123909</v>
      </c>
      <c r="L45" s="53">
        <f>IF(L42&gt;L43,L42-L43,0)</f>
        <v>26813820</v>
      </c>
      <c r="M45" s="53">
        <f>IF(M42&gt;M43,M42-M43,0)</f>
        <v>21826509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4367496</v>
      </c>
      <c r="K47" s="7">
        <v>2603959</v>
      </c>
      <c r="L47" s="7">
        <v>7934009</v>
      </c>
      <c r="M47" s="7">
        <v>6412743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10637569</v>
      </c>
      <c r="K48" s="53">
        <f>K44-K47</f>
        <v>6519950</v>
      </c>
      <c r="L48" s="53">
        <f>L44-L47</f>
        <v>18879811</v>
      </c>
      <c r="M48" s="53">
        <f>M44-M47</f>
        <v>15413766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10637569</v>
      </c>
      <c r="K49" s="53">
        <f>IF(K48&gt;0,K48,0)</f>
        <v>6519950</v>
      </c>
      <c r="L49" s="53">
        <f>IF(L48&gt;0,L48,0)</f>
        <v>18879811</v>
      </c>
      <c r="M49" s="53">
        <f>IF(M48&gt;0,M48,0)</f>
        <v>15413766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10637569</v>
      </c>
      <c r="K56" s="6">
        <v>6519950</v>
      </c>
      <c r="L56" s="6">
        <v>18879811</v>
      </c>
      <c r="M56" s="6">
        <v>15413766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10637569</v>
      </c>
      <c r="K67" s="61">
        <f>K56+K66</f>
        <v>6519950</v>
      </c>
      <c r="L67" s="61">
        <f>L56+L66</f>
        <v>18879811</v>
      </c>
      <c r="M67" s="61">
        <f>M56+M66</f>
        <v>15413766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2">
      <selection activeCell="K15" sqref="K15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353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15005065</v>
      </c>
      <c r="K7" s="7">
        <v>26813820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8227220</v>
      </c>
      <c r="K8" s="7">
        <v>7832931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106884894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373482151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130117179</v>
      </c>
      <c r="K13" s="53">
        <f>SUM(K7:K12)</f>
        <v>408128902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75040395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63951440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10414333</v>
      </c>
      <c r="K16" s="7">
        <v>52938144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1274485</v>
      </c>
      <c r="K17" s="7">
        <v>9909961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75640258</v>
      </c>
      <c r="K18" s="53">
        <f>SUM(K14:K17)</f>
        <v>137888500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54476921</v>
      </c>
      <c r="K19" s="53">
        <f>IF(K13&gt;K18,K13-K18,0)</f>
        <v>270240402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170670</v>
      </c>
      <c r="K22" s="7">
        <v>944596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186273</v>
      </c>
      <c r="K24" s="7">
        <v>762017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356943</v>
      </c>
      <c r="K27" s="53">
        <f>SUM(K22:K26)</f>
        <v>1706613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11765126</v>
      </c>
      <c r="K28" s="7">
        <v>4144576.48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11765126</v>
      </c>
      <c r="K31" s="53">
        <f>SUM(K28:K30)</f>
        <v>4144576.48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11408183</v>
      </c>
      <c r="K33" s="53">
        <f>IF(K31&gt;K27,K31-K27,0)</f>
        <v>2437963.48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102638808</v>
      </c>
      <c r="K36" s="7">
        <v>95000000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102638808</v>
      </c>
      <c r="K38" s="53">
        <f>SUM(K35:K37)</f>
        <v>95000000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159582407</v>
      </c>
      <c r="K39" s="7">
        <v>214692273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1083092</v>
      </c>
      <c r="K41" s="7">
        <v>1414680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160665499</v>
      </c>
      <c r="K44" s="53">
        <f>SUM(K39:K43)</f>
        <v>216106953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58026691</v>
      </c>
      <c r="K46" s="53">
        <f>IF(K44&gt;K38,K44-K38,0)</f>
        <v>121106953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146695485.52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14957953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40578821</v>
      </c>
      <c r="K49" s="7">
        <v>19540285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146695486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14957953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25620868</v>
      </c>
      <c r="K52" s="61">
        <f>K49+K50-K51</f>
        <v>166235771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34" sqref="G3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41275</v>
      </c>
      <c r="F2" s="43" t="s">
        <v>250</v>
      </c>
      <c r="G2" s="269">
        <v>41455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60388000</v>
      </c>
      <c r="K5" s="45">
        <v>60388000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-7542807</v>
      </c>
      <c r="K6" s="46">
        <v>-8477674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83667810</v>
      </c>
      <c r="K7" s="46">
        <v>86927577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190520524</v>
      </c>
      <c r="K8" s="46">
        <v>238791876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48271353</v>
      </c>
      <c r="K9" s="46">
        <v>18879811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375304880</v>
      </c>
      <c r="K14" s="79">
        <f>SUM(K5:K13)</f>
        <v>396509590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2013-07-24T05:39:52Z</cp:lastPrinted>
  <dcterms:created xsi:type="dcterms:W3CDTF">2008-10-17T11:51:54Z</dcterms:created>
  <dcterms:modified xsi:type="dcterms:W3CDTF">2013-07-29T15:23:39Z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