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6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<sst xmlns="http://schemas.openxmlformats.org/spreadsheetml/2006/main" count="397" uniqueCount="345">
  <si>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</si>
  <si>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</si>
  <si>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</si>
  <si>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</si>
  <si>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</si>
  <si>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</si>
  <si>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</si>
  <si>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</si>
  <si>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</si>
  <si>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</si>
  <si>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</si>
  <si>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</si>
  <si>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</si>
  <si>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</si>
  <si>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</si>
  <si>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</si>
  <si>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</si>
  <si>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</si>
  <si>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</si>
  <si>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</si>
  <si>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</si>
  <si>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</si>
  <si>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</si>
  <si>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</si>
  <si>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</si>
  <si>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</si>
  <si>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</si>
  <si>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</si>
  <si>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</si>
  <si>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</si>
  <si>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</si>
  <si>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</si>
  <si>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</si>
  <si>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</si>
  <si>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</si>
  <si>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</si>
  <si>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</si>
  <si>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</si>
  <si>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</si>
  <si>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</si>
  <si>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</si>
  <si>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</si>
  <si>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</si>
  <si>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</si>
  <si>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</si>
  <si>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</si>
  <si>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</si>
  <si>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</si>
  <si>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</si>
  <si>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</si>
  <si>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</si>
  <si>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</si>
  <si>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</si>
  <si>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</si>
  <si>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</si>
  <si>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</si>
  <si>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</si>
  <si>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</si>
  <si>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</si>
  <si>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</si>
  <si>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</si>
  <si>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</si>
  <si>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</si>
  <si>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</si>
  <si>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</si>
  <si>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</si>
  <si>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</si>
  <si>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</si>
  <si>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</si>
  <si>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</si>
  <si>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</si>
  <si>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</si>
  <si>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</si>
  <si>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</si>
  <si>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</si>
  <si>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</si>
  <si>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</si>
  <si>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</si>
  <si>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</si>
  <si>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</si>
  <si>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</si>
  <si>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</si>
  <si>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</si>
  <si>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</si>
  <si>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</si>
  <si>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</si>
  <si>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</si>
  <si>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</si>
  <si>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</si>
  <si>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</si>
  <si>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</si>
  <si>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</si>
  <si>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</si>
  <si>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</si>
  <si>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</si>
  <si>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</si>
  <si>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</si>
  <si>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</si>
  <si>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</si>
  <si>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</si>
  <si>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</si>
  <si>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</si>
  <si>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</si>
  <si>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</si>
  <si>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</si>
  <si>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</si>
  <si>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</si>
  <si>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</si>
  <si>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</si>
  <si>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</si>
  <si>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</si>
  <si>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</si>
  <si>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</si>
  <si>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</si>
  <si>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</si>
  <si>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</si>
  <si>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</si>
  <si>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</si>
  <si>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</si>
  <si>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</si>
  <si>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</si>
  <si>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</si>
  <si>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</si>
  <si>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</si>
  <si>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</si>
  <si>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</si>
  <si>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</si>
  <si>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</si>
  <si>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</si>
  <si>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</si>
  <si>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</si>
  <si>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</si>
  <si>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</si>
  <si>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</si>
  <si>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</si>
  <si>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</si>
  <si>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</si>
  <si>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</si>
  <si>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</si>
  <si>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</si>
  <si>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</si>
  <si>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</si>
  <si>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</si>
  <si>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</si>
  <si>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</si>
  <si>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</si>
  <si>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</si>
  <si>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</si>
  <si>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</si>
  <si>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</si>
  <si>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</si>
  <si>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</si>
  <si>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</si>
  <si>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</si>
  <si>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</si>
  <si>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</si>
  <si>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</si>
  <si>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</si>
  <si>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</si>
  <si>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</si>
  <si>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</si>
  <si>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</si>
  <si>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</si>
  <si>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</si>
  <si>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</si>
  <si>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</si>
  <si>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</si>
  <si>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</si>
  <si>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</si>
  <si>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</si>
  <si>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</si>
  <si>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</si>
  <si>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</si>
  <si>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</si>
  <si>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</si>
  <si>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</si>
  <si>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</si>
  <si>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</si>
  <si>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</si>
  <si>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</si>
  <si>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</si>
  <si>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</si>
  <si>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</si>
  <si>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</si>
  <si>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</si>
  <si>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</si>
  <si>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</si>
  <si>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</si>
  <si>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</si>
  <si>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</si>
  <si>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</si>
  <si>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</si>
  <si>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</si>
  <si>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</si>
  <si>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</si>
  <si>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</si>
  <si>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</si>
  <si>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</si>
  <si>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</si>
  <si>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</si>
  <si>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</si>
  <si>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</si>
  <si>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</si>
  <si>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</si>
  <si>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</si>
  <si>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</si>
  <si>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</si>
  <si>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</si>
  <si>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</si>
  <si>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</si>
  <si>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</si>
  <si>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</si>
  <si>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</si>
  <si>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</si>
  <si>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</si>
  <si>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</si>
  <si>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</si>
  <si>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</si>
  <si>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</si>
  <si>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</si>
  <si>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</si>
  <si>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</si>
  <si>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</si>
  <si>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</si>
  <si>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</si>
  <si>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</si>
  <si>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</si>
  <si>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</si>
  <si>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</si>
  <si>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</si>
  <si>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</si>
  <si>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</si>
  <si>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</si>
  <si>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</si>
  <si>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</si>
  <si>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</si>
  <si>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</si>
  <si>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</si>
  <si>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</si>
  <si>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</si>
  <si>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</si>
  <si>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</si>
  <si>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</si>
  <si>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</si>
  <si>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</si>
  <si>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</si>
  <si>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</si>
  <si>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</si>
  <si>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</si>
  <si>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</si>
  <si>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</si>
  <si>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</si>
  <si>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</si>
  <si>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</si>
  <si>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</si>
  <si>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</si>
  <si>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</si>
  <si>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</si>
  <si>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</si>
  <si>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</si>
  <si>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</si>
  <si>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</si>
  <si>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</si>
  <si>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</si>
  <si>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</si>
  <si>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</si>
  <si>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</si>
  <si>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</si>
  <si>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</si>
  <si>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</si>
  <si>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</si>
  <si>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</si>
  <si>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</si>
  <si>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</si>
  <si>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</si>
  <si>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</si>
  <si>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</si>
  <si>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</si>
  <si>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</si>
  <si>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</si>
  <si>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</si>
  <si>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</si>
  <si>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</si>
  <si>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</si>
  <si>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</si>
  <si>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</si>
  <si>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</si>
  <si>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</si>
  <si>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</si>
  <si>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</si>
  <si>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</si>
  <si>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</si>
  <si>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</si>
  <si>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</si>
  <si>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</si>
  <si>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</si>
  <si>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</si>
  <si>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</si>
  <si>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</si>
  <si>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</si>
  <si>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</si>
  <si>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</si>
  <si>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</si>
  <si>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</si>
  <si>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</si>
  <si>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</si>
  <si>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</si>
  <si>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</si>
  <si>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</si>
  <si>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</si>
  <si>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</si>
  <si>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</si>
  <si>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</si>
  <si>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</si>
  <si>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</si>
  <si>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</si>
  <si>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</si>
  <si>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</si>
  <si>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</si>
  <si>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</si>
  <si>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</si>
  <si>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</si>
  <si>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</si>
  <si>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</si>
  <si>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31.12.2012.</t>
  </si>
  <si>
    <t>03209741</t>
  </si>
  <si>
    <t>94818858923</t>
  </si>
  <si>
    <t>080027531</t>
  </si>
  <si>
    <t>MEDIKA D.D.</t>
  </si>
  <si>
    <t>ZAGREB</t>
  </si>
  <si>
    <t>CAPRAŠKA 1</t>
  </si>
  <si>
    <t>medika.uprava@medika.hr</t>
  </si>
  <si>
    <t>www.medika.hr</t>
  </si>
  <si>
    <t>GRAD ZAGREB</t>
  </si>
  <si>
    <t>NE</t>
  </si>
  <si>
    <t>4646</t>
  </si>
  <si>
    <t>RADMILOVIĆ DIJANA</t>
  </si>
  <si>
    <t>012412551</t>
  </si>
  <si>
    <t>012371441</t>
  </si>
  <si>
    <t>HERCEG JASMINKO</t>
  </si>
  <si>
    <t>u razdoblju 01.0.2012. do 31.12.2012.</t>
  </si>
  <si>
    <t>stanje na dan 31.12.2012.</t>
  </si>
  <si>
    <t>Obveznik: MEDIKA d.d._____________________________________________________________</t>
  </si>
  <si>
    <t>u razdoblju 01.01.2012. do 31.12.2012.</t>
  </si>
  <si>
    <t>Obveznik: MEDIKA d.d.____________________________________________________________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</si>
</sst>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327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326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333</v>
      </c>
      <c r="E24" s="163"/>
      <c r="F24" s="163"/>
      <c r="G24" s="164"/>
      <c r="H24" s="51" t="s">
        <v>261</v>
      </c>
      <c r="I24" s="122">
        <v>356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336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337</v>
      </c>
      <c r="D48" s="133"/>
      <c r="E48" s="134"/>
      <c r="F48" s="16"/>
      <c r="G48" s="51" t="s">
        <v>271</v>
      </c>
      <c r="H48" s="137" t="s">
        <v>338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K105" sqref="K105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235450613</v>
      </c>
      <c r="K8" s="53">
        <f>K9+K16+K26+K35+K39</f>
        <v>244667548.07999998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26212397</v>
      </c>
      <c r="K9" s="53">
        <f>SUM(K10:K15)</f>
        <v>23748923.08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14164717</v>
      </c>
      <c r="K11" s="7">
        <v>10387862.08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118094</v>
      </c>
      <c r="K14" s="7">
        <v>1431475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148382613</v>
      </c>
      <c r="K16" s="53">
        <f>SUM(K17:K25)</f>
        <v>151251035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113099346</v>
      </c>
      <c r="K18" s="7">
        <v>109089986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6098713</v>
      </c>
      <c r="K19" s="7">
        <v>5638800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9872591</v>
      </c>
      <c r="K20" s="7">
        <v>10821748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3911</v>
      </c>
      <c r="K22" s="7">
        <v>75911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2584587</v>
      </c>
      <c r="K23" s="7">
        <v>8901125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728750</v>
      </c>
      <c r="K24" s="7">
        <v>728750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60398725</v>
      </c>
      <c r="K26" s="53">
        <f>SUM(K27:K34)</f>
        <v>69110928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60000000</v>
      </c>
      <c r="K27" s="7">
        <v>59148400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398725</v>
      </c>
      <c r="K32" s="7">
        <v>9962528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456878</v>
      </c>
      <c r="K39" s="7">
        <v>556662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1522695393</v>
      </c>
      <c r="K40" s="53">
        <f>K41+K49+K56+K64</f>
        <v>1631438230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185941455</v>
      </c>
      <c r="K41" s="53">
        <f>SUM(K42:K48)</f>
        <v>187014493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114635</v>
      </c>
      <c r="K42" s="7">
        <v>98701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183227276</v>
      </c>
      <c r="K45" s="7">
        <v>185229886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2599544</v>
      </c>
      <c r="K46" s="7">
        <v>1685906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1260733997</v>
      </c>
      <c r="K49" s="53">
        <f>SUM(K50:K55)</f>
        <v>1428613853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174609427</v>
      </c>
      <c r="K50" s="7">
        <v>209946778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1080763294</v>
      </c>
      <c r="K51" s="7">
        <v>1211391151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50740</v>
      </c>
      <c r="K53" s="7">
        <v>42690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3328648</v>
      </c>
      <c r="K54" s="7">
        <v>5457652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1981888</v>
      </c>
      <c r="K55" s="7">
        <v>1775582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v>40442582</v>
      </c>
      <c r="K56" s="53">
        <f>SUM(K57:K63)</f>
        <v>466717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39360000</v>
      </c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1082582</v>
      </c>
      <c r="K62" s="7">
        <v>466717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35577359</v>
      </c>
      <c r="K64" s="7">
        <v>15343167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608660</v>
      </c>
      <c r="K65" s="7">
        <v>917505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1758754666</v>
      </c>
      <c r="K66" s="53">
        <f>K7+K8+K40+K65</f>
        <v>1877023283.08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152322674</v>
      </c>
      <c r="K67" s="8">
        <v>191982318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309402019</v>
      </c>
      <c r="K69" s="54">
        <f>K70+K71+K72+K78+K79+K82+K85</f>
        <v>343448330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-6863284</v>
      </c>
      <c r="K71" s="7">
        <v>-7542807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83398115</v>
      </c>
      <c r="K72" s="53">
        <f>K73+K74-K75+K76+K77</f>
        <v>83667810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7277713</v>
      </c>
      <c r="K73" s="7">
        <v>7277713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60000000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15676088</v>
      </c>
      <c r="K75" s="7">
        <v>15406393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160033917</v>
      </c>
      <c r="K79" s="53">
        <f>K80-K81</f>
        <v>172479188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160033917</v>
      </c>
      <c r="K80" s="7">
        <v>172479188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12445271</v>
      </c>
      <c r="K82" s="53">
        <f>K83-K84</f>
        <v>34456139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12445271</v>
      </c>
      <c r="K83" s="7">
        <v>34456139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420100</v>
      </c>
      <c r="K86" s="53">
        <f>SUM(K87:K89)</f>
        <v>441422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420100</v>
      </c>
      <c r="K87" s="7">
        <v>441422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11150740</v>
      </c>
      <c r="K90" s="53">
        <f>SUM(K91:K99)</f>
        <v>127935334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11150740</v>
      </c>
      <c r="K93" s="7">
        <v>127935334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1434866863</v>
      </c>
      <c r="K100" s="53">
        <f>SUM(K101:K112)</f>
        <v>1403979587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129304315</v>
      </c>
      <c r="K101" s="7">
        <v>165232750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310480067</v>
      </c>
      <c r="K103" s="7">
        <v>138532738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646152</v>
      </c>
      <c r="K104" s="7">
        <v>800429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941607851</v>
      </c>
      <c r="K105" s="7">
        <v>1085751403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38010000</v>
      </c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6518126</v>
      </c>
      <c r="K108" s="7">
        <v>7307470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3688245</v>
      </c>
      <c r="K109" s="7">
        <v>3644847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4611073</v>
      </c>
      <c r="K112" s="7">
        <v>2708916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2914944</v>
      </c>
      <c r="K113" s="7">
        <v>1218610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1758754666</v>
      </c>
      <c r="K114" s="53">
        <f>K69+K86+K90+K100+K113</f>
        <v>1877023283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152322674</v>
      </c>
      <c r="K115" s="8">
        <v>191982318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C16">
      <selection activeCell="L7" sqref="L7:M50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0.00390625" style="52" customWidth="1"/>
    <col min="12" max="12" width="11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2096936394</v>
      </c>
      <c r="K7" s="54">
        <f>SUM(K8:K9)</f>
        <v>526084274</v>
      </c>
      <c r="L7" s="54">
        <f>SUM(L8:L9)</f>
        <v>2169480439</v>
      </c>
      <c r="M7" s="54">
        <f>SUM(M8:M9)</f>
        <v>536028646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2075049149</v>
      </c>
      <c r="K8" s="7">
        <v>511714340</v>
      </c>
      <c r="L8" s="7">
        <v>2139176450</v>
      </c>
      <c r="M8" s="7">
        <v>518155900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21887245</v>
      </c>
      <c r="K9" s="7">
        <v>14369934</v>
      </c>
      <c r="L9" s="7">
        <v>30303989</v>
      </c>
      <c r="M9" s="7">
        <v>17872746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2049478389</v>
      </c>
      <c r="K10" s="53">
        <f>K11+K12+K16+K20+K21+K22+K25+K26</f>
        <v>511556836</v>
      </c>
      <c r="L10" s="53">
        <f>L11+L12+L16+L20+L21+L22+L25+L26</f>
        <v>2117063690</v>
      </c>
      <c r="M10" s="53">
        <f>M11+M12+M16+M20+M21+M22+M25+M26</f>
        <v>512737216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1936664183</v>
      </c>
      <c r="K12" s="53">
        <f>SUM(K13:K15)</f>
        <v>479126137</v>
      </c>
      <c r="L12" s="53">
        <f>SUM(L13:L15)</f>
        <v>2004076131</v>
      </c>
      <c r="M12" s="53">
        <f>SUM(M13:M15)</f>
        <v>480225217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9093336</v>
      </c>
      <c r="K13" s="7">
        <v>2876120</v>
      </c>
      <c r="L13" s="7">
        <v>9579431</v>
      </c>
      <c r="M13" s="7">
        <v>2780817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1906922530</v>
      </c>
      <c r="K14" s="7">
        <v>470431766</v>
      </c>
      <c r="L14" s="7">
        <v>1972538220</v>
      </c>
      <c r="M14" s="7">
        <v>471185835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20648317</v>
      </c>
      <c r="K15" s="7">
        <v>5818251</v>
      </c>
      <c r="L15" s="7">
        <v>21958480</v>
      </c>
      <c r="M15" s="7">
        <v>6258565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50589573</v>
      </c>
      <c r="K16" s="53">
        <f>SUM(K17:K19)</f>
        <v>12540177</v>
      </c>
      <c r="L16" s="53">
        <f>SUM(L17:L19)</f>
        <v>49701109</v>
      </c>
      <c r="M16" s="53">
        <f>SUM(M17:M19)</f>
        <v>12320019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28922419</v>
      </c>
      <c r="K17" s="7">
        <v>7219652</v>
      </c>
      <c r="L17" s="7">
        <v>28669722</v>
      </c>
      <c r="M17" s="7">
        <v>7226926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14244212</v>
      </c>
      <c r="K18" s="7">
        <v>3480140</v>
      </c>
      <c r="L18" s="7">
        <v>14226883</v>
      </c>
      <c r="M18" s="7">
        <v>3467589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7422942</v>
      </c>
      <c r="K19" s="7">
        <v>1840385</v>
      </c>
      <c r="L19" s="7">
        <v>6804504</v>
      </c>
      <c r="M19" s="7">
        <v>1625504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14561843</v>
      </c>
      <c r="K20" s="7">
        <v>3481165</v>
      </c>
      <c r="L20" s="7">
        <v>13181794</v>
      </c>
      <c r="M20" s="7">
        <v>3344410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34058014</v>
      </c>
      <c r="K21" s="7">
        <v>12692252</v>
      </c>
      <c r="L21" s="7">
        <v>32452742</v>
      </c>
      <c r="M21" s="7">
        <v>14095656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13570219</v>
      </c>
      <c r="K22" s="53">
        <f>SUM(K23:K24)</f>
        <v>3682548</v>
      </c>
      <c r="L22" s="53">
        <f>SUM(L23:L24)</f>
        <v>17604266</v>
      </c>
      <c r="M22" s="53">
        <f>SUM(M23:M24)</f>
        <v>2704266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>
        <v>240095</v>
      </c>
      <c r="M23" s="7">
        <v>240095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13570219</v>
      </c>
      <c r="K24" s="7">
        <v>3682548</v>
      </c>
      <c r="L24" s="7">
        <v>17364171</v>
      </c>
      <c r="M24" s="7">
        <v>2464171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34557</v>
      </c>
      <c r="K25" s="7">
        <v>34557</v>
      </c>
      <c r="L25" s="7">
        <v>47648</v>
      </c>
      <c r="M25" s="7">
        <v>47648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3309340</v>
      </c>
      <c r="K27" s="53">
        <f>SUM(K28:K32)</f>
        <v>62194</v>
      </c>
      <c r="L27" s="53">
        <f>SUM(L28:L32)</f>
        <v>6164649</v>
      </c>
      <c r="M27" s="53">
        <f>SUM(M28:M32)</f>
        <v>-2408750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18157</v>
      </c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3291183</v>
      </c>
      <c r="K29" s="7">
        <v>62194</v>
      </c>
      <c r="L29" s="7">
        <v>6164649</v>
      </c>
      <c r="M29" s="7">
        <v>-2408750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32994885</v>
      </c>
      <c r="K33" s="53">
        <f>SUM(K34:K37)</f>
        <v>8272602</v>
      </c>
      <c r="L33" s="53">
        <f>SUM(L34:L37)</f>
        <v>22111767</v>
      </c>
      <c r="M33" s="53">
        <f>SUM(M34:M37)</f>
        <v>5885088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32994885</v>
      </c>
      <c r="K35" s="7">
        <v>8272602</v>
      </c>
      <c r="L35" s="7">
        <v>22111767</v>
      </c>
      <c r="M35" s="7">
        <v>5885088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2100245734</v>
      </c>
      <c r="K42" s="53">
        <f>K7+K27+K38+K40</f>
        <v>526146468</v>
      </c>
      <c r="L42" s="53">
        <f>L7+L27+L38+L40</f>
        <v>2175645088</v>
      </c>
      <c r="M42" s="53">
        <f>M7+M27+M38+M40</f>
        <v>533619896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2082473274</v>
      </c>
      <c r="K43" s="53">
        <f>K10+K33+K39+K41</f>
        <v>519829438</v>
      </c>
      <c r="L43" s="53">
        <f>L10+L33+L39+L41</f>
        <v>2139175457</v>
      </c>
      <c r="M43" s="53">
        <f>M10+M33+M39+M41</f>
        <v>518622304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17772460</v>
      </c>
      <c r="K44" s="53">
        <f>K42-K43</f>
        <v>6317030</v>
      </c>
      <c r="L44" s="53">
        <f>L42-L43</f>
        <v>36469631</v>
      </c>
      <c r="M44" s="53">
        <f>M42-M43</f>
        <v>14997592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17772460</v>
      </c>
      <c r="K45" s="53">
        <f>IF(K42&gt;K43,K42-K43,0)</f>
        <v>6317030</v>
      </c>
      <c r="L45" s="53">
        <f>IF(L42&gt;L43,L42-L43,0)</f>
        <v>36469631</v>
      </c>
      <c r="M45" s="53">
        <f>IF(M42&gt;M43,M42-M43,0)</f>
        <v>14997592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5327189</v>
      </c>
      <c r="K47" s="7">
        <v>1890560</v>
      </c>
      <c r="L47" s="7">
        <v>2013492</v>
      </c>
      <c r="M47" s="7">
        <v>-4428120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12445271</v>
      </c>
      <c r="K48" s="53">
        <f>K44-K47</f>
        <v>4426470</v>
      </c>
      <c r="L48" s="53">
        <f>L44-L47</f>
        <v>34456139</v>
      </c>
      <c r="M48" s="53">
        <f>M44-M47</f>
        <v>19425712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12445271</v>
      </c>
      <c r="K49" s="53">
        <f>IF(K48&gt;0,K48,0)</f>
        <v>4426470</v>
      </c>
      <c r="L49" s="53">
        <f>IF(L48&gt;0,L48,0)</f>
        <v>34456139</v>
      </c>
      <c r="M49" s="53">
        <f>IF(M48&gt;0,M48,0)</f>
        <v>19425712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12445271</v>
      </c>
      <c r="K56" s="6">
        <v>4426470</v>
      </c>
      <c r="L56" s="6">
        <v>34456139</v>
      </c>
      <c r="M56" s="6">
        <v>19425712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12445271</v>
      </c>
      <c r="K67" s="61">
        <f>K56+K66</f>
        <v>4426470</v>
      </c>
      <c r="L67" s="61">
        <f>L56+L66</f>
        <v>34456139</v>
      </c>
      <c r="M67" s="61">
        <f>M56+M66</f>
        <v>19425712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0" width="10.281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17772460</v>
      </c>
      <c r="K7" s="7">
        <v>36469631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14561843</v>
      </c>
      <c r="K8" s="7">
        <v>13181794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91904062</v>
      </c>
      <c r="K9" s="7">
        <v>179070053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34396329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158634694</v>
      </c>
      <c r="K13" s="53">
        <f>SUM(K7:K12)</f>
        <v>228721478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177609534</v>
      </c>
      <c r="K15" s="7">
        <v>167879855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1073038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14352526</v>
      </c>
      <c r="K17" s="7">
        <v>7862546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191962060</v>
      </c>
      <c r="K18" s="53">
        <f>SUM(K14:K17)</f>
        <v>176815439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51906039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33327366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430521</v>
      </c>
      <c r="K22" s="7">
        <v>1092109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311449</v>
      </c>
      <c r="K24" s="7">
        <v>533222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1573438</v>
      </c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2315408</v>
      </c>
      <c r="K27" s="53">
        <f>SUM(K22:K26)</f>
        <v>1625331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1876982</v>
      </c>
      <c r="K28" s="7">
        <v>14183131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1876982</v>
      </c>
      <c r="K31" s="53">
        <f>SUM(K28:K30)</f>
        <v>14183131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438426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12557800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210583452</v>
      </c>
      <c r="K36" s="7">
        <v>342500000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210583452</v>
      </c>
      <c r="K38" s="53">
        <f>SUM(K35:K37)</f>
        <v>342500000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157930852</v>
      </c>
      <c r="K39" s="7">
        <v>397687564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377013</v>
      </c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2352276</v>
      </c>
      <c r="K41" s="7">
        <v>2170639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8025610</v>
      </c>
      <c r="K42" s="7">
        <v>2224228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168685751</v>
      </c>
      <c r="K44" s="53">
        <f>SUM(K39:K43)</f>
        <v>402082431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41897701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59582431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9008761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20234192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26568598</v>
      </c>
      <c r="K49" s="7">
        <v>35577359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9008761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20234192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35577359</v>
      </c>
      <c r="K52" s="61">
        <f>K49+K50-K51</f>
        <v>15343167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41274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60388000</v>
      </c>
      <c r="K5" s="45">
        <v>60388000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-6863284</v>
      </c>
      <c r="K6" s="46">
        <v>-7242807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83398115</v>
      </c>
      <c r="K7" s="46">
        <v>83667810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160033917</v>
      </c>
      <c r="K8" s="46">
        <v>172479188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12445271</v>
      </c>
      <c r="K9" s="46">
        <v>34456139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309402019</v>
      </c>
      <c r="K14" s="79">
        <f>SUM(K5:K13)</f>
        <v>343748330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2013-02-13T09:30:38Z</cp:lastPrinted>
  <dcterms:created xsi:type="dcterms:W3CDTF">2008-10-17T11:51:54Z</dcterms:created>
  <dcterms:modified xsi:type="dcterms:W3CDTF">2013-02-13T11:06:53Z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