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2690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NT_D" sheetId="5" r:id="rId5"/>
    <sheet name="EQUITY" sheetId="6" r:id="rId6"/>
    <sheet name="Bilješke" sheetId="7" r:id="rId7"/>
  </sheets>
  <definedNames>
    <definedName name="_xlnm.Print_Area" localSheetId="6">'Bilješke'!$A$1:$J$53</definedName>
    <definedName name="_xlnm.Print_Area" localSheetId="5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<sst xmlns="http://schemas.openxmlformats.org/spreadsheetml/2006/main" count="400" uniqueCount="356">
  <si>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</si>
  <si>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</si>
  <si>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</si>
  <si>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</si>
  <si>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</si>
  <si>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</si>
  <si>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</si>
  <si>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</si>
  <si>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</si>
  <si>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</si>
  <si>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</si>
  <si>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</si>
  <si>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</si>
  <si>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</si>
  <si>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</si>
  <si>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</si>
  <si>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</si>
  <si>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</si>
  <si>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</si>
  <si>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</si>
  <si>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</si>
  <si>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</si>
  <si>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</si>
  <si>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</si>
  <si>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</si>
  <si>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</si>
  <si>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</si>
  <si>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</si>
  <si>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</si>
  <si>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</si>
  <si>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</si>
  <si>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</si>
  <si>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</si>
  <si>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</si>
  <si>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</si>
  <si>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</si>
  <si>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</si>
  <si>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</si>
  <si>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</si>
  <si>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</si>
  <si>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</si>
  <si>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</si>
  <si>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</si>
  <si>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</si>
  <si>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</si>
  <si>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</si>
  <si>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</si>
  <si>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</si>
  <si>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</si>
  <si>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</si>
  <si>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</si>
  <si>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MB: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</si>
  <si>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</si>
  <si>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</si>
  <si>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</si>
  <si>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</si>
  <si>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</si>
  <si>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</si>
  <si>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</si>
  <si>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</si>
  <si>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</si>
  <si>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</si>
  <si>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</si>
  <si>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</si>
  <si>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</si>
  <si>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31.12.2012.</t>
  </si>
  <si>
    <t>03209741</t>
  </si>
  <si>
    <t>94818858923</t>
  </si>
  <si>
    <t>080027531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</si>
  <si>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</si>
  <si>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</si>
  <si>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</si>
  <si>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</si>
  <si>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</si>
  <si>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</si>
  <si>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</si>
  <si>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</si>
  <si>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</si>
  <si>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</si>
  <si>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</si>
  <si>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</si>
  <si>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</si>
  <si>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</si>
  <si>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</si>
  <si>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</si>
  <si>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</si>
  <si>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</si>
  <si>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</si>
  <si>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</si>
  <si>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</si>
  <si>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</si>
  <si>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</si>
  <si>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</si>
  <si>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</si>
  <si>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</si>
  <si>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Consolidating entities (according to IFRS):</t>
  </si>
  <si>
    <t>Headquarters:</t>
  </si>
  <si>
    <t>Number of employees:</t>
  </si>
  <si>
    <t>(end of reporting period)</t>
  </si>
  <si>
    <t>Code of NKD:</t>
  </si>
  <si>
    <t>Bookkeeping service:</t>
  </si>
  <si>
    <t>Contact person:</t>
  </si>
  <si>
    <t>Telephone number:</t>
  </si>
  <si>
    <t>Name: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</si>
  <si>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</si>
  <si>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</si>
  <si>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</si>
  <si>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</si>
  <si>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</si>
  <si>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(only surname and name of contact person)</t>
  </si>
  <si>
    <t>(authorised person)</t>
  </si>
  <si>
    <t>Fax:</t>
  </si>
  <si>
    <t>(signature of authorised person)</t>
  </si>
  <si>
    <t>BALANCE SHEET</t>
  </si>
  <si>
    <t>balance as at 31.12.2012.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</si>
  <si>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</si>
  <si>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</si>
  <si>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</si>
  <si>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</si>
  <si>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</si>
  <si>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</si>
  <si>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</si>
  <si>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</si>
  <si>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</si>
  <si>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</si>
  <si>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</si>
  <si>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</si>
  <si>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</si>
  <si>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</si>
  <si>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</si>
  <si>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</si>
  <si>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</si>
  <si>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</si>
  <si>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</si>
  <si>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</si>
  <si>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</si>
  <si>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</si>
  <si>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</si>
  <si>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</si>
  <si>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</si>
  <si>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</si>
  <si>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</si>
  <si>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</si>
  <si>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</si>
  <si>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</si>
  <si>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</si>
  <si>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</si>
  <si>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</si>
  <si>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</si>
  <si>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</si>
  <si>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</si>
  <si>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</si>
  <si>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</si>
  <si>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</si>
  <si>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</si>
  <si>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</si>
  <si>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</si>
  <si>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</si>
  <si>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</si>
  <si>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</si>
  <si>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</si>
  <si>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</si>
  <si>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</si>
  <si>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</si>
  <si>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</si>
  <si>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</si>
  <si>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</si>
  <si>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</si>
  <si>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</si>
  <si>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</si>
  <si>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</si>
  <si>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</si>
  <si>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</si>
  <si>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</si>
  <si>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</si>
  <si>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</si>
  <si>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</si>
  <si>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</si>
  <si>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</si>
  <si>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</si>
  <si>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</si>
  <si>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</si>
  <si>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</si>
  <si>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</si>
  <si>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</si>
  <si>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</si>
  <si>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</si>
  <si>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</si>
  <si>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</si>
  <si>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</si>
  <si>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</si>
  <si>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</si>
  <si>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</si>
  <si>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</si>
  <si>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</si>
  <si>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</si>
  <si>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</si>
  <si>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</si>
  <si>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</si>
  <si>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</si>
  <si>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</si>
  <si>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</si>
  <si>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</si>
  <si>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</si>
  <si>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</si>
  <si>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</si>
  <si>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</si>
  <si>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</si>
  <si>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</si>
  <si>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</si>
  <si>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</si>
  <si>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</si>
  <si>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</si>
  <si>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</si>
  <si>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</si>
  <si>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</si>
  <si>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</si>
  <si>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</si>
  <si>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</si>
  <si>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</si>
  <si>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</si>
  <si>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</si>
  <si>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</si>
  <si>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</si>
  <si>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01.01.2012. to 31.12.2012.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</si>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</sst>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80</v>
      </c>
      <c r="B1" s="151"/>
      <c r="C1" s="151"/>
      <c r="D1" s="117"/>
      <c r="E1" s="75"/>
      <c r="F1" s="75"/>
      <c r="G1" s="75"/>
      <c r="H1" s="75"/>
      <c r="I1" s="76"/>
      <c r="J1" s="10"/>
      <c r="K1" s="10"/>
      <c r="L1" s="10"/>
    </row>
    <row r="2" spans="1:12" ht="12.75" customHeight="1">
      <c r="A2" s="190" t="s">
        <v>81</v>
      </c>
      <c r="B2" s="191"/>
      <c r="C2" s="191"/>
      <c r="D2" s="192"/>
      <c r="E2" s="109" t="s">
        <v>64</v>
      </c>
      <c r="F2" s="12"/>
      <c r="G2" s="13" t="s">
        <v>82</v>
      </c>
      <c r="H2" s="109" t="s">
        <v>65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.75" customHeight="1">
      <c r="A4" s="193" t="s">
        <v>83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41" t="s">
        <v>84</v>
      </c>
      <c r="B6" s="169"/>
      <c r="C6" s="156" t="s">
        <v>66</v>
      </c>
      <c r="D6" s="157"/>
      <c r="E6" s="29"/>
      <c r="F6" s="29"/>
      <c r="G6" s="29"/>
      <c r="H6" s="29"/>
      <c r="I6" s="83"/>
      <c r="J6" s="10"/>
      <c r="K6" s="10"/>
      <c r="L6" s="10"/>
    </row>
    <row r="7" spans="1:12" ht="12.75">
      <c r="A7" s="118"/>
      <c r="B7" s="119"/>
      <c r="C7" s="16"/>
      <c r="D7" s="16"/>
      <c r="E7" s="29"/>
      <c r="F7" s="29"/>
      <c r="G7" s="29"/>
      <c r="H7" s="29"/>
      <c r="I7" s="83"/>
      <c r="J7" s="10"/>
      <c r="K7" s="10"/>
      <c r="L7" s="10"/>
    </row>
    <row r="8" spans="1:12" ht="12.75" customHeight="1">
      <c r="A8" s="136" t="s">
        <v>85</v>
      </c>
      <c r="B8" s="186"/>
      <c r="C8" s="156" t="s">
        <v>68</v>
      </c>
      <c r="D8" s="157"/>
      <c r="E8" s="29"/>
      <c r="F8" s="29"/>
      <c r="G8" s="29"/>
      <c r="H8" s="29"/>
      <c r="I8" s="85"/>
      <c r="J8" s="10"/>
      <c r="K8" s="10"/>
      <c r="L8" s="10"/>
    </row>
    <row r="9" spans="1:12" ht="12.75">
      <c r="A9" s="136"/>
      <c r="B9" s="186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136" t="s">
        <v>86</v>
      </c>
      <c r="B10" s="186"/>
      <c r="C10" s="156" t="s">
        <v>67</v>
      </c>
      <c r="D10" s="157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36"/>
      <c r="B11" s="186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41" t="s">
        <v>87</v>
      </c>
      <c r="B12" s="169"/>
      <c r="C12" s="158" t="s">
        <v>69</v>
      </c>
      <c r="D12" s="187"/>
      <c r="E12" s="187"/>
      <c r="F12" s="187"/>
      <c r="G12" s="187"/>
      <c r="H12" s="187"/>
      <c r="I12" s="144"/>
      <c r="J12" s="10"/>
      <c r="K12" s="10"/>
      <c r="L12" s="10"/>
    </row>
    <row r="13" spans="1:12" ht="12.75">
      <c r="A13" s="120"/>
      <c r="B13" s="121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41" t="s">
        <v>88</v>
      </c>
      <c r="B14" s="169"/>
      <c r="C14" s="188">
        <v>10000</v>
      </c>
      <c r="D14" s="189"/>
      <c r="E14" s="16"/>
      <c r="F14" s="158" t="s">
        <v>70</v>
      </c>
      <c r="G14" s="187"/>
      <c r="H14" s="187"/>
      <c r="I14" s="144"/>
      <c r="J14" s="10"/>
      <c r="K14" s="10"/>
      <c r="L14" s="10"/>
    </row>
    <row r="15" spans="1:12" ht="12.75">
      <c r="A15" s="118"/>
      <c r="B15" s="119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41" t="s">
        <v>89</v>
      </c>
      <c r="B16" s="169"/>
      <c r="C16" s="158" t="s">
        <v>71</v>
      </c>
      <c r="D16" s="187"/>
      <c r="E16" s="187"/>
      <c r="F16" s="187"/>
      <c r="G16" s="187"/>
      <c r="H16" s="187"/>
      <c r="I16" s="144"/>
      <c r="J16" s="10"/>
      <c r="K16" s="10"/>
      <c r="L16" s="10"/>
    </row>
    <row r="17" spans="1:12" ht="12.75">
      <c r="A17" s="118"/>
      <c r="B17" s="119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41" t="s">
        <v>90</v>
      </c>
      <c r="B18" s="169"/>
      <c r="C18" s="181" t="s">
        <v>72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118"/>
      <c r="B19" s="119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41" t="s">
        <v>91</v>
      </c>
      <c r="B20" s="169"/>
      <c r="C20" s="181" t="s">
        <v>73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118"/>
      <c r="B21" s="119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36" t="s">
        <v>92</v>
      </c>
      <c r="B22" s="186"/>
      <c r="C22" s="110">
        <v>133</v>
      </c>
      <c r="D22" s="158" t="s">
        <v>70</v>
      </c>
      <c r="E22" s="170"/>
      <c r="F22" s="171"/>
      <c r="G22" s="184"/>
      <c r="H22" s="185"/>
      <c r="I22" s="86"/>
      <c r="J22" s="10"/>
      <c r="K22" s="10"/>
      <c r="L22" s="10"/>
    </row>
    <row r="23" spans="1:12" ht="12.75">
      <c r="A23" s="136"/>
      <c r="B23" s="186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41" t="s">
        <v>93</v>
      </c>
      <c r="B24" s="169"/>
      <c r="C24" s="110">
        <v>21</v>
      </c>
      <c r="D24" s="158" t="s">
        <v>74</v>
      </c>
      <c r="E24" s="170"/>
      <c r="F24" s="170"/>
      <c r="G24" s="171"/>
      <c r="H24" s="122" t="s">
        <v>97</v>
      </c>
      <c r="I24" s="111">
        <v>356</v>
      </c>
      <c r="J24" s="10"/>
      <c r="K24" s="10"/>
      <c r="L24" s="10"/>
    </row>
    <row r="25" spans="1:12" ht="12.75">
      <c r="A25" s="118"/>
      <c r="B25" s="119"/>
      <c r="C25" s="16"/>
      <c r="D25" s="24"/>
      <c r="E25" s="24"/>
      <c r="F25" s="24"/>
      <c r="G25" s="22"/>
      <c r="H25" s="119" t="s">
        <v>98</v>
      </c>
      <c r="I25" s="87"/>
      <c r="J25" s="10"/>
      <c r="K25" s="10"/>
      <c r="L25" s="10"/>
    </row>
    <row r="26" spans="1:12" ht="12.75">
      <c r="A26" s="141" t="s">
        <v>94</v>
      </c>
      <c r="B26" s="169"/>
      <c r="C26" s="112" t="s">
        <v>355</v>
      </c>
      <c r="D26" s="25"/>
      <c r="E26" s="33"/>
      <c r="F26" s="24"/>
      <c r="G26" s="172" t="s">
        <v>99</v>
      </c>
      <c r="H26" s="173"/>
      <c r="I26" s="113" t="s">
        <v>75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74" t="s">
        <v>95</v>
      </c>
      <c r="B28" s="175"/>
      <c r="C28" s="176"/>
      <c r="D28" s="176"/>
      <c r="E28" s="177" t="s">
        <v>96</v>
      </c>
      <c r="F28" s="178"/>
      <c r="G28" s="178"/>
      <c r="H28" s="179" t="s">
        <v>51</v>
      </c>
      <c r="I28" s="180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6"/>
      <c r="B30" s="159"/>
      <c r="C30" s="159"/>
      <c r="D30" s="160"/>
      <c r="E30" s="166"/>
      <c r="F30" s="159"/>
      <c r="G30" s="159"/>
      <c r="H30" s="156"/>
      <c r="I30" s="157"/>
      <c r="J30" s="10"/>
      <c r="K30" s="10"/>
      <c r="L30" s="10"/>
    </row>
    <row r="31" spans="1:12" ht="12.75">
      <c r="A31" s="84"/>
      <c r="B31" s="22"/>
      <c r="C31" s="21"/>
      <c r="D31" s="167"/>
      <c r="E31" s="167"/>
      <c r="F31" s="167"/>
      <c r="G31" s="168"/>
      <c r="H31" s="16"/>
      <c r="I31" s="90"/>
      <c r="J31" s="10"/>
      <c r="K31" s="10"/>
      <c r="L31" s="10"/>
    </row>
    <row r="32" spans="1:12" ht="12.75">
      <c r="A32" s="166"/>
      <c r="B32" s="159"/>
      <c r="C32" s="159"/>
      <c r="D32" s="160"/>
      <c r="E32" s="166"/>
      <c r="F32" s="159"/>
      <c r="G32" s="159"/>
      <c r="H32" s="156"/>
      <c r="I32" s="157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6"/>
      <c r="B34" s="159"/>
      <c r="C34" s="159"/>
      <c r="D34" s="160"/>
      <c r="E34" s="166"/>
      <c r="F34" s="159"/>
      <c r="G34" s="159"/>
      <c r="H34" s="156"/>
      <c r="I34" s="157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92"/>
      <c r="B37" s="30"/>
      <c r="C37" s="161"/>
      <c r="D37" s="162"/>
      <c r="E37" s="16"/>
      <c r="F37" s="161"/>
      <c r="G37" s="162"/>
      <c r="H37" s="16"/>
      <c r="I37" s="85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36" t="s">
        <v>100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24"/>
      <c r="B45" s="125"/>
      <c r="C45" s="161"/>
      <c r="D45" s="162"/>
      <c r="E45" s="16"/>
      <c r="F45" s="161"/>
      <c r="G45" s="163"/>
      <c r="H45" s="35"/>
      <c r="I45" s="96"/>
      <c r="J45" s="10"/>
      <c r="K45" s="10"/>
      <c r="L45" s="10"/>
    </row>
    <row r="46" spans="1:12" ht="12.75" customHeight="1">
      <c r="A46" s="136" t="s">
        <v>101</v>
      </c>
      <c r="B46" s="137"/>
      <c r="C46" s="158" t="s">
        <v>76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118"/>
      <c r="B47" s="119"/>
      <c r="C47" s="128" t="s">
        <v>109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36" t="s">
        <v>102</v>
      </c>
      <c r="B48" s="137"/>
      <c r="C48" s="143" t="s">
        <v>77</v>
      </c>
      <c r="D48" s="139"/>
      <c r="E48" s="140"/>
      <c r="F48" s="16"/>
      <c r="G48" s="123" t="s">
        <v>111</v>
      </c>
      <c r="H48" s="143" t="s">
        <v>78</v>
      </c>
      <c r="I48" s="140"/>
      <c r="J48" s="10"/>
      <c r="K48" s="10"/>
      <c r="L48" s="10"/>
    </row>
    <row r="49" spans="1:12" ht="12.75">
      <c r="A49" s="118"/>
      <c r="B49" s="119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 customHeight="1">
      <c r="A50" s="136" t="s">
        <v>90</v>
      </c>
      <c r="B50" s="137"/>
      <c r="C50" s="138" t="s">
        <v>72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118"/>
      <c r="B51" s="119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41" t="s">
        <v>103</v>
      </c>
      <c r="B52" s="142"/>
      <c r="C52" s="143" t="s">
        <v>79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26"/>
      <c r="B53" s="127"/>
      <c r="C53" s="152" t="s">
        <v>110</v>
      </c>
      <c r="D53" s="152"/>
      <c r="E53" s="152"/>
      <c r="F53" s="152"/>
      <c r="G53" s="152"/>
      <c r="H53" s="152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45" t="s">
        <v>104</v>
      </c>
      <c r="C55" s="146"/>
      <c r="D55" s="146"/>
      <c r="E55" s="146"/>
      <c r="F55" s="47"/>
      <c r="G55" s="47"/>
      <c r="H55" s="47"/>
      <c r="I55" s="99"/>
      <c r="J55" s="10"/>
      <c r="K55" s="10"/>
      <c r="L55" s="10"/>
    </row>
    <row r="56" spans="1:12" ht="12.75">
      <c r="A56" s="97"/>
      <c r="B56" s="147" t="s">
        <v>105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97"/>
      <c r="B57" s="147" t="s">
        <v>106</v>
      </c>
      <c r="C57" s="148"/>
      <c r="D57" s="148"/>
      <c r="E57" s="148"/>
      <c r="F57" s="148"/>
      <c r="G57" s="148"/>
      <c r="H57" s="148"/>
      <c r="I57" s="99"/>
      <c r="J57" s="10"/>
      <c r="K57" s="10"/>
      <c r="L57" s="10"/>
    </row>
    <row r="58" spans="1:12" ht="12.75">
      <c r="A58" s="97"/>
      <c r="B58" s="147" t="s">
        <v>107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97"/>
      <c r="B59" s="147" t="s">
        <v>108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52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80"/>
      <c r="B62" s="16"/>
      <c r="C62" s="16"/>
      <c r="D62" s="16"/>
      <c r="E62" s="20" t="s">
        <v>53</v>
      </c>
      <c r="F62" s="33"/>
      <c r="G62" s="153" t="s">
        <v>112</v>
      </c>
      <c r="H62" s="154"/>
      <c r="I62" s="155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34"/>
      <c r="H63" s="135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7">
      <selection activeCell="A120" sqref="A120:K120"/>
    </sheetView>
  </sheetViews>
  <sheetFormatPr defaultColWidth="9.140625" defaultRowHeight="12.75"/>
  <cols>
    <col min="1" max="9" width="9.140625" style="48" customWidth="1"/>
    <col min="10" max="10" width="11.421875" style="48" customWidth="1"/>
    <col min="11" max="11" width="11.140625" style="48" bestFit="1" customWidth="1"/>
    <col min="12" max="16384" width="9.140625" style="48" customWidth="1"/>
  </cols>
  <sheetData>
    <row r="1" spans="1:11" ht="12.75" customHeight="1">
      <c r="A1" s="206" t="s">
        <v>113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114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 customHeight="1">
      <c r="A3" s="208" t="s">
        <v>115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 customHeight="1">
      <c r="A4" s="211" t="s">
        <v>116</v>
      </c>
      <c r="B4" s="212"/>
      <c r="C4" s="212"/>
      <c r="D4" s="212"/>
      <c r="E4" s="212"/>
      <c r="F4" s="212"/>
      <c r="G4" s="212"/>
      <c r="H4" s="213"/>
      <c r="I4" s="54" t="s">
        <v>117</v>
      </c>
      <c r="J4" s="55" t="s">
        <v>118</v>
      </c>
      <c r="K4" s="56" t="s">
        <v>119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3">
        <v>2</v>
      </c>
      <c r="J5" s="52">
        <v>3</v>
      </c>
      <c r="K5" s="52">
        <v>4</v>
      </c>
    </row>
    <row r="6" spans="1:11" ht="12.75">
      <c r="A6" s="197" t="s">
        <v>120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 customHeight="1">
      <c r="A7" s="200" t="s">
        <v>121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 customHeight="1">
      <c r="A8" s="203" t="s">
        <v>122</v>
      </c>
      <c r="B8" s="204"/>
      <c r="C8" s="204"/>
      <c r="D8" s="204"/>
      <c r="E8" s="204"/>
      <c r="F8" s="204"/>
      <c r="G8" s="204"/>
      <c r="H8" s="205"/>
      <c r="I8" s="1">
        <v>2</v>
      </c>
      <c r="J8" s="49">
        <f>J9+J16+J26+J35+J39</f>
        <v>235450613</v>
      </c>
      <c r="K8" s="49">
        <f>K9+K16+K26+K35+K39</f>
        <v>244667548.07999998</v>
      </c>
    </row>
    <row r="9" spans="1:11" ht="12.75" customHeight="1">
      <c r="A9" s="214" t="s">
        <v>123</v>
      </c>
      <c r="B9" s="215"/>
      <c r="C9" s="215"/>
      <c r="D9" s="215"/>
      <c r="E9" s="215"/>
      <c r="F9" s="215"/>
      <c r="G9" s="215"/>
      <c r="H9" s="216"/>
      <c r="I9" s="1">
        <v>3</v>
      </c>
      <c r="J9" s="49">
        <f>SUM(J10:J15)</f>
        <v>26212397</v>
      </c>
      <c r="K9" s="49">
        <f>SUM(K10:K15)</f>
        <v>23748923.08</v>
      </c>
    </row>
    <row r="10" spans="1:11" ht="12.75" customHeight="1">
      <c r="A10" s="214" t="s">
        <v>124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 customHeight="1">
      <c r="A11" s="214" t="s">
        <v>125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14164717</v>
      </c>
      <c r="K11" s="7">
        <v>10387862.08</v>
      </c>
    </row>
    <row r="12" spans="1:11" ht="12.75" customHeight="1">
      <c r="A12" s="214" t="s">
        <v>21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11929586</v>
      </c>
      <c r="K12" s="7">
        <v>11929586</v>
      </c>
    </row>
    <row r="13" spans="1:11" ht="12.75" customHeight="1">
      <c r="A13" s="214" t="s">
        <v>126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 customHeight="1">
      <c r="A14" s="214" t="s">
        <v>127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118094</v>
      </c>
      <c r="K14" s="7">
        <v>1431475</v>
      </c>
    </row>
    <row r="15" spans="1:11" ht="12.75" customHeight="1">
      <c r="A15" s="214" t="s">
        <v>128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 customHeight="1">
      <c r="A16" s="214" t="s">
        <v>129</v>
      </c>
      <c r="B16" s="215"/>
      <c r="C16" s="215"/>
      <c r="D16" s="215"/>
      <c r="E16" s="215"/>
      <c r="F16" s="215"/>
      <c r="G16" s="215"/>
      <c r="H16" s="216"/>
      <c r="I16" s="1">
        <v>10</v>
      </c>
      <c r="J16" s="49">
        <f>SUM(J17:J25)</f>
        <v>148382613</v>
      </c>
      <c r="K16" s="49">
        <f>SUM(K17:K25)</f>
        <v>151251035</v>
      </c>
    </row>
    <row r="17" spans="1:11" ht="12.75" customHeight="1">
      <c r="A17" s="214" t="s">
        <v>130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15994715</v>
      </c>
      <c r="K17" s="7">
        <v>15994715</v>
      </c>
    </row>
    <row r="18" spans="1:11" ht="12.75" customHeight="1">
      <c r="A18" s="214" t="s">
        <v>131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113099346</v>
      </c>
      <c r="K18" s="7">
        <v>109089986</v>
      </c>
    </row>
    <row r="19" spans="1:11" ht="12.75" customHeight="1">
      <c r="A19" s="214" t="s">
        <v>132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6098713</v>
      </c>
      <c r="K19" s="7">
        <v>5638800</v>
      </c>
    </row>
    <row r="20" spans="1:11" ht="12.75" customHeight="1">
      <c r="A20" s="214" t="s">
        <v>133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9872591</v>
      </c>
      <c r="K20" s="7">
        <v>10821748</v>
      </c>
    </row>
    <row r="21" spans="1:11" ht="12.75" customHeight="1">
      <c r="A21" s="214" t="s">
        <v>134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 customHeight="1">
      <c r="A22" s="214" t="s">
        <v>135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3911</v>
      </c>
      <c r="K22" s="7">
        <v>75911</v>
      </c>
    </row>
    <row r="23" spans="1:11" ht="12.75" customHeight="1">
      <c r="A23" s="214" t="s">
        <v>136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2584587</v>
      </c>
      <c r="K23" s="7">
        <v>8901125</v>
      </c>
    </row>
    <row r="24" spans="1:11" ht="12.75" customHeight="1">
      <c r="A24" s="214" t="s">
        <v>137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728750</v>
      </c>
      <c r="K24" s="7">
        <v>728750</v>
      </c>
    </row>
    <row r="25" spans="1:11" ht="12.75" customHeight="1">
      <c r="A25" s="214" t="s">
        <v>138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/>
    </row>
    <row r="26" spans="1:11" ht="12.75" customHeight="1">
      <c r="A26" s="214" t="s">
        <v>139</v>
      </c>
      <c r="B26" s="215"/>
      <c r="C26" s="215"/>
      <c r="D26" s="215"/>
      <c r="E26" s="215"/>
      <c r="F26" s="215"/>
      <c r="G26" s="215"/>
      <c r="H26" s="216"/>
      <c r="I26" s="1">
        <v>20</v>
      </c>
      <c r="J26" s="49">
        <f>SUM(J27:J34)</f>
        <v>60398725</v>
      </c>
      <c r="K26" s="49">
        <f>SUM(K27:K34)</f>
        <v>69110928</v>
      </c>
    </row>
    <row r="27" spans="1:11" ht="12.75" customHeight="1">
      <c r="A27" s="214" t="s">
        <v>140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60000000</v>
      </c>
      <c r="K27" s="7">
        <v>59148400</v>
      </c>
    </row>
    <row r="28" spans="1:11" ht="12.75" customHeight="1">
      <c r="A28" s="214" t="s">
        <v>141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 customHeight="1">
      <c r="A29" s="214" t="s">
        <v>142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 customHeight="1">
      <c r="A30" s="214" t="s">
        <v>143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 customHeight="1">
      <c r="A31" s="214" t="s">
        <v>144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 customHeight="1">
      <c r="A32" s="214" t="s">
        <v>145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398725</v>
      </c>
      <c r="K32" s="7">
        <v>9962528</v>
      </c>
    </row>
    <row r="33" spans="1:11" ht="12.75" customHeight="1">
      <c r="A33" s="214" t="s">
        <v>146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 customHeight="1">
      <c r="A34" s="214" t="s">
        <v>147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 customHeight="1">
      <c r="A35" s="214" t="s">
        <v>148</v>
      </c>
      <c r="B35" s="215"/>
      <c r="C35" s="215"/>
      <c r="D35" s="215"/>
      <c r="E35" s="215"/>
      <c r="F35" s="215"/>
      <c r="G35" s="215"/>
      <c r="H35" s="216"/>
      <c r="I35" s="1">
        <v>29</v>
      </c>
      <c r="J35" s="49">
        <f>SUM(J36:J38)</f>
        <v>0</v>
      </c>
      <c r="K35" s="49">
        <f>SUM(K36:K38)</f>
        <v>0</v>
      </c>
    </row>
    <row r="36" spans="1:11" ht="12.75" customHeight="1">
      <c r="A36" s="214" t="s">
        <v>149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 customHeight="1">
      <c r="A37" s="214" t="s">
        <v>150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 customHeight="1">
      <c r="A38" s="214" t="s">
        <v>151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 customHeight="1">
      <c r="A39" s="214" t="s">
        <v>152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456878</v>
      </c>
      <c r="K39" s="7">
        <v>556662</v>
      </c>
    </row>
    <row r="40" spans="1:11" ht="12.75" customHeight="1">
      <c r="A40" s="203" t="s">
        <v>153</v>
      </c>
      <c r="B40" s="204"/>
      <c r="C40" s="204"/>
      <c r="D40" s="204"/>
      <c r="E40" s="204"/>
      <c r="F40" s="204"/>
      <c r="G40" s="204"/>
      <c r="H40" s="205"/>
      <c r="I40" s="1">
        <v>34</v>
      </c>
      <c r="J40" s="49">
        <f>J41+J49+J56+J64</f>
        <v>1522695393</v>
      </c>
      <c r="K40" s="49">
        <f>K41+K49+K56+K64</f>
        <v>1631438230</v>
      </c>
    </row>
    <row r="41" spans="1:11" ht="12.75" customHeight="1">
      <c r="A41" s="214" t="s">
        <v>154</v>
      </c>
      <c r="B41" s="215"/>
      <c r="C41" s="215"/>
      <c r="D41" s="215"/>
      <c r="E41" s="215"/>
      <c r="F41" s="215"/>
      <c r="G41" s="215"/>
      <c r="H41" s="216"/>
      <c r="I41" s="1">
        <v>35</v>
      </c>
      <c r="J41" s="49">
        <f>SUM(J42:J48)</f>
        <v>185941455</v>
      </c>
      <c r="K41" s="49">
        <f>SUM(K42:K48)</f>
        <v>187014493</v>
      </c>
    </row>
    <row r="42" spans="1:11" ht="12.75" customHeight="1">
      <c r="A42" s="214" t="s">
        <v>155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114635</v>
      </c>
      <c r="K42" s="7">
        <v>98701</v>
      </c>
    </row>
    <row r="43" spans="1:11" ht="12.75" customHeight="1">
      <c r="A43" s="214" t="s">
        <v>156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 customHeight="1">
      <c r="A44" s="214" t="s">
        <v>157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 customHeight="1">
      <c r="A45" s="214" t="s">
        <v>158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183227276</v>
      </c>
      <c r="K45" s="7">
        <v>185229886</v>
      </c>
    </row>
    <row r="46" spans="1:11" ht="12.75" customHeight="1">
      <c r="A46" s="214" t="s">
        <v>159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2599544</v>
      </c>
      <c r="K46" s="7">
        <v>1685906</v>
      </c>
    </row>
    <row r="47" spans="1:11" ht="12.75" customHeight="1">
      <c r="A47" s="214" t="s">
        <v>160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 customHeight="1">
      <c r="A48" s="214" t="s">
        <v>161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 customHeight="1">
      <c r="A49" s="214" t="s">
        <v>162</v>
      </c>
      <c r="B49" s="215"/>
      <c r="C49" s="215"/>
      <c r="D49" s="215"/>
      <c r="E49" s="215"/>
      <c r="F49" s="215"/>
      <c r="G49" s="215"/>
      <c r="H49" s="216"/>
      <c r="I49" s="1">
        <v>43</v>
      </c>
      <c r="J49" s="49">
        <f>SUM(J50:J55)</f>
        <v>1260733997</v>
      </c>
      <c r="K49" s="49">
        <f>SUM(K50:K55)</f>
        <v>1428613853</v>
      </c>
    </row>
    <row r="50" spans="1:11" ht="12.75" customHeight="1">
      <c r="A50" s="214" t="s">
        <v>163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174609427</v>
      </c>
      <c r="K50" s="7">
        <v>209946778</v>
      </c>
    </row>
    <row r="51" spans="1:11" ht="12.75" customHeight="1">
      <c r="A51" s="214" t="s">
        <v>164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1080763294</v>
      </c>
      <c r="K51" s="7">
        <v>1211391151</v>
      </c>
    </row>
    <row r="52" spans="1:11" ht="12.75" customHeight="1">
      <c r="A52" s="214" t="s">
        <v>165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 customHeight="1">
      <c r="A53" s="214" t="s">
        <v>166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50740</v>
      </c>
      <c r="K53" s="7">
        <v>42690</v>
      </c>
    </row>
    <row r="54" spans="1:11" ht="12.75" customHeight="1">
      <c r="A54" s="214" t="s">
        <v>167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3328648</v>
      </c>
      <c r="K54" s="7">
        <v>5457652</v>
      </c>
    </row>
    <row r="55" spans="1:11" ht="12.75" customHeight="1">
      <c r="A55" s="214" t="s">
        <v>168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1981888</v>
      </c>
      <c r="K55" s="7">
        <v>1775582</v>
      </c>
    </row>
    <row r="56" spans="1:11" ht="12.75" customHeight="1">
      <c r="A56" s="214" t="s">
        <v>169</v>
      </c>
      <c r="B56" s="215"/>
      <c r="C56" s="215"/>
      <c r="D56" s="215"/>
      <c r="E56" s="215"/>
      <c r="F56" s="215"/>
      <c r="G56" s="215"/>
      <c r="H56" s="216"/>
      <c r="I56" s="1">
        <v>50</v>
      </c>
      <c r="J56" s="49">
        <v>40442582</v>
      </c>
      <c r="K56" s="49">
        <f>SUM(K57:K63)</f>
        <v>466717</v>
      </c>
    </row>
    <row r="57" spans="1:11" ht="12.75" customHeight="1">
      <c r="A57" s="214" t="s">
        <v>140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 customHeight="1">
      <c r="A58" s="214" t="s">
        <v>141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</row>
    <row r="59" spans="1:11" ht="12.75" customHeight="1">
      <c r="A59" s="214" t="s">
        <v>170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 customHeight="1">
      <c r="A60" s="214" t="s">
        <v>171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 customHeight="1">
      <c r="A61" s="214" t="s">
        <v>144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39360000</v>
      </c>
      <c r="K61" s="7"/>
    </row>
    <row r="62" spans="1:11" ht="12.75" customHeight="1">
      <c r="A62" s="214" t="s">
        <v>145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1082582</v>
      </c>
      <c r="K62" s="7">
        <v>466717</v>
      </c>
    </row>
    <row r="63" spans="1:11" ht="12.75" customHeight="1">
      <c r="A63" s="214" t="s">
        <v>172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/>
    </row>
    <row r="64" spans="1:11" ht="12.75" customHeight="1">
      <c r="A64" s="214" t="s">
        <v>173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35577359</v>
      </c>
      <c r="K64" s="7">
        <v>15343167</v>
      </c>
    </row>
    <row r="65" spans="1:11" ht="12.75" customHeight="1">
      <c r="A65" s="203" t="s">
        <v>174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608660</v>
      </c>
      <c r="K65" s="7">
        <v>917505</v>
      </c>
    </row>
    <row r="66" spans="1:11" ht="12.75" customHeight="1">
      <c r="A66" s="203" t="s">
        <v>175</v>
      </c>
      <c r="B66" s="204"/>
      <c r="C66" s="204"/>
      <c r="D66" s="204"/>
      <c r="E66" s="204"/>
      <c r="F66" s="204"/>
      <c r="G66" s="204"/>
      <c r="H66" s="205"/>
      <c r="I66" s="1">
        <v>60</v>
      </c>
      <c r="J66" s="49">
        <f>J7+J8+J40+J65</f>
        <v>1758754666</v>
      </c>
      <c r="K66" s="49">
        <f>K7+K8+K40+K65</f>
        <v>1877023283.08</v>
      </c>
    </row>
    <row r="67" spans="1:11" ht="12.75" customHeight="1">
      <c r="A67" s="217" t="s">
        <v>176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152322674</v>
      </c>
      <c r="K67" s="8">
        <v>191982318</v>
      </c>
    </row>
    <row r="68" spans="1:11" ht="12.75">
      <c r="A68" s="220" t="s">
        <v>177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 customHeight="1">
      <c r="A69" s="200" t="s">
        <v>178</v>
      </c>
      <c r="B69" s="201"/>
      <c r="C69" s="201"/>
      <c r="D69" s="201"/>
      <c r="E69" s="201"/>
      <c r="F69" s="201"/>
      <c r="G69" s="201"/>
      <c r="H69" s="202"/>
      <c r="I69" s="3">
        <v>62</v>
      </c>
      <c r="J69" s="50">
        <f>J70+J71+J72+J78+J79+J82+J85</f>
        <v>309402019</v>
      </c>
      <c r="K69" s="50">
        <f>K70+K71+K72+K78+K79+K82+K85</f>
        <v>343448330</v>
      </c>
    </row>
    <row r="70" spans="1:11" ht="12.75" customHeight="1">
      <c r="A70" s="214" t="s">
        <v>179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60388000</v>
      </c>
      <c r="K70" s="7">
        <v>60388000</v>
      </c>
    </row>
    <row r="71" spans="1:11" ht="12.75" customHeight="1">
      <c r="A71" s="214" t="s">
        <v>180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-6863284</v>
      </c>
      <c r="K71" s="7">
        <v>-7542807</v>
      </c>
    </row>
    <row r="72" spans="1:11" ht="12.75" customHeight="1">
      <c r="A72" s="214" t="s">
        <v>181</v>
      </c>
      <c r="B72" s="215"/>
      <c r="C72" s="215"/>
      <c r="D72" s="215"/>
      <c r="E72" s="215"/>
      <c r="F72" s="215"/>
      <c r="G72" s="215"/>
      <c r="H72" s="216"/>
      <c r="I72" s="1">
        <v>65</v>
      </c>
      <c r="J72" s="49">
        <f>J73+J74-J75+J76+J77</f>
        <v>83398115</v>
      </c>
      <c r="K72" s="49">
        <f>K73+K74-K75+K76+K77</f>
        <v>83667810</v>
      </c>
    </row>
    <row r="73" spans="1:11" ht="12.75" customHeight="1">
      <c r="A73" s="223" t="s">
        <v>182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7277713</v>
      </c>
      <c r="K73" s="7">
        <v>7277713</v>
      </c>
    </row>
    <row r="74" spans="1:11" ht="12.75" customHeight="1">
      <c r="A74" s="223" t="s">
        <v>183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60000000</v>
      </c>
      <c r="K74" s="7">
        <v>60000000</v>
      </c>
    </row>
    <row r="75" spans="1:11" ht="12.75" customHeight="1">
      <c r="A75" s="223" t="s">
        <v>184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15676088</v>
      </c>
      <c r="K75" s="7">
        <v>15406393</v>
      </c>
    </row>
    <row r="76" spans="1:11" ht="12.75" customHeight="1">
      <c r="A76" s="223" t="s">
        <v>185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 customHeight="1">
      <c r="A77" s="223" t="s">
        <v>186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31796490</v>
      </c>
      <c r="K77" s="7">
        <v>31796490</v>
      </c>
    </row>
    <row r="78" spans="1:11" ht="12.75" customHeight="1">
      <c r="A78" s="214" t="s">
        <v>187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/>
      <c r="K78" s="7"/>
    </row>
    <row r="79" spans="1:11" ht="12.75" customHeight="1">
      <c r="A79" s="214" t="s">
        <v>188</v>
      </c>
      <c r="B79" s="215"/>
      <c r="C79" s="215"/>
      <c r="D79" s="215"/>
      <c r="E79" s="215"/>
      <c r="F79" s="215"/>
      <c r="G79" s="215"/>
      <c r="H79" s="216"/>
      <c r="I79" s="1">
        <v>72</v>
      </c>
      <c r="J79" s="49">
        <f>J80-J81</f>
        <v>160033917</v>
      </c>
      <c r="K79" s="49">
        <f>K80-K81</f>
        <v>172479188</v>
      </c>
    </row>
    <row r="80" spans="1:11" ht="12.75" customHeight="1">
      <c r="A80" s="223" t="s">
        <v>189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160033917</v>
      </c>
      <c r="K80" s="7">
        <v>172479188</v>
      </c>
    </row>
    <row r="81" spans="1:11" ht="12.75" customHeight="1">
      <c r="A81" s="223" t="s">
        <v>190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 ht="12.75" customHeight="1">
      <c r="A82" s="214" t="s">
        <v>191</v>
      </c>
      <c r="B82" s="215"/>
      <c r="C82" s="215"/>
      <c r="D82" s="215"/>
      <c r="E82" s="215"/>
      <c r="F82" s="215"/>
      <c r="G82" s="215"/>
      <c r="H82" s="216"/>
      <c r="I82" s="1">
        <v>75</v>
      </c>
      <c r="J82" s="49">
        <f>J83-J84</f>
        <v>12445271</v>
      </c>
      <c r="K82" s="49">
        <f>K83-K84</f>
        <v>34456139</v>
      </c>
    </row>
    <row r="83" spans="1:11" ht="12.75" customHeight="1">
      <c r="A83" s="223" t="s">
        <v>192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12445271</v>
      </c>
      <c r="K83" s="7">
        <v>34456139</v>
      </c>
    </row>
    <row r="84" spans="1:11" ht="12.75" customHeight="1">
      <c r="A84" s="223" t="s">
        <v>193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 customHeight="1">
      <c r="A85" s="214" t="s">
        <v>194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 customHeight="1">
      <c r="A86" s="203" t="s">
        <v>195</v>
      </c>
      <c r="B86" s="204"/>
      <c r="C86" s="204"/>
      <c r="D86" s="204"/>
      <c r="E86" s="204"/>
      <c r="F86" s="204"/>
      <c r="G86" s="204"/>
      <c r="H86" s="205"/>
      <c r="I86" s="1">
        <v>79</v>
      </c>
      <c r="J86" s="49">
        <f>SUM(J87:J89)</f>
        <v>420100</v>
      </c>
      <c r="K86" s="49">
        <f>SUM(K87:K89)</f>
        <v>441422</v>
      </c>
    </row>
    <row r="87" spans="1:11" ht="12.75" customHeight="1">
      <c r="A87" s="214" t="s">
        <v>196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420100</v>
      </c>
      <c r="K87" s="7">
        <v>441422</v>
      </c>
    </row>
    <row r="88" spans="1:11" ht="12.75" customHeight="1">
      <c r="A88" s="214" t="s">
        <v>197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 customHeight="1">
      <c r="A89" s="214" t="s">
        <v>198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 customHeight="1">
      <c r="A90" s="203" t="s">
        <v>199</v>
      </c>
      <c r="B90" s="204"/>
      <c r="C90" s="204"/>
      <c r="D90" s="204"/>
      <c r="E90" s="204"/>
      <c r="F90" s="204"/>
      <c r="G90" s="204"/>
      <c r="H90" s="205"/>
      <c r="I90" s="1">
        <v>83</v>
      </c>
      <c r="J90" s="49">
        <f>SUM(J91:J99)</f>
        <v>11150740</v>
      </c>
      <c r="K90" s="49">
        <f>SUM(K91:K99)</f>
        <v>127935334</v>
      </c>
    </row>
    <row r="91" spans="1:11" ht="12.75" customHeight="1">
      <c r="A91" s="214" t="s">
        <v>200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 customHeight="1">
      <c r="A92" s="214" t="s">
        <v>201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 customHeight="1">
      <c r="A93" s="214" t="s">
        <v>202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11150740</v>
      </c>
      <c r="K93" s="7">
        <v>127935334</v>
      </c>
    </row>
    <row r="94" spans="1:11" ht="12.75" customHeight="1">
      <c r="A94" s="214" t="s">
        <v>203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 customHeight="1">
      <c r="A95" s="214" t="s">
        <v>204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 customHeight="1">
      <c r="A96" s="214" t="s">
        <v>205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 customHeight="1">
      <c r="A97" s="214" t="s">
        <v>206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 customHeight="1">
      <c r="A98" s="214" t="s">
        <v>207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 customHeight="1">
      <c r="A99" s="214" t="s">
        <v>208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 customHeight="1">
      <c r="A100" s="203" t="s">
        <v>209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49">
        <f>SUM(J101:J112)</f>
        <v>1434866863</v>
      </c>
      <c r="K100" s="49">
        <f>SUM(K101:K112)</f>
        <v>1403979587</v>
      </c>
    </row>
    <row r="101" spans="1:11" ht="12.75" customHeight="1">
      <c r="A101" s="214" t="s">
        <v>210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129304315</v>
      </c>
      <c r="K101" s="7">
        <v>165232750</v>
      </c>
    </row>
    <row r="102" spans="1:11" ht="12.75" customHeight="1">
      <c r="A102" s="214" t="s">
        <v>201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 customHeight="1">
      <c r="A103" s="214" t="s">
        <v>202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310480067</v>
      </c>
      <c r="K103" s="7">
        <v>138532738</v>
      </c>
    </row>
    <row r="104" spans="1:11" ht="12.75" customHeight="1">
      <c r="A104" s="214" t="s">
        <v>203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646152</v>
      </c>
      <c r="K104" s="7">
        <v>800429</v>
      </c>
    </row>
    <row r="105" spans="1:11" ht="12.75" customHeight="1">
      <c r="A105" s="214" t="s">
        <v>204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941607851</v>
      </c>
      <c r="K105" s="7">
        <v>1085751403</v>
      </c>
    </row>
    <row r="106" spans="1:11" ht="12.75" customHeight="1">
      <c r="A106" s="214" t="s">
        <v>205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38010000</v>
      </c>
      <c r="K106" s="7"/>
    </row>
    <row r="107" spans="1:11" ht="12.75" customHeight="1">
      <c r="A107" s="214" t="s">
        <v>206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 customHeight="1">
      <c r="A108" s="214" t="s">
        <v>211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6518126</v>
      </c>
      <c r="K108" s="7">
        <v>7307470</v>
      </c>
    </row>
    <row r="109" spans="1:11" ht="12.75" customHeight="1">
      <c r="A109" s="214" t="s">
        <v>212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3688245</v>
      </c>
      <c r="K109" s="7">
        <v>3644847</v>
      </c>
    </row>
    <row r="110" spans="1:11" ht="12.75" customHeight="1">
      <c r="A110" s="214" t="s">
        <v>213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1034</v>
      </c>
      <c r="K110" s="7">
        <v>1034</v>
      </c>
    </row>
    <row r="111" spans="1:11" ht="12.75" customHeight="1">
      <c r="A111" s="214" t="s">
        <v>214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 customHeight="1">
      <c r="A112" s="214" t="s">
        <v>215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4611073</v>
      </c>
      <c r="K112" s="7">
        <v>2708916</v>
      </c>
    </row>
    <row r="113" spans="1:11" ht="12.75" customHeight="1">
      <c r="A113" s="203" t="s">
        <v>216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2914944</v>
      </c>
      <c r="K113" s="7">
        <v>1218610</v>
      </c>
    </row>
    <row r="114" spans="1:11" ht="12.75" customHeight="1">
      <c r="A114" s="203" t="s">
        <v>217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49">
        <f>J69+J86+J90+J100+J113</f>
        <v>1758754666</v>
      </c>
      <c r="K114" s="49">
        <f>K69+K86+K90+K100+K113</f>
        <v>1877023283</v>
      </c>
    </row>
    <row r="115" spans="1:11" ht="12.75" customHeight="1">
      <c r="A115" s="228" t="s">
        <v>176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152322674</v>
      </c>
      <c r="K115" s="8">
        <v>191982318</v>
      </c>
    </row>
    <row r="116" spans="1:11" ht="12.75" customHeight="1">
      <c r="A116" s="220" t="s">
        <v>218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200" t="s">
        <v>219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 customHeight="1">
      <c r="A118" s="214" t="s">
        <v>220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 customHeight="1">
      <c r="A119" s="236" t="s">
        <v>221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 customHeight="1">
      <c r="A120" s="239" t="s">
        <v>222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L1:IV65536 K2:K5 A2:J3 I7:K67 I69:K115 A121:K65536"/>
    <dataValidation type="whole" operator="notEqual" allowBlank="1" showInputMessage="1" showErrorMessage="1" errorTitle="Pogrešan unos" error="Mogu se unijeti samo cjelobrojne vrijednosti." sqref="J118:K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C1">
      <selection activeCell="R18" sqref="R18"/>
    </sheetView>
  </sheetViews>
  <sheetFormatPr defaultColWidth="9.140625" defaultRowHeight="12.75"/>
  <cols>
    <col min="1" max="9" width="9.140625" style="48" customWidth="1"/>
    <col min="10" max="10" width="11.28125" style="48" customWidth="1"/>
    <col min="11" max="11" width="10.00390625" style="48" customWidth="1"/>
    <col min="12" max="12" width="11.00390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06" t="s">
        <v>223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3" t="s">
        <v>224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1" t="s">
        <v>115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 customHeight="1">
      <c r="A4" s="242" t="s">
        <v>116</v>
      </c>
      <c r="B4" s="242"/>
      <c r="C4" s="242"/>
      <c r="D4" s="242"/>
      <c r="E4" s="242"/>
      <c r="F4" s="242"/>
      <c r="G4" s="242"/>
      <c r="H4" s="242"/>
      <c r="I4" s="54" t="s">
        <v>117</v>
      </c>
      <c r="J4" s="243" t="s">
        <v>118</v>
      </c>
      <c r="K4" s="243"/>
      <c r="L4" s="243" t="s">
        <v>119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4"/>
      <c r="J5" s="56" t="s">
        <v>225</v>
      </c>
      <c r="K5" s="56" t="s">
        <v>226</v>
      </c>
      <c r="L5" s="56" t="s">
        <v>225</v>
      </c>
      <c r="M5" s="56" t="s">
        <v>226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200" t="s">
        <v>227</v>
      </c>
      <c r="B7" s="201"/>
      <c r="C7" s="201"/>
      <c r="D7" s="201"/>
      <c r="E7" s="201"/>
      <c r="F7" s="201"/>
      <c r="G7" s="201"/>
      <c r="H7" s="202"/>
      <c r="I7" s="3">
        <v>111</v>
      </c>
      <c r="J7" s="50">
        <f>SUM(J8:J9)</f>
        <v>2096936394</v>
      </c>
      <c r="K7" s="50">
        <f>SUM(K8:K9)</f>
        <v>526084274</v>
      </c>
      <c r="L7" s="50">
        <f>SUM(L8:L9)</f>
        <v>2169480439</v>
      </c>
      <c r="M7" s="50">
        <f>SUM(M8:M9)</f>
        <v>536028646</v>
      </c>
    </row>
    <row r="8" spans="1:13" ht="12.75" customHeight="1">
      <c r="A8" s="203" t="s">
        <v>228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2075049149</v>
      </c>
      <c r="K8" s="7">
        <v>511714340</v>
      </c>
      <c r="L8" s="7">
        <v>2139176450</v>
      </c>
      <c r="M8" s="7">
        <v>518155900</v>
      </c>
    </row>
    <row r="9" spans="1:13" ht="12.75" customHeight="1">
      <c r="A9" s="203" t="s">
        <v>229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21887245</v>
      </c>
      <c r="K9" s="7">
        <v>14369934</v>
      </c>
      <c r="L9" s="7">
        <v>30303989</v>
      </c>
      <c r="M9" s="7">
        <v>17872746</v>
      </c>
    </row>
    <row r="10" spans="1:13" ht="12.75" customHeight="1">
      <c r="A10" s="203" t="s">
        <v>230</v>
      </c>
      <c r="B10" s="204"/>
      <c r="C10" s="204"/>
      <c r="D10" s="204"/>
      <c r="E10" s="204"/>
      <c r="F10" s="204"/>
      <c r="G10" s="204"/>
      <c r="H10" s="205"/>
      <c r="I10" s="1">
        <v>114</v>
      </c>
      <c r="J10" s="49">
        <f>J11+J12+J16+J20+J21+J22+J25+J26</f>
        <v>2049478389</v>
      </c>
      <c r="K10" s="49">
        <f>K11+K12+K16+K20+K21+K22+K25+K26</f>
        <v>511556836</v>
      </c>
      <c r="L10" s="49">
        <f>L11+L12+L16+L20+L21+L22+L25+L26</f>
        <v>2117063690</v>
      </c>
      <c r="M10" s="49">
        <f>M11+M12+M16+M20+M21+M22+M25+M26</f>
        <v>512737216</v>
      </c>
    </row>
    <row r="11" spans="1:13" ht="12.75" customHeight="1">
      <c r="A11" s="203" t="s">
        <v>231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 customHeight="1">
      <c r="A12" s="203" t="s">
        <v>232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49">
        <f>SUM(J13:J15)</f>
        <v>1936664183</v>
      </c>
      <c r="K12" s="49">
        <f>SUM(K13:K15)</f>
        <v>479126137</v>
      </c>
      <c r="L12" s="49">
        <f>SUM(L13:L15)</f>
        <v>2004076131</v>
      </c>
      <c r="M12" s="49">
        <f>SUM(M13:M15)</f>
        <v>480225217</v>
      </c>
    </row>
    <row r="13" spans="1:13" ht="12.75" customHeight="1">
      <c r="A13" s="214" t="s">
        <v>233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9093336</v>
      </c>
      <c r="K13" s="7">
        <v>2876120</v>
      </c>
      <c r="L13" s="7">
        <v>9579431</v>
      </c>
      <c r="M13" s="7">
        <v>2780817</v>
      </c>
    </row>
    <row r="14" spans="1:13" ht="12.75" customHeight="1">
      <c r="A14" s="214" t="s">
        <v>234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1906922530</v>
      </c>
      <c r="K14" s="7">
        <v>470431766</v>
      </c>
      <c r="L14" s="7">
        <v>1972538220</v>
      </c>
      <c r="M14" s="7">
        <v>471185835</v>
      </c>
    </row>
    <row r="15" spans="1:13" ht="12.75" customHeight="1">
      <c r="A15" s="214" t="s">
        <v>235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20648317</v>
      </c>
      <c r="K15" s="7">
        <v>5818251</v>
      </c>
      <c r="L15" s="7">
        <v>21958480</v>
      </c>
      <c r="M15" s="7">
        <v>6258565</v>
      </c>
    </row>
    <row r="16" spans="1:13" ht="12.75" customHeight="1">
      <c r="A16" s="203" t="s">
        <v>236</v>
      </c>
      <c r="B16" s="204"/>
      <c r="C16" s="204"/>
      <c r="D16" s="204"/>
      <c r="E16" s="204"/>
      <c r="F16" s="204"/>
      <c r="G16" s="204"/>
      <c r="H16" s="205"/>
      <c r="I16" s="1">
        <v>120</v>
      </c>
      <c r="J16" s="49">
        <f>SUM(J17:J19)</f>
        <v>50589573</v>
      </c>
      <c r="K16" s="49">
        <f>SUM(K17:K19)</f>
        <v>12540177</v>
      </c>
      <c r="L16" s="49">
        <f>SUM(L17:L19)</f>
        <v>49701109</v>
      </c>
      <c r="M16" s="49">
        <f>SUM(M17:M19)</f>
        <v>12320019</v>
      </c>
    </row>
    <row r="17" spans="1:13" ht="12.75" customHeight="1">
      <c r="A17" s="214" t="s">
        <v>237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28922419</v>
      </c>
      <c r="K17" s="7">
        <v>7219652</v>
      </c>
      <c r="L17" s="7">
        <v>28669722</v>
      </c>
      <c r="M17" s="7">
        <v>7226926</v>
      </c>
    </row>
    <row r="18" spans="1:13" ht="12.75" customHeight="1">
      <c r="A18" s="214" t="s">
        <v>238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14244212</v>
      </c>
      <c r="K18" s="7">
        <v>3480140</v>
      </c>
      <c r="L18" s="7">
        <v>14226883</v>
      </c>
      <c r="M18" s="7">
        <v>3467589</v>
      </c>
    </row>
    <row r="19" spans="1:13" ht="12.75" customHeight="1">
      <c r="A19" s="214" t="s">
        <v>239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7422942</v>
      </c>
      <c r="K19" s="7">
        <v>1840385</v>
      </c>
      <c r="L19" s="7">
        <v>6804504</v>
      </c>
      <c r="M19" s="7">
        <v>1625504</v>
      </c>
    </row>
    <row r="20" spans="1:13" ht="12.75" customHeight="1">
      <c r="A20" s="203" t="s">
        <v>240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14561843</v>
      </c>
      <c r="K20" s="7">
        <v>3481165</v>
      </c>
      <c r="L20" s="7">
        <v>13181794</v>
      </c>
      <c r="M20" s="7">
        <v>3344410</v>
      </c>
    </row>
    <row r="21" spans="1:13" ht="12.75" customHeight="1">
      <c r="A21" s="203" t="s">
        <v>241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34058014</v>
      </c>
      <c r="K21" s="7">
        <v>12692252</v>
      </c>
      <c r="L21" s="7">
        <v>32452742</v>
      </c>
      <c r="M21" s="7">
        <v>14095656</v>
      </c>
    </row>
    <row r="22" spans="1:13" ht="12.75" customHeight="1">
      <c r="A22" s="203" t="s">
        <v>242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9">
        <f>SUM(J23:J24)</f>
        <v>13570219</v>
      </c>
      <c r="K22" s="49">
        <f>SUM(K23:K24)</f>
        <v>3682548</v>
      </c>
      <c r="L22" s="49">
        <f>SUM(L23:L24)</f>
        <v>17604266</v>
      </c>
      <c r="M22" s="49">
        <f>SUM(M23:M24)</f>
        <v>2704266</v>
      </c>
    </row>
    <row r="23" spans="1:13" ht="12.75" customHeight="1">
      <c r="A23" s="214" t="s">
        <v>243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>
        <v>240095</v>
      </c>
      <c r="M23" s="7">
        <v>240095</v>
      </c>
    </row>
    <row r="24" spans="1:13" ht="12.75" customHeight="1">
      <c r="A24" s="214" t="s">
        <v>244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13570219</v>
      </c>
      <c r="K24" s="7">
        <v>3682548</v>
      </c>
      <c r="L24" s="7">
        <v>17364171</v>
      </c>
      <c r="M24" s="7">
        <v>2464171</v>
      </c>
    </row>
    <row r="25" spans="1:13" ht="12.75" customHeight="1">
      <c r="A25" s="203" t="s">
        <v>245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34557</v>
      </c>
      <c r="K25" s="7">
        <v>34557</v>
      </c>
      <c r="L25" s="7">
        <v>47648</v>
      </c>
      <c r="M25" s="7">
        <v>47648</v>
      </c>
    </row>
    <row r="26" spans="1:13" ht="12.75" customHeight="1">
      <c r="A26" s="203" t="s">
        <v>246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/>
      <c r="K26" s="7"/>
      <c r="L26" s="7"/>
      <c r="M26" s="7"/>
    </row>
    <row r="27" spans="1:13" ht="12.75" customHeight="1">
      <c r="A27" s="203" t="s">
        <v>247</v>
      </c>
      <c r="B27" s="204"/>
      <c r="C27" s="204"/>
      <c r="D27" s="204"/>
      <c r="E27" s="204"/>
      <c r="F27" s="204"/>
      <c r="G27" s="204"/>
      <c r="H27" s="205"/>
      <c r="I27" s="1">
        <v>131</v>
      </c>
      <c r="J27" s="49">
        <f>SUM(J28:J32)</f>
        <v>3309340</v>
      </c>
      <c r="K27" s="49">
        <f>SUM(K28:K32)</f>
        <v>62194</v>
      </c>
      <c r="L27" s="49">
        <f>SUM(L28:L32)</f>
        <v>6164649</v>
      </c>
      <c r="M27" s="49">
        <f>SUM(M28:M32)</f>
        <v>-2408750</v>
      </c>
    </row>
    <row r="28" spans="1:13" ht="12.75" customHeight="1">
      <c r="A28" s="203" t="s">
        <v>248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18157</v>
      </c>
      <c r="K28" s="7"/>
      <c r="L28" s="7"/>
      <c r="M28" s="7"/>
    </row>
    <row r="29" spans="1:13" ht="12.75" customHeight="1">
      <c r="A29" s="203" t="s">
        <v>249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3291183</v>
      </c>
      <c r="K29" s="7">
        <v>62194</v>
      </c>
      <c r="L29" s="7">
        <v>6164649</v>
      </c>
      <c r="M29" s="7">
        <v>-2408750</v>
      </c>
    </row>
    <row r="30" spans="1:13" ht="12.75" customHeight="1">
      <c r="A30" s="203" t="s">
        <v>250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 customHeight="1">
      <c r="A31" s="203" t="s">
        <v>251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 customHeight="1">
      <c r="A32" s="203" t="s">
        <v>252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 customHeight="1">
      <c r="A33" s="203" t="s">
        <v>253</v>
      </c>
      <c r="B33" s="204"/>
      <c r="C33" s="204"/>
      <c r="D33" s="204"/>
      <c r="E33" s="204"/>
      <c r="F33" s="204"/>
      <c r="G33" s="204"/>
      <c r="H33" s="205"/>
      <c r="I33" s="1">
        <v>137</v>
      </c>
      <c r="J33" s="49">
        <f>SUM(J34:J37)</f>
        <v>32994885</v>
      </c>
      <c r="K33" s="49">
        <f>SUM(K34:K37)</f>
        <v>8272602</v>
      </c>
      <c r="L33" s="49">
        <f>SUM(L34:L37)</f>
        <v>22111767</v>
      </c>
      <c r="M33" s="49">
        <f>SUM(M34:M37)</f>
        <v>5885088</v>
      </c>
    </row>
    <row r="34" spans="1:13" ht="12.75" customHeight="1">
      <c r="A34" s="203" t="s">
        <v>248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12.75" customHeight="1">
      <c r="A35" s="203" t="s">
        <v>249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32994885</v>
      </c>
      <c r="K35" s="7">
        <v>8272602</v>
      </c>
      <c r="L35" s="7">
        <v>22111767</v>
      </c>
      <c r="M35" s="7">
        <v>5885088</v>
      </c>
    </row>
    <row r="36" spans="1:13" ht="12.75" customHeight="1">
      <c r="A36" s="203" t="s">
        <v>254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 customHeight="1">
      <c r="A37" s="203" t="s">
        <v>255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 customHeight="1">
      <c r="A38" s="203" t="s">
        <v>256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 customHeight="1">
      <c r="A39" s="203" t="s">
        <v>257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 customHeight="1">
      <c r="A40" s="203" t="s">
        <v>258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 customHeight="1">
      <c r="A41" s="203" t="s">
        <v>259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 customHeight="1">
      <c r="A42" s="203" t="s">
        <v>260</v>
      </c>
      <c r="B42" s="204"/>
      <c r="C42" s="204"/>
      <c r="D42" s="204"/>
      <c r="E42" s="204"/>
      <c r="F42" s="204"/>
      <c r="G42" s="204"/>
      <c r="H42" s="205"/>
      <c r="I42" s="1">
        <v>146</v>
      </c>
      <c r="J42" s="49">
        <f>J7+J27+J38+J40</f>
        <v>2100245734</v>
      </c>
      <c r="K42" s="49">
        <f>K7+K27+K38+K40</f>
        <v>526146468</v>
      </c>
      <c r="L42" s="49">
        <f>L7+L27+L38+L40</f>
        <v>2175645088</v>
      </c>
      <c r="M42" s="49">
        <f>M7+M27+M38+M40</f>
        <v>533619896</v>
      </c>
    </row>
    <row r="43" spans="1:13" ht="12.75" customHeight="1">
      <c r="A43" s="203" t="s">
        <v>261</v>
      </c>
      <c r="B43" s="204"/>
      <c r="C43" s="204"/>
      <c r="D43" s="204"/>
      <c r="E43" s="204"/>
      <c r="F43" s="204"/>
      <c r="G43" s="204"/>
      <c r="H43" s="205"/>
      <c r="I43" s="1">
        <v>147</v>
      </c>
      <c r="J43" s="49">
        <f>J10+J33+J39+J41</f>
        <v>2082473274</v>
      </c>
      <c r="K43" s="49">
        <f>K10+K33+K39+K41</f>
        <v>519829438</v>
      </c>
      <c r="L43" s="49">
        <f>L10+L33+L39+L41</f>
        <v>2139175457</v>
      </c>
      <c r="M43" s="49">
        <f>M10+M33+M39+M41</f>
        <v>518622304</v>
      </c>
    </row>
    <row r="44" spans="1:13" ht="12.75" customHeight="1">
      <c r="A44" s="203" t="s">
        <v>262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49">
        <f>J42-J43</f>
        <v>17772460</v>
      </c>
      <c r="K44" s="49">
        <f>K42-K43</f>
        <v>6317030</v>
      </c>
      <c r="L44" s="49">
        <f>L42-L43</f>
        <v>36469631</v>
      </c>
      <c r="M44" s="49">
        <f>M42-M43</f>
        <v>14997592</v>
      </c>
    </row>
    <row r="45" spans="1:13" ht="12.75" customHeight="1">
      <c r="A45" s="223" t="s">
        <v>263</v>
      </c>
      <c r="B45" s="224"/>
      <c r="C45" s="224"/>
      <c r="D45" s="224"/>
      <c r="E45" s="224"/>
      <c r="F45" s="224"/>
      <c r="G45" s="224"/>
      <c r="H45" s="225"/>
      <c r="I45" s="1">
        <v>149</v>
      </c>
      <c r="J45" s="49">
        <f>IF(J42&gt;J43,J42-J43,0)</f>
        <v>17772460</v>
      </c>
      <c r="K45" s="49">
        <f>IF(K42&gt;K43,K42-K43,0)</f>
        <v>6317030</v>
      </c>
      <c r="L45" s="49">
        <f>IF(L42&gt;L43,L42-L43,0)</f>
        <v>36469631</v>
      </c>
      <c r="M45" s="49">
        <f>IF(M42&gt;M43,M42-M43,0)</f>
        <v>14997592</v>
      </c>
    </row>
    <row r="46" spans="1:13" ht="12.75" customHeight="1">
      <c r="A46" s="223" t="s">
        <v>264</v>
      </c>
      <c r="B46" s="224"/>
      <c r="C46" s="224"/>
      <c r="D46" s="224"/>
      <c r="E46" s="224"/>
      <c r="F46" s="224"/>
      <c r="G46" s="224"/>
      <c r="H46" s="225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 customHeight="1">
      <c r="A47" s="203" t="s">
        <v>265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5327189</v>
      </c>
      <c r="K47" s="7">
        <v>1890560</v>
      </c>
      <c r="L47" s="7">
        <v>2013492</v>
      </c>
      <c r="M47" s="7">
        <v>-4428120</v>
      </c>
    </row>
    <row r="48" spans="1:13" ht="12.75" customHeight="1">
      <c r="A48" s="203" t="s">
        <v>266</v>
      </c>
      <c r="B48" s="204"/>
      <c r="C48" s="204"/>
      <c r="D48" s="204"/>
      <c r="E48" s="204"/>
      <c r="F48" s="204"/>
      <c r="G48" s="204"/>
      <c r="H48" s="205"/>
      <c r="I48" s="1">
        <v>152</v>
      </c>
      <c r="J48" s="49">
        <f>J44-J47</f>
        <v>12445271</v>
      </c>
      <c r="K48" s="49">
        <f>K44-K47</f>
        <v>4426470</v>
      </c>
      <c r="L48" s="49">
        <f>L44-L47</f>
        <v>34456139</v>
      </c>
      <c r="M48" s="49">
        <f>M44-M47</f>
        <v>19425712</v>
      </c>
    </row>
    <row r="49" spans="1:13" ht="12.75" customHeight="1">
      <c r="A49" s="223" t="s">
        <v>267</v>
      </c>
      <c r="B49" s="224"/>
      <c r="C49" s="224"/>
      <c r="D49" s="224"/>
      <c r="E49" s="224"/>
      <c r="F49" s="224"/>
      <c r="G49" s="224"/>
      <c r="H49" s="225"/>
      <c r="I49" s="1">
        <v>153</v>
      </c>
      <c r="J49" s="49">
        <f>IF(J48&gt;0,J48,0)</f>
        <v>12445271</v>
      </c>
      <c r="K49" s="49">
        <f>IF(K48&gt;0,K48,0)</f>
        <v>4426470</v>
      </c>
      <c r="L49" s="49">
        <f>IF(L48&gt;0,L48,0)</f>
        <v>34456139</v>
      </c>
      <c r="M49" s="49">
        <f>IF(M48&gt;0,M48,0)</f>
        <v>19425712</v>
      </c>
    </row>
    <row r="50" spans="1:13" ht="12.75" customHeight="1">
      <c r="A50" s="247" t="s">
        <v>268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220" t="s">
        <v>269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270</v>
      </c>
      <c r="B52" s="201"/>
      <c r="C52" s="201"/>
      <c r="D52" s="201"/>
      <c r="E52" s="201"/>
      <c r="F52" s="201"/>
      <c r="G52" s="201"/>
      <c r="H52" s="201"/>
      <c r="I52" s="51"/>
      <c r="J52" s="51"/>
      <c r="K52" s="51"/>
      <c r="L52" s="51"/>
      <c r="M52" s="58"/>
    </row>
    <row r="53" spans="1:13" ht="12.75" customHeight="1">
      <c r="A53" s="250" t="s">
        <v>220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 customHeight="1">
      <c r="A54" s="244" t="s">
        <v>221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20" t="s">
        <v>271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200" t="s">
        <v>272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v>12445271</v>
      </c>
      <c r="K56" s="6">
        <v>4426470</v>
      </c>
      <c r="L56" s="6">
        <v>34456139</v>
      </c>
      <c r="M56" s="6">
        <v>19425712</v>
      </c>
    </row>
    <row r="57" spans="1:13" ht="12.75" customHeight="1">
      <c r="A57" s="203" t="s">
        <v>273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 customHeight="1">
      <c r="A58" s="203" t="s">
        <v>274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 customHeight="1">
      <c r="A59" s="203" t="s">
        <v>275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 customHeight="1">
      <c r="A60" s="203" t="s">
        <v>276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 customHeight="1">
      <c r="A61" s="203" t="s">
        <v>277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 customHeight="1">
      <c r="A62" s="203" t="s">
        <v>278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 customHeight="1">
      <c r="A63" s="203" t="s">
        <v>279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 customHeight="1">
      <c r="A64" s="203" t="s">
        <v>280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 customHeight="1">
      <c r="A65" s="203" t="s">
        <v>281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 customHeight="1">
      <c r="A66" s="203" t="s">
        <v>282</v>
      </c>
      <c r="B66" s="204"/>
      <c r="C66" s="204"/>
      <c r="D66" s="204"/>
      <c r="E66" s="204"/>
      <c r="F66" s="204"/>
      <c r="G66" s="204"/>
      <c r="H66" s="205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 customHeight="1">
      <c r="A67" s="203" t="s">
        <v>283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7">
        <f>J56+J66</f>
        <v>12445271</v>
      </c>
      <c r="K67" s="57">
        <f>K56+K66</f>
        <v>4426470</v>
      </c>
      <c r="L67" s="57">
        <f>L56+L66</f>
        <v>34456139</v>
      </c>
      <c r="M67" s="57">
        <f>M56+M66</f>
        <v>19425712</v>
      </c>
    </row>
    <row r="68" spans="1:13" ht="12.75" customHeight="1">
      <c r="A68" s="254" t="s">
        <v>284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285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 customHeight="1">
      <c r="A70" s="250" t="s">
        <v>220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 customHeight="1">
      <c r="A71" s="244" t="s">
        <v>221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I70:M65536 I52:M54 A72:H65536 I56:M67 I7:M50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A48" sqref="A48:H48"/>
    </sheetView>
  </sheetViews>
  <sheetFormatPr defaultColWidth="9.140625" defaultRowHeight="12.75"/>
  <cols>
    <col min="1" max="9" width="9.140625" style="48" customWidth="1"/>
    <col min="10" max="10" width="10.28125" style="48" customWidth="1"/>
    <col min="11" max="11" width="9.8515625" style="48" bestFit="1" customWidth="1"/>
    <col min="12" max="16384" width="9.140625" style="48" customWidth="1"/>
  </cols>
  <sheetData>
    <row r="1" spans="1:11" ht="12.75" customHeight="1">
      <c r="A1" s="261" t="s">
        <v>286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224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 customHeight="1">
      <c r="A3" s="258" t="s">
        <v>115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 customHeight="1">
      <c r="A4" s="211" t="s">
        <v>116</v>
      </c>
      <c r="B4" s="212"/>
      <c r="C4" s="212"/>
      <c r="D4" s="212"/>
      <c r="E4" s="212"/>
      <c r="F4" s="212"/>
      <c r="G4" s="212"/>
      <c r="H4" s="213"/>
      <c r="I4" s="54" t="s">
        <v>117</v>
      </c>
      <c r="J4" s="55" t="s">
        <v>118</v>
      </c>
      <c r="K4" s="56" t="s">
        <v>119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4">
        <v>2</v>
      </c>
      <c r="J5" s="65" t="s">
        <v>56</v>
      </c>
      <c r="K5" s="65" t="s">
        <v>57</v>
      </c>
    </row>
    <row r="6" spans="1:11" ht="12.75" customHeight="1">
      <c r="A6" s="220" t="s">
        <v>287</v>
      </c>
      <c r="B6" s="231"/>
      <c r="C6" s="231"/>
      <c r="D6" s="231"/>
      <c r="E6" s="231"/>
      <c r="F6" s="231"/>
      <c r="G6" s="231"/>
      <c r="H6" s="231"/>
      <c r="I6" s="266"/>
      <c r="J6" s="266"/>
      <c r="K6" s="267"/>
    </row>
    <row r="7" spans="1:11" ht="12.75" customHeight="1">
      <c r="A7" s="263" t="s">
        <v>288</v>
      </c>
      <c r="B7" s="264"/>
      <c r="C7" s="264"/>
      <c r="D7" s="264"/>
      <c r="E7" s="264"/>
      <c r="F7" s="264"/>
      <c r="G7" s="264"/>
      <c r="H7" s="264"/>
      <c r="I7" s="1">
        <v>1</v>
      </c>
      <c r="J7" s="5">
        <v>17772460</v>
      </c>
      <c r="K7" s="7">
        <v>36469631</v>
      </c>
    </row>
    <row r="8" spans="1:11" ht="12.75" customHeight="1">
      <c r="A8" s="263" t="s">
        <v>289</v>
      </c>
      <c r="B8" s="264"/>
      <c r="C8" s="264"/>
      <c r="D8" s="264"/>
      <c r="E8" s="264"/>
      <c r="F8" s="264"/>
      <c r="G8" s="264"/>
      <c r="H8" s="264"/>
      <c r="I8" s="1">
        <v>2</v>
      </c>
      <c r="J8" s="5">
        <v>14561843</v>
      </c>
      <c r="K8" s="7">
        <v>13181794</v>
      </c>
    </row>
    <row r="9" spans="1:11" ht="12.75" customHeight="1">
      <c r="A9" s="263" t="s">
        <v>290</v>
      </c>
      <c r="B9" s="264"/>
      <c r="C9" s="264"/>
      <c r="D9" s="264"/>
      <c r="E9" s="264"/>
      <c r="F9" s="264"/>
      <c r="G9" s="264"/>
      <c r="H9" s="264"/>
      <c r="I9" s="1">
        <v>3</v>
      </c>
      <c r="J9" s="5">
        <v>91904062</v>
      </c>
      <c r="K9" s="7">
        <v>179070053</v>
      </c>
    </row>
    <row r="10" spans="1:11" ht="12.75" customHeight="1">
      <c r="A10" s="263" t="s">
        <v>291</v>
      </c>
      <c r="B10" s="264"/>
      <c r="C10" s="264"/>
      <c r="D10" s="264"/>
      <c r="E10" s="264"/>
      <c r="F10" s="264"/>
      <c r="G10" s="264"/>
      <c r="H10" s="264"/>
      <c r="I10" s="1">
        <v>4</v>
      </c>
      <c r="J10" s="5"/>
      <c r="K10" s="7"/>
    </row>
    <row r="11" spans="1:11" ht="12.75" customHeight="1">
      <c r="A11" s="263" t="s">
        <v>292</v>
      </c>
      <c r="B11" s="264"/>
      <c r="C11" s="264"/>
      <c r="D11" s="264"/>
      <c r="E11" s="264"/>
      <c r="F11" s="264"/>
      <c r="G11" s="264"/>
      <c r="H11" s="264"/>
      <c r="I11" s="1">
        <v>5</v>
      </c>
      <c r="J11" s="5">
        <v>34396329</v>
      </c>
      <c r="K11" s="7"/>
    </row>
    <row r="12" spans="1:11" ht="12.75" customHeight="1">
      <c r="A12" s="263" t="s">
        <v>293</v>
      </c>
      <c r="B12" s="264"/>
      <c r="C12" s="264"/>
      <c r="D12" s="264"/>
      <c r="E12" s="264"/>
      <c r="F12" s="264"/>
      <c r="G12" s="264"/>
      <c r="H12" s="264"/>
      <c r="I12" s="1">
        <v>6</v>
      </c>
      <c r="J12" s="5"/>
      <c r="K12" s="7"/>
    </row>
    <row r="13" spans="1:11" ht="12.75" customHeight="1">
      <c r="A13" s="269" t="s">
        <v>294</v>
      </c>
      <c r="B13" s="270"/>
      <c r="C13" s="270"/>
      <c r="D13" s="270"/>
      <c r="E13" s="270"/>
      <c r="F13" s="270"/>
      <c r="G13" s="270"/>
      <c r="H13" s="270"/>
      <c r="I13" s="1">
        <v>7</v>
      </c>
      <c r="J13" s="60">
        <f>SUM(J7:J12)</f>
        <v>158634694</v>
      </c>
      <c r="K13" s="49">
        <f>SUM(K7:K12)</f>
        <v>228721478</v>
      </c>
    </row>
    <row r="14" spans="1:11" ht="12.75" customHeight="1">
      <c r="A14" s="263" t="s">
        <v>295</v>
      </c>
      <c r="B14" s="264"/>
      <c r="C14" s="264"/>
      <c r="D14" s="264"/>
      <c r="E14" s="264"/>
      <c r="F14" s="264"/>
      <c r="G14" s="264"/>
      <c r="H14" s="268"/>
      <c r="I14" s="1">
        <v>8</v>
      </c>
      <c r="J14" s="5"/>
      <c r="K14" s="7"/>
    </row>
    <row r="15" spans="1:11" ht="12.75" customHeight="1">
      <c r="A15" s="263" t="s">
        <v>296</v>
      </c>
      <c r="B15" s="264"/>
      <c r="C15" s="264"/>
      <c r="D15" s="264"/>
      <c r="E15" s="264"/>
      <c r="F15" s="264"/>
      <c r="G15" s="264"/>
      <c r="H15" s="268"/>
      <c r="I15" s="1">
        <v>9</v>
      </c>
      <c r="J15" s="5">
        <v>177609534</v>
      </c>
      <c r="K15" s="7">
        <v>167879855</v>
      </c>
    </row>
    <row r="16" spans="1:11" ht="12.75" customHeight="1">
      <c r="A16" s="263" t="s">
        <v>297</v>
      </c>
      <c r="B16" s="264"/>
      <c r="C16" s="264"/>
      <c r="D16" s="264"/>
      <c r="E16" s="264"/>
      <c r="F16" s="264"/>
      <c r="G16" s="264"/>
      <c r="H16" s="268"/>
      <c r="I16" s="1">
        <v>10</v>
      </c>
      <c r="J16" s="5"/>
      <c r="K16" s="7">
        <v>1073038</v>
      </c>
    </row>
    <row r="17" spans="1:11" ht="12.75" customHeight="1">
      <c r="A17" s="263" t="s">
        <v>298</v>
      </c>
      <c r="B17" s="264"/>
      <c r="C17" s="264"/>
      <c r="D17" s="264"/>
      <c r="E17" s="264"/>
      <c r="F17" s="264"/>
      <c r="G17" s="264"/>
      <c r="H17" s="268"/>
      <c r="I17" s="1">
        <v>11</v>
      </c>
      <c r="J17" s="5">
        <v>14352526</v>
      </c>
      <c r="K17" s="7">
        <v>7862546</v>
      </c>
    </row>
    <row r="18" spans="1:11" ht="12.75" customHeight="1">
      <c r="A18" s="269" t="s">
        <v>299</v>
      </c>
      <c r="B18" s="270"/>
      <c r="C18" s="270"/>
      <c r="D18" s="270"/>
      <c r="E18" s="270"/>
      <c r="F18" s="270"/>
      <c r="G18" s="270"/>
      <c r="H18" s="270"/>
      <c r="I18" s="1">
        <v>12</v>
      </c>
      <c r="J18" s="60">
        <f>SUM(J14:J17)</f>
        <v>191962060</v>
      </c>
      <c r="K18" s="49">
        <f>SUM(K14:K17)</f>
        <v>176815439</v>
      </c>
    </row>
    <row r="19" spans="1:11" ht="12.75" customHeight="1">
      <c r="A19" s="269" t="s">
        <v>300</v>
      </c>
      <c r="B19" s="270"/>
      <c r="C19" s="270"/>
      <c r="D19" s="270"/>
      <c r="E19" s="270"/>
      <c r="F19" s="270"/>
      <c r="G19" s="270"/>
      <c r="H19" s="270"/>
      <c r="I19" s="1">
        <v>13</v>
      </c>
      <c r="J19" s="60">
        <f>IF(J13&gt;J18,J13-J18,0)</f>
        <v>0</v>
      </c>
      <c r="K19" s="49">
        <f>IF(K13&gt;K18,K13-K18,0)</f>
        <v>51906039</v>
      </c>
    </row>
    <row r="20" spans="1:11" ht="12.75" customHeight="1">
      <c r="A20" s="269" t="s">
        <v>301</v>
      </c>
      <c r="B20" s="270"/>
      <c r="C20" s="270"/>
      <c r="D20" s="270"/>
      <c r="E20" s="270"/>
      <c r="F20" s="270"/>
      <c r="G20" s="270"/>
      <c r="H20" s="270"/>
      <c r="I20" s="1">
        <v>14</v>
      </c>
      <c r="J20" s="60">
        <f>IF(J18&gt;J13,J18-J13,0)</f>
        <v>33327366</v>
      </c>
      <c r="K20" s="49">
        <f>IF(K18&gt;K13,K18-K13,0)</f>
        <v>0</v>
      </c>
    </row>
    <row r="21" spans="1:11" ht="12.75" customHeight="1">
      <c r="A21" s="220" t="s">
        <v>302</v>
      </c>
      <c r="B21" s="231"/>
      <c r="C21" s="231"/>
      <c r="D21" s="231"/>
      <c r="E21" s="231"/>
      <c r="F21" s="231"/>
      <c r="G21" s="231"/>
      <c r="H21" s="231"/>
      <c r="I21" s="266"/>
      <c r="J21" s="266"/>
      <c r="K21" s="267"/>
    </row>
    <row r="22" spans="1:11" ht="12.75" customHeight="1">
      <c r="A22" s="271" t="s">
        <v>303</v>
      </c>
      <c r="B22" s="272"/>
      <c r="C22" s="272"/>
      <c r="D22" s="272"/>
      <c r="E22" s="272"/>
      <c r="F22" s="272"/>
      <c r="G22" s="272"/>
      <c r="H22" s="273"/>
      <c r="I22" s="1">
        <v>15</v>
      </c>
      <c r="J22" s="5">
        <v>430521</v>
      </c>
      <c r="K22" s="7">
        <v>1092109</v>
      </c>
    </row>
    <row r="23" spans="1:11" ht="12.75" customHeight="1">
      <c r="A23" s="214" t="s">
        <v>304</v>
      </c>
      <c r="B23" s="215"/>
      <c r="C23" s="215"/>
      <c r="D23" s="215"/>
      <c r="E23" s="215"/>
      <c r="F23" s="215"/>
      <c r="G23" s="215"/>
      <c r="H23" s="216"/>
      <c r="I23" s="1">
        <v>16</v>
      </c>
      <c r="J23" s="5"/>
      <c r="K23" s="7"/>
    </row>
    <row r="24" spans="1:11" ht="12.75" customHeight="1">
      <c r="A24" s="214" t="s">
        <v>305</v>
      </c>
      <c r="B24" s="215"/>
      <c r="C24" s="215"/>
      <c r="D24" s="215"/>
      <c r="E24" s="215"/>
      <c r="F24" s="215"/>
      <c r="G24" s="215"/>
      <c r="H24" s="216"/>
      <c r="I24" s="1">
        <v>17</v>
      </c>
      <c r="J24" s="5">
        <v>311449</v>
      </c>
      <c r="K24" s="7">
        <v>533222</v>
      </c>
    </row>
    <row r="25" spans="1:11" ht="12.75" customHeight="1">
      <c r="A25" s="214" t="s">
        <v>306</v>
      </c>
      <c r="B25" s="215"/>
      <c r="C25" s="215"/>
      <c r="D25" s="215"/>
      <c r="E25" s="215"/>
      <c r="F25" s="215"/>
      <c r="G25" s="215"/>
      <c r="H25" s="216"/>
      <c r="I25" s="1">
        <v>18</v>
      </c>
      <c r="J25" s="5"/>
      <c r="K25" s="7"/>
    </row>
    <row r="26" spans="1:11" ht="12.75" customHeight="1">
      <c r="A26" s="214" t="s">
        <v>307</v>
      </c>
      <c r="B26" s="215"/>
      <c r="C26" s="215"/>
      <c r="D26" s="215"/>
      <c r="E26" s="215"/>
      <c r="F26" s="215"/>
      <c r="G26" s="215"/>
      <c r="H26" s="216"/>
      <c r="I26" s="1">
        <v>19</v>
      </c>
      <c r="J26" s="5">
        <v>1573438</v>
      </c>
      <c r="K26" s="7"/>
    </row>
    <row r="27" spans="1:11" ht="12.75" customHeight="1">
      <c r="A27" s="203" t="s">
        <v>308</v>
      </c>
      <c r="B27" s="204"/>
      <c r="C27" s="204"/>
      <c r="D27" s="204"/>
      <c r="E27" s="204"/>
      <c r="F27" s="204"/>
      <c r="G27" s="204"/>
      <c r="H27" s="205"/>
      <c r="I27" s="1">
        <v>20</v>
      </c>
      <c r="J27" s="60">
        <f>SUM(J22:J26)</f>
        <v>2315408</v>
      </c>
      <c r="K27" s="49">
        <f>SUM(K22:K26)</f>
        <v>1625331</v>
      </c>
    </row>
    <row r="28" spans="1:11" ht="12.75" customHeight="1">
      <c r="A28" s="214" t="s">
        <v>309</v>
      </c>
      <c r="B28" s="215"/>
      <c r="C28" s="215"/>
      <c r="D28" s="215"/>
      <c r="E28" s="215"/>
      <c r="F28" s="215"/>
      <c r="G28" s="215"/>
      <c r="H28" s="216"/>
      <c r="I28" s="1">
        <v>21</v>
      </c>
      <c r="J28" s="5">
        <v>1876982</v>
      </c>
      <c r="K28" s="7">
        <v>14183131</v>
      </c>
    </row>
    <row r="29" spans="1:11" ht="12.75" customHeight="1">
      <c r="A29" s="214" t="s">
        <v>310</v>
      </c>
      <c r="B29" s="215"/>
      <c r="C29" s="215"/>
      <c r="D29" s="215"/>
      <c r="E29" s="215"/>
      <c r="F29" s="215"/>
      <c r="G29" s="215"/>
      <c r="H29" s="216"/>
      <c r="I29" s="1">
        <v>22</v>
      </c>
      <c r="J29" s="5"/>
      <c r="K29" s="7"/>
    </row>
    <row r="30" spans="1:11" ht="12.75" customHeight="1">
      <c r="A30" s="214" t="s">
        <v>311</v>
      </c>
      <c r="B30" s="215"/>
      <c r="C30" s="215"/>
      <c r="D30" s="215"/>
      <c r="E30" s="215"/>
      <c r="F30" s="215"/>
      <c r="G30" s="215"/>
      <c r="H30" s="216"/>
      <c r="I30" s="1">
        <v>23</v>
      </c>
      <c r="J30" s="5"/>
      <c r="K30" s="7"/>
    </row>
    <row r="31" spans="1:11" ht="12.75" customHeight="1">
      <c r="A31" s="203" t="s">
        <v>312</v>
      </c>
      <c r="B31" s="204"/>
      <c r="C31" s="204"/>
      <c r="D31" s="204"/>
      <c r="E31" s="204"/>
      <c r="F31" s="204"/>
      <c r="G31" s="204"/>
      <c r="H31" s="205"/>
      <c r="I31" s="1">
        <v>24</v>
      </c>
      <c r="J31" s="60">
        <f>SUM(J28:J30)</f>
        <v>1876982</v>
      </c>
      <c r="K31" s="49">
        <f>SUM(K28:K30)</f>
        <v>14183131</v>
      </c>
    </row>
    <row r="32" spans="1:11" ht="12.75" customHeight="1">
      <c r="A32" s="203" t="s">
        <v>313</v>
      </c>
      <c r="B32" s="204"/>
      <c r="C32" s="204"/>
      <c r="D32" s="204"/>
      <c r="E32" s="204"/>
      <c r="F32" s="204"/>
      <c r="G32" s="204"/>
      <c r="H32" s="205"/>
      <c r="I32" s="1">
        <v>25</v>
      </c>
      <c r="J32" s="60">
        <f>IF(J27&gt;J31,J27-J31,0)</f>
        <v>438426</v>
      </c>
      <c r="K32" s="49">
        <f>IF(K27&gt;K31,K27-K31,0)</f>
        <v>0</v>
      </c>
    </row>
    <row r="33" spans="1:11" ht="12.75" customHeight="1">
      <c r="A33" s="217" t="s">
        <v>314</v>
      </c>
      <c r="B33" s="218"/>
      <c r="C33" s="218"/>
      <c r="D33" s="218"/>
      <c r="E33" s="218"/>
      <c r="F33" s="218"/>
      <c r="G33" s="218"/>
      <c r="H33" s="219"/>
      <c r="I33" s="1">
        <v>26</v>
      </c>
      <c r="J33" s="60">
        <f>IF(J31&gt;J27,J31-J27,0)</f>
        <v>0</v>
      </c>
      <c r="K33" s="49">
        <f>IF(K31&gt;K27,K31-K27,0)</f>
        <v>12557800</v>
      </c>
    </row>
    <row r="34" spans="1:11" ht="12.75" customHeight="1">
      <c r="A34" s="220" t="s">
        <v>315</v>
      </c>
      <c r="B34" s="231"/>
      <c r="C34" s="231"/>
      <c r="D34" s="231"/>
      <c r="E34" s="231"/>
      <c r="F34" s="231"/>
      <c r="G34" s="231"/>
      <c r="H34" s="231"/>
      <c r="I34" s="266"/>
      <c r="J34" s="266"/>
      <c r="K34" s="267"/>
    </row>
    <row r="35" spans="1:11" ht="12.75" customHeight="1">
      <c r="A35" s="271" t="s">
        <v>316</v>
      </c>
      <c r="B35" s="272"/>
      <c r="C35" s="272"/>
      <c r="D35" s="272"/>
      <c r="E35" s="272"/>
      <c r="F35" s="272"/>
      <c r="G35" s="272"/>
      <c r="H35" s="273"/>
      <c r="I35" s="1">
        <v>27</v>
      </c>
      <c r="J35" s="5"/>
      <c r="K35" s="7"/>
    </row>
    <row r="36" spans="1:11" ht="12.75" customHeight="1">
      <c r="A36" s="214" t="s">
        <v>317</v>
      </c>
      <c r="B36" s="215"/>
      <c r="C36" s="215"/>
      <c r="D36" s="215"/>
      <c r="E36" s="215"/>
      <c r="F36" s="215"/>
      <c r="G36" s="215"/>
      <c r="H36" s="216"/>
      <c r="I36" s="1">
        <v>28</v>
      </c>
      <c r="J36" s="5">
        <v>210583452</v>
      </c>
      <c r="K36" s="7">
        <v>342500000</v>
      </c>
    </row>
    <row r="37" spans="1:11" ht="12.75" customHeight="1">
      <c r="A37" s="214" t="s">
        <v>318</v>
      </c>
      <c r="B37" s="215"/>
      <c r="C37" s="215"/>
      <c r="D37" s="215"/>
      <c r="E37" s="215"/>
      <c r="F37" s="215"/>
      <c r="G37" s="215"/>
      <c r="H37" s="216"/>
      <c r="I37" s="1">
        <v>29</v>
      </c>
      <c r="J37" s="5"/>
      <c r="K37" s="7"/>
    </row>
    <row r="38" spans="1:11" ht="12.75" customHeight="1">
      <c r="A38" s="203" t="s">
        <v>319</v>
      </c>
      <c r="B38" s="204"/>
      <c r="C38" s="204"/>
      <c r="D38" s="204"/>
      <c r="E38" s="204"/>
      <c r="F38" s="204"/>
      <c r="G38" s="204"/>
      <c r="H38" s="204"/>
      <c r="I38" s="1">
        <v>30</v>
      </c>
      <c r="J38" s="60">
        <f>SUM(J35:J37)</f>
        <v>210583452</v>
      </c>
      <c r="K38" s="49">
        <f>SUM(K35:K37)</f>
        <v>342500000</v>
      </c>
    </row>
    <row r="39" spans="1:11" ht="12.75" customHeight="1">
      <c r="A39" s="214" t="s">
        <v>320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157930852</v>
      </c>
      <c r="K39" s="7">
        <v>397687564</v>
      </c>
    </row>
    <row r="40" spans="1:11" ht="12.75" customHeight="1">
      <c r="A40" s="214" t="s">
        <v>321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>
        <v>377013</v>
      </c>
      <c r="K40" s="7"/>
    </row>
    <row r="41" spans="1:11" ht="12.75" customHeight="1">
      <c r="A41" s="214" t="s">
        <v>322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2352276</v>
      </c>
      <c r="K41" s="7">
        <v>2170639</v>
      </c>
    </row>
    <row r="42" spans="1:11" ht="12.75" customHeight="1">
      <c r="A42" s="214" t="s">
        <v>323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>
        <v>8025610</v>
      </c>
      <c r="K42" s="7">
        <v>2224228</v>
      </c>
    </row>
    <row r="43" spans="1:11" ht="12.75" customHeight="1">
      <c r="A43" s="214" t="s">
        <v>324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 customHeight="1">
      <c r="A44" s="203" t="s">
        <v>325</v>
      </c>
      <c r="B44" s="204"/>
      <c r="C44" s="204"/>
      <c r="D44" s="204"/>
      <c r="E44" s="204"/>
      <c r="F44" s="204"/>
      <c r="G44" s="204"/>
      <c r="H44" s="205"/>
      <c r="I44" s="1">
        <v>36</v>
      </c>
      <c r="J44" s="60">
        <f>SUM(J39:J43)</f>
        <v>168685751</v>
      </c>
      <c r="K44" s="49">
        <f>SUM(K39:K43)</f>
        <v>402082431</v>
      </c>
    </row>
    <row r="45" spans="1:11" ht="12.75" customHeight="1">
      <c r="A45" s="203" t="s">
        <v>326</v>
      </c>
      <c r="B45" s="204"/>
      <c r="C45" s="204"/>
      <c r="D45" s="204"/>
      <c r="E45" s="204"/>
      <c r="F45" s="204"/>
      <c r="G45" s="204"/>
      <c r="H45" s="205"/>
      <c r="I45" s="1">
        <v>37</v>
      </c>
      <c r="J45" s="60">
        <f>IF(J38&gt;J44,J38-J44,0)</f>
        <v>41897701</v>
      </c>
      <c r="K45" s="49">
        <f>IF(K38&gt;K44,K38-K44,0)</f>
        <v>0</v>
      </c>
    </row>
    <row r="46" spans="1:11" ht="12.75" customHeight="1">
      <c r="A46" s="203" t="s">
        <v>327</v>
      </c>
      <c r="B46" s="204"/>
      <c r="C46" s="204"/>
      <c r="D46" s="204"/>
      <c r="E46" s="204"/>
      <c r="F46" s="204"/>
      <c r="G46" s="204"/>
      <c r="H46" s="205"/>
      <c r="I46" s="1">
        <v>38</v>
      </c>
      <c r="J46" s="60">
        <f>IF(J44&gt;J38,J44-J38,0)</f>
        <v>0</v>
      </c>
      <c r="K46" s="49">
        <f>IF(K44&gt;K38,K44-K38,0)</f>
        <v>59582431</v>
      </c>
    </row>
    <row r="47" spans="1:11" ht="12.75" customHeight="1">
      <c r="A47" s="214" t="s">
        <v>328</v>
      </c>
      <c r="B47" s="215"/>
      <c r="C47" s="215"/>
      <c r="D47" s="215"/>
      <c r="E47" s="215"/>
      <c r="F47" s="215"/>
      <c r="G47" s="215"/>
      <c r="H47" s="216"/>
      <c r="I47" s="1">
        <v>39</v>
      </c>
      <c r="J47" s="60">
        <f>IF(J19-J20+J32-J33+J45-J46&gt;0,J19-J20+J32-J33+J45-J46,0)</f>
        <v>9008761</v>
      </c>
      <c r="K47" s="49">
        <f>IF(K19-K20+K32-K33+K45-K46&gt;0,K19-K20+K32-K33+K45-K46,0)</f>
        <v>0</v>
      </c>
    </row>
    <row r="48" spans="1:11" ht="12.75" customHeight="1">
      <c r="A48" s="214" t="s">
        <v>329</v>
      </c>
      <c r="B48" s="215"/>
      <c r="C48" s="215"/>
      <c r="D48" s="215"/>
      <c r="E48" s="215"/>
      <c r="F48" s="215"/>
      <c r="G48" s="215"/>
      <c r="H48" s="216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20234192</v>
      </c>
    </row>
    <row r="49" spans="1:11" ht="12.75" customHeight="1">
      <c r="A49" s="214" t="s">
        <v>330</v>
      </c>
      <c r="B49" s="215"/>
      <c r="C49" s="215"/>
      <c r="D49" s="215"/>
      <c r="E49" s="215"/>
      <c r="F49" s="215"/>
      <c r="G49" s="215"/>
      <c r="H49" s="216"/>
      <c r="I49" s="1">
        <v>41</v>
      </c>
      <c r="J49" s="5">
        <v>26568598</v>
      </c>
      <c r="K49" s="7">
        <v>35577359</v>
      </c>
    </row>
    <row r="50" spans="1:11" ht="12.75" customHeight="1">
      <c r="A50" s="214" t="s">
        <v>331</v>
      </c>
      <c r="B50" s="215"/>
      <c r="C50" s="215"/>
      <c r="D50" s="215"/>
      <c r="E50" s="215"/>
      <c r="F50" s="215"/>
      <c r="G50" s="215"/>
      <c r="H50" s="216"/>
      <c r="I50" s="1">
        <v>42</v>
      </c>
      <c r="J50" s="5">
        <v>9008761</v>
      </c>
      <c r="K50" s="7"/>
    </row>
    <row r="51" spans="1:11" ht="12.75" customHeight="1">
      <c r="A51" s="214" t="s">
        <v>332</v>
      </c>
      <c r="B51" s="215"/>
      <c r="C51" s="215"/>
      <c r="D51" s="215"/>
      <c r="E51" s="215"/>
      <c r="F51" s="215"/>
      <c r="G51" s="215"/>
      <c r="H51" s="216"/>
      <c r="I51" s="1">
        <v>43</v>
      </c>
      <c r="J51" s="5"/>
      <c r="K51" s="7">
        <v>20234192</v>
      </c>
    </row>
    <row r="52" spans="1:11" ht="12.75" customHeight="1">
      <c r="A52" s="236" t="s">
        <v>333</v>
      </c>
      <c r="B52" s="237"/>
      <c r="C52" s="237"/>
      <c r="D52" s="237"/>
      <c r="E52" s="237"/>
      <c r="F52" s="237"/>
      <c r="G52" s="237"/>
      <c r="H52" s="238"/>
      <c r="I52" s="4">
        <v>44</v>
      </c>
      <c r="J52" s="61">
        <f>J49+J50-J51</f>
        <v>35577359</v>
      </c>
      <c r="K52" s="57">
        <f>K49+K50-K51</f>
        <v>15343167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2:K3 I7:K20 I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61" t="s">
        <v>48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5" t="s">
        <v>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6" t="s">
        <v>16</v>
      </c>
      <c r="B4" s="276"/>
      <c r="C4" s="276"/>
      <c r="D4" s="276"/>
      <c r="E4" s="276"/>
      <c r="F4" s="276"/>
      <c r="G4" s="276"/>
      <c r="H4" s="276"/>
      <c r="I4" s="62" t="s">
        <v>54</v>
      </c>
      <c r="J4" s="63" t="s">
        <v>60</v>
      </c>
      <c r="K4" s="63" t="s">
        <v>61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56</v>
      </c>
      <c r="K5" s="69" t="s">
        <v>57</v>
      </c>
    </row>
    <row r="6" spans="1:11" ht="12.75">
      <c r="A6" s="220" t="s">
        <v>35</v>
      </c>
      <c r="B6" s="231"/>
      <c r="C6" s="231"/>
      <c r="D6" s="231"/>
      <c r="E6" s="231"/>
      <c r="F6" s="231"/>
      <c r="G6" s="231"/>
      <c r="H6" s="231"/>
      <c r="I6" s="266"/>
      <c r="J6" s="266"/>
      <c r="K6" s="267"/>
    </row>
    <row r="7" spans="1:11" ht="12.75">
      <c r="A7" s="214" t="s">
        <v>50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23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24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25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26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49</v>
      </c>
      <c r="B12" s="204"/>
      <c r="C12" s="204"/>
      <c r="D12" s="204"/>
      <c r="E12" s="204"/>
      <c r="F12" s="204"/>
      <c r="G12" s="204"/>
      <c r="H12" s="204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214" t="s">
        <v>27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28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29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30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31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32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13</v>
      </c>
      <c r="B19" s="204"/>
      <c r="C19" s="204"/>
      <c r="D19" s="204"/>
      <c r="E19" s="204"/>
      <c r="F19" s="204"/>
      <c r="G19" s="204"/>
      <c r="H19" s="204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203" t="s">
        <v>17</v>
      </c>
      <c r="B20" s="278"/>
      <c r="C20" s="278"/>
      <c r="D20" s="278"/>
      <c r="E20" s="278"/>
      <c r="F20" s="278"/>
      <c r="G20" s="278"/>
      <c r="H20" s="279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217" t="s">
        <v>18</v>
      </c>
      <c r="B21" s="280"/>
      <c r="C21" s="280"/>
      <c r="D21" s="280"/>
      <c r="E21" s="280"/>
      <c r="F21" s="280"/>
      <c r="G21" s="280"/>
      <c r="H21" s="281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220" t="s">
        <v>36</v>
      </c>
      <c r="B22" s="231"/>
      <c r="C22" s="231"/>
      <c r="D22" s="231"/>
      <c r="E22" s="231"/>
      <c r="F22" s="231"/>
      <c r="G22" s="231"/>
      <c r="H22" s="231"/>
      <c r="I22" s="266"/>
      <c r="J22" s="266"/>
      <c r="K22" s="267"/>
    </row>
    <row r="23" spans="1:11" ht="12.75">
      <c r="A23" s="214" t="s">
        <v>41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42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62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63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43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22</v>
      </c>
      <c r="B28" s="204"/>
      <c r="C28" s="204"/>
      <c r="D28" s="204"/>
      <c r="E28" s="204"/>
      <c r="F28" s="204"/>
      <c r="G28" s="204"/>
      <c r="H28" s="204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214" t="s">
        <v>0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2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14</v>
      </c>
      <c r="B32" s="204"/>
      <c r="C32" s="204"/>
      <c r="D32" s="204"/>
      <c r="E32" s="204"/>
      <c r="F32" s="204"/>
      <c r="G32" s="204"/>
      <c r="H32" s="204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203" t="s">
        <v>19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203" t="s">
        <v>20</v>
      </c>
      <c r="B34" s="204"/>
      <c r="C34" s="204"/>
      <c r="D34" s="204"/>
      <c r="E34" s="204"/>
      <c r="F34" s="204"/>
      <c r="G34" s="204"/>
      <c r="H34" s="204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220" t="s">
        <v>37</v>
      </c>
      <c r="B35" s="231"/>
      <c r="C35" s="231"/>
      <c r="D35" s="231"/>
      <c r="E35" s="231"/>
      <c r="F35" s="231"/>
      <c r="G35" s="231"/>
      <c r="H35" s="231"/>
      <c r="I35" s="266">
        <v>0</v>
      </c>
      <c r="J35" s="266"/>
      <c r="K35" s="267"/>
    </row>
    <row r="36" spans="1:11" ht="12.75">
      <c r="A36" s="214" t="s">
        <v>44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6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7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15</v>
      </c>
      <c r="B39" s="204"/>
      <c r="C39" s="204"/>
      <c r="D39" s="204"/>
      <c r="E39" s="204"/>
      <c r="F39" s="204"/>
      <c r="G39" s="204"/>
      <c r="H39" s="204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214" t="s">
        <v>8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9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10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11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12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33</v>
      </c>
      <c r="B45" s="204"/>
      <c r="C45" s="204"/>
      <c r="D45" s="204"/>
      <c r="E45" s="204"/>
      <c r="F45" s="204"/>
      <c r="G45" s="204"/>
      <c r="H45" s="204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203" t="s">
        <v>39</v>
      </c>
      <c r="B46" s="204"/>
      <c r="C46" s="204"/>
      <c r="D46" s="204"/>
      <c r="E46" s="204"/>
      <c r="F46" s="204"/>
      <c r="G46" s="204"/>
      <c r="H46" s="204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203" t="s">
        <v>40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203" t="s">
        <v>34</v>
      </c>
      <c r="B48" s="204"/>
      <c r="C48" s="204"/>
      <c r="D48" s="204"/>
      <c r="E48" s="204"/>
      <c r="F48" s="204"/>
      <c r="G48" s="204"/>
      <c r="H48" s="204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03" t="s">
        <v>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03" t="s">
        <v>38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46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47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 customHeight="1">
      <c r="A1" s="284" t="s">
        <v>334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0"/>
    </row>
    <row r="2" spans="1:12" ht="15.75">
      <c r="A2" s="129"/>
      <c r="B2" s="130"/>
      <c r="C2" s="290" t="s">
        <v>335</v>
      </c>
      <c r="D2" s="290"/>
      <c r="E2" s="132" t="s">
        <v>64</v>
      </c>
      <c r="F2" s="131" t="s">
        <v>82</v>
      </c>
      <c r="G2" s="291" t="s">
        <v>65</v>
      </c>
      <c r="H2" s="292"/>
      <c r="I2" s="130"/>
      <c r="J2" s="130"/>
      <c r="K2" s="130"/>
      <c r="L2" s="72"/>
    </row>
    <row r="3" spans="1:11" ht="23.25" customHeight="1">
      <c r="A3" s="211" t="s">
        <v>116</v>
      </c>
      <c r="B3" s="212"/>
      <c r="C3" s="212"/>
      <c r="D3" s="212"/>
      <c r="E3" s="212"/>
      <c r="F3" s="212"/>
      <c r="G3" s="212"/>
      <c r="H3" s="213"/>
      <c r="I3" s="54" t="s">
        <v>117</v>
      </c>
      <c r="J3" s="55" t="s">
        <v>118</v>
      </c>
      <c r="K3" s="56" t="s">
        <v>119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133">
        <v>2</v>
      </c>
      <c r="J4" s="65" t="s">
        <v>56</v>
      </c>
      <c r="K4" s="65" t="s">
        <v>57</v>
      </c>
    </row>
    <row r="5" spans="1:11" ht="12.75" customHeight="1">
      <c r="A5" s="271" t="s">
        <v>336</v>
      </c>
      <c r="B5" s="272"/>
      <c r="C5" s="272"/>
      <c r="D5" s="272"/>
      <c r="E5" s="272"/>
      <c r="F5" s="272"/>
      <c r="G5" s="272"/>
      <c r="H5" s="273"/>
      <c r="I5" s="42">
        <v>1</v>
      </c>
      <c r="J5" s="43">
        <v>60388000</v>
      </c>
      <c r="K5" s="43">
        <v>60388000</v>
      </c>
    </row>
    <row r="6" spans="1:11" ht="12.75" customHeight="1">
      <c r="A6" s="214" t="s">
        <v>337</v>
      </c>
      <c r="B6" s="215"/>
      <c r="C6" s="215"/>
      <c r="D6" s="215"/>
      <c r="E6" s="215"/>
      <c r="F6" s="215"/>
      <c r="G6" s="215"/>
      <c r="H6" s="216"/>
      <c r="I6" s="42">
        <v>2</v>
      </c>
      <c r="J6" s="44">
        <v>-6863284</v>
      </c>
      <c r="K6" s="44">
        <v>-7242807</v>
      </c>
    </row>
    <row r="7" spans="1:11" ht="12.75" customHeight="1">
      <c r="A7" s="214" t="s">
        <v>338</v>
      </c>
      <c r="B7" s="215"/>
      <c r="C7" s="215"/>
      <c r="D7" s="215"/>
      <c r="E7" s="215"/>
      <c r="F7" s="215"/>
      <c r="G7" s="215"/>
      <c r="H7" s="216"/>
      <c r="I7" s="42">
        <v>3</v>
      </c>
      <c r="J7" s="44">
        <v>83398115</v>
      </c>
      <c r="K7" s="44">
        <v>83667810</v>
      </c>
    </row>
    <row r="8" spans="1:11" ht="12.75" customHeight="1">
      <c r="A8" s="214" t="s">
        <v>339</v>
      </c>
      <c r="B8" s="215"/>
      <c r="C8" s="215"/>
      <c r="D8" s="215"/>
      <c r="E8" s="215"/>
      <c r="F8" s="215"/>
      <c r="G8" s="215"/>
      <c r="H8" s="216"/>
      <c r="I8" s="42">
        <v>4</v>
      </c>
      <c r="J8" s="44">
        <v>160033917</v>
      </c>
      <c r="K8" s="44">
        <v>172479188</v>
      </c>
    </row>
    <row r="9" spans="1:11" ht="12.75" customHeight="1">
      <c r="A9" s="214" t="s">
        <v>340</v>
      </c>
      <c r="B9" s="215"/>
      <c r="C9" s="215"/>
      <c r="D9" s="215"/>
      <c r="E9" s="215"/>
      <c r="F9" s="215"/>
      <c r="G9" s="215"/>
      <c r="H9" s="215"/>
      <c r="I9" s="42">
        <v>5</v>
      </c>
      <c r="J9" s="44">
        <v>12445271</v>
      </c>
      <c r="K9" s="44">
        <v>34456139</v>
      </c>
    </row>
    <row r="10" spans="1:11" ht="12.75" customHeight="1">
      <c r="A10" s="214" t="s">
        <v>341</v>
      </c>
      <c r="B10" s="215"/>
      <c r="C10" s="215"/>
      <c r="D10" s="215"/>
      <c r="E10" s="215"/>
      <c r="F10" s="215"/>
      <c r="G10" s="215"/>
      <c r="H10" s="216"/>
      <c r="I10" s="42">
        <v>6</v>
      </c>
      <c r="J10" s="44"/>
      <c r="K10" s="44"/>
    </row>
    <row r="11" spans="1:11" ht="12.75" customHeight="1">
      <c r="A11" s="214" t="s">
        <v>342</v>
      </c>
      <c r="B11" s="215"/>
      <c r="C11" s="215"/>
      <c r="D11" s="215"/>
      <c r="E11" s="215"/>
      <c r="F11" s="215"/>
      <c r="G11" s="215"/>
      <c r="H11" s="216"/>
      <c r="I11" s="42">
        <v>7</v>
      </c>
      <c r="J11" s="44"/>
      <c r="K11" s="44"/>
    </row>
    <row r="12" spans="1:11" ht="12.75" customHeight="1">
      <c r="A12" s="214" t="s">
        <v>343</v>
      </c>
      <c r="B12" s="215"/>
      <c r="C12" s="215"/>
      <c r="D12" s="215"/>
      <c r="E12" s="215"/>
      <c r="F12" s="215"/>
      <c r="G12" s="215"/>
      <c r="H12" s="216"/>
      <c r="I12" s="42">
        <v>8</v>
      </c>
      <c r="J12" s="44"/>
      <c r="K12" s="44"/>
    </row>
    <row r="13" spans="1:11" ht="12.75" customHeight="1">
      <c r="A13" s="214" t="s">
        <v>344</v>
      </c>
      <c r="B13" s="215"/>
      <c r="C13" s="215"/>
      <c r="D13" s="215"/>
      <c r="E13" s="215"/>
      <c r="F13" s="215"/>
      <c r="G13" s="215"/>
      <c r="H13" s="216"/>
      <c r="I13" s="42">
        <v>9</v>
      </c>
      <c r="J13" s="44"/>
      <c r="K13" s="44"/>
    </row>
    <row r="14" spans="1:11" ht="12.75" customHeight="1">
      <c r="A14" s="269" t="s">
        <v>345</v>
      </c>
      <c r="B14" s="270"/>
      <c r="C14" s="270"/>
      <c r="D14" s="270"/>
      <c r="E14" s="270"/>
      <c r="F14" s="270"/>
      <c r="G14" s="270"/>
      <c r="H14" s="270"/>
      <c r="I14" s="42">
        <v>10</v>
      </c>
      <c r="J14" s="73">
        <f>SUM(J5:J13)</f>
        <v>309402019</v>
      </c>
      <c r="K14" s="73">
        <f>SUM(K5:K13)</f>
        <v>343748330</v>
      </c>
    </row>
    <row r="15" spans="1:11" ht="12.75" customHeight="1">
      <c r="A15" s="263" t="s">
        <v>346</v>
      </c>
      <c r="B15" s="264"/>
      <c r="C15" s="264"/>
      <c r="D15" s="264"/>
      <c r="E15" s="264"/>
      <c r="F15" s="264"/>
      <c r="G15" s="264"/>
      <c r="H15" s="264"/>
      <c r="I15" s="42">
        <v>11</v>
      </c>
      <c r="J15" s="44"/>
      <c r="K15" s="44"/>
    </row>
    <row r="16" spans="1:11" ht="12.75" customHeight="1">
      <c r="A16" s="263" t="s">
        <v>347</v>
      </c>
      <c r="B16" s="264"/>
      <c r="C16" s="264"/>
      <c r="D16" s="264"/>
      <c r="E16" s="264"/>
      <c r="F16" s="264"/>
      <c r="G16" s="264"/>
      <c r="H16" s="264"/>
      <c r="I16" s="42">
        <v>12</v>
      </c>
      <c r="J16" s="44"/>
      <c r="K16" s="44"/>
    </row>
    <row r="17" spans="1:11" ht="12.75" customHeight="1">
      <c r="A17" s="263" t="s">
        <v>348</v>
      </c>
      <c r="B17" s="264"/>
      <c r="C17" s="264"/>
      <c r="D17" s="264"/>
      <c r="E17" s="264"/>
      <c r="F17" s="264"/>
      <c r="G17" s="264"/>
      <c r="H17" s="264"/>
      <c r="I17" s="42">
        <v>13</v>
      </c>
      <c r="J17" s="44"/>
      <c r="K17" s="44"/>
    </row>
    <row r="18" spans="1:11" ht="12.75" customHeight="1">
      <c r="A18" s="263" t="s">
        <v>349</v>
      </c>
      <c r="B18" s="264"/>
      <c r="C18" s="264"/>
      <c r="D18" s="264"/>
      <c r="E18" s="264"/>
      <c r="F18" s="264"/>
      <c r="G18" s="264"/>
      <c r="H18" s="264"/>
      <c r="I18" s="42">
        <v>14</v>
      </c>
      <c r="J18" s="44"/>
      <c r="K18" s="44"/>
    </row>
    <row r="19" spans="1:11" ht="12.75" customHeight="1">
      <c r="A19" s="263" t="s">
        <v>350</v>
      </c>
      <c r="B19" s="264"/>
      <c r="C19" s="264"/>
      <c r="D19" s="264"/>
      <c r="E19" s="264"/>
      <c r="F19" s="264"/>
      <c r="G19" s="264"/>
      <c r="H19" s="264"/>
      <c r="I19" s="42">
        <v>15</v>
      </c>
      <c r="J19" s="44"/>
      <c r="K19" s="44"/>
    </row>
    <row r="20" spans="1:11" ht="12.75" customHeight="1">
      <c r="A20" s="263" t="s">
        <v>351</v>
      </c>
      <c r="B20" s="264"/>
      <c r="C20" s="264"/>
      <c r="D20" s="264"/>
      <c r="E20" s="264"/>
      <c r="F20" s="264"/>
      <c r="G20" s="264"/>
      <c r="H20" s="264"/>
      <c r="I20" s="42">
        <v>16</v>
      </c>
      <c r="J20" s="44"/>
      <c r="K20" s="44"/>
    </row>
    <row r="21" spans="1:11" ht="12.75" customHeight="1">
      <c r="A21" s="269" t="s">
        <v>352</v>
      </c>
      <c r="B21" s="270"/>
      <c r="C21" s="270"/>
      <c r="D21" s="270"/>
      <c r="E21" s="270"/>
      <c r="F21" s="270"/>
      <c r="G21" s="270"/>
      <c r="H21" s="270"/>
      <c r="I21" s="42">
        <v>17</v>
      </c>
      <c r="J21" s="74">
        <f>SUM(J15:J20)</f>
        <v>0</v>
      </c>
      <c r="K21" s="74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 customHeight="1">
      <c r="A23" s="271" t="s">
        <v>353</v>
      </c>
      <c r="B23" s="272"/>
      <c r="C23" s="272"/>
      <c r="D23" s="272"/>
      <c r="E23" s="272"/>
      <c r="F23" s="272"/>
      <c r="G23" s="272"/>
      <c r="H23" s="273"/>
      <c r="I23" s="45">
        <v>18</v>
      </c>
      <c r="J23" s="43"/>
      <c r="K23" s="43"/>
    </row>
    <row r="24" spans="1:11" ht="17.25" customHeight="1">
      <c r="A24" s="236" t="s">
        <v>354</v>
      </c>
      <c r="B24" s="237"/>
      <c r="C24" s="237"/>
      <c r="D24" s="237"/>
      <c r="E24" s="237"/>
      <c r="F24" s="237"/>
      <c r="G24" s="237"/>
      <c r="H24" s="238"/>
      <c r="I24" s="46">
        <v>19</v>
      </c>
      <c r="J24" s="74"/>
      <c r="K24" s="74"/>
    </row>
    <row r="25" spans="1:11" ht="30" customHeight="1">
      <c r="A25" s="282" t="s">
        <v>58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22:H22 A25:H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55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59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2013-02-13T10:47:21Z</cp:lastPrinted>
  <dcterms:created xsi:type="dcterms:W3CDTF">2008-10-17T11:51:54Z</dcterms:created>
  <dcterms:modified xsi:type="dcterms:W3CDTF">2013-02-13T11:06:46Z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