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<sst xmlns="http://schemas.openxmlformats.org/spreadsheetml/2006/main" count="413" uniqueCount="359">
  <si>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</si>
  <si>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</si>
  <si>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</si>
  <si>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</si>
  <si>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</si>
  <si>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</si>
  <si>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</si>
  <si>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</si>
  <si>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</si>
  <si>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</si>
  <si>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</si>
  <si>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</si>
  <si>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</si>
  <si>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</si>
  <si>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</si>
  <si>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</si>
  <si>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</si>
  <si>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</si>
  <si>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</si>
  <si>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</si>
  <si>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</si>
  <si>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</si>
  <si>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</si>
  <si>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</si>
  <si>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</si>
  <si>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</si>
  <si>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</si>
  <si>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</si>
  <si>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</si>
  <si>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</si>
  <si>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</si>
  <si>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</si>
  <si>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</si>
  <si>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</si>
  <si>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</si>
  <si>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</si>
  <si>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</si>
  <si>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</si>
  <si>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</si>
  <si>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</si>
  <si>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</si>
  <si>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</si>
  <si>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</si>
  <si>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</si>
  <si>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</si>
  <si>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</si>
  <si>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</si>
  <si>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</si>
  <si>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</si>
  <si>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</si>
  <si>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</si>
  <si>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</si>
  <si>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</si>
  <si>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</si>
  <si>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</si>
  <si>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</si>
  <si>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</si>
  <si>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</si>
  <si>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</si>
  <si>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</si>
  <si>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</si>
  <si>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</si>
  <si>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</si>
  <si>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</si>
  <si>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</si>
  <si>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</si>
  <si>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</si>
  <si>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</si>
  <si>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</si>
  <si>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</si>
  <si>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</si>
  <si>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</si>
  <si>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</si>
  <si>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</si>
  <si>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</si>
  <si>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</si>
  <si>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</si>
  <si>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</si>
  <si>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</si>
  <si>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</si>
  <si>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</si>
  <si>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</si>
  <si>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</si>
  <si>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</si>
  <si>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</si>
  <si>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</si>
  <si>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</si>
  <si>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</si>
  <si>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</si>
  <si>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</si>
  <si>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</si>
  <si>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</si>
  <si>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</si>
  <si>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</si>
  <si>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</si>
  <si>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</si>
  <si>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</si>
  <si>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</si>
  <si>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</si>
  <si>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</si>
  <si>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</si>
  <si>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</si>
  <si>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</si>
  <si>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</si>
  <si>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</si>
  <si>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</si>
  <si>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</si>
  <si>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</si>
  <si>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</si>
  <si>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</si>
  <si>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</si>
  <si>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</si>
  <si>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</si>
  <si>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</si>
  <si>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</si>
  <si>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</si>
  <si>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</si>
  <si>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</si>
  <si>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</si>
  <si>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</si>
  <si>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</si>
  <si>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</si>
  <si>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</si>
  <si>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</si>
  <si>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</si>
  <si>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</si>
  <si>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</si>
  <si>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</si>
  <si>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</si>
  <si>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</si>
  <si>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</si>
  <si>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</si>
  <si>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</si>
  <si>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</si>
  <si>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</si>
  <si>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</si>
  <si>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</si>
  <si>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</si>
  <si>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</si>
  <si>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</si>
  <si>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</si>
  <si>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</si>
  <si>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</si>
  <si>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</si>
  <si>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</si>
  <si>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</si>
  <si>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</si>
  <si>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</si>
  <si>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</si>
  <si>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</si>
  <si>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</si>
  <si>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</si>
  <si>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</si>
  <si>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</si>
  <si>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</si>
  <si>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</si>
  <si>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</si>
  <si>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</si>
  <si>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</si>
  <si>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</si>
  <si>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</si>
  <si>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</si>
  <si>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</si>
  <si>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</si>
  <si>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</si>
  <si>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</si>
  <si>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</si>
  <si>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</si>
  <si>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</si>
  <si>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</si>
  <si>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</si>
  <si>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</si>
  <si>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</si>
  <si>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</si>
  <si>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</si>
  <si>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</si>
  <si>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</si>
  <si>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</si>
  <si>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</si>
  <si>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</si>
  <si>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</si>
  <si>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</si>
  <si>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</si>
  <si>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</si>
  <si>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</si>
  <si>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</si>
  <si>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</si>
  <si>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</si>
  <si>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</si>
  <si>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</si>
  <si>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</si>
  <si>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</si>
  <si>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</si>
  <si>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</si>
  <si>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</si>
  <si>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</si>
  <si>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</si>
  <si>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</si>
  <si>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</si>
  <si>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</si>
  <si>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</si>
  <si>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</si>
  <si>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</si>
  <si>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</si>
  <si>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</si>
  <si>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</si>
  <si>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</si>
  <si>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</si>
  <si>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</si>
  <si>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</si>
  <si>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</si>
  <si>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</si>
  <si>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</si>
  <si>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</si>
  <si>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</si>
  <si>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</si>
  <si>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</si>
  <si>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</si>
  <si>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</si>
  <si>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</si>
  <si>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</si>
  <si>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</si>
  <si>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</si>
  <si>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</si>
  <si>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</si>
  <si>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</si>
  <si>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</si>
  <si>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</si>
  <si>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</si>
  <si>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</si>
  <si>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</si>
  <si>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</si>
  <si>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</si>
  <si>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</si>
  <si>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</si>
  <si>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</si>
  <si>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</si>
  <si>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</si>
  <si>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</si>
  <si>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</si>
  <si>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</si>
  <si>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</si>
  <si>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</si>
  <si>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</si>
  <si>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</si>
  <si>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</si>
  <si>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</si>
  <si>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</si>
  <si>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</si>
  <si>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</si>
  <si>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</si>
  <si>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</si>
  <si>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</si>
  <si>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</si>
  <si>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</si>
  <si>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</si>
  <si>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</si>
  <si>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</si>
  <si>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</si>
  <si>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</si>
  <si>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</si>
  <si>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</si>
  <si>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</si>
  <si>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</si>
  <si>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</si>
  <si>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</si>
  <si>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</si>
  <si>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</si>
  <si>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</si>
  <si>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</si>
  <si>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</si>
  <si>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</si>
  <si>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</si>
  <si>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</si>
  <si>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</si>
  <si>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</si>
  <si>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</si>
  <si>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</si>
  <si>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</si>
  <si>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</si>
  <si>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</si>
  <si>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</si>
  <si>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</si>
  <si>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</si>
  <si>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</si>
  <si>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</si>
  <si>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</si>
  <si>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</si>
  <si>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</si>
  <si>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</si>
  <si>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</si>
  <si>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</si>
  <si>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</si>
  <si>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</si>
  <si>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</si>
  <si>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</si>
  <si>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</si>
  <si>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</si>
  <si>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</si>
  <si>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</si>
  <si>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</si>
  <si>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</si>
  <si>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</si>
  <si>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</si>
  <si>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</si>
  <si>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</si>
  <si>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</si>
  <si>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</si>
  <si>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</si>
  <si>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</si>
  <si>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</si>
  <si>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</si>
  <si>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</si>
  <si>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</si>
  <si>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</si>
  <si>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</si>
  <si>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</si>
  <si>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</si>
  <si>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</si>
  <si>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</si>
  <si>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</si>
  <si>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</si>
  <si>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</si>
  <si>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</si>
  <si>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</si>
  <si>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</si>
  <si>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</si>
  <si>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</si>
  <si>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</si>
  <si>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</si>
  <si>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</si>
  <si>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</si>
  <si>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</si>
  <si>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ZU Ljekarne Prima Pharme</t>
  </si>
  <si>
    <t>Split</t>
  </si>
  <si>
    <t>0694975</t>
  </si>
  <si>
    <t>ZU Ljekarne Delonga</t>
  </si>
  <si>
    <t>Okrug Gornji</t>
  </si>
  <si>
    <t>1605747</t>
  </si>
  <si>
    <t>ZU Ljekarne Ines Škoko</t>
  </si>
  <si>
    <t>Zagreb</t>
  </si>
  <si>
    <t>02708396</t>
  </si>
  <si>
    <t>ZU Ljekarne Atalić</t>
  </si>
  <si>
    <t>Osijek</t>
  </si>
  <si>
    <t>0845124</t>
  </si>
  <si>
    <t>Ljekarna Alagić</t>
  </si>
  <si>
    <t>80080057</t>
  </si>
  <si>
    <t>RADMILOVIĆ DIJANA</t>
  </si>
  <si>
    <t>012412551</t>
  </si>
  <si>
    <t>012371441</t>
  </si>
  <si>
    <t>HERCEG JASMINKO</t>
  </si>
  <si>
    <t>stanje na dan 31.12.2012</t>
  </si>
  <si>
    <t>Obveznik: Medika d.d._____________________________________________________________</t>
  </si>
  <si>
    <t>u razdoblju 01.01.2012. do 31.12.2012.</t>
  </si>
  <si>
    <t>Obveznik: Medik d.d._____________________________________________________________</t>
  </si>
  <si>
    <t>DA</t>
  </si>
  <si>
    <t>ZU Ljekarne Čaić</t>
  </si>
  <si>
    <t>Bošnjaci</t>
  </si>
  <si>
    <t>01252330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</si>
</sst>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6">
      <selection activeCell="B42" sqref="B4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40909</v>
      </c>
      <c r="F2" s="12"/>
      <c r="G2" s="13" t="s">
        <v>250</v>
      </c>
      <c r="H2" s="120">
        <v>41274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331</v>
      </c>
      <c r="E24" s="151"/>
      <c r="F24" s="151"/>
      <c r="G24" s="152"/>
      <c r="H24" s="51" t="s">
        <v>261</v>
      </c>
      <c r="I24" s="122">
        <v>724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355</v>
      </c>
      <c r="D26" s="25"/>
      <c r="E26" s="33"/>
      <c r="F26" s="24"/>
      <c r="G26" s="154" t="s">
        <v>263</v>
      </c>
      <c r="H26" s="140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 t="s">
        <v>333</v>
      </c>
      <c r="B30" s="163"/>
      <c r="C30" s="163"/>
      <c r="D30" s="164"/>
      <c r="E30" s="162" t="s">
        <v>334</v>
      </c>
      <c r="F30" s="163"/>
      <c r="G30" s="163"/>
      <c r="H30" s="131" t="s">
        <v>335</v>
      </c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 t="s">
        <v>336</v>
      </c>
      <c r="B32" s="163"/>
      <c r="C32" s="163"/>
      <c r="D32" s="164"/>
      <c r="E32" s="162" t="s">
        <v>337</v>
      </c>
      <c r="F32" s="163"/>
      <c r="G32" s="163"/>
      <c r="H32" s="131" t="s">
        <v>338</v>
      </c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 t="s">
        <v>339</v>
      </c>
      <c r="B34" s="163"/>
      <c r="C34" s="163"/>
      <c r="D34" s="164"/>
      <c r="E34" s="162" t="s">
        <v>340</v>
      </c>
      <c r="F34" s="163"/>
      <c r="G34" s="163"/>
      <c r="H34" s="131" t="s">
        <v>341</v>
      </c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 t="s">
        <v>342</v>
      </c>
      <c r="B36" s="163"/>
      <c r="C36" s="163"/>
      <c r="D36" s="164"/>
      <c r="E36" s="162" t="s">
        <v>343</v>
      </c>
      <c r="F36" s="163"/>
      <c r="G36" s="163"/>
      <c r="H36" s="131" t="s">
        <v>344</v>
      </c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 t="s">
        <v>345</v>
      </c>
      <c r="B38" s="163"/>
      <c r="C38" s="163"/>
      <c r="D38" s="164"/>
      <c r="E38" s="162" t="s">
        <v>334</v>
      </c>
      <c r="F38" s="163"/>
      <c r="G38" s="163"/>
      <c r="H38" s="131" t="s">
        <v>346</v>
      </c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 t="s">
        <v>356</v>
      </c>
      <c r="B40" s="163"/>
      <c r="C40" s="163"/>
      <c r="D40" s="164"/>
      <c r="E40" s="162" t="s">
        <v>357</v>
      </c>
      <c r="F40" s="163"/>
      <c r="G40" s="163"/>
      <c r="H40" s="131" t="s">
        <v>358</v>
      </c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347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348</v>
      </c>
      <c r="D48" s="174"/>
      <c r="E48" s="175"/>
      <c r="F48" s="16"/>
      <c r="G48" s="51" t="s">
        <v>271</v>
      </c>
      <c r="H48" s="173" t="s">
        <v>349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329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350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6">
      <selection activeCell="K28" sqref="K28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351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352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363198101</v>
      </c>
      <c r="K8" s="53">
        <f>K9+K16+K26+K35+K39</f>
        <v>401267415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175081644</v>
      </c>
      <c r="K9" s="53">
        <f>SUM(K10:K15)</f>
        <v>190018605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113457278</v>
      </c>
      <c r="K11" s="7">
        <v>119368923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61372626</v>
      </c>
      <c r="K12" s="7">
        <v>69067158</v>
      </c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118094</v>
      </c>
      <c r="K14" s="7">
        <v>1431474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133646</v>
      </c>
      <c r="K15" s="7">
        <v>151050</v>
      </c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166756138</v>
      </c>
      <c r="K16" s="53">
        <f>SUM(K17:K25)</f>
        <v>159679286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16515477</v>
      </c>
      <c r="K17" s="7">
        <v>15994715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126967274</v>
      </c>
      <c r="K18" s="7">
        <v>114021920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7058733</v>
      </c>
      <c r="K19" s="7">
        <v>6849842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12695623</v>
      </c>
      <c r="K20" s="7">
        <v>12926956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24379</v>
      </c>
      <c r="K22" s="7">
        <v>75911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2724179</v>
      </c>
      <c r="K23" s="7">
        <v>9062792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770473</v>
      </c>
      <c r="K24" s="7">
        <v>728750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>
        <v>18400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18694282</v>
      </c>
      <c r="K26" s="53">
        <f>SUM(K27:K34)</f>
        <v>50542441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17709261</v>
      </c>
      <c r="K27" s="7">
        <v>39930621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985021</v>
      </c>
      <c r="K32" s="7">
        <v>10611820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2666037</v>
      </c>
      <c r="K39" s="7">
        <v>1027083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1495636019</v>
      </c>
      <c r="K40" s="53">
        <f>K41+K49+K56+K64</f>
        <v>1614776380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213858036</v>
      </c>
      <c r="K41" s="53">
        <f>SUM(K42:K48)</f>
        <v>216662233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400456</v>
      </c>
      <c r="K42" s="7">
        <v>402359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210858036</v>
      </c>
      <c r="K45" s="7">
        <v>214425320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2599544</v>
      </c>
      <c r="K46" s="7">
        <v>1834554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1200049644</v>
      </c>
      <c r="K49" s="53">
        <f>SUM(K50:K55)</f>
        <v>1378106267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13835243</v>
      </c>
      <c r="K50" s="7">
        <v>20129487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1177734997</v>
      </c>
      <c r="K51" s="7">
        <v>1347386888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603088</v>
      </c>
      <c r="K53" s="7">
        <v>2933763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4010314</v>
      </c>
      <c r="K54" s="7">
        <v>5864989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3866002</v>
      </c>
      <c r="K55" s="7">
        <v>1791140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41149518</v>
      </c>
      <c r="K56" s="53">
        <f>SUM(K57:K63)</f>
        <v>467595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39360000</v>
      </c>
      <c r="K61" s="7">
        <v>878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1789518</v>
      </c>
      <c r="K62" s="7">
        <v>466717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40578821</v>
      </c>
      <c r="K64" s="7">
        <v>19540285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781642</v>
      </c>
      <c r="K65" s="7">
        <v>1112739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1859615762</v>
      </c>
      <c r="K66" s="53">
        <f>K7+K8+K40+K65</f>
        <v>2017156534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152322674</v>
      </c>
      <c r="K67" s="8">
        <v>191982318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327443355</v>
      </c>
      <c r="K69" s="54">
        <f>K70+K71+K72+K78+K79+K82+K85</f>
        <v>375327630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60388000</v>
      </c>
      <c r="K70" s="7">
        <v>60388000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-6863284</v>
      </c>
      <c r="K71" s="7">
        <v>-7542807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83398115</v>
      </c>
      <c r="K72" s="53">
        <v>83667810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7277713</v>
      </c>
      <c r="K73" s="7">
        <v>7277713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60000000</v>
      </c>
      <c r="K74" s="7">
        <v>60000000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15676088</v>
      </c>
      <c r="K75" s="7">
        <v>15406393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31796490</v>
      </c>
      <c r="K77" s="7">
        <v>31796490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172129009</v>
      </c>
      <c r="K79" s="53">
        <f>K80-K81</f>
        <v>190520524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172129009</v>
      </c>
      <c r="K80" s="7">
        <v>190520524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18391515</v>
      </c>
      <c r="K82" s="53">
        <f>K83-K84</f>
        <v>48294103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18391515</v>
      </c>
      <c r="K83" s="7">
        <v>48294103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420100</v>
      </c>
      <c r="K86" s="53">
        <f>SUM(K87:K89)</f>
        <v>611633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420100</v>
      </c>
      <c r="K87" s="7">
        <v>611633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51555505</v>
      </c>
      <c r="K90" s="53">
        <f>SUM(K91:K99)</f>
        <v>159851522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36421275</v>
      </c>
      <c r="K93" s="7">
        <v>144509745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15134230</v>
      </c>
      <c r="K99" s="7">
        <v>15341777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1477001857</v>
      </c>
      <c r="K100" s="53">
        <f>SUM(K101:K112)</f>
        <v>1479965895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129012759</v>
      </c>
      <c r="K101" s="7">
        <v>165181135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325097796</v>
      </c>
      <c r="K103" s="7">
        <v>184302119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651356</v>
      </c>
      <c r="K104" s="7">
        <v>803234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948625278</v>
      </c>
      <c r="K105" s="7">
        <v>1092523997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38010000</v>
      </c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9436040</v>
      </c>
      <c r="K108" s="7">
        <v>9878015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6029089</v>
      </c>
      <c r="K109" s="7">
        <v>6497959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1034</v>
      </c>
      <c r="K110" s="7">
        <v>1034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20138505</v>
      </c>
      <c r="K112" s="7">
        <v>20778402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3194945</v>
      </c>
      <c r="K113" s="7">
        <v>1399854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1859615762</v>
      </c>
      <c r="K114" s="53">
        <f>K69+K86+K90+K100+K113</f>
        <v>2017156534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152322674</v>
      </c>
      <c r="K115" s="8">
        <v>191982318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v>327443355</v>
      </c>
      <c r="K118" s="7">
        <v>375327630</v>
      </c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">
      <selection activeCell="L22" sqref="L22"/>
    </sheetView>
  </sheetViews>
  <sheetFormatPr defaultColWidth="9.140625" defaultRowHeight="12.75"/>
  <cols>
    <col min="1" max="9" width="9.140625" style="52" customWidth="1"/>
    <col min="10" max="10" width="12.57421875" style="52" customWidth="1"/>
    <col min="11" max="11" width="10.00390625" style="52" customWidth="1"/>
    <col min="12" max="12" width="11.281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353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352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2185564050</v>
      </c>
      <c r="K7" s="54">
        <f>SUM(K8:K9)</f>
        <v>552372305</v>
      </c>
      <c r="L7" s="54">
        <f>SUM(L8:L9)</f>
        <v>2268972722</v>
      </c>
      <c r="M7" s="54">
        <f>SUM(M8:M9)</f>
        <v>557827993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2162199457</v>
      </c>
      <c r="K8" s="7">
        <v>537475329</v>
      </c>
      <c r="L8" s="7">
        <v>2237316159</v>
      </c>
      <c r="M8" s="7">
        <v>547070191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23364593</v>
      </c>
      <c r="K9" s="7">
        <v>14896976</v>
      </c>
      <c r="L9" s="7">
        <v>31656563</v>
      </c>
      <c r="M9" s="7">
        <v>10757802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2129500084</v>
      </c>
      <c r="K10" s="53">
        <f>K11+K12+K16+K20+K21+K22+K25+K26</f>
        <v>533397597</v>
      </c>
      <c r="L10" s="53">
        <f>L11+L12+L16+L20+L21+L22+L25+L26</f>
        <v>2200363739</v>
      </c>
      <c r="M10" s="53">
        <f>M11+M12+M16+M20+M21+M22+M25+M26</f>
        <v>519109284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1969575790</v>
      </c>
      <c r="K12" s="53">
        <f>SUM(K13:K15)</f>
        <v>487776158</v>
      </c>
      <c r="L12" s="53">
        <f>SUM(L13:L15)</f>
        <v>2036803924</v>
      </c>
      <c r="M12" s="53">
        <f>SUM(M13:M15)</f>
        <v>487258358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11812087</v>
      </c>
      <c r="K13" s="7">
        <v>3741544</v>
      </c>
      <c r="L13" s="7">
        <v>12633174</v>
      </c>
      <c r="M13" s="7">
        <v>3637520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1925560294</v>
      </c>
      <c r="K14" s="7">
        <v>475205667</v>
      </c>
      <c r="L14" s="7">
        <v>1989550483</v>
      </c>
      <c r="M14" s="7">
        <v>474028468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32203409</v>
      </c>
      <c r="K15" s="7">
        <v>8828947</v>
      </c>
      <c r="L15" s="7">
        <v>34620267</v>
      </c>
      <c r="M15" s="7">
        <v>9592370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88420422</v>
      </c>
      <c r="K16" s="53">
        <f>SUM(K17:K19)</f>
        <v>22742636</v>
      </c>
      <c r="L16" s="53">
        <f>SUM(L17:L19)</f>
        <v>92479669</v>
      </c>
      <c r="M16" s="53">
        <f>SUM(M17:M19)</f>
        <v>23283723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51096702</v>
      </c>
      <c r="K17" s="7">
        <v>13238004</v>
      </c>
      <c r="L17" s="7">
        <v>53861660</v>
      </c>
      <c r="M17" s="7">
        <v>13832543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24438952</v>
      </c>
      <c r="K18" s="7">
        <v>6197034</v>
      </c>
      <c r="L18" s="7">
        <v>26046377</v>
      </c>
      <c r="M18" s="7">
        <v>6395871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12884768</v>
      </c>
      <c r="K19" s="7">
        <v>3307598</v>
      </c>
      <c r="L19" s="7">
        <v>12571632</v>
      </c>
      <c r="M19" s="7">
        <v>3055309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17773673</v>
      </c>
      <c r="K20" s="7">
        <v>4313890</v>
      </c>
      <c r="L20" s="7">
        <v>16220955</v>
      </c>
      <c r="M20" s="7">
        <v>4011964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40063509</v>
      </c>
      <c r="K21" s="7">
        <v>14785894</v>
      </c>
      <c r="L21" s="7">
        <v>36909390</v>
      </c>
      <c r="M21" s="7">
        <v>1544486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13632133</v>
      </c>
      <c r="K22" s="53">
        <f>SUM(K23:K24)</f>
        <v>3744462</v>
      </c>
      <c r="L22" s="53">
        <f>SUM(L23:L24)</f>
        <v>17814851</v>
      </c>
      <c r="M22" s="53">
        <f>SUM(M23:M24)</f>
        <v>2875803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>
        <v>240095</v>
      </c>
      <c r="M23" s="7">
        <v>240095</v>
      </c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13632133</v>
      </c>
      <c r="K24" s="7">
        <v>3744462</v>
      </c>
      <c r="L24" s="7">
        <v>17574756</v>
      </c>
      <c r="M24" s="7">
        <v>2635708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34557</v>
      </c>
      <c r="K25" s="7">
        <v>34557</v>
      </c>
      <c r="L25" s="7">
        <v>134950</v>
      </c>
      <c r="M25" s="7">
        <v>134950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4193924</v>
      </c>
      <c r="K27" s="53">
        <f>SUM(K28:K32)</f>
        <v>865654</v>
      </c>
      <c r="L27" s="53">
        <f>SUM(L28:L32)</f>
        <v>7496335</v>
      </c>
      <c r="M27" s="53">
        <f>SUM(M28:M32)</f>
        <v>-1999710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782987</v>
      </c>
      <c r="K28" s="7">
        <v>782987</v>
      </c>
      <c r="L28" s="7">
        <v>14081</v>
      </c>
      <c r="M28" s="7">
        <v>-580307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3410937</v>
      </c>
      <c r="K29" s="7">
        <v>82667</v>
      </c>
      <c r="L29" s="7">
        <v>6237069</v>
      </c>
      <c r="M29" s="7">
        <v>-2664588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>
        <v>1245185</v>
      </c>
      <c r="M30" s="7">
        <v>1245185</v>
      </c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35056426</v>
      </c>
      <c r="K33" s="53">
        <f>SUM(K34:K37)</f>
        <v>9218190</v>
      </c>
      <c r="L33" s="53">
        <f>SUM(L34:L37)</f>
        <v>24508360</v>
      </c>
      <c r="M33" s="53">
        <f>SUM(M34:M37)</f>
        <v>6787296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>
        <v>135905</v>
      </c>
      <c r="M34" s="7">
        <v>82598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35056426</v>
      </c>
      <c r="K35" s="7">
        <v>9218190</v>
      </c>
      <c r="L35" s="7">
        <v>24372455</v>
      </c>
      <c r="M35" s="7">
        <v>6704698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2189757974</v>
      </c>
      <c r="K42" s="53">
        <f>K7+K27+K38+K40</f>
        <v>553237959</v>
      </c>
      <c r="L42" s="53">
        <f>L7+L27+L38+L40</f>
        <v>2276469057</v>
      </c>
      <c r="M42" s="53">
        <f>M7+M27+M38+M40</f>
        <v>555828283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2164556510</v>
      </c>
      <c r="K43" s="53">
        <f>K10+K33+K39+K41</f>
        <v>542615787</v>
      </c>
      <c r="L43" s="53">
        <f>L10+L33+L39+L41</f>
        <v>2224872099</v>
      </c>
      <c r="M43" s="53">
        <f>M10+M33+M39+M41</f>
        <v>525896580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25201464</v>
      </c>
      <c r="K44" s="53">
        <f>K42-K43</f>
        <v>10622172</v>
      </c>
      <c r="L44" s="53">
        <f>L42-L43</f>
        <v>51596958</v>
      </c>
      <c r="M44" s="53">
        <f>M42-M43</f>
        <v>29931703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25201464</v>
      </c>
      <c r="K45" s="53">
        <f>IF(K42&gt;K43,K42-K43,0)</f>
        <v>10622172</v>
      </c>
      <c r="L45" s="53">
        <f>IF(L42&gt;L43,L42-L43,0)</f>
        <v>51596958</v>
      </c>
      <c r="M45" s="53">
        <f>IF(M42&gt;M43,M42-M43,0)</f>
        <v>29931703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6809949</v>
      </c>
      <c r="K47" s="7">
        <v>2654482</v>
      </c>
      <c r="L47" s="7">
        <v>3302855</v>
      </c>
      <c r="M47" s="7">
        <v>-4128362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18391515</v>
      </c>
      <c r="K48" s="53">
        <f>K44-K47</f>
        <v>7967690</v>
      </c>
      <c r="L48" s="53">
        <f>L44-L47</f>
        <v>48294103</v>
      </c>
      <c r="M48" s="53">
        <f>M44-M47</f>
        <v>34060065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18391515</v>
      </c>
      <c r="K49" s="53">
        <f>IF(K48&gt;0,K48,0)</f>
        <v>7967690</v>
      </c>
      <c r="L49" s="53">
        <f>IF(L48&gt;0,L48,0)</f>
        <v>48294103</v>
      </c>
      <c r="M49" s="53">
        <f>IF(M48&gt;0,M48,0)</f>
        <v>34060065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>
        <v>18391515</v>
      </c>
      <c r="K53" s="7">
        <v>7967690</v>
      </c>
      <c r="L53" s="7">
        <v>48294103</v>
      </c>
      <c r="M53" s="7">
        <v>20060065</v>
      </c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18391515</v>
      </c>
      <c r="K56" s="6">
        <v>7967690</v>
      </c>
      <c r="L56" s="6">
        <v>48294103</v>
      </c>
      <c r="M56" s="6">
        <v>20060065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18391515</v>
      </c>
      <c r="K67" s="61">
        <f>K56+K66</f>
        <v>7967690</v>
      </c>
      <c r="L67" s="61">
        <f>L56+L66</f>
        <v>48294103</v>
      </c>
      <c r="M67" s="61">
        <f>M56+M66</f>
        <v>20060065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M51" sqref="M51"/>
    </sheetView>
  </sheetViews>
  <sheetFormatPr defaultColWidth="9.140625" defaultRowHeight="12.75"/>
  <cols>
    <col min="1" max="9" width="9.140625" style="52" customWidth="1"/>
    <col min="10" max="10" width="10.281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353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354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25201464</v>
      </c>
      <c r="K7" s="7">
        <v>51596958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17773673</v>
      </c>
      <c r="K8" s="7">
        <v>16220955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88972396</v>
      </c>
      <c r="K9" s="7">
        <v>181769716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29425914</v>
      </c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161373447</v>
      </c>
      <c r="K13" s="53">
        <f>SUM(K7:K12)</f>
        <v>249587629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158684465</v>
      </c>
      <c r="K15" s="7">
        <v>178056624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>
        <v>2804197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24025821</v>
      </c>
      <c r="K17" s="7">
        <v>28211925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182710286</v>
      </c>
      <c r="K18" s="53">
        <f>SUM(K14:K17)</f>
        <v>209072746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40514883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21336839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581433</v>
      </c>
      <c r="K22" s="7">
        <v>1121867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409325</v>
      </c>
      <c r="K24" s="7">
        <v>625677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4164325</v>
      </c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5155083</v>
      </c>
      <c r="K27" s="53">
        <f>SUM(K22:K26)</f>
        <v>1747544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4882328</v>
      </c>
      <c r="K28" s="7">
        <v>24081064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38722325</v>
      </c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43604653</v>
      </c>
      <c r="K31" s="53">
        <f>SUM(K28:K30)</f>
        <v>24081064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38449570</v>
      </c>
      <c r="K33" s="53">
        <f>IF(K31&gt;K27,K31-K27,0)</f>
        <v>22333520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244896300</v>
      </c>
      <c r="K36" s="7">
        <v>378500000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244896300</v>
      </c>
      <c r="K38" s="53">
        <f>SUM(K35:K37)</f>
        <v>378500000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164819425</v>
      </c>
      <c r="K39" s="7">
        <v>413196235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377013</v>
      </c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2574266</v>
      </c>
      <c r="K41" s="7">
        <v>2299436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>
        <v>8025610</v>
      </c>
      <c r="K42" s="7">
        <v>2224228</v>
      </c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175796314</v>
      </c>
      <c r="K44" s="53">
        <f>SUM(K39:K43)</f>
        <v>417719899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69099986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39219899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9313577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21038536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31265244</v>
      </c>
      <c r="K49" s="7">
        <v>40578821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9313577</v>
      </c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>
        <v>21038536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40578821</v>
      </c>
      <c r="K52" s="61">
        <f>K49+K50-K51</f>
        <v>19540285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7" sqref="K7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40909</v>
      </c>
      <c r="F2" s="43" t="s">
        <v>250</v>
      </c>
      <c r="G2" s="269">
        <v>41274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60388000</v>
      </c>
      <c r="K5" s="45">
        <v>60388000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-6863284</v>
      </c>
      <c r="K6" s="46">
        <v>-7542807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83398115</v>
      </c>
      <c r="K7" s="46">
        <v>83667810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172129009</v>
      </c>
      <c r="K8" s="46">
        <v>190520524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18391515</v>
      </c>
      <c r="K9" s="46">
        <v>48294103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327443355</v>
      </c>
      <c r="K14" s="79">
        <f>SUM(K5:K13)</f>
        <v>375327630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2013-02-13T06:26:15Z</cp:lastPrinted>
  <dcterms:created xsi:type="dcterms:W3CDTF">2008-10-17T11:51:54Z</dcterms:created>
  <dcterms:modified xsi:type="dcterms:W3CDTF">2013-02-13T11:42:53Z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