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<sst xmlns="http://schemas.openxmlformats.org/spreadsheetml/2006/main" count="410" uniqueCount="356">
  <si>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</si>
  <si>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</si>
  <si>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</si>
  <si>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</si>
  <si>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</si>
  <si>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</si>
  <si>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</si>
  <si>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</si>
  <si>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</si>
  <si>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</si>
  <si>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</si>
  <si>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</si>
  <si>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</si>
  <si>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</si>
  <si>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</si>
  <si>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</si>
  <si>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</si>
  <si>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</si>
  <si>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</si>
  <si>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</si>
  <si>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</si>
  <si>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</si>
  <si>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</si>
  <si>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</si>
  <si>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</si>
  <si>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</si>
  <si>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</si>
  <si>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</si>
  <si>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</si>
  <si>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</si>
  <si>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</si>
  <si>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</si>
  <si>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</si>
  <si>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</si>
  <si>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</si>
  <si>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</si>
  <si>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</si>
  <si>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</si>
  <si>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</si>
  <si>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</si>
  <si>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</si>
  <si>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</si>
  <si>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</si>
  <si>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</si>
  <si>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</si>
  <si>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</si>
  <si>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</si>
  <si>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</si>
  <si>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</si>
  <si>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</si>
  <si>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</si>
  <si>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</si>
  <si>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</si>
  <si>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</si>
  <si>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</si>
  <si>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</si>
  <si>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</si>
  <si>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</si>
  <si>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</si>
  <si>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</si>
  <si>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</si>
  <si>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</si>
  <si>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</si>
  <si>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</si>
  <si>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</si>
  <si>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</si>
  <si>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</si>
  <si>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</si>
  <si>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</si>
  <si>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</si>
  <si>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</si>
  <si>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</si>
  <si>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</si>
  <si>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</si>
  <si>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</si>
  <si>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</si>
  <si>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</si>
  <si>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</si>
  <si>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</si>
  <si>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</si>
  <si>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</si>
  <si>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</si>
  <si>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</si>
  <si>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</si>
  <si>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</si>
  <si>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</si>
  <si>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</si>
  <si>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</si>
  <si>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</si>
  <si>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</si>
  <si>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</si>
  <si>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</si>
  <si>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</si>
  <si>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</si>
  <si>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</si>
  <si>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</si>
  <si>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</si>
  <si>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</si>
  <si>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</si>
  <si>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</si>
  <si>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</si>
  <si>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</si>
  <si>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</si>
  <si>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</si>
  <si>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</si>
  <si>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</si>
  <si>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</si>
  <si>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</si>
  <si>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</si>
  <si>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</si>
  <si>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</si>
  <si>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</si>
  <si>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</si>
  <si>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</si>
  <si>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</si>
  <si>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</si>
  <si>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</si>
  <si>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</si>
  <si>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</si>
  <si>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</si>
  <si>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</si>
  <si>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</si>
  <si>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</si>
  <si>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</si>
  <si>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</si>
  <si>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</si>
  <si>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</si>
  <si>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</si>
  <si>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</si>
  <si>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</si>
  <si>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</si>
  <si>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</si>
  <si>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</si>
  <si>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</si>
  <si>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</si>
  <si>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</si>
  <si>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</si>
  <si>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</si>
  <si>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</si>
  <si>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</si>
  <si>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</si>
  <si>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</si>
  <si>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</si>
  <si>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</si>
  <si>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</si>
  <si>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</si>
  <si>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</si>
  <si>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</si>
  <si>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</si>
  <si>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</si>
  <si>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</si>
  <si>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</si>
  <si>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</si>
  <si>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</si>
  <si>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</si>
  <si>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</si>
  <si>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</si>
  <si>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</si>
  <si>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</si>
  <si>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</si>
  <si>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</si>
  <si>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</si>
  <si>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</si>
  <si>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</si>
  <si>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</si>
  <si>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</si>
  <si>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</si>
  <si>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</si>
  <si>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</si>
  <si>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</si>
  <si>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</si>
  <si>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</si>
  <si>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</si>
  <si>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</si>
  <si>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</si>
  <si>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</si>
  <si>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</si>
  <si>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</si>
  <si>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</si>
  <si>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</si>
  <si>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</si>
  <si>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</si>
  <si>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</si>
  <si>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</si>
  <si>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</si>
  <si>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</si>
  <si>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</si>
  <si>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</si>
  <si>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</si>
  <si>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</si>
  <si>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</si>
  <si>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</si>
  <si>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</si>
  <si>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</si>
  <si>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</si>
  <si>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</si>
  <si>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</si>
  <si>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</si>
  <si>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</si>
  <si>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</si>
  <si>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</si>
  <si>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</si>
  <si>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</si>
  <si>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</si>
  <si>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</si>
  <si>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</si>
  <si>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</si>
  <si>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</si>
  <si>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</si>
  <si>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</si>
  <si>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</si>
  <si>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</si>
  <si>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</si>
  <si>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</si>
  <si>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</si>
  <si>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</si>
  <si>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</si>
  <si>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</si>
  <si>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</si>
  <si>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</si>
  <si>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</si>
  <si>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</si>
  <si>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</si>
  <si>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</si>
  <si>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</si>
  <si>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</si>
  <si>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</si>
  <si>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</si>
  <si>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</si>
  <si>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</si>
  <si>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</si>
  <si>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</si>
  <si>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</si>
  <si>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</si>
  <si>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</si>
  <si>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</si>
  <si>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</si>
  <si>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</si>
  <si>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</si>
  <si>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</si>
  <si>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</si>
  <si>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</si>
  <si>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</si>
  <si>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</si>
  <si>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</si>
  <si>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</si>
  <si>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</si>
  <si>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</si>
  <si>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</si>
  <si>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</si>
  <si>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</si>
  <si>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</si>
  <si>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</si>
  <si>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</si>
  <si>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</si>
  <si>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</si>
  <si>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</si>
  <si>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</si>
  <si>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</si>
  <si>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</si>
  <si>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</si>
  <si>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</si>
  <si>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</si>
  <si>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</si>
  <si>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</si>
  <si>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</si>
  <si>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</si>
  <si>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</si>
  <si>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</si>
  <si>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</si>
  <si>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</si>
  <si>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</si>
  <si>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</si>
  <si>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</si>
  <si>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</si>
  <si>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</si>
  <si>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</si>
  <si>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</si>
  <si>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</si>
  <si>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</si>
  <si>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</si>
  <si>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</si>
  <si>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</si>
  <si>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</si>
  <si>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</si>
  <si>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</si>
  <si>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</si>
  <si>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</si>
  <si>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</si>
  <si>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</si>
  <si>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</si>
  <si>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</si>
  <si>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</si>
  <si>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</si>
  <si>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</si>
  <si>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</si>
  <si>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</si>
  <si>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</si>
  <si>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</si>
  <si>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</si>
  <si>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</si>
  <si>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</si>
  <si>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</si>
  <si>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</si>
  <si>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</si>
  <si>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</si>
  <si>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</si>
  <si>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</si>
  <si>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</si>
  <si>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</si>
  <si>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</si>
  <si>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</si>
  <si>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</si>
  <si>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</si>
  <si>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</si>
  <si>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</si>
  <si>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</si>
  <si>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</si>
  <si>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</si>
  <si>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</si>
  <si>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</si>
  <si>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</si>
  <si>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</si>
  <si>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</si>
  <si>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</si>
  <si>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</si>
  <si>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</si>
  <si>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</si>
  <si>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</si>
  <si>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</si>
  <si>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</si>
  <si>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</si>
  <si>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DA</t>
  </si>
  <si>
    <t>4646</t>
  </si>
  <si>
    <t xml:space="preserve">ZU Ljekarne Prima Pharme </t>
  </si>
  <si>
    <t>Split</t>
  </si>
  <si>
    <t>0694975</t>
  </si>
  <si>
    <t>Okrug Gornji</t>
  </si>
  <si>
    <t>1605747</t>
  </si>
  <si>
    <t>ZU Ljekarne Delonga</t>
  </si>
  <si>
    <t>ZU Ljekarne Ines Škoko</t>
  </si>
  <si>
    <t>Zagreb</t>
  </si>
  <si>
    <t>02708396</t>
  </si>
  <si>
    <t>ZU Ljekarne Atalić</t>
  </si>
  <si>
    <t>Osijek</t>
  </si>
  <si>
    <t>0845124</t>
  </si>
  <si>
    <t>Ljekarna Alagić</t>
  </si>
  <si>
    <t>RADMILOVIĆ DIJANA</t>
  </si>
  <si>
    <t>012412551</t>
  </si>
  <si>
    <t>012371441</t>
  </si>
  <si>
    <t>HERCEG JASMINKO</t>
  </si>
  <si>
    <t>Obveznik: Medika d.d._____________________________________________________________</t>
  </si>
  <si>
    <t>u razdoblju 01.01.2012. do 30.09.2012</t>
  </si>
  <si>
    <t>80080057</t>
  </si>
  <si>
    <t>stanje na dan 30.9.2012</t>
  </si>
  <si>
    <t>u razdoblju 01.01. do 30.09.2012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</si>
</sst>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68" sqref="I6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715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334</v>
      </c>
      <c r="B32" s="163"/>
      <c r="C32" s="163"/>
      <c r="D32" s="164"/>
      <c r="E32" s="162" t="s">
        <v>335</v>
      </c>
      <c r="F32" s="163"/>
      <c r="G32" s="163"/>
      <c r="H32" s="131" t="s">
        <v>336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339</v>
      </c>
      <c r="B34" s="163"/>
      <c r="C34" s="163"/>
      <c r="D34" s="164"/>
      <c r="E34" s="162" t="s">
        <v>337</v>
      </c>
      <c r="F34" s="163"/>
      <c r="G34" s="163"/>
      <c r="H34" s="131" t="s">
        <v>338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340</v>
      </c>
      <c r="B36" s="163"/>
      <c r="C36" s="163"/>
      <c r="D36" s="164"/>
      <c r="E36" s="162" t="s">
        <v>341</v>
      </c>
      <c r="F36" s="163"/>
      <c r="G36" s="163"/>
      <c r="H36" s="131" t="s">
        <v>342</v>
      </c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 t="s">
        <v>343</v>
      </c>
      <c r="B38" s="163"/>
      <c r="C38" s="163"/>
      <c r="D38" s="164"/>
      <c r="E38" s="162" t="s">
        <v>344</v>
      </c>
      <c r="F38" s="163"/>
      <c r="G38" s="163"/>
      <c r="H38" s="131" t="s">
        <v>345</v>
      </c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 t="s">
        <v>346</v>
      </c>
      <c r="B40" s="163"/>
      <c r="C40" s="163"/>
      <c r="D40" s="164"/>
      <c r="E40" s="162" t="s">
        <v>335</v>
      </c>
      <c r="F40" s="163"/>
      <c r="G40" s="163"/>
      <c r="H40" s="131" t="s">
        <v>353</v>
      </c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347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348</v>
      </c>
      <c r="D48" s="174"/>
      <c r="E48" s="175"/>
      <c r="F48" s="16"/>
      <c r="G48" s="51" t="s">
        <v>271</v>
      </c>
      <c r="H48" s="173" t="s">
        <v>349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350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Q20" sqref="Q20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354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351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363198101</v>
      </c>
      <c r="K8" s="53">
        <f>K9+K16+K26+K35+K39</f>
        <v>391846051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175081644</v>
      </c>
      <c r="K9" s="53">
        <f>SUM(K10:K15)</f>
        <v>193425539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113457278</v>
      </c>
      <c r="K11" s="7">
        <v>119428891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61372626</v>
      </c>
      <c r="K12" s="7">
        <v>65229443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>
        <v>6403085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118094</v>
      </c>
      <c r="K14" s="7">
        <v>1865694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133646</v>
      </c>
      <c r="K15" s="7">
        <v>498426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166756138</v>
      </c>
      <c r="K16" s="53">
        <f>SUM(K17:K25)</f>
        <v>159001241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16515477</v>
      </c>
      <c r="K17" s="7">
        <v>15994715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126967274</v>
      </c>
      <c r="K18" s="7">
        <v>115227910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7058733</v>
      </c>
      <c r="K19" s="7">
        <v>6858667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12695623</v>
      </c>
      <c r="K20" s="7">
        <v>11623064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24379</v>
      </c>
      <c r="K22" s="7">
        <v>3911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2724179</v>
      </c>
      <c r="K23" s="7">
        <v>8564224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770473</v>
      </c>
      <c r="K24" s="7">
        <v>728750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18694282</v>
      </c>
      <c r="K26" s="53">
        <f>SUM(K27:K34)</f>
        <v>38534793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17709261</v>
      </c>
      <c r="K27" s="7">
        <v>37384371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985021</v>
      </c>
      <c r="K32" s="7">
        <v>1150422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2666037</v>
      </c>
      <c r="K39" s="7">
        <v>884478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1495636019</v>
      </c>
      <c r="K40" s="53">
        <f>K41+K49+K56+K64</f>
        <v>1499616857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213858036</v>
      </c>
      <c r="K41" s="53">
        <f>SUM(K42:K48)</f>
        <v>224274445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400456</v>
      </c>
      <c r="K42" s="7">
        <v>457649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210858036</v>
      </c>
      <c r="K45" s="7">
        <v>222505446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2599544</v>
      </c>
      <c r="K46" s="7">
        <v>1311350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1200049644</v>
      </c>
      <c r="K49" s="53">
        <f>SUM(K50:K55)</f>
        <v>1239506880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13835243</v>
      </c>
      <c r="K50" s="7">
        <v>17035776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1177734997</v>
      </c>
      <c r="K51" s="7">
        <v>1215290905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603088</v>
      </c>
      <c r="K53" s="7">
        <v>1199518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4010314</v>
      </c>
      <c r="K54" s="7">
        <v>2367158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3866002</v>
      </c>
      <c r="K55" s="7">
        <v>3613523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41149518</v>
      </c>
      <c r="K56" s="53">
        <f>SUM(K57:K63)</f>
        <v>6421592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>
        <v>1712990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39360000</v>
      </c>
      <c r="K61" s="7">
        <v>4500238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1789518</v>
      </c>
      <c r="K62" s="7">
        <v>208364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40578821</v>
      </c>
      <c r="K64" s="7">
        <v>29413940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781642</v>
      </c>
      <c r="K65" s="7">
        <v>1309537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1859615762</v>
      </c>
      <c r="K66" s="53">
        <f>K7+K8+K40+K65</f>
        <v>1892772445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152322674</v>
      </c>
      <c r="K67" s="8">
        <v>193128522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327443355</v>
      </c>
      <c r="K69" s="54">
        <f>K70+K71+K72+K78+K79+K82+K85</f>
        <v>355267565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60388000</v>
      </c>
      <c r="K70" s="7">
        <v>60388000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-6863284</v>
      </c>
      <c r="K71" s="7">
        <v>-7542807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83398115</v>
      </c>
      <c r="K72" s="53">
        <f>K73+K74-K75+K76+K77</f>
        <v>83667810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7277713</v>
      </c>
      <c r="K73" s="7">
        <v>7277713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60000000</v>
      </c>
      <c r="K74" s="7">
        <v>60000000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15676088</v>
      </c>
      <c r="K75" s="7">
        <v>15406393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31796490</v>
      </c>
      <c r="K77" s="7">
        <v>31796490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172129009</v>
      </c>
      <c r="K79" s="53">
        <f>K80-K81</f>
        <v>190520524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172129009</v>
      </c>
      <c r="K80" s="7">
        <v>190520524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18391515</v>
      </c>
      <c r="K82" s="53">
        <f>K83-K84</f>
        <v>28234038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18391515</v>
      </c>
      <c r="K83" s="7">
        <v>28234038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420100</v>
      </c>
      <c r="K86" s="53">
        <f>SUM(K87:K89)</f>
        <v>420100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420100</v>
      </c>
      <c r="K87" s="7">
        <v>420100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51555505</v>
      </c>
      <c r="K90" s="53">
        <f>SUM(K91:K99)</f>
        <v>186755412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36421275</v>
      </c>
      <c r="K93" s="7">
        <v>171621182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15134230</v>
      </c>
      <c r="K99" s="7">
        <v>15134230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1477001857</v>
      </c>
      <c r="K100" s="53">
        <f>SUM(K101:K112)</f>
        <v>1348729141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129012759</v>
      </c>
      <c r="K101" s="7">
        <v>147505883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325097796</v>
      </c>
      <c r="K103" s="7">
        <v>119597465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651356</v>
      </c>
      <c r="K104" s="7">
        <v>4915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948625278</v>
      </c>
      <c r="K105" s="7">
        <v>1038671887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38010000</v>
      </c>
      <c r="K106" s="7">
        <v>4500000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9436040</v>
      </c>
      <c r="K108" s="7">
        <v>7467615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6029089</v>
      </c>
      <c r="K109" s="7">
        <v>4996511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1034</v>
      </c>
      <c r="K110" s="7">
        <v>1034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20138505</v>
      </c>
      <c r="K112" s="7">
        <v>25983831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3194945</v>
      </c>
      <c r="K113" s="7">
        <v>1600227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1859615762</v>
      </c>
      <c r="K114" s="53">
        <f>K69+K86+K90+K100+K113</f>
        <v>1892772445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152322674</v>
      </c>
      <c r="K115" s="8">
        <v>193128522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327443355</v>
      </c>
      <c r="K118" s="7">
        <v>355267565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2" customWidth="1"/>
    <col min="10" max="10" width="11.8515625" style="52" customWidth="1"/>
    <col min="11" max="11" width="10.00390625" style="52" customWidth="1"/>
    <col min="12" max="12" width="11.710937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351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1633191745</v>
      </c>
      <c r="K7" s="54">
        <f>SUM(K8:K9)</f>
        <v>545621221</v>
      </c>
      <c r="L7" s="54">
        <f>SUM(L8:L9)</f>
        <v>1711144729</v>
      </c>
      <c r="M7" s="54">
        <f>SUM(M8:M9)</f>
        <v>572643738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1624724128</v>
      </c>
      <c r="K8" s="7">
        <v>543296690</v>
      </c>
      <c r="L8" s="7">
        <v>1690245968</v>
      </c>
      <c r="M8" s="7">
        <v>562529804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8467617</v>
      </c>
      <c r="K9" s="7">
        <v>2324531</v>
      </c>
      <c r="L9" s="7">
        <v>20898761</v>
      </c>
      <c r="M9" s="7">
        <v>10113934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1596102487</v>
      </c>
      <c r="K10" s="53">
        <f>K11+K12+K16+K20+K21+K22+K25+K26</f>
        <v>532471744</v>
      </c>
      <c r="L10" s="53">
        <f>L11+L12+L16+L20+L21+L22+L25+L26</f>
        <v>1667254455</v>
      </c>
      <c r="M10" s="53">
        <f>M11+M12+M16+M20+M21+M22+M25+M26</f>
        <v>552290192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1481799632</v>
      </c>
      <c r="K12" s="53">
        <f>SUM(K13:K15)</f>
        <v>498262390</v>
      </c>
      <c r="L12" s="53">
        <f>SUM(L13:L15)</f>
        <v>1549545566</v>
      </c>
      <c r="M12" s="53">
        <f>SUM(M13:M15)</f>
        <v>513059275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8070543</v>
      </c>
      <c r="K13" s="7">
        <v>2788415</v>
      </c>
      <c r="L13" s="7">
        <v>8995654</v>
      </c>
      <c r="M13" s="7">
        <v>2980554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1450354627</v>
      </c>
      <c r="K14" s="7">
        <v>488146430</v>
      </c>
      <c r="L14" s="7">
        <v>1515522015</v>
      </c>
      <c r="M14" s="7">
        <v>501662630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23374462</v>
      </c>
      <c r="K15" s="7">
        <v>7327545</v>
      </c>
      <c r="L15" s="7">
        <v>25027897</v>
      </c>
      <c r="M15" s="7">
        <v>8416091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65677786</v>
      </c>
      <c r="K16" s="53">
        <f>SUM(K17:K19)</f>
        <v>22570458</v>
      </c>
      <c r="L16" s="53">
        <f>SUM(L17:L19)</f>
        <v>69195946</v>
      </c>
      <c r="M16" s="53">
        <f>SUM(M17:M19)</f>
        <v>23030972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37858698</v>
      </c>
      <c r="K17" s="7">
        <v>12993395</v>
      </c>
      <c r="L17" s="7">
        <v>40029117</v>
      </c>
      <c r="M17" s="7">
        <v>13439009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18241918</v>
      </c>
      <c r="K18" s="7">
        <v>6285462</v>
      </c>
      <c r="L18" s="7">
        <v>19650506</v>
      </c>
      <c r="M18" s="7">
        <v>6577207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9577170</v>
      </c>
      <c r="K19" s="7">
        <v>3291601</v>
      </c>
      <c r="L19" s="7">
        <v>9516323</v>
      </c>
      <c r="M19" s="7">
        <v>3014756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13459783</v>
      </c>
      <c r="K20" s="7">
        <v>4314059</v>
      </c>
      <c r="L20" s="7">
        <v>12208991</v>
      </c>
      <c r="M20" s="7">
        <v>3981771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25277615</v>
      </c>
      <c r="K21" s="7">
        <v>7324837</v>
      </c>
      <c r="L21" s="7">
        <v>21364904</v>
      </c>
      <c r="M21" s="7">
        <v>6179126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9887671</v>
      </c>
      <c r="K22" s="53">
        <f>SUM(K23:K24)</f>
        <v>0</v>
      </c>
      <c r="L22" s="53">
        <f>SUM(L23:L24)</f>
        <v>14939048</v>
      </c>
      <c r="M22" s="53">
        <f>SUM(M23:M24)</f>
        <v>6039048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9887671</v>
      </c>
      <c r="K24" s="7">
        <v>0</v>
      </c>
      <c r="L24" s="7">
        <v>14939048</v>
      </c>
      <c r="M24" s="7">
        <v>6039048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3328270</v>
      </c>
      <c r="K27" s="53">
        <f>SUM(K28:K32)</f>
        <v>-605110</v>
      </c>
      <c r="L27" s="53">
        <f>SUM(L28:L32)</f>
        <v>9496045</v>
      </c>
      <c r="M27" s="53">
        <f>SUM(M28:M32)</f>
        <v>5543451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>
        <v>594388</v>
      </c>
      <c r="M28" s="7">
        <v>594388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3328270</v>
      </c>
      <c r="K29" s="7">
        <v>-605110</v>
      </c>
      <c r="L29" s="7">
        <v>8901657</v>
      </c>
      <c r="M29" s="7">
        <v>4949063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25838236</v>
      </c>
      <c r="K33" s="53">
        <f>SUM(K34:K37)</f>
        <v>13415626</v>
      </c>
      <c r="L33" s="53">
        <f>SUM(L34:L37)</f>
        <v>17721064</v>
      </c>
      <c r="M33" s="53">
        <f>SUM(M34:M37)</f>
        <v>5236807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>
        <v>53307</v>
      </c>
      <c r="M34" s="7">
        <v>53307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25838236</v>
      </c>
      <c r="K35" s="7">
        <v>13415626</v>
      </c>
      <c r="L35" s="7">
        <v>17667757</v>
      </c>
      <c r="M35" s="7">
        <v>5183500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1636520015</v>
      </c>
      <c r="K42" s="53">
        <f>K7+K27+K38+K40</f>
        <v>545016111</v>
      </c>
      <c r="L42" s="53">
        <f>L7+L27+L38+L40</f>
        <v>1720640774</v>
      </c>
      <c r="M42" s="53">
        <f>M7+M27+M38+M40</f>
        <v>578187189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1621940723</v>
      </c>
      <c r="K43" s="53">
        <f>K10+K33+K39+K41</f>
        <v>545887370</v>
      </c>
      <c r="L43" s="53">
        <f>L10+L33+L39+L41</f>
        <v>1684975519</v>
      </c>
      <c r="M43" s="53">
        <f>M10+M33+M39+M41</f>
        <v>557526999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14579292</v>
      </c>
      <c r="K44" s="53">
        <f>K42-K43</f>
        <v>-871259</v>
      </c>
      <c r="L44" s="53">
        <f>L42-L43</f>
        <v>35665255</v>
      </c>
      <c r="M44" s="53">
        <f>M42-M43</f>
        <v>20660190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14579292</v>
      </c>
      <c r="K45" s="53">
        <f>IF(K42&gt;K43,K42-K43,0)</f>
        <v>0</v>
      </c>
      <c r="L45" s="53">
        <f>IF(L42&gt;L43,L42-L43,0)</f>
        <v>35665255</v>
      </c>
      <c r="M45" s="53">
        <f>IF(M42&gt;M43,M42-M43,0)</f>
        <v>20660190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871259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4155467</v>
      </c>
      <c r="K47" s="7">
        <v>-232531</v>
      </c>
      <c r="L47" s="7">
        <v>7431217</v>
      </c>
      <c r="M47" s="7">
        <v>3063721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10423825</v>
      </c>
      <c r="K48" s="53">
        <f>K44-K47</f>
        <v>-638728</v>
      </c>
      <c r="L48" s="53">
        <f>L44-L47</f>
        <v>28234038</v>
      </c>
      <c r="M48" s="53">
        <f>M44-M47</f>
        <v>17596469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10423825</v>
      </c>
      <c r="K49" s="53">
        <f>IF(K48&gt;0,K48,0)</f>
        <v>0</v>
      </c>
      <c r="L49" s="53">
        <f>IF(L48&gt;0,L48,0)</f>
        <v>28234038</v>
      </c>
      <c r="M49" s="53">
        <f>IF(M48&gt;0,M48,0)</f>
        <v>17596469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638728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10423825</v>
      </c>
      <c r="K56" s="6">
        <v>-638728</v>
      </c>
      <c r="L56" s="6">
        <v>28234038</v>
      </c>
      <c r="M56" s="6">
        <v>17596469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10423825</v>
      </c>
      <c r="K67" s="61">
        <f>K56+K66</f>
        <v>-638728</v>
      </c>
      <c r="L67" s="61">
        <f>L56+L66</f>
        <v>28234038</v>
      </c>
      <c r="M67" s="61">
        <f>M56+M66</f>
        <v>17596469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351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14579292</v>
      </c>
      <c r="K7" s="7">
        <v>35665255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13459783</v>
      </c>
      <c r="K8" s="7">
        <v>12208991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66266764</v>
      </c>
      <c r="K9" s="7">
        <v>110737615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25114290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119420129</v>
      </c>
      <c r="K13" s="53">
        <f>SUM(K7:K12)</f>
        <v>158611861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142279763</v>
      </c>
      <c r="K15" s="7">
        <v>39457237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10416409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10128797</v>
      </c>
      <c r="K17" s="7">
        <v>25382911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152408560</v>
      </c>
      <c r="K18" s="53">
        <f>SUM(K14:K17)</f>
        <v>75256557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83355304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32988431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346064</v>
      </c>
      <c r="K22" s="7">
        <v>399663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247906</v>
      </c>
      <c r="K24" s="7">
        <v>358820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593970</v>
      </c>
      <c r="K27" s="53">
        <f>SUM(K22:K26)</f>
        <v>758483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48027362</v>
      </c>
      <c r="K28" s="7">
        <v>22797989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48027362</v>
      </c>
      <c r="K31" s="53">
        <f>SUM(K28:K30)</f>
        <v>22797989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47433392</v>
      </c>
      <c r="K33" s="53">
        <f>IF(K31&gt;K27,K31-K27,0)</f>
        <v>22039506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171135169</v>
      </c>
      <c r="K36" s="7">
        <v>307500000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171135169</v>
      </c>
      <c r="K38" s="53">
        <f>SUM(K35:K37)</f>
        <v>307500000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106212904</v>
      </c>
      <c r="K39" s="7">
        <v>376133675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377389</v>
      </c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1828880</v>
      </c>
      <c r="K41" s="7">
        <v>1622776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1995000</v>
      </c>
      <c r="K42" s="7">
        <v>2224228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110414173</v>
      </c>
      <c r="K44" s="53">
        <f>SUM(K39:K43)</f>
        <v>379980679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60720996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72480679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19700827</v>
      </c>
      <c r="K48" s="53">
        <f>IF(K20-K19+K33-K32+K46-K45&gt;0,K20-K19+K33-K32+K46-K45,0)</f>
        <v>11164881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31251047</v>
      </c>
      <c r="K49" s="7">
        <v>40578821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19700827</v>
      </c>
      <c r="K51" s="7">
        <v>11164881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11550220</v>
      </c>
      <c r="K52" s="61">
        <f>K49+K50-K51</f>
        <v>29413940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40909</v>
      </c>
      <c r="F2" s="43" t="s">
        <v>250</v>
      </c>
      <c r="G2" s="269">
        <v>41182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60388000</v>
      </c>
      <c r="K5" s="45">
        <v>60388000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-6863284</v>
      </c>
      <c r="K6" s="46">
        <v>-7542807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83398115</v>
      </c>
      <c r="K7" s="46">
        <v>83667810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172129009</v>
      </c>
      <c r="K8" s="46">
        <v>190520524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18391515</v>
      </c>
      <c r="K9" s="46">
        <v>28234038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327443355</v>
      </c>
      <c r="K14" s="79">
        <f>SUM(K5:K13)</f>
        <v>355267565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2012-10-24T09:48:22Z</cp:lastPrinted>
  <dcterms:created xsi:type="dcterms:W3CDTF">2008-10-17T11:51:54Z</dcterms:created>
  <dcterms:modified xsi:type="dcterms:W3CDTF">2012-10-24T15:03:13Z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