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<sst xmlns="http://schemas.openxmlformats.org/spreadsheetml/2006/main" count="395" uniqueCount="345">
  <si>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</si>
  <si>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</si>
  <si>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</si>
  <si>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</si>
  <si>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</si>
  <si>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</si>
  <si>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</si>
  <si>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</si>
  <si>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</si>
  <si>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</si>
  <si>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</si>
  <si>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</si>
  <si>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</si>
  <si>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</si>
  <si>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</si>
  <si>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</si>
  <si>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</si>
  <si>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</si>
  <si>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</si>
  <si>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</si>
  <si>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</si>
  <si>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</si>
  <si>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</si>
  <si>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</si>
  <si>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</si>
  <si>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</si>
  <si>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</si>
  <si>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</si>
  <si>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</si>
  <si>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</si>
  <si>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</si>
  <si>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</si>
  <si>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</si>
  <si>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</si>
  <si>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</si>
  <si>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</si>
  <si>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</si>
  <si>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</si>
  <si>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</si>
  <si>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</si>
  <si>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</si>
  <si>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</si>
  <si>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</si>
  <si>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</si>
  <si>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</si>
  <si>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</si>
  <si>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</si>
  <si>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</si>
  <si>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</si>
  <si>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</si>
  <si>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</si>
  <si>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</si>
  <si>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</si>
  <si>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</si>
  <si>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</si>
  <si>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</si>
  <si>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</si>
  <si>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</si>
  <si>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</si>
  <si>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</si>
  <si>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</si>
  <si>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</si>
  <si>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</si>
  <si>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</si>
  <si>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</si>
  <si>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</si>
  <si>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</si>
  <si>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</si>
  <si>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</si>
  <si>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</si>
  <si>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</si>
  <si>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</si>
  <si>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</si>
  <si>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</si>
  <si>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</si>
  <si>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</si>
  <si>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</si>
  <si>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</si>
  <si>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</si>
  <si>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</si>
  <si>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</si>
  <si>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</si>
  <si>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</si>
  <si>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</si>
  <si>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</si>
  <si>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</si>
  <si>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</si>
  <si>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</si>
  <si>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</si>
  <si>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</si>
  <si>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</si>
  <si>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</si>
  <si>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</si>
  <si>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</si>
  <si>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</si>
  <si>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</si>
  <si>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</si>
  <si>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</si>
  <si>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</si>
  <si>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</si>
  <si>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</si>
  <si>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</si>
  <si>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</si>
  <si>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</si>
  <si>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</si>
  <si>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</si>
  <si>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</si>
  <si>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</si>
  <si>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</si>
  <si>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</si>
  <si>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</si>
  <si>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</si>
  <si>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</si>
  <si>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</si>
  <si>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</si>
  <si>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</si>
  <si>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</si>
  <si>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</si>
  <si>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</si>
  <si>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</si>
  <si>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</si>
  <si>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</si>
  <si>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</si>
  <si>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</si>
  <si>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</si>
  <si>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</si>
  <si>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</si>
  <si>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</si>
  <si>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</si>
  <si>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</si>
  <si>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</si>
  <si>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</si>
  <si>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</si>
  <si>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</si>
  <si>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</si>
  <si>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</si>
  <si>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</si>
  <si>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</si>
  <si>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</si>
  <si>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</si>
  <si>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</si>
  <si>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</si>
  <si>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</si>
  <si>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</si>
  <si>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</si>
  <si>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</si>
  <si>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</si>
  <si>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</si>
  <si>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</si>
  <si>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</si>
  <si>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</si>
  <si>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</si>
  <si>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</si>
  <si>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</si>
  <si>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</si>
  <si>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</si>
  <si>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</si>
  <si>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</si>
  <si>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</si>
  <si>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</si>
  <si>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</si>
  <si>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</si>
  <si>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</si>
  <si>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</si>
  <si>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</si>
  <si>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</si>
  <si>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</si>
  <si>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</si>
  <si>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</si>
  <si>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</si>
  <si>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</si>
  <si>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</si>
  <si>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</si>
  <si>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</si>
  <si>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</si>
  <si>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</si>
  <si>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</si>
  <si>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</si>
  <si>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</si>
  <si>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</si>
  <si>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</si>
  <si>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</si>
  <si>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</si>
  <si>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</si>
  <si>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</si>
  <si>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</si>
  <si>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</si>
  <si>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</si>
  <si>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</si>
  <si>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</si>
  <si>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</si>
  <si>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</si>
  <si>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</si>
  <si>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</si>
  <si>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</si>
  <si>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</si>
  <si>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</si>
  <si>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</si>
  <si>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</si>
  <si>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</si>
  <si>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</si>
  <si>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</si>
  <si>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</si>
  <si>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</si>
  <si>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</si>
  <si>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</si>
  <si>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</si>
  <si>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</si>
  <si>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</si>
  <si>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</si>
  <si>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</si>
  <si>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</si>
  <si>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</si>
  <si>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</si>
  <si>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</si>
  <si>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</si>
  <si>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</si>
  <si>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</si>
  <si>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</si>
  <si>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</si>
  <si>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</si>
  <si>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</si>
  <si>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</si>
  <si>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</si>
  <si>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</si>
  <si>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</si>
  <si>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</si>
  <si>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</si>
  <si>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</si>
  <si>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</si>
  <si>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</si>
  <si>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</si>
  <si>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</si>
  <si>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</si>
  <si>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</si>
  <si>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</si>
  <si>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</si>
  <si>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</si>
  <si>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</si>
  <si>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</si>
  <si>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</si>
  <si>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</si>
  <si>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</si>
  <si>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</si>
  <si>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</si>
  <si>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</si>
  <si>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</si>
  <si>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</si>
  <si>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</si>
  <si>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</si>
  <si>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</si>
  <si>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</si>
  <si>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</si>
  <si>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</si>
  <si>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</si>
  <si>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</si>
  <si>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</si>
  <si>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</si>
  <si>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</si>
  <si>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</si>
  <si>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</si>
  <si>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</si>
  <si>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</si>
  <si>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</si>
  <si>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</si>
  <si>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</si>
  <si>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</si>
  <si>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</si>
  <si>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</si>
  <si>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</si>
  <si>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</si>
  <si>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</si>
  <si>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</si>
  <si>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</si>
  <si>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</si>
  <si>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</si>
  <si>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</si>
  <si>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</si>
  <si>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</si>
  <si>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</si>
  <si>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</si>
  <si>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</si>
  <si>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</si>
  <si>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</si>
  <si>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</si>
  <si>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</si>
  <si>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</si>
  <si>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</si>
  <si>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</si>
  <si>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</si>
  <si>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</si>
  <si>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</si>
  <si>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</si>
  <si>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</si>
  <si>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</si>
  <si>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</si>
  <si>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</si>
  <si>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</si>
  <si>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</si>
  <si>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</si>
  <si>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</si>
  <si>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</si>
  <si>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</si>
  <si>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</si>
  <si>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</si>
  <si>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</si>
  <si>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</si>
  <si>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</si>
  <si>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</si>
  <si>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</si>
  <si>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</si>
  <si>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</si>
  <si>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</si>
  <si>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</si>
  <si>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</si>
  <si>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</si>
  <si>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</si>
  <si>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</si>
  <si>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</si>
  <si>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</si>
  <si>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</si>
  <si>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</si>
  <si>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</si>
  <si>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</si>
  <si>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1.1.2012.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</si>
  <si>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</si>
  <si>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</si>
  <si>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</si>
  <si>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</si>
  <si>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</si>
  <si>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</si>
  <si>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</si>
  <si>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</si>
  <si>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</si>
  <si>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</si>
  <si>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NE</t>
  </si>
  <si>
    <t>RADMILOVIĆ DIJANA</t>
  </si>
  <si>
    <t>012412551</t>
  </si>
  <si>
    <t>012371441</t>
  </si>
  <si>
    <t>HERCEG JASMINKO</t>
  </si>
  <si>
    <t>stanje na dan 31.12.2012.</t>
  </si>
  <si>
    <t>Obveznik: MEDIKA d.d._____________________________________________________________</t>
  </si>
  <si>
    <t>u razdoblju 01.01.2012. do 31.12.2012.</t>
  </si>
  <si>
    <t>u razdoblju 01.01.2012. do 31.12.2012</t>
  </si>
  <si>
    <t>Obveznik:MEDIKA d.d. _____________________________________________________________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</si>
</sst>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0" fillId="0" borderId="0" xfId="0" applyNumberFormat="1" applyAlignment="1">
      <alignment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3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3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3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3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7">
      <selection activeCell="B56" sqref="B56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3" t="s">
        <v>256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4" t="s">
        <v>257</v>
      </c>
      <c r="B2" s="124"/>
      <c r="C2" s="124"/>
      <c r="D2" s="125"/>
      <c r="E2" s="24" t="s">
        <v>324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6" t="s">
        <v>259</v>
      </c>
      <c r="B4" s="126"/>
      <c r="C4" s="126"/>
      <c r="D4" s="126"/>
      <c r="E4" s="126"/>
      <c r="F4" s="126"/>
      <c r="G4" s="126"/>
      <c r="H4" s="126"/>
      <c r="I4" s="12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7" t="s">
        <v>260</v>
      </c>
      <c r="B6" s="128"/>
      <c r="C6" s="122" t="s">
        <v>325</v>
      </c>
      <c r="D6" s="123"/>
      <c r="E6" s="129"/>
      <c r="F6" s="129"/>
      <c r="G6" s="129"/>
      <c r="H6" s="129"/>
      <c r="I6" s="39"/>
      <c r="J6" s="22"/>
      <c r="K6" s="22"/>
      <c r="L6" s="22"/>
    </row>
    <row r="7" spans="1:12" ht="12.75">
      <c r="A7" s="40"/>
      <c r="B7" s="40"/>
      <c r="C7" s="31"/>
      <c r="D7" s="31"/>
      <c r="E7" s="129"/>
      <c r="F7" s="129"/>
      <c r="G7" s="129"/>
      <c r="H7" s="129"/>
      <c r="I7" s="39"/>
      <c r="J7" s="22"/>
      <c r="K7" s="22"/>
      <c r="L7" s="22"/>
    </row>
    <row r="8" spans="1:12" ht="12.75">
      <c r="A8" s="130" t="s">
        <v>261</v>
      </c>
      <c r="B8" s="131"/>
      <c r="C8" s="122" t="s">
        <v>326</v>
      </c>
      <c r="D8" s="123"/>
      <c r="E8" s="129"/>
      <c r="F8" s="129"/>
      <c r="G8" s="129"/>
      <c r="H8" s="12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9" t="s">
        <v>262</v>
      </c>
      <c r="B10" s="120"/>
      <c r="C10" s="122" t="s">
        <v>327</v>
      </c>
      <c r="D10" s="12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1"/>
      <c r="B11" s="12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7" t="s">
        <v>263</v>
      </c>
      <c r="B12" s="128"/>
      <c r="C12" s="132" t="s">
        <v>328</v>
      </c>
      <c r="D12" s="137"/>
      <c r="E12" s="137"/>
      <c r="F12" s="137"/>
      <c r="G12" s="137"/>
      <c r="H12" s="137"/>
      <c r="I12" s="13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7" t="s">
        <v>264</v>
      </c>
      <c r="B14" s="128"/>
      <c r="C14" s="139">
        <v>10000</v>
      </c>
      <c r="D14" s="140"/>
      <c r="E14" s="31"/>
      <c r="F14" s="132" t="s">
        <v>329</v>
      </c>
      <c r="G14" s="137"/>
      <c r="H14" s="137"/>
      <c r="I14" s="13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7" t="s">
        <v>265</v>
      </c>
      <c r="B16" s="128"/>
      <c r="C16" s="132" t="s">
        <v>330</v>
      </c>
      <c r="D16" s="137"/>
      <c r="E16" s="137"/>
      <c r="F16" s="137"/>
      <c r="G16" s="137"/>
      <c r="H16" s="137"/>
      <c r="I16" s="13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7" t="s">
        <v>266</v>
      </c>
      <c r="B18" s="128"/>
      <c r="C18" s="141" t="s">
        <v>331</v>
      </c>
      <c r="D18" s="142"/>
      <c r="E18" s="142"/>
      <c r="F18" s="142"/>
      <c r="G18" s="142"/>
      <c r="H18" s="142"/>
      <c r="I18" s="143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7" t="s">
        <v>267</v>
      </c>
      <c r="B20" s="128"/>
      <c r="C20" s="141" t="s">
        <v>332</v>
      </c>
      <c r="D20" s="142"/>
      <c r="E20" s="142"/>
      <c r="F20" s="142"/>
      <c r="G20" s="142"/>
      <c r="H20" s="142"/>
      <c r="I20" s="143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7" t="s">
        <v>268</v>
      </c>
      <c r="B22" s="128"/>
      <c r="C22" s="44">
        <v>133</v>
      </c>
      <c r="D22" s="132" t="s">
        <v>329</v>
      </c>
      <c r="E22" s="133"/>
      <c r="F22" s="134"/>
      <c r="G22" s="135"/>
      <c r="H22" s="13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7" t="s">
        <v>269</v>
      </c>
      <c r="B24" s="128"/>
      <c r="C24" s="44">
        <v>21</v>
      </c>
      <c r="D24" s="132" t="s">
        <v>333</v>
      </c>
      <c r="E24" s="133"/>
      <c r="F24" s="133"/>
      <c r="G24" s="134"/>
      <c r="H24" s="38" t="s">
        <v>270</v>
      </c>
      <c r="I24" s="48">
        <v>355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7" t="s">
        <v>272</v>
      </c>
      <c r="B26" s="128"/>
      <c r="C26" s="49" t="s">
        <v>335</v>
      </c>
      <c r="D26" s="50"/>
      <c r="E26" s="22"/>
      <c r="F26" s="51"/>
      <c r="G26" s="127" t="s">
        <v>273</v>
      </c>
      <c r="H26" s="128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7" t="s">
        <v>274</v>
      </c>
      <c r="B28" s="148"/>
      <c r="C28" s="149"/>
      <c r="D28" s="149"/>
      <c r="E28" s="150" t="s">
        <v>275</v>
      </c>
      <c r="F28" s="151"/>
      <c r="G28" s="151"/>
      <c r="H28" s="152" t="s">
        <v>276</v>
      </c>
      <c r="I28" s="15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4"/>
      <c r="B30" s="145"/>
      <c r="C30" s="145"/>
      <c r="D30" s="146"/>
      <c r="E30" s="144"/>
      <c r="F30" s="145"/>
      <c r="G30" s="145"/>
      <c r="H30" s="122"/>
      <c r="I30" s="123"/>
      <c r="J30" s="22"/>
      <c r="K30" s="22"/>
      <c r="L30" s="22"/>
    </row>
    <row r="31" spans="1:12" ht="12.75">
      <c r="A31" s="45"/>
      <c r="B31" s="45"/>
      <c r="C31" s="43"/>
      <c r="D31" s="153"/>
      <c r="E31" s="153"/>
      <c r="F31" s="153"/>
      <c r="G31" s="154"/>
      <c r="H31" s="31"/>
      <c r="I31" s="57"/>
      <c r="J31" s="22"/>
      <c r="K31" s="22"/>
      <c r="L31" s="22"/>
    </row>
    <row r="32" spans="1:12" ht="12.75">
      <c r="A32" s="144"/>
      <c r="B32" s="145"/>
      <c r="C32" s="145"/>
      <c r="D32" s="146"/>
      <c r="E32" s="144"/>
      <c r="F32" s="145"/>
      <c r="G32" s="145"/>
      <c r="H32" s="122"/>
      <c r="I32" s="123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4"/>
      <c r="B34" s="145"/>
      <c r="C34" s="145"/>
      <c r="D34" s="146"/>
      <c r="E34" s="144"/>
      <c r="F34" s="145"/>
      <c r="G34" s="145"/>
      <c r="H34" s="122"/>
      <c r="I34" s="123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4"/>
      <c r="B36" s="145"/>
      <c r="C36" s="145"/>
      <c r="D36" s="146"/>
      <c r="E36" s="144"/>
      <c r="F36" s="145"/>
      <c r="G36" s="145"/>
      <c r="H36" s="122"/>
      <c r="I36" s="123"/>
      <c r="J36" s="22"/>
      <c r="K36" s="22"/>
      <c r="L36" s="22"/>
    </row>
    <row r="37" spans="1:12" ht="12.75">
      <c r="A37" s="59"/>
      <c r="B37" s="59"/>
      <c r="C37" s="156"/>
      <c r="D37" s="157"/>
      <c r="E37" s="31"/>
      <c r="F37" s="156"/>
      <c r="G37" s="157"/>
      <c r="H37" s="31"/>
      <c r="I37" s="31"/>
      <c r="J37" s="22"/>
      <c r="K37" s="22"/>
      <c r="L37" s="22"/>
    </row>
    <row r="38" spans="1:12" ht="12.75">
      <c r="A38" s="144"/>
      <c r="B38" s="145"/>
      <c r="C38" s="145"/>
      <c r="D38" s="146"/>
      <c r="E38" s="144"/>
      <c r="F38" s="145"/>
      <c r="G38" s="145"/>
      <c r="H38" s="122"/>
      <c r="I38" s="123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4"/>
      <c r="B40" s="145"/>
      <c r="C40" s="145"/>
      <c r="D40" s="146"/>
      <c r="E40" s="144"/>
      <c r="F40" s="145"/>
      <c r="G40" s="145"/>
      <c r="H40" s="122"/>
      <c r="I40" s="123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8" t="s">
        <v>277</v>
      </c>
      <c r="B44" s="159"/>
      <c r="C44" s="122"/>
      <c r="D44" s="123"/>
      <c r="E44" s="32"/>
      <c r="F44" s="132"/>
      <c r="G44" s="145"/>
      <c r="H44" s="145"/>
      <c r="I44" s="146"/>
      <c r="J44" s="22"/>
      <c r="K44" s="22"/>
      <c r="L44" s="22"/>
    </row>
    <row r="45" spans="1:12" ht="12.75">
      <c r="A45" s="59"/>
      <c r="B45" s="59"/>
      <c r="C45" s="156"/>
      <c r="D45" s="157"/>
      <c r="E45" s="31"/>
      <c r="F45" s="156"/>
      <c r="G45" s="164"/>
      <c r="H45" s="67"/>
      <c r="I45" s="67"/>
      <c r="J45" s="22"/>
      <c r="K45" s="22"/>
      <c r="L45" s="22"/>
    </row>
    <row r="46" spans="1:12" ht="12.75">
      <c r="A46" s="158" t="s">
        <v>278</v>
      </c>
      <c r="B46" s="159"/>
      <c r="C46" s="132" t="s">
        <v>336</v>
      </c>
      <c r="D46" s="155"/>
      <c r="E46" s="155"/>
      <c r="F46" s="155"/>
      <c r="G46" s="155"/>
      <c r="H46" s="155"/>
      <c r="I46" s="15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8" t="s">
        <v>280</v>
      </c>
      <c r="B48" s="159"/>
      <c r="C48" s="160" t="s">
        <v>337</v>
      </c>
      <c r="D48" s="161"/>
      <c r="E48" s="162"/>
      <c r="F48" s="32"/>
      <c r="G48" s="38" t="s">
        <v>281</v>
      </c>
      <c r="H48" s="160" t="s">
        <v>338</v>
      </c>
      <c r="I48" s="162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8" t="s">
        <v>266</v>
      </c>
      <c r="B50" s="159"/>
      <c r="C50" s="167" t="s">
        <v>331</v>
      </c>
      <c r="D50" s="161"/>
      <c r="E50" s="161"/>
      <c r="F50" s="161"/>
      <c r="G50" s="161"/>
      <c r="H50" s="161"/>
      <c r="I50" s="162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7" t="s">
        <v>282</v>
      </c>
      <c r="B52" s="128"/>
      <c r="C52" s="160" t="s">
        <v>339</v>
      </c>
      <c r="D52" s="161"/>
      <c r="E52" s="161"/>
      <c r="F52" s="161"/>
      <c r="G52" s="161"/>
      <c r="H52" s="161"/>
      <c r="I52" s="138"/>
      <c r="J52" s="22"/>
      <c r="K52" s="22"/>
      <c r="L52" s="22"/>
    </row>
    <row r="53" spans="1:12" ht="12.75">
      <c r="A53" s="69"/>
      <c r="B53" s="69"/>
      <c r="C53" s="170" t="s">
        <v>283</v>
      </c>
      <c r="D53" s="170"/>
      <c r="E53" s="170"/>
      <c r="F53" s="170"/>
      <c r="G53" s="170"/>
      <c r="H53" s="17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8" t="s">
        <v>284</v>
      </c>
      <c r="C55" s="169"/>
      <c r="D55" s="169"/>
      <c r="E55" s="169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4" t="s">
        <v>317</v>
      </c>
      <c r="I56" s="174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4"/>
      <c r="I57" s="174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4"/>
      <c r="I58" s="174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4"/>
      <c r="I59" s="174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4"/>
      <c r="I60" s="174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1" t="s">
        <v>287</v>
      </c>
      <c r="H63" s="172"/>
      <c r="I63" s="173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5"/>
      <c r="H64" s="166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55">
      <selection activeCell="J107" sqref="J107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6" t="s">
        <v>159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2.75">
      <c r="A2" s="210" t="s">
        <v>340</v>
      </c>
      <c r="B2" s="211"/>
      <c r="C2" s="211"/>
      <c r="D2" s="211"/>
      <c r="E2" s="211"/>
      <c r="F2" s="211"/>
      <c r="G2" s="211"/>
      <c r="H2" s="211"/>
      <c r="I2" s="211"/>
      <c r="J2" s="211"/>
      <c r="K2" s="209"/>
    </row>
    <row r="3" spans="1:11" ht="12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12.75">
      <c r="A4" s="213" t="s">
        <v>341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4.5" thickBot="1">
      <c r="A5" s="216" t="s">
        <v>61</v>
      </c>
      <c r="B5" s="217"/>
      <c r="C5" s="217"/>
      <c r="D5" s="217"/>
      <c r="E5" s="217"/>
      <c r="F5" s="217"/>
      <c r="G5" s="217"/>
      <c r="H5" s="218"/>
      <c r="I5" s="77" t="s">
        <v>288</v>
      </c>
      <c r="J5" s="78" t="s">
        <v>115</v>
      </c>
      <c r="K5" s="79" t="s">
        <v>116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81">
        <v>2</v>
      </c>
      <c r="J6" s="80">
        <v>3</v>
      </c>
      <c r="K6" s="80">
        <v>4</v>
      </c>
    </row>
    <row r="7" spans="1:11" ht="12.75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2.75">
      <c r="A8" s="184" t="s">
        <v>62</v>
      </c>
      <c r="B8" s="185"/>
      <c r="C8" s="185"/>
      <c r="D8" s="185"/>
      <c r="E8" s="185"/>
      <c r="F8" s="185"/>
      <c r="G8" s="185"/>
      <c r="H8" s="205"/>
      <c r="I8" s="6">
        <v>1</v>
      </c>
      <c r="J8" s="11"/>
      <c r="K8" s="11"/>
    </row>
    <row r="9" spans="1:11" ht="12.75">
      <c r="A9" s="194" t="s">
        <v>13</v>
      </c>
      <c r="B9" s="195"/>
      <c r="C9" s="195"/>
      <c r="D9" s="195"/>
      <c r="E9" s="195"/>
      <c r="F9" s="195"/>
      <c r="G9" s="195"/>
      <c r="H9" s="196"/>
      <c r="I9" s="4">
        <v>2</v>
      </c>
      <c r="J9" s="12">
        <f>J10+J17+J27+J36+J40</f>
        <v>235450613</v>
      </c>
      <c r="K9" s="12">
        <f>K10+K17+K27+K36+K40</f>
        <v>244667548</v>
      </c>
    </row>
    <row r="10" spans="1:11" ht="12.75">
      <c r="A10" s="188" t="s">
        <v>213</v>
      </c>
      <c r="B10" s="189"/>
      <c r="C10" s="189"/>
      <c r="D10" s="189"/>
      <c r="E10" s="189"/>
      <c r="F10" s="189"/>
      <c r="G10" s="189"/>
      <c r="H10" s="190"/>
      <c r="I10" s="4">
        <v>3</v>
      </c>
      <c r="J10" s="12">
        <f>SUM(J11:J16)</f>
        <v>26212397</v>
      </c>
      <c r="K10" s="12">
        <f>SUM(K11:K16)</f>
        <v>23748923</v>
      </c>
    </row>
    <row r="11" spans="1:11" ht="12.75">
      <c r="A11" s="188" t="s">
        <v>117</v>
      </c>
      <c r="B11" s="189"/>
      <c r="C11" s="189"/>
      <c r="D11" s="189"/>
      <c r="E11" s="189"/>
      <c r="F11" s="189"/>
      <c r="G11" s="189"/>
      <c r="H11" s="190"/>
      <c r="I11" s="4">
        <v>4</v>
      </c>
      <c r="J11" s="13"/>
      <c r="K11" s="13"/>
    </row>
    <row r="12" spans="1:11" ht="12.75">
      <c r="A12" s="188" t="s">
        <v>14</v>
      </c>
      <c r="B12" s="189"/>
      <c r="C12" s="189"/>
      <c r="D12" s="189"/>
      <c r="E12" s="189"/>
      <c r="F12" s="189"/>
      <c r="G12" s="189"/>
      <c r="H12" s="190"/>
      <c r="I12" s="4">
        <v>5</v>
      </c>
      <c r="J12" s="13">
        <v>14164717</v>
      </c>
      <c r="K12" s="13">
        <v>10387862</v>
      </c>
    </row>
    <row r="13" spans="1:11" ht="12.75">
      <c r="A13" s="188" t="s">
        <v>118</v>
      </c>
      <c r="B13" s="189"/>
      <c r="C13" s="189"/>
      <c r="D13" s="189"/>
      <c r="E13" s="189"/>
      <c r="F13" s="189"/>
      <c r="G13" s="189"/>
      <c r="H13" s="190"/>
      <c r="I13" s="4">
        <v>6</v>
      </c>
      <c r="J13" s="13">
        <v>11929586</v>
      </c>
      <c r="K13" s="13">
        <v>11929586</v>
      </c>
    </row>
    <row r="14" spans="1:11" ht="12.75">
      <c r="A14" s="188" t="s">
        <v>216</v>
      </c>
      <c r="B14" s="189"/>
      <c r="C14" s="189"/>
      <c r="D14" s="189"/>
      <c r="E14" s="189"/>
      <c r="F14" s="189"/>
      <c r="G14" s="189"/>
      <c r="H14" s="190"/>
      <c r="I14" s="4">
        <v>7</v>
      </c>
      <c r="J14" s="13"/>
      <c r="K14" s="13"/>
    </row>
    <row r="15" spans="1:11" ht="12.75">
      <c r="A15" s="188" t="s">
        <v>217</v>
      </c>
      <c r="B15" s="189"/>
      <c r="C15" s="189"/>
      <c r="D15" s="189"/>
      <c r="E15" s="189"/>
      <c r="F15" s="189"/>
      <c r="G15" s="189"/>
      <c r="H15" s="190"/>
      <c r="I15" s="4">
        <v>8</v>
      </c>
      <c r="J15" s="13">
        <v>118094</v>
      </c>
      <c r="K15" s="13">
        <v>1431475</v>
      </c>
    </row>
    <row r="16" spans="1:11" ht="12.75">
      <c r="A16" s="188" t="s">
        <v>218</v>
      </c>
      <c r="B16" s="189"/>
      <c r="C16" s="189"/>
      <c r="D16" s="189"/>
      <c r="E16" s="189"/>
      <c r="F16" s="189"/>
      <c r="G16" s="189"/>
      <c r="H16" s="190"/>
      <c r="I16" s="4">
        <v>9</v>
      </c>
      <c r="J16" s="13"/>
      <c r="K16" s="13"/>
    </row>
    <row r="17" spans="1:11" ht="12.75">
      <c r="A17" s="188" t="s">
        <v>214</v>
      </c>
      <c r="B17" s="189"/>
      <c r="C17" s="189"/>
      <c r="D17" s="189"/>
      <c r="E17" s="189"/>
      <c r="F17" s="189"/>
      <c r="G17" s="189"/>
      <c r="H17" s="190"/>
      <c r="I17" s="4">
        <v>10</v>
      </c>
      <c r="J17" s="12">
        <f>SUM(J18:J26)</f>
        <v>148382613</v>
      </c>
      <c r="K17" s="12">
        <f>SUM(K18:K26)</f>
        <v>151251035</v>
      </c>
    </row>
    <row r="18" spans="1:11" ht="12.75">
      <c r="A18" s="188" t="s">
        <v>219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3">
        <v>15994715</v>
      </c>
      <c r="K18" s="13">
        <v>15994715</v>
      </c>
    </row>
    <row r="19" spans="1:11" ht="12.75">
      <c r="A19" s="188" t="s">
        <v>255</v>
      </c>
      <c r="B19" s="189"/>
      <c r="C19" s="189"/>
      <c r="D19" s="189"/>
      <c r="E19" s="189"/>
      <c r="F19" s="189"/>
      <c r="G19" s="189"/>
      <c r="H19" s="190"/>
      <c r="I19" s="4">
        <v>12</v>
      </c>
      <c r="J19" s="13">
        <v>113099346</v>
      </c>
      <c r="K19" s="13">
        <v>109089986</v>
      </c>
    </row>
    <row r="20" spans="1:11" ht="12.75">
      <c r="A20" s="188" t="s">
        <v>220</v>
      </c>
      <c r="B20" s="189"/>
      <c r="C20" s="189"/>
      <c r="D20" s="189"/>
      <c r="E20" s="189"/>
      <c r="F20" s="189"/>
      <c r="G20" s="189"/>
      <c r="H20" s="190"/>
      <c r="I20" s="4">
        <v>13</v>
      </c>
      <c r="J20" s="13">
        <v>6098713</v>
      </c>
      <c r="K20" s="13">
        <v>5638800</v>
      </c>
    </row>
    <row r="21" spans="1:11" ht="12.75">
      <c r="A21" s="188" t="s">
        <v>27</v>
      </c>
      <c r="B21" s="189"/>
      <c r="C21" s="189"/>
      <c r="D21" s="189"/>
      <c r="E21" s="189"/>
      <c r="F21" s="189"/>
      <c r="G21" s="189"/>
      <c r="H21" s="190"/>
      <c r="I21" s="4">
        <v>14</v>
      </c>
      <c r="J21" s="13">
        <v>9872591</v>
      </c>
      <c r="K21" s="13">
        <v>10821748</v>
      </c>
    </row>
    <row r="22" spans="1:11" ht="12.75">
      <c r="A22" s="188" t="s">
        <v>28</v>
      </c>
      <c r="B22" s="189"/>
      <c r="C22" s="189"/>
      <c r="D22" s="189"/>
      <c r="E22" s="189"/>
      <c r="F22" s="189"/>
      <c r="G22" s="189"/>
      <c r="H22" s="190"/>
      <c r="I22" s="4">
        <v>15</v>
      </c>
      <c r="J22" s="13"/>
      <c r="K22" s="13"/>
    </row>
    <row r="23" spans="1:11" ht="12.75">
      <c r="A23" s="188" t="s">
        <v>74</v>
      </c>
      <c r="B23" s="189"/>
      <c r="C23" s="189"/>
      <c r="D23" s="189"/>
      <c r="E23" s="189"/>
      <c r="F23" s="189"/>
      <c r="G23" s="189"/>
      <c r="H23" s="190"/>
      <c r="I23" s="4">
        <v>16</v>
      </c>
      <c r="J23" s="13">
        <v>3911</v>
      </c>
      <c r="K23" s="13">
        <v>75911</v>
      </c>
    </row>
    <row r="24" spans="1:11" ht="12.75">
      <c r="A24" s="188" t="s">
        <v>75</v>
      </c>
      <c r="B24" s="189"/>
      <c r="C24" s="189"/>
      <c r="D24" s="189"/>
      <c r="E24" s="189"/>
      <c r="F24" s="189"/>
      <c r="G24" s="189"/>
      <c r="H24" s="190"/>
      <c r="I24" s="4">
        <v>17</v>
      </c>
      <c r="J24" s="13">
        <v>2584587</v>
      </c>
      <c r="K24" s="13">
        <v>8901125</v>
      </c>
    </row>
    <row r="25" spans="1:11" ht="12.75">
      <c r="A25" s="188" t="s">
        <v>76</v>
      </c>
      <c r="B25" s="189"/>
      <c r="C25" s="189"/>
      <c r="D25" s="189"/>
      <c r="E25" s="189"/>
      <c r="F25" s="189"/>
      <c r="G25" s="189"/>
      <c r="H25" s="190"/>
      <c r="I25" s="4">
        <v>18</v>
      </c>
      <c r="J25" s="13">
        <v>728750</v>
      </c>
      <c r="K25" s="13">
        <v>728750</v>
      </c>
    </row>
    <row r="26" spans="1:11" ht="12.75">
      <c r="A26" s="188" t="s">
        <v>77</v>
      </c>
      <c r="B26" s="189"/>
      <c r="C26" s="189"/>
      <c r="D26" s="189"/>
      <c r="E26" s="189"/>
      <c r="F26" s="189"/>
      <c r="G26" s="189"/>
      <c r="H26" s="190"/>
      <c r="I26" s="4">
        <v>19</v>
      </c>
      <c r="J26" s="13"/>
      <c r="K26" s="13"/>
    </row>
    <row r="27" spans="1:11" ht="12.75">
      <c r="A27" s="188" t="s">
        <v>198</v>
      </c>
      <c r="B27" s="189"/>
      <c r="C27" s="189"/>
      <c r="D27" s="189"/>
      <c r="E27" s="189"/>
      <c r="F27" s="189"/>
      <c r="G27" s="189"/>
      <c r="H27" s="190"/>
      <c r="I27" s="4">
        <v>20</v>
      </c>
      <c r="J27" s="12">
        <f>SUM(J28:J35)</f>
        <v>60398725</v>
      </c>
      <c r="K27" s="12">
        <f>SUM(K28:K35)</f>
        <v>69110928</v>
      </c>
    </row>
    <row r="28" spans="1:11" ht="12.75">
      <c r="A28" s="188" t="s">
        <v>78</v>
      </c>
      <c r="B28" s="189"/>
      <c r="C28" s="189"/>
      <c r="D28" s="189"/>
      <c r="E28" s="189"/>
      <c r="F28" s="189"/>
      <c r="G28" s="189"/>
      <c r="H28" s="190"/>
      <c r="I28" s="4">
        <v>21</v>
      </c>
      <c r="J28" s="13">
        <v>60000000</v>
      </c>
      <c r="K28" s="13">
        <v>59148400</v>
      </c>
    </row>
    <row r="29" spans="1:11" ht="12.75">
      <c r="A29" s="188" t="s">
        <v>79</v>
      </c>
      <c r="B29" s="189"/>
      <c r="C29" s="189"/>
      <c r="D29" s="189"/>
      <c r="E29" s="189"/>
      <c r="F29" s="189"/>
      <c r="G29" s="189"/>
      <c r="H29" s="190"/>
      <c r="I29" s="4">
        <v>22</v>
      </c>
      <c r="J29" s="13"/>
      <c r="K29" s="13"/>
    </row>
    <row r="30" spans="1:11" ht="12.75">
      <c r="A30" s="188" t="s">
        <v>80</v>
      </c>
      <c r="B30" s="189"/>
      <c r="C30" s="189"/>
      <c r="D30" s="189"/>
      <c r="E30" s="189"/>
      <c r="F30" s="189"/>
      <c r="G30" s="189"/>
      <c r="H30" s="190"/>
      <c r="I30" s="4">
        <v>23</v>
      </c>
      <c r="J30" s="13"/>
      <c r="K30" s="13"/>
    </row>
    <row r="31" spans="1:11" ht="12.75">
      <c r="A31" s="188" t="s">
        <v>85</v>
      </c>
      <c r="B31" s="189"/>
      <c r="C31" s="189"/>
      <c r="D31" s="189"/>
      <c r="E31" s="189"/>
      <c r="F31" s="189"/>
      <c r="G31" s="189"/>
      <c r="H31" s="190"/>
      <c r="I31" s="4">
        <v>24</v>
      </c>
      <c r="J31" s="13"/>
      <c r="K31" s="13"/>
    </row>
    <row r="32" spans="1:11" ht="12.75">
      <c r="A32" s="188" t="s">
        <v>86</v>
      </c>
      <c r="B32" s="189"/>
      <c r="C32" s="189"/>
      <c r="D32" s="189"/>
      <c r="E32" s="189"/>
      <c r="F32" s="189"/>
      <c r="G32" s="189"/>
      <c r="H32" s="190"/>
      <c r="I32" s="4">
        <v>25</v>
      </c>
      <c r="J32" s="13"/>
      <c r="K32" s="13"/>
    </row>
    <row r="33" spans="1:11" ht="12.75">
      <c r="A33" s="188" t="s">
        <v>87</v>
      </c>
      <c r="B33" s="189"/>
      <c r="C33" s="189"/>
      <c r="D33" s="189"/>
      <c r="E33" s="189"/>
      <c r="F33" s="189"/>
      <c r="G33" s="189"/>
      <c r="H33" s="190"/>
      <c r="I33" s="4">
        <v>26</v>
      </c>
      <c r="J33" s="13">
        <v>398725</v>
      </c>
      <c r="K33" s="13">
        <v>9962528</v>
      </c>
    </row>
    <row r="34" spans="1:11" ht="12.75">
      <c r="A34" s="188" t="s">
        <v>81</v>
      </c>
      <c r="B34" s="189"/>
      <c r="C34" s="189"/>
      <c r="D34" s="189"/>
      <c r="E34" s="189"/>
      <c r="F34" s="189"/>
      <c r="G34" s="189"/>
      <c r="H34" s="190"/>
      <c r="I34" s="4">
        <v>27</v>
      </c>
      <c r="J34" s="13"/>
      <c r="K34" s="13"/>
    </row>
    <row r="35" spans="1:11" ht="12.75">
      <c r="A35" s="188" t="s">
        <v>190</v>
      </c>
      <c r="B35" s="189"/>
      <c r="C35" s="189"/>
      <c r="D35" s="189"/>
      <c r="E35" s="189"/>
      <c r="F35" s="189"/>
      <c r="G35" s="189"/>
      <c r="H35" s="190"/>
      <c r="I35" s="4">
        <v>28</v>
      </c>
      <c r="J35" s="13"/>
      <c r="K35" s="13"/>
    </row>
    <row r="36" spans="1:11" ht="12.75">
      <c r="A36" s="188" t="s">
        <v>191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8" t="s">
        <v>82</v>
      </c>
      <c r="B37" s="189"/>
      <c r="C37" s="189"/>
      <c r="D37" s="189"/>
      <c r="E37" s="189"/>
      <c r="F37" s="189"/>
      <c r="G37" s="189"/>
      <c r="H37" s="190"/>
      <c r="I37" s="4">
        <v>30</v>
      </c>
      <c r="J37" s="13"/>
      <c r="K37" s="13"/>
    </row>
    <row r="38" spans="1:11" ht="12.75">
      <c r="A38" s="188" t="s">
        <v>83</v>
      </c>
      <c r="B38" s="189"/>
      <c r="C38" s="189"/>
      <c r="D38" s="189"/>
      <c r="E38" s="189"/>
      <c r="F38" s="189"/>
      <c r="G38" s="189"/>
      <c r="H38" s="190"/>
      <c r="I38" s="4">
        <v>31</v>
      </c>
      <c r="J38" s="13"/>
      <c r="K38" s="13"/>
    </row>
    <row r="39" spans="1:11" ht="12.75">
      <c r="A39" s="188" t="s">
        <v>84</v>
      </c>
      <c r="B39" s="189"/>
      <c r="C39" s="189"/>
      <c r="D39" s="189"/>
      <c r="E39" s="189"/>
      <c r="F39" s="189"/>
      <c r="G39" s="189"/>
      <c r="H39" s="190"/>
      <c r="I39" s="4">
        <v>32</v>
      </c>
      <c r="J39" s="13"/>
      <c r="K39" s="13"/>
    </row>
    <row r="40" spans="1:11" ht="12.75">
      <c r="A40" s="188" t="s">
        <v>192</v>
      </c>
      <c r="B40" s="189"/>
      <c r="C40" s="189"/>
      <c r="D40" s="189"/>
      <c r="E40" s="189"/>
      <c r="F40" s="189"/>
      <c r="G40" s="189"/>
      <c r="H40" s="190"/>
      <c r="I40" s="4">
        <v>33</v>
      </c>
      <c r="J40" s="13">
        <v>456878</v>
      </c>
      <c r="K40" s="13">
        <v>556662</v>
      </c>
    </row>
    <row r="41" spans="1:11" ht="12.75">
      <c r="A41" s="194" t="s">
        <v>248</v>
      </c>
      <c r="B41" s="195"/>
      <c r="C41" s="195"/>
      <c r="D41" s="195"/>
      <c r="E41" s="195"/>
      <c r="F41" s="195"/>
      <c r="G41" s="195"/>
      <c r="H41" s="196"/>
      <c r="I41" s="4">
        <v>34</v>
      </c>
      <c r="J41" s="12">
        <f>J42+J50+J57+J65</f>
        <v>1522695393</v>
      </c>
      <c r="K41" s="12">
        <f>K42+K50+K57+K65</f>
        <v>1631411495</v>
      </c>
    </row>
    <row r="42" spans="1:11" ht="12.75">
      <c r="A42" s="188" t="s">
        <v>103</v>
      </c>
      <c r="B42" s="189"/>
      <c r="C42" s="189"/>
      <c r="D42" s="189"/>
      <c r="E42" s="189"/>
      <c r="F42" s="189"/>
      <c r="G42" s="189"/>
      <c r="H42" s="190"/>
      <c r="I42" s="4">
        <v>35</v>
      </c>
      <c r="J42" s="12">
        <f>SUM(J43:J49)</f>
        <v>185941455</v>
      </c>
      <c r="K42" s="12">
        <f>SUM(K43:K49)</f>
        <v>187014493</v>
      </c>
    </row>
    <row r="43" spans="1:11" ht="12.75">
      <c r="A43" s="188" t="s">
        <v>123</v>
      </c>
      <c r="B43" s="189"/>
      <c r="C43" s="189"/>
      <c r="D43" s="189"/>
      <c r="E43" s="189"/>
      <c r="F43" s="189"/>
      <c r="G43" s="189"/>
      <c r="H43" s="190"/>
      <c r="I43" s="4">
        <v>36</v>
      </c>
      <c r="J43" s="13">
        <v>114635</v>
      </c>
      <c r="K43" s="13">
        <v>98701</v>
      </c>
    </row>
    <row r="44" spans="1:11" ht="12.75">
      <c r="A44" s="188" t="s">
        <v>124</v>
      </c>
      <c r="B44" s="189"/>
      <c r="C44" s="189"/>
      <c r="D44" s="189"/>
      <c r="E44" s="189"/>
      <c r="F44" s="189"/>
      <c r="G44" s="189"/>
      <c r="H44" s="190"/>
      <c r="I44" s="4">
        <v>37</v>
      </c>
      <c r="J44" s="13"/>
      <c r="K44" s="13"/>
    </row>
    <row r="45" spans="1:11" ht="12.75">
      <c r="A45" s="188" t="s">
        <v>88</v>
      </c>
      <c r="B45" s="189"/>
      <c r="C45" s="189"/>
      <c r="D45" s="189"/>
      <c r="E45" s="189"/>
      <c r="F45" s="189"/>
      <c r="G45" s="189"/>
      <c r="H45" s="190"/>
      <c r="I45" s="4">
        <v>38</v>
      </c>
      <c r="J45" s="13"/>
      <c r="K45" s="13"/>
    </row>
    <row r="46" spans="1:11" ht="12.75">
      <c r="A46" s="188" t="s">
        <v>89</v>
      </c>
      <c r="B46" s="189"/>
      <c r="C46" s="189"/>
      <c r="D46" s="189"/>
      <c r="E46" s="189"/>
      <c r="F46" s="189"/>
      <c r="G46" s="189"/>
      <c r="H46" s="190"/>
      <c r="I46" s="4">
        <v>39</v>
      </c>
      <c r="J46" s="13">
        <v>183227276</v>
      </c>
      <c r="K46" s="13">
        <v>185229886</v>
      </c>
    </row>
    <row r="47" spans="1:11" ht="12.75">
      <c r="A47" s="188" t="s">
        <v>90</v>
      </c>
      <c r="B47" s="189"/>
      <c r="C47" s="189"/>
      <c r="D47" s="189"/>
      <c r="E47" s="189"/>
      <c r="F47" s="189"/>
      <c r="G47" s="189"/>
      <c r="H47" s="190"/>
      <c r="I47" s="4">
        <v>40</v>
      </c>
      <c r="J47" s="13">
        <v>2599544</v>
      </c>
      <c r="K47" s="13">
        <v>1685906</v>
      </c>
    </row>
    <row r="48" spans="1:11" ht="12.75">
      <c r="A48" s="188" t="s">
        <v>91</v>
      </c>
      <c r="B48" s="189"/>
      <c r="C48" s="189"/>
      <c r="D48" s="189"/>
      <c r="E48" s="189"/>
      <c r="F48" s="189"/>
      <c r="G48" s="189"/>
      <c r="H48" s="190"/>
      <c r="I48" s="4">
        <v>41</v>
      </c>
      <c r="J48" s="13"/>
      <c r="K48" s="13"/>
    </row>
    <row r="49" spans="1:11" ht="12.75">
      <c r="A49" s="188" t="s">
        <v>92</v>
      </c>
      <c r="B49" s="189"/>
      <c r="C49" s="189"/>
      <c r="D49" s="189"/>
      <c r="E49" s="189"/>
      <c r="F49" s="189"/>
      <c r="G49" s="189"/>
      <c r="H49" s="190"/>
      <c r="I49" s="4">
        <v>42</v>
      </c>
      <c r="J49" s="13"/>
      <c r="K49" s="13"/>
    </row>
    <row r="50" spans="1:11" ht="12.75">
      <c r="A50" s="188" t="s">
        <v>104</v>
      </c>
      <c r="B50" s="189"/>
      <c r="C50" s="189"/>
      <c r="D50" s="189"/>
      <c r="E50" s="189"/>
      <c r="F50" s="189"/>
      <c r="G50" s="189"/>
      <c r="H50" s="190"/>
      <c r="I50" s="4">
        <v>43</v>
      </c>
      <c r="J50" s="12">
        <f>SUM(J51:J56)</f>
        <v>1260733997</v>
      </c>
      <c r="K50" s="12">
        <f>SUM(K51:K56)</f>
        <v>1428587118</v>
      </c>
    </row>
    <row r="51" spans="1:11" ht="12.75">
      <c r="A51" s="188" t="s">
        <v>208</v>
      </c>
      <c r="B51" s="189"/>
      <c r="C51" s="189"/>
      <c r="D51" s="189"/>
      <c r="E51" s="189"/>
      <c r="F51" s="189"/>
      <c r="G51" s="189"/>
      <c r="H51" s="190"/>
      <c r="I51" s="4">
        <v>44</v>
      </c>
      <c r="J51" s="13">
        <v>174609427</v>
      </c>
      <c r="K51" s="13">
        <v>209946778</v>
      </c>
    </row>
    <row r="52" spans="1:11" ht="12.75">
      <c r="A52" s="188" t="s">
        <v>209</v>
      </c>
      <c r="B52" s="189"/>
      <c r="C52" s="189"/>
      <c r="D52" s="189"/>
      <c r="E52" s="189"/>
      <c r="F52" s="189"/>
      <c r="G52" s="189"/>
      <c r="H52" s="190"/>
      <c r="I52" s="4">
        <v>45</v>
      </c>
      <c r="J52" s="13">
        <v>1080763294</v>
      </c>
      <c r="K52" s="13">
        <v>1211391151</v>
      </c>
    </row>
    <row r="53" spans="1:11" ht="12.75">
      <c r="A53" s="188" t="s">
        <v>210</v>
      </c>
      <c r="B53" s="189"/>
      <c r="C53" s="189"/>
      <c r="D53" s="189"/>
      <c r="E53" s="189"/>
      <c r="F53" s="189"/>
      <c r="G53" s="189"/>
      <c r="H53" s="190"/>
      <c r="I53" s="4">
        <v>46</v>
      </c>
      <c r="J53" s="13"/>
      <c r="K53" s="13"/>
    </row>
    <row r="54" spans="1:11" ht="12.75">
      <c r="A54" s="188" t="s">
        <v>211</v>
      </c>
      <c r="B54" s="189"/>
      <c r="C54" s="189"/>
      <c r="D54" s="189"/>
      <c r="E54" s="189"/>
      <c r="F54" s="189"/>
      <c r="G54" s="189"/>
      <c r="H54" s="190"/>
      <c r="I54" s="4">
        <v>47</v>
      </c>
      <c r="J54" s="13">
        <v>50740</v>
      </c>
      <c r="K54" s="13">
        <v>42690</v>
      </c>
    </row>
    <row r="55" spans="1:11" ht="12.75">
      <c r="A55" s="188" t="s">
        <v>10</v>
      </c>
      <c r="B55" s="189"/>
      <c r="C55" s="189"/>
      <c r="D55" s="189"/>
      <c r="E55" s="189"/>
      <c r="F55" s="189"/>
      <c r="G55" s="189"/>
      <c r="H55" s="190"/>
      <c r="I55" s="4">
        <v>48</v>
      </c>
      <c r="J55" s="13">
        <v>3328648</v>
      </c>
      <c r="K55" s="13">
        <v>5430917</v>
      </c>
    </row>
    <row r="56" spans="1:11" ht="12.75">
      <c r="A56" s="188" t="s">
        <v>11</v>
      </c>
      <c r="B56" s="189"/>
      <c r="C56" s="189"/>
      <c r="D56" s="189"/>
      <c r="E56" s="189"/>
      <c r="F56" s="189"/>
      <c r="G56" s="189"/>
      <c r="H56" s="190"/>
      <c r="I56" s="4">
        <v>49</v>
      </c>
      <c r="J56" s="13">
        <v>1981888</v>
      </c>
      <c r="K56" s="13">
        <v>1775582</v>
      </c>
    </row>
    <row r="57" spans="1:11" ht="12.75">
      <c r="A57" s="188" t="s">
        <v>105</v>
      </c>
      <c r="B57" s="189"/>
      <c r="C57" s="189"/>
      <c r="D57" s="189"/>
      <c r="E57" s="189"/>
      <c r="F57" s="189"/>
      <c r="G57" s="189"/>
      <c r="H57" s="190"/>
      <c r="I57" s="4">
        <v>50</v>
      </c>
      <c r="J57" s="12">
        <f>SUM(J58:J64)</f>
        <v>40442582</v>
      </c>
      <c r="K57" s="12">
        <f>SUM(K58:K64)</f>
        <v>466717</v>
      </c>
    </row>
    <row r="58" spans="1:11" ht="12.75">
      <c r="A58" s="188" t="s">
        <v>78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/>
      <c r="K58" s="13"/>
    </row>
    <row r="59" spans="1:11" ht="12.75">
      <c r="A59" s="188" t="s">
        <v>79</v>
      </c>
      <c r="B59" s="189"/>
      <c r="C59" s="189"/>
      <c r="D59" s="189"/>
      <c r="E59" s="189"/>
      <c r="F59" s="189"/>
      <c r="G59" s="189"/>
      <c r="H59" s="190"/>
      <c r="I59" s="4">
        <v>52</v>
      </c>
      <c r="J59" s="13"/>
      <c r="K59" s="13"/>
    </row>
    <row r="60" spans="1:11" ht="12.75">
      <c r="A60" s="188" t="s">
        <v>250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/>
      <c r="K60" s="13"/>
    </row>
    <row r="61" spans="1:11" ht="12.75">
      <c r="A61" s="188" t="s">
        <v>85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/>
      <c r="K61" s="13"/>
    </row>
    <row r="62" spans="1:11" ht="12.75">
      <c r="A62" s="188" t="s">
        <v>86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>
        <v>39360000</v>
      </c>
      <c r="K62" s="13"/>
    </row>
    <row r="63" spans="1:11" ht="12.75">
      <c r="A63" s="188" t="s">
        <v>87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>
        <v>1082582</v>
      </c>
      <c r="K63" s="13">
        <v>466717</v>
      </c>
    </row>
    <row r="64" spans="1:11" ht="12.75">
      <c r="A64" s="188" t="s">
        <v>46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/>
      <c r="K64" s="13"/>
    </row>
    <row r="65" spans="1:11" ht="12.75">
      <c r="A65" s="188" t="s">
        <v>215</v>
      </c>
      <c r="B65" s="189"/>
      <c r="C65" s="189"/>
      <c r="D65" s="189"/>
      <c r="E65" s="189"/>
      <c r="F65" s="189"/>
      <c r="G65" s="189"/>
      <c r="H65" s="190"/>
      <c r="I65" s="4">
        <v>58</v>
      </c>
      <c r="J65" s="13">
        <v>35577359</v>
      </c>
      <c r="K65" s="13">
        <v>15343167</v>
      </c>
    </row>
    <row r="66" spans="1:11" ht="12.75">
      <c r="A66" s="194" t="s">
        <v>58</v>
      </c>
      <c r="B66" s="195"/>
      <c r="C66" s="195"/>
      <c r="D66" s="195"/>
      <c r="E66" s="195"/>
      <c r="F66" s="195"/>
      <c r="G66" s="195"/>
      <c r="H66" s="196"/>
      <c r="I66" s="4">
        <v>59</v>
      </c>
      <c r="J66" s="13">
        <v>608660</v>
      </c>
      <c r="K66" s="13">
        <v>917505</v>
      </c>
    </row>
    <row r="67" spans="1:11" ht="12.75">
      <c r="A67" s="194" t="s">
        <v>249</v>
      </c>
      <c r="B67" s="195"/>
      <c r="C67" s="195"/>
      <c r="D67" s="195"/>
      <c r="E67" s="195"/>
      <c r="F67" s="195"/>
      <c r="G67" s="195"/>
      <c r="H67" s="196"/>
      <c r="I67" s="4">
        <v>60</v>
      </c>
      <c r="J67" s="12">
        <f>J8+J9+J41+J66</f>
        <v>1758754666</v>
      </c>
      <c r="K67" s="12">
        <f>K8+K9+K41+K66</f>
        <v>1876996548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>
        <v>152322674</v>
      </c>
      <c r="K68" s="14">
        <v>191982318</v>
      </c>
    </row>
    <row r="69" spans="1:11" ht="12.75">
      <c r="A69" s="180" t="s">
        <v>60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1:11" ht="12.75">
      <c r="A70" s="184" t="s">
        <v>199</v>
      </c>
      <c r="B70" s="185"/>
      <c r="C70" s="185"/>
      <c r="D70" s="185"/>
      <c r="E70" s="185"/>
      <c r="F70" s="185"/>
      <c r="G70" s="185"/>
      <c r="H70" s="205"/>
      <c r="I70" s="6">
        <v>62</v>
      </c>
      <c r="J70" s="20">
        <f>J71+J72+J73+J79+J80+J83+J86</f>
        <v>309402019</v>
      </c>
      <c r="K70" s="20">
        <f>K71+K72+K73+K79+K80+K83+K86</f>
        <v>343421596</v>
      </c>
    </row>
    <row r="71" spans="1:11" ht="12.75">
      <c r="A71" s="188" t="s">
        <v>147</v>
      </c>
      <c r="B71" s="189"/>
      <c r="C71" s="189"/>
      <c r="D71" s="189"/>
      <c r="E71" s="189"/>
      <c r="F71" s="189"/>
      <c r="G71" s="189"/>
      <c r="H71" s="190"/>
      <c r="I71" s="4">
        <v>63</v>
      </c>
      <c r="J71" s="13">
        <v>60388000</v>
      </c>
      <c r="K71" s="13">
        <v>60388000</v>
      </c>
    </row>
    <row r="72" spans="1:11" ht="12.75">
      <c r="A72" s="188" t="s">
        <v>148</v>
      </c>
      <c r="B72" s="189"/>
      <c r="C72" s="189"/>
      <c r="D72" s="189"/>
      <c r="E72" s="189"/>
      <c r="F72" s="189"/>
      <c r="G72" s="189"/>
      <c r="H72" s="190"/>
      <c r="I72" s="4">
        <v>64</v>
      </c>
      <c r="J72" s="13">
        <v>-6863284</v>
      </c>
      <c r="K72" s="13">
        <v>-7542807</v>
      </c>
    </row>
    <row r="73" spans="1:11" ht="12.75">
      <c r="A73" s="188" t="s">
        <v>149</v>
      </c>
      <c r="B73" s="189"/>
      <c r="C73" s="189"/>
      <c r="D73" s="189"/>
      <c r="E73" s="189"/>
      <c r="F73" s="189"/>
      <c r="G73" s="189"/>
      <c r="H73" s="190"/>
      <c r="I73" s="4">
        <v>65</v>
      </c>
      <c r="J73" s="12">
        <f>J74+J75-J76+J77+J78</f>
        <v>83398115</v>
      </c>
      <c r="K73" s="12">
        <f>K74+K75-K76+K77+K78</f>
        <v>83667810</v>
      </c>
    </row>
    <row r="74" spans="1:11" ht="12.75">
      <c r="A74" s="188" t="s">
        <v>150</v>
      </c>
      <c r="B74" s="189"/>
      <c r="C74" s="189"/>
      <c r="D74" s="189"/>
      <c r="E74" s="189"/>
      <c r="F74" s="189"/>
      <c r="G74" s="189"/>
      <c r="H74" s="190"/>
      <c r="I74" s="4">
        <v>66</v>
      </c>
      <c r="J74" s="13">
        <v>7277713</v>
      </c>
      <c r="K74" s="13">
        <v>7277713</v>
      </c>
    </row>
    <row r="75" spans="1:11" ht="12.75">
      <c r="A75" s="188" t="s">
        <v>151</v>
      </c>
      <c r="B75" s="189"/>
      <c r="C75" s="189"/>
      <c r="D75" s="189"/>
      <c r="E75" s="189"/>
      <c r="F75" s="189"/>
      <c r="G75" s="189"/>
      <c r="H75" s="190"/>
      <c r="I75" s="4">
        <v>67</v>
      </c>
      <c r="J75" s="13">
        <v>60000000</v>
      </c>
      <c r="K75" s="13">
        <v>60000000</v>
      </c>
    </row>
    <row r="76" spans="1:11" ht="12.75">
      <c r="A76" s="188" t="s">
        <v>139</v>
      </c>
      <c r="B76" s="189"/>
      <c r="C76" s="189"/>
      <c r="D76" s="189"/>
      <c r="E76" s="189"/>
      <c r="F76" s="189"/>
      <c r="G76" s="189"/>
      <c r="H76" s="190"/>
      <c r="I76" s="4">
        <v>68</v>
      </c>
      <c r="J76" s="13">
        <v>15676088</v>
      </c>
      <c r="K76" s="13">
        <v>15406393</v>
      </c>
    </row>
    <row r="77" spans="1:11" ht="12.75">
      <c r="A77" s="188" t="s">
        <v>140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/>
      <c r="K77" s="13"/>
    </row>
    <row r="78" spans="1:11" ht="12.75">
      <c r="A78" s="188" t="s">
        <v>141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>
        <v>31796490</v>
      </c>
      <c r="K78" s="13">
        <v>31796490</v>
      </c>
    </row>
    <row r="79" spans="1:11" ht="12.75">
      <c r="A79" s="188" t="s">
        <v>142</v>
      </c>
      <c r="B79" s="189"/>
      <c r="C79" s="189"/>
      <c r="D79" s="189"/>
      <c r="E79" s="189"/>
      <c r="F79" s="189"/>
      <c r="G79" s="189"/>
      <c r="H79" s="190"/>
      <c r="I79" s="4">
        <v>71</v>
      </c>
      <c r="J79" s="13"/>
      <c r="K79" s="13"/>
    </row>
    <row r="80" spans="1:11" ht="12.75">
      <c r="A80" s="188" t="s">
        <v>246</v>
      </c>
      <c r="B80" s="189"/>
      <c r="C80" s="189"/>
      <c r="D80" s="189"/>
      <c r="E80" s="189"/>
      <c r="F80" s="189"/>
      <c r="G80" s="189"/>
      <c r="H80" s="190"/>
      <c r="I80" s="4">
        <v>72</v>
      </c>
      <c r="J80" s="12">
        <f>J81-J82</f>
        <v>160033917</v>
      </c>
      <c r="K80" s="12">
        <f>K81-K82</f>
        <v>172479188</v>
      </c>
    </row>
    <row r="81" spans="1:11" ht="12.75">
      <c r="A81" s="197" t="s">
        <v>175</v>
      </c>
      <c r="B81" s="198"/>
      <c r="C81" s="198"/>
      <c r="D81" s="198"/>
      <c r="E81" s="198"/>
      <c r="F81" s="198"/>
      <c r="G81" s="198"/>
      <c r="H81" s="199"/>
      <c r="I81" s="4">
        <v>73</v>
      </c>
      <c r="J81" s="13">
        <v>160033917</v>
      </c>
      <c r="K81" s="13">
        <v>172479188</v>
      </c>
    </row>
    <row r="82" spans="1:11" ht="12.75">
      <c r="A82" s="197" t="s">
        <v>176</v>
      </c>
      <c r="B82" s="198"/>
      <c r="C82" s="198"/>
      <c r="D82" s="198"/>
      <c r="E82" s="198"/>
      <c r="F82" s="198"/>
      <c r="G82" s="198"/>
      <c r="H82" s="199"/>
      <c r="I82" s="4">
        <v>74</v>
      </c>
      <c r="J82" s="13"/>
      <c r="K82" s="13"/>
    </row>
    <row r="83" spans="1:11" ht="12.75">
      <c r="A83" s="188" t="s">
        <v>247</v>
      </c>
      <c r="B83" s="189"/>
      <c r="C83" s="189"/>
      <c r="D83" s="189"/>
      <c r="E83" s="189"/>
      <c r="F83" s="189"/>
      <c r="G83" s="189"/>
      <c r="H83" s="190"/>
      <c r="I83" s="4">
        <v>75</v>
      </c>
      <c r="J83" s="12">
        <f>J84-J85</f>
        <v>12445271</v>
      </c>
      <c r="K83" s="12">
        <f>K84-K85</f>
        <v>34429405</v>
      </c>
    </row>
    <row r="84" spans="1:11" ht="12.75">
      <c r="A84" s="197" t="s">
        <v>177</v>
      </c>
      <c r="B84" s="198"/>
      <c r="C84" s="198"/>
      <c r="D84" s="198"/>
      <c r="E84" s="198"/>
      <c r="F84" s="198"/>
      <c r="G84" s="198"/>
      <c r="H84" s="199"/>
      <c r="I84" s="4">
        <v>76</v>
      </c>
      <c r="J84" s="13">
        <v>12445271</v>
      </c>
      <c r="K84" s="13">
        <v>34429405</v>
      </c>
    </row>
    <row r="85" spans="1:11" ht="12.75">
      <c r="A85" s="197" t="s">
        <v>178</v>
      </c>
      <c r="B85" s="198"/>
      <c r="C85" s="198"/>
      <c r="D85" s="198"/>
      <c r="E85" s="198"/>
      <c r="F85" s="198"/>
      <c r="G85" s="198"/>
      <c r="H85" s="199"/>
      <c r="I85" s="4">
        <v>77</v>
      </c>
      <c r="J85" s="13"/>
      <c r="K85" s="13"/>
    </row>
    <row r="86" spans="1:11" ht="12.75">
      <c r="A86" s="188" t="s">
        <v>179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/>
      <c r="K86" s="13"/>
    </row>
    <row r="87" spans="1:11" ht="12.75">
      <c r="A87" s="194" t="s">
        <v>19</v>
      </c>
      <c r="B87" s="195"/>
      <c r="C87" s="195"/>
      <c r="D87" s="195"/>
      <c r="E87" s="195"/>
      <c r="F87" s="195"/>
      <c r="G87" s="195"/>
      <c r="H87" s="196"/>
      <c r="I87" s="4">
        <v>79</v>
      </c>
      <c r="J87" s="12">
        <f>SUM(J88:J90)</f>
        <v>420100</v>
      </c>
      <c r="K87" s="12">
        <f>SUM(K88:K90)</f>
        <v>441421</v>
      </c>
    </row>
    <row r="88" spans="1:11" ht="12.75">
      <c r="A88" s="188" t="s">
        <v>135</v>
      </c>
      <c r="B88" s="189"/>
      <c r="C88" s="189"/>
      <c r="D88" s="189"/>
      <c r="E88" s="189"/>
      <c r="F88" s="189"/>
      <c r="G88" s="189"/>
      <c r="H88" s="190"/>
      <c r="I88" s="4">
        <v>80</v>
      </c>
      <c r="J88" s="13">
        <v>420100</v>
      </c>
      <c r="K88" s="13">
        <v>441421</v>
      </c>
    </row>
    <row r="89" spans="1:11" ht="12.75">
      <c r="A89" s="188" t="s">
        <v>136</v>
      </c>
      <c r="B89" s="189"/>
      <c r="C89" s="189"/>
      <c r="D89" s="189"/>
      <c r="E89" s="189"/>
      <c r="F89" s="189"/>
      <c r="G89" s="189"/>
      <c r="H89" s="190"/>
      <c r="I89" s="4">
        <v>81</v>
      </c>
      <c r="J89" s="13"/>
      <c r="K89" s="13"/>
    </row>
    <row r="90" spans="1:11" ht="12.75">
      <c r="A90" s="188" t="s">
        <v>137</v>
      </c>
      <c r="B90" s="189"/>
      <c r="C90" s="189"/>
      <c r="D90" s="189"/>
      <c r="E90" s="189"/>
      <c r="F90" s="189"/>
      <c r="G90" s="189"/>
      <c r="H90" s="190"/>
      <c r="I90" s="4">
        <v>82</v>
      </c>
      <c r="J90" s="13"/>
      <c r="K90" s="13"/>
    </row>
    <row r="91" spans="1:11" ht="12.75">
      <c r="A91" s="194" t="s">
        <v>20</v>
      </c>
      <c r="B91" s="195"/>
      <c r="C91" s="195"/>
      <c r="D91" s="195"/>
      <c r="E91" s="195"/>
      <c r="F91" s="195"/>
      <c r="G91" s="195"/>
      <c r="H91" s="196"/>
      <c r="I91" s="4">
        <v>83</v>
      </c>
      <c r="J91" s="12">
        <f>SUM(J92:J100)</f>
        <v>11150740</v>
      </c>
      <c r="K91" s="12">
        <f>SUM(K92:K100)</f>
        <v>121935334</v>
      </c>
    </row>
    <row r="92" spans="1:11" ht="12.75">
      <c r="A92" s="188" t="s">
        <v>138</v>
      </c>
      <c r="B92" s="189"/>
      <c r="C92" s="189"/>
      <c r="D92" s="189"/>
      <c r="E92" s="189"/>
      <c r="F92" s="189"/>
      <c r="G92" s="189"/>
      <c r="H92" s="190"/>
      <c r="I92" s="4">
        <v>84</v>
      </c>
      <c r="J92" s="13"/>
      <c r="K92" s="13"/>
    </row>
    <row r="93" spans="1:11" ht="12.75">
      <c r="A93" s="188" t="s">
        <v>251</v>
      </c>
      <c r="B93" s="189"/>
      <c r="C93" s="189"/>
      <c r="D93" s="189"/>
      <c r="E93" s="189"/>
      <c r="F93" s="189"/>
      <c r="G93" s="189"/>
      <c r="H93" s="190"/>
      <c r="I93" s="4">
        <v>85</v>
      </c>
      <c r="J93" s="13"/>
      <c r="K93" s="13"/>
    </row>
    <row r="94" spans="1:11" ht="12.75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3">
        <v>11150740</v>
      </c>
      <c r="K94" s="13">
        <v>121935334</v>
      </c>
    </row>
    <row r="95" spans="1:11" ht="12.75">
      <c r="A95" s="188" t="s">
        <v>252</v>
      </c>
      <c r="B95" s="189"/>
      <c r="C95" s="189"/>
      <c r="D95" s="189"/>
      <c r="E95" s="189"/>
      <c r="F95" s="189"/>
      <c r="G95" s="189"/>
      <c r="H95" s="190"/>
      <c r="I95" s="4">
        <v>87</v>
      </c>
      <c r="J95" s="13"/>
      <c r="K95" s="13"/>
    </row>
    <row r="96" spans="1:11" ht="12.75">
      <c r="A96" s="188" t="s">
        <v>253</v>
      </c>
      <c r="B96" s="189"/>
      <c r="C96" s="189"/>
      <c r="D96" s="189"/>
      <c r="E96" s="189"/>
      <c r="F96" s="189"/>
      <c r="G96" s="189"/>
      <c r="H96" s="190"/>
      <c r="I96" s="4">
        <v>88</v>
      </c>
      <c r="J96" s="13"/>
      <c r="K96" s="13"/>
    </row>
    <row r="97" spans="1:11" ht="12.75">
      <c r="A97" s="188" t="s">
        <v>254</v>
      </c>
      <c r="B97" s="189"/>
      <c r="C97" s="189"/>
      <c r="D97" s="189"/>
      <c r="E97" s="189"/>
      <c r="F97" s="189"/>
      <c r="G97" s="189"/>
      <c r="H97" s="190"/>
      <c r="I97" s="4">
        <v>89</v>
      </c>
      <c r="J97" s="13"/>
      <c r="K97" s="13"/>
    </row>
    <row r="98" spans="1:11" ht="12.75">
      <c r="A98" s="188" t="s">
        <v>96</v>
      </c>
      <c r="B98" s="189"/>
      <c r="C98" s="189"/>
      <c r="D98" s="189"/>
      <c r="E98" s="189"/>
      <c r="F98" s="189"/>
      <c r="G98" s="189"/>
      <c r="H98" s="190"/>
      <c r="I98" s="4">
        <v>90</v>
      </c>
      <c r="J98" s="13"/>
      <c r="K98" s="13"/>
    </row>
    <row r="99" spans="1:11" ht="12.75">
      <c r="A99" s="188" t="s">
        <v>94</v>
      </c>
      <c r="B99" s="189"/>
      <c r="C99" s="189"/>
      <c r="D99" s="189"/>
      <c r="E99" s="189"/>
      <c r="F99" s="189"/>
      <c r="G99" s="189"/>
      <c r="H99" s="190"/>
      <c r="I99" s="4">
        <v>91</v>
      </c>
      <c r="J99" s="13"/>
      <c r="K99" s="13"/>
    </row>
    <row r="100" spans="1:11" ht="12.75">
      <c r="A100" s="188" t="s">
        <v>95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3"/>
      <c r="K100" s="13"/>
    </row>
    <row r="101" spans="1:11" ht="12.75">
      <c r="A101" s="194" t="s">
        <v>21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2">
        <f>SUM(J102:J113)</f>
        <v>1434866863</v>
      </c>
      <c r="K101" s="12">
        <f>SUM(K102:K113)</f>
        <v>1409979587</v>
      </c>
    </row>
    <row r="102" spans="1:11" ht="12.75">
      <c r="A102" s="188" t="s">
        <v>138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3">
        <v>129304315</v>
      </c>
      <c r="K102" s="13">
        <v>165232750</v>
      </c>
    </row>
    <row r="103" spans="1:11" ht="12.75">
      <c r="A103" s="188" t="s">
        <v>251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3"/>
      <c r="K103" s="13"/>
    </row>
    <row r="104" spans="1:11" ht="12.75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3">
        <v>310480067</v>
      </c>
      <c r="K104" s="13">
        <v>144532738</v>
      </c>
    </row>
    <row r="105" spans="1:11" ht="12.75">
      <c r="A105" s="188" t="s">
        <v>252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3">
        <v>646152</v>
      </c>
      <c r="K105" s="13">
        <v>800429</v>
      </c>
    </row>
    <row r="106" spans="1:11" ht="12.75">
      <c r="A106" s="188" t="s">
        <v>253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3">
        <v>941607851</v>
      </c>
      <c r="K106" s="13">
        <v>1085751403</v>
      </c>
    </row>
    <row r="107" spans="1:11" ht="12.75">
      <c r="A107" s="188" t="s">
        <v>254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3">
        <v>38010000</v>
      </c>
      <c r="K107" s="13"/>
    </row>
    <row r="108" spans="1:11" ht="12.75">
      <c r="A108" s="188" t="s">
        <v>96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3"/>
      <c r="K108" s="13"/>
    </row>
    <row r="109" spans="1:11" ht="12.75">
      <c r="A109" s="188" t="s">
        <v>97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3">
        <v>6518126</v>
      </c>
      <c r="K109" s="13">
        <v>7307470</v>
      </c>
    </row>
    <row r="110" spans="1:11" ht="12.75">
      <c r="A110" s="188" t="s">
        <v>98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3">
        <v>3688245</v>
      </c>
      <c r="K110" s="13">
        <v>3644847</v>
      </c>
    </row>
    <row r="111" spans="1:11" ht="12.75">
      <c r="A111" s="188" t="s">
        <v>101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3">
        <v>1034</v>
      </c>
      <c r="K111" s="13">
        <v>1034</v>
      </c>
    </row>
    <row r="112" spans="1:11" ht="12.75">
      <c r="A112" s="188" t="s">
        <v>99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3"/>
      <c r="K112" s="13"/>
    </row>
    <row r="113" spans="1:11" ht="12.75">
      <c r="A113" s="188" t="s">
        <v>100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3">
        <v>4611073</v>
      </c>
      <c r="K113" s="13">
        <v>2708916</v>
      </c>
    </row>
    <row r="114" spans="1:11" ht="12.75">
      <c r="A114" s="194" t="s">
        <v>1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3">
        <v>2914944</v>
      </c>
      <c r="K114" s="13">
        <v>1218610</v>
      </c>
    </row>
    <row r="115" spans="1:11" ht="12.75">
      <c r="A115" s="194" t="s">
        <v>25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2">
        <f>J70+J87+J91+J101+J114</f>
        <v>1758754666</v>
      </c>
      <c r="K115" s="12">
        <f>K70+K87+K91+K101+K114</f>
        <v>1876996548</v>
      </c>
    </row>
    <row r="116" spans="1:11" ht="12.75">
      <c r="A116" s="177" t="s">
        <v>59</v>
      </c>
      <c r="B116" s="178"/>
      <c r="C116" s="178"/>
      <c r="D116" s="178"/>
      <c r="E116" s="178"/>
      <c r="F116" s="178"/>
      <c r="G116" s="178"/>
      <c r="H116" s="179"/>
      <c r="I116" s="5">
        <v>108</v>
      </c>
      <c r="J116" s="14">
        <v>152322674</v>
      </c>
      <c r="K116" s="14">
        <v>191682318</v>
      </c>
    </row>
    <row r="117" spans="1:11" ht="12.75">
      <c r="A117" s="180" t="s">
        <v>289</v>
      </c>
      <c r="B117" s="181"/>
      <c r="C117" s="181"/>
      <c r="D117" s="181"/>
      <c r="E117" s="181"/>
      <c r="F117" s="181"/>
      <c r="G117" s="181"/>
      <c r="H117" s="181"/>
      <c r="I117" s="182"/>
      <c r="J117" s="182"/>
      <c r="K117" s="183"/>
    </row>
    <row r="118" spans="1:11" ht="12.75">
      <c r="A118" s="184" t="s">
        <v>193</v>
      </c>
      <c r="B118" s="185"/>
      <c r="C118" s="185"/>
      <c r="D118" s="185"/>
      <c r="E118" s="185"/>
      <c r="F118" s="185"/>
      <c r="G118" s="185"/>
      <c r="H118" s="185"/>
      <c r="I118" s="186"/>
      <c r="J118" s="186"/>
      <c r="K118" s="187"/>
    </row>
    <row r="119" spans="1:11" ht="12.75">
      <c r="A119" s="188" t="s">
        <v>8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/>
      <c r="K119" s="13"/>
    </row>
    <row r="120" spans="1:11" ht="12.75">
      <c r="A120" s="191" t="s">
        <v>9</v>
      </c>
      <c r="B120" s="192"/>
      <c r="C120" s="192"/>
      <c r="D120" s="192"/>
      <c r="E120" s="192"/>
      <c r="F120" s="192"/>
      <c r="G120" s="192"/>
      <c r="H120" s="19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5" t="s">
        <v>102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1:11" ht="12.75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5">
      <selection activeCell="K47" sqref="K47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06" t="s">
        <v>160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2.75">
      <c r="A2" s="210" t="s">
        <v>342</v>
      </c>
      <c r="B2" s="211"/>
      <c r="C2" s="211"/>
      <c r="D2" s="211"/>
      <c r="E2" s="211"/>
      <c r="F2" s="211"/>
      <c r="G2" s="211"/>
      <c r="H2" s="211"/>
      <c r="I2" s="211"/>
      <c r="J2" s="211"/>
      <c r="K2" s="209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4" t="s">
        <v>341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24" thickBot="1">
      <c r="A5" s="237" t="s">
        <v>61</v>
      </c>
      <c r="B5" s="237"/>
      <c r="C5" s="237"/>
      <c r="D5" s="237"/>
      <c r="E5" s="237"/>
      <c r="F5" s="237"/>
      <c r="G5" s="237"/>
      <c r="H5" s="237"/>
      <c r="I5" s="77" t="s">
        <v>290</v>
      </c>
      <c r="J5" s="79" t="s">
        <v>156</v>
      </c>
      <c r="K5" s="79" t="s">
        <v>157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81">
        <v>2</v>
      </c>
      <c r="J6" s="80">
        <v>3</v>
      </c>
      <c r="K6" s="80">
        <v>4</v>
      </c>
    </row>
    <row r="7" spans="1:11" ht="12.75">
      <c r="A7" s="184" t="s">
        <v>26</v>
      </c>
      <c r="B7" s="185"/>
      <c r="C7" s="185"/>
      <c r="D7" s="185"/>
      <c r="E7" s="185"/>
      <c r="F7" s="185"/>
      <c r="G7" s="185"/>
      <c r="H7" s="205"/>
      <c r="I7" s="6">
        <v>111</v>
      </c>
      <c r="J7" s="20">
        <f>SUM(J8:J9)</f>
        <v>2096936394</v>
      </c>
      <c r="K7" s="20">
        <f>SUM(K8:K9)</f>
        <v>2169480439</v>
      </c>
    </row>
    <row r="8" spans="1:11" ht="12.75">
      <c r="A8" s="194" t="s">
        <v>158</v>
      </c>
      <c r="B8" s="195"/>
      <c r="C8" s="195"/>
      <c r="D8" s="195"/>
      <c r="E8" s="195"/>
      <c r="F8" s="195"/>
      <c r="G8" s="195"/>
      <c r="H8" s="196"/>
      <c r="I8" s="4">
        <v>112</v>
      </c>
      <c r="J8" s="13">
        <v>2075049149</v>
      </c>
      <c r="K8" s="13">
        <v>2139176450</v>
      </c>
    </row>
    <row r="9" spans="1:11" ht="12.75">
      <c r="A9" s="194" t="s">
        <v>106</v>
      </c>
      <c r="B9" s="195"/>
      <c r="C9" s="195"/>
      <c r="D9" s="195"/>
      <c r="E9" s="195"/>
      <c r="F9" s="195"/>
      <c r="G9" s="195"/>
      <c r="H9" s="196"/>
      <c r="I9" s="4">
        <v>113</v>
      </c>
      <c r="J9" s="13">
        <v>21887245</v>
      </c>
      <c r="K9" s="13">
        <v>30303989</v>
      </c>
    </row>
    <row r="10" spans="1:11" ht="12.75">
      <c r="A10" s="194" t="s">
        <v>12</v>
      </c>
      <c r="B10" s="195"/>
      <c r="C10" s="195"/>
      <c r="D10" s="195"/>
      <c r="E10" s="195"/>
      <c r="F10" s="195"/>
      <c r="G10" s="195"/>
      <c r="H10" s="196"/>
      <c r="I10" s="4">
        <v>114</v>
      </c>
      <c r="J10" s="12">
        <f>J11+J12+J16+J20+J21+J22+J25+J26</f>
        <v>2049478389</v>
      </c>
      <c r="K10" s="12">
        <f>K11+K12+K16+K20+K21+K22+K25+K26</f>
        <v>2117063690</v>
      </c>
    </row>
    <row r="11" spans="1:11" ht="12.75">
      <c r="A11" s="194" t="s">
        <v>107</v>
      </c>
      <c r="B11" s="195"/>
      <c r="C11" s="195"/>
      <c r="D11" s="195"/>
      <c r="E11" s="195"/>
      <c r="F11" s="195"/>
      <c r="G11" s="195"/>
      <c r="H11" s="196"/>
      <c r="I11" s="4">
        <v>115</v>
      </c>
      <c r="J11" s="13"/>
      <c r="K11" s="13"/>
    </row>
    <row r="12" spans="1:11" ht="12.75">
      <c r="A12" s="194" t="s">
        <v>22</v>
      </c>
      <c r="B12" s="195"/>
      <c r="C12" s="195"/>
      <c r="D12" s="195"/>
      <c r="E12" s="195"/>
      <c r="F12" s="195"/>
      <c r="G12" s="195"/>
      <c r="H12" s="196"/>
      <c r="I12" s="4">
        <v>116</v>
      </c>
      <c r="J12" s="12">
        <f>SUM(J13:J15)</f>
        <v>1936664183</v>
      </c>
      <c r="K12" s="12">
        <f>SUM(K13:K15)</f>
        <v>2004076131</v>
      </c>
    </row>
    <row r="13" spans="1:11" ht="12.75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9093336</v>
      </c>
      <c r="K13" s="13">
        <v>9579431</v>
      </c>
    </row>
    <row r="14" spans="1:11" ht="12.75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>
        <v>1906922530</v>
      </c>
      <c r="K14" s="13">
        <v>1972538220</v>
      </c>
    </row>
    <row r="15" spans="1:11" ht="12.75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20648317</v>
      </c>
      <c r="K15" s="13">
        <v>21958480</v>
      </c>
    </row>
    <row r="16" spans="1:11" ht="12.75">
      <c r="A16" s="194" t="s">
        <v>23</v>
      </c>
      <c r="B16" s="195"/>
      <c r="C16" s="195"/>
      <c r="D16" s="195"/>
      <c r="E16" s="195"/>
      <c r="F16" s="195"/>
      <c r="G16" s="195"/>
      <c r="H16" s="196"/>
      <c r="I16" s="4">
        <v>120</v>
      </c>
      <c r="J16" s="12">
        <f>SUM(J17:J19)</f>
        <v>50589573</v>
      </c>
      <c r="K16" s="12">
        <f>SUM(K17:K19)</f>
        <v>49701109</v>
      </c>
    </row>
    <row r="17" spans="1:11" ht="12.75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28922419</v>
      </c>
      <c r="K17" s="13">
        <v>28669722</v>
      </c>
    </row>
    <row r="18" spans="1:11" ht="12.75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14244212</v>
      </c>
      <c r="K18" s="13">
        <v>14226883</v>
      </c>
    </row>
    <row r="19" spans="1:11" ht="12.75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7422942</v>
      </c>
      <c r="K19" s="13">
        <v>6804504</v>
      </c>
    </row>
    <row r="20" spans="1:11" ht="12.75">
      <c r="A20" s="194" t="s">
        <v>108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3">
        <v>14561843</v>
      </c>
      <c r="K20" s="13">
        <v>13181794</v>
      </c>
    </row>
    <row r="21" spans="1:11" ht="12.75">
      <c r="A21" s="194" t="s">
        <v>109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3">
        <v>34058014</v>
      </c>
      <c r="K21" s="13">
        <v>32452742</v>
      </c>
    </row>
    <row r="22" spans="1:11" ht="12.75">
      <c r="A22" s="194" t="s">
        <v>24</v>
      </c>
      <c r="B22" s="195"/>
      <c r="C22" s="195"/>
      <c r="D22" s="195"/>
      <c r="E22" s="195"/>
      <c r="F22" s="195"/>
      <c r="G22" s="195"/>
      <c r="H22" s="196"/>
      <c r="I22" s="4">
        <v>126</v>
      </c>
      <c r="J22" s="12">
        <f>SUM(J23:J24)</f>
        <v>13570219</v>
      </c>
      <c r="K22" s="12">
        <f>SUM(K23:K24)</f>
        <v>17604266</v>
      </c>
    </row>
    <row r="23" spans="1:11" ht="12.75">
      <c r="A23" s="188" t="s">
        <v>143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/>
      <c r="K23" s="13">
        <v>240095</v>
      </c>
    </row>
    <row r="24" spans="1:11" ht="12.75">
      <c r="A24" s="188" t="s">
        <v>144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>
        <v>13570219</v>
      </c>
      <c r="K24" s="13">
        <v>17364171</v>
      </c>
    </row>
    <row r="25" spans="1:11" ht="12.75">
      <c r="A25" s="194" t="s">
        <v>110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3">
        <v>34557</v>
      </c>
      <c r="K25" s="13">
        <v>47648</v>
      </c>
    </row>
    <row r="26" spans="1:11" ht="12.75">
      <c r="A26" s="194" t="s">
        <v>52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3"/>
      <c r="K26" s="13"/>
    </row>
    <row r="27" spans="1:11" ht="12.75">
      <c r="A27" s="194" t="s">
        <v>221</v>
      </c>
      <c r="B27" s="195"/>
      <c r="C27" s="195"/>
      <c r="D27" s="195"/>
      <c r="E27" s="195"/>
      <c r="F27" s="195"/>
      <c r="G27" s="195"/>
      <c r="H27" s="196"/>
      <c r="I27" s="4">
        <v>131</v>
      </c>
      <c r="J27" s="12">
        <f>SUM(J28:J32)</f>
        <v>3309340</v>
      </c>
      <c r="K27" s="12">
        <f>SUM(K28:K32)</f>
        <v>6164649</v>
      </c>
    </row>
    <row r="28" spans="1:11" ht="12.75">
      <c r="A28" s="194" t="s">
        <v>235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3">
        <v>18157</v>
      </c>
      <c r="K28" s="13"/>
    </row>
    <row r="29" spans="1:11" ht="12.75">
      <c r="A29" s="194" t="s">
        <v>161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3">
        <v>3291183</v>
      </c>
      <c r="K29" s="13">
        <v>6164649</v>
      </c>
    </row>
    <row r="30" spans="1:11" ht="12.75">
      <c r="A30" s="194" t="s">
        <v>145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3"/>
      <c r="K30" s="13"/>
    </row>
    <row r="31" spans="1:11" ht="12.75">
      <c r="A31" s="194" t="s">
        <v>231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3"/>
      <c r="K31" s="13"/>
    </row>
    <row r="32" spans="1:11" ht="12.75">
      <c r="A32" s="194" t="s">
        <v>146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3"/>
      <c r="K32" s="13"/>
    </row>
    <row r="33" spans="1:11" ht="12.75">
      <c r="A33" s="194" t="s">
        <v>222</v>
      </c>
      <c r="B33" s="195"/>
      <c r="C33" s="195"/>
      <c r="D33" s="195"/>
      <c r="E33" s="195"/>
      <c r="F33" s="195"/>
      <c r="G33" s="195"/>
      <c r="H33" s="196"/>
      <c r="I33" s="4">
        <v>137</v>
      </c>
      <c r="J33" s="12">
        <f>SUM(J34:J37)</f>
        <v>32994885</v>
      </c>
      <c r="K33" s="12">
        <f>SUM(K34:K37)</f>
        <v>22111767</v>
      </c>
    </row>
    <row r="34" spans="1:11" ht="12.75">
      <c r="A34" s="194" t="s">
        <v>68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3"/>
      <c r="K34" s="13"/>
    </row>
    <row r="35" spans="1:11" ht="12.75">
      <c r="A35" s="194" t="s">
        <v>67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3">
        <v>32994885</v>
      </c>
      <c r="K35" s="13">
        <v>22111767</v>
      </c>
    </row>
    <row r="36" spans="1:11" ht="12.75">
      <c r="A36" s="194" t="s">
        <v>232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3"/>
      <c r="K36" s="13"/>
    </row>
    <row r="37" spans="1:11" ht="12.75">
      <c r="A37" s="194" t="s">
        <v>69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3"/>
      <c r="K37" s="13"/>
    </row>
    <row r="38" spans="1:11" ht="12.75">
      <c r="A38" s="194" t="s">
        <v>203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3"/>
      <c r="K38" s="13"/>
    </row>
    <row r="39" spans="1:11" ht="12.75">
      <c r="A39" s="194" t="s">
        <v>204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3"/>
      <c r="K39" s="13"/>
    </row>
    <row r="40" spans="1:11" ht="12.75">
      <c r="A40" s="194" t="s">
        <v>233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3"/>
      <c r="K40" s="13"/>
    </row>
    <row r="41" spans="1:11" ht="12.75">
      <c r="A41" s="194" t="s">
        <v>234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3"/>
      <c r="K41" s="13"/>
    </row>
    <row r="42" spans="1:11" ht="12.75">
      <c r="A42" s="194" t="s">
        <v>223</v>
      </c>
      <c r="B42" s="195"/>
      <c r="C42" s="195"/>
      <c r="D42" s="195"/>
      <c r="E42" s="195"/>
      <c r="F42" s="195"/>
      <c r="G42" s="195"/>
      <c r="H42" s="196"/>
      <c r="I42" s="4">
        <v>146</v>
      </c>
      <c r="J42" s="12">
        <f>J7+J27+J38+J40</f>
        <v>2100245734</v>
      </c>
      <c r="K42" s="12">
        <f>K7+K27+K38+K40</f>
        <v>2175645088</v>
      </c>
    </row>
    <row r="43" spans="1:11" ht="12.75">
      <c r="A43" s="194" t="s">
        <v>224</v>
      </c>
      <c r="B43" s="195"/>
      <c r="C43" s="195"/>
      <c r="D43" s="195"/>
      <c r="E43" s="195"/>
      <c r="F43" s="195"/>
      <c r="G43" s="195"/>
      <c r="H43" s="196"/>
      <c r="I43" s="4">
        <v>147</v>
      </c>
      <c r="J43" s="12">
        <f>J10+J33+J39+J41</f>
        <v>2082473274</v>
      </c>
      <c r="K43" s="12">
        <f>K10+K33+K39+K41</f>
        <v>2139175457</v>
      </c>
    </row>
    <row r="44" spans="1:11" ht="12.75">
      <c r="A44" s="194" t="s">
        <v>244</v>
      </c>
      <c r="B44" s="195"/>
      <c r="C44" s="195"/>
      <c r="D44" s="195"/>
      <c r="E44" s="195"/>
      <c r="F44" s="195"/>
      <c r="G44" s="195"/>
      <c r="H44" s="196"/>
      <c r="I44" s="4">
        <v>148</v>
      </c>
      <c r="J44" s="12">
        <f>J42-J43</f>
        <v>17772460</v>
      </c>
      <c r="K44" s="12">
        <f>K42-K43</f>
        <v>36469631</v>
      </c>
    </row>
    <row r="45" spans="1:11" ht="12.75">
      <c r="A45" s="197" t="s">
        <v>226</v>
      </c>
      <c r="B45" s="198"/>
      <c r="C45" s="198"/>
      <c r="D45" s="198"/>
      <c r="E45" s="198"/>
      <c r="F45" s="198"/>
      <c r="G45" s="198"/>
      <c r="H45" s="199"/>
      <c r="I45" s="4">
        <v>149</v>
      </c>
      <c r="J45" s="12">
        <f>IF(J42&gt;J43,J42-J43,0)</f>
        <v>17772460</v>
      </c>
      <c r="K45" s="12">
        <f>IF(K42&gt;K43,K42-K43,0)</f>
        <v>36469631</v>
      </c>
    </row>
    <row r="46" spans="1:11" ht="12.75">
      <c r="A46" s="197" t="s">
        <v>227</v>
      </c>
      <c r="B46" s="198"/>
      <c r="C46" s="198"/>
      <c r="D46" s="198"/>
      <c r="E46" s="198"/>
      <c r="F46" s="198"/>
      <c r="G46" s="198"/>
      <c r="H46" s="199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4" t="s">
        <v>225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3">
        <v>5327189</v>
      </c>
      <c r="K47" s="13">
        <v>2040226</v>
      </c>
    </row>
    <row r="48" spans="1:11" ht="12.75">
      <c r="A48" s="194" t="s">
        <v>245</v>
      </c>
      <c r="B48" s="195"/>
      <c r="C48" s="195"/>
      <c r="D48" s="195"/>
      <c r="E48" s="195"/>
      <c r="F48" s="195"/>
      <c r="G48" s="195"/>
      <c r="H48" s="196"/>
      <c r="I48" s="4">
        <v>152</v>
      </c>
      <c r="J48" s="12">
        <f>J44-J47</f>
        <v>12445271</v>
      </c>
      <c r="K48" s="12">
        <f>K44-K47</f>
        <v>34429405</v>
      </c>
    </row>
    <row r="49" spans="1:11" ht="12.75">
      <c r="A49" s="197" t="s">
        <v>200</v>
      </c>
      <c r="B49" s="198"/>
      <c r="C49" s="198"/>
      <c r="D49" s="198"/>
      <c r="E49" s="198"/>
      <c r="F49" s="198"/>
      <c r="G49" s="198"/>
      <c r="H49" s="199"/>
      <c r="I49" s="4">
        <v>153</v>
      </c>
      <c r="J49" s="12">
        <f>IF(J48&gt;0,J48,0)</f>
        <v>12445271</v>
      </c>
      <c r="K49" s="12">
        <f>IF(K48&gt;0,K48,0)</f>
        <v>34429405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0" t="s">
        <v>120</v>
      </c>
      <c r="B51" s="181"/>
      <c r="C51" s="181"/>
      <c r="D51" s="181"/>
      <c r="E51" s="181"/>
      <c r="F51" s="181"/>
      <c r="G51" s="181"/>
      <c r="H51" s="181"/>
      <c r="I51" s="229"/>
      <c r="J51" s="229"/>
      <c r="K51" s="230"/>
    </row>
    <row r="52" spans="1:11" ht="12.75">
      <c r="A52" s="184" t="s">
        <v>194</v>
      </c>
      <c r="B52" s="185"/>
      <c r="C52" s="185"/>
      <c r="D52" s="185"/>
      <c r="E52" s="185"/>
      <c r="F52" s="185"/>
      <c r="G52" s="185"/>
      <c r="H52" s="185"/>
      <c r="I52" s="186"/>
      <c r="J52" s="186"/>
      <c r="K52" s="187"/>
    </row>
    <row r="53" spans="1:11" ht="12.75">
      <c r="A53" s="223" t="s">
        <v>242</v>
      </c>
      <c r="B53" s="224"/>
      <c r="C53" s="224"/>
      <c r="D53" s="224"/>
      <c r="E53" s="224"/>
      <c r="F53" s="224"/>
      <c r="G53" s="224"/>
      <c r="H53" s="225"/>
      <c r="I53" s="4">
        <v>155</v>
      </c>
      <c r="J53" s="13"/>
      <c r="K53" s="13"/>
    </row>
    <row r="54" spans="1:11" ht="12.75">
      <c r="A54" s="223" t="s">
        <v>243</v>
      </c>
      <c r="B54" s="224"/>
      <c r="C54" s="224"/>
      <c r="D54" s="224"/>
      <c r="E54" s="224"/>
      <c r="F54" s="224"/>
      <c r="G54" s="224"/>
      <c r="H54" s="225"/>
      <c r="I54" s="4">
        <v>156</v>
      </c>
      <c r="J54" s="14"/>
      <c r="K54" s="14"/>
    </row>
    <row r="55" spans="1:11" ht="12.75">
      <c r="A55" s="180" t="s">
        <v>197</v>
      </c>
      <c r="B55" s="181"/>
      <c r="C55" s="181"/>
      <c r="D55" s="181"/>
      <c r="E55" s="181"/>
      <c r="F55" s="181"/>
      <c r="G55" s="181"/>
      <c r="H55" s="181"/>
      <c r="I55" s="229"/>
      <c r="J55" s="229"/>
      <c r="K55" s="230"/>
    </row>
    <row r="56" spans="1:11" ht="12.75">
      <c r="A56" s="184" t="s">
        <v>212</v>
      </c>
      <c r="B56" s="185"/>
      <c r="C56" s="185"/>
      <c r="D56" s="185"/>
      <c r="E56" s="185"/>
      <c r="F56" s="185"/>
      <c r="G56" s="185"/>
      <c r="H56" s="205"/>
      <c r="I56" s="21">
        <v>157</v>
      </c>
      <c r="J56" s="11">
        <v>12445271</v>
      </c>
      <c r="K56" s="11">
        <v>34429405</v>
      </c>
    </row>
    <row r="57" spans="1:11" ht="12.75">
      <c r="A57" s="194" t="s">
        <v>229</v>
      </c>
      <c r="B57" s="195"/>
      <c r="C57" s="195"/>
      <c r="D57" s="195"/>
      <c r="E57" s="195"/>
      <c r="F57" s="195"/>
      <c r="G57" s="195"/>
      <c r="H57" s="196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4" t="s">
        <v>236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3"/>
      <c r="K58" s="13"/>
    </row>
    <row r="59" spans="1:11" ht="12.75">
      <c r="A59" s="194" t="s">
        <v>237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3"/>
      <c r="K59" s="13"/>
    </row>
    <row r="60" spans="1:11" ht="12.75">
      <c r="A60" s="194" t="s">
        <v>45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3"/>
      <c r="K60" s="13"/>
    </row>
    <row r="61" spans="1:11" ht="12.75">
      <c r="A61" s="194" t="s">
        <v>238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3"/>
      <c r="K61" s="13"/>
    </row>
    <row r="62" spans="1:11" ht="12.75">
      <c r="A62" s="194" t="s">
        <v>239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3"/>
      <c r="K62" s="13"/>
    </row>
    <row r="63" spans="1:11" ht="12.75">
      <c r="A63" s="194" t="s">
        <v>240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3"/>
      <c r="K63" s="13"/>
    </row>
    <row r="64" spans="1:11" ht="12.75">
      <c r="A64" s="194" t="s">
        <v>241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3"/>
      <c r="K64" s="13"/>
    </row>
    <row r="65" spans="1:11" ht="12.75">
      <c r="A65" s="194" t="s">
        <v>230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3"/>
      <c r="K65" s="13"/>
    </row>
    <row r="66" spans="1:11" ht="12.75">
      <c r="A66" s="194" t="s">
        <v>201</v>
      </c>
      <c r="B66" s="195"/>
      <c r="C66" s="195"/>
      <c r="D66" s="195"/>
      <c r="E66" s="195"/>
      <c r="F66" s="195"/>
      <c r="G66" s="195"/>
      <c r="H66" s="196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4" t="s">
        <v>202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8">
        <f>J56+J66</f>
        <v>12445271</v>
      </c>
      <c r="K67" s="18">
        <f>K56+K66</f>
        <v>34429405</v>
      </c>
    </row>
    <row r="68" spans="1:11" ht="12.75">
      <c r="A68" s="180" t="s">
        <v>196</v>
      </c>
      <c r="B68" s="181"/>
      <c r="C68" s="181"/>
      <c r="D68" s="181"/>
      <c r="E68" s="181"/>
      <c r="F68" s="181"/>
      <c r="G68" s="181"/>
      <c r="H68" s="181"/>
      <c r="I68" s="229"/>
      <c r="J68" s="229"/>
      <c r="K68" s="230"/>
    </row>
    <row r="69" spans="1:11" ht="12.75">
      <c r="A69" s="184" t="s">
        <v>195</v>
      </c>
      <c r="B69" s="185"/>
      <c r="C69" s="185"/>
      <c r="D69" s="185"/>
      <c r="E69" s="185"/>
      <c r="F69" s="185"/>
      <c r="G69" s="185"/>
      <c r="H69" s="185"/>
      <c r="I69" s="186"/>
      <c r="J69" s="186"/>
      <c r="K69" s="187"/>
    </row>
    <row r="70" spans="1:11" ht="12.75">
      <c r="A70" s="223" t="s">
        <v>242</v>
      </c>
      <c r="B70" s="224"/>
      <c r="C70" s="224"/>
      <c r="D70" s="224"/>
      <c r="E70" s="224"/>
      <c r="F70" s="224"/>
      <c r="G70" s="224"/>
      <c r="H70" s="225"/>
      <c r="I70" s="4">
        <v>169</v>
      </c>
      <c r="J70" s="13"/>
      <c r="K70" s="13"/>
    </row>
    <row r="71" spans="1:11" ht="12.75">
      <c r="A71" s="226" t="s">
        <v>243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10" zoomScaleSheetLayoutView="110" zoomScalePageLayoutView="0" workbookViewId="0" topLeftCell="A1">
      <selection activeCell="Q17" sqref="Q17"/>
    </sheetView>
  </sheetViews>
  <sheetFormatPr defaultColWidth="9.140625" defaultRowHeight="12.75"/>
  <cols>
    <col min="10" max="10" width="11.00390625" style="0" customWidth="1"/>
    <col min="11" max="11" width="11.140625" style="0" bestFit="1" customWidth="1"/>
    <col min="12" max="12" width="10.8515625" style="0" bestFit="1" customWidth="1"/>
  </cols>
  <sheetData>
    <row r="1" spans="1:11" ht="12.75">
      <c r="A1" s="242" t="s">
        <v>170</v>
      </c>
      <c r="B1" s="243"/>
      <c r="C1" s="243"/>
      <c r="D1" s="243"/>
      <c r="E1" s="243"/>
      <c r="F1" s="243"/>
      <c r="G1" s="243"/>
      <c r="H1" s="243"/>
      <c r="I1" s="243"/>
      <c r="J1" s="244"/>
      <c r="K1" s="208"/>
    </row>
    <row r="2" spans="1:11" ht="12.75">
      <c r="A2" s="246" t="s">
        <v>343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8" t="s">
        <v>344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8">
        <v>17772460</v>
      </c>
      <c r="K8" s="13">
        <v>36469631</v>
      </c>
    </row>
    <row r="9" spans="1:11" ht="12.75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8">
        <v>14561843</v>
      </c>
      <c r="K9" s="13">
        <v>13181794</v>
      </c>
    </row>
    <row r="10" spans="1:11" ht="12.75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8">
        <v>91904062</v>
      </c>
      <c r="K10" s="13">
        <v>179070053</v>
      </c>
    </row>
    <row r="11" spans="1:11" ht="12.75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.75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8">
        <v>34396329</v>
      </c>
      <c r="K12" s="13"/>
    </row>
    <row r="13" spans="1:11" ht="12.75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8"/>
      <c r="K13" s="13"/>
    </row>
    <row r="14" spans="1:11" ht="12.75">
      <c r="A14" s="194" t="s">
        <v>163</v>
      </c>
      <c r="B14" s="195"/>
      <c r="C14" s="195"/>
      <c r="D14" s="195"/>
      <c r="E14" s="195"/>
      <c r="F14" s="195"/>
      <c r="G14" s="195"/>
      <c r="H14" s="195"/>
      <c r="I14" s="4">
        <v>7</v>
      </c>
      <c r="J14" s="9">
        <f>SUM(J8:J13)</f>
        <v>158634694</v>
      </c>
      <c r="K14" s="12">
        <f>SUM(K8:K13)</f>
        <v>228721478</v>
      </c>
    </row>
    <row r="15" spans="1:11" ht="12.75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ht="12.75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8">
        <v>177609534</v>
      </c>
      <c r="K16" s="13">
        <v>167853121</v>
      </c>
    </row>
    <row r="17" spans="1:11" ht="12.75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>
        <v>1073038</v>
      </c>
    </row>
    <row r="18" spans="1:11" ht="12.75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>
        <v>14352526</v>
      </c>
      <c r="K18" s="13">
        <v>23047780</v>
      </c>
    </row>
    <row r="19" spans="1:11" ht="12.75">
      <c r="A19" s="194" t="s">
        <v>164</v>
      </c>
      <c r="B19" s="195"/>
      <c r="C19" s="195"/>
      <c r="D19" s="195"/>
      <c r="E19" s="195"/>
      <c r="F19" s="195"/>
      <c r="G19" s="195"/>
      <c r="H19" s="195"/>
      <c r="I19" s="4">
        <v>12</v>
      </c>
      <c r="J19" s="9">
        <f>SUM(J15:J18)</f>
        <v>191962060</v>
      </c>
      <c r="K19" s="12">
        <f>SUM(K15:K18)</f>
        <v>191973939</v>
      </c>
    </row>
    <row r="20" spans="1:11" ht="12.75">
      <c r="A20" s="194" t="s">
        <v>36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IF(J14&gt;J19,J14-J19,0)</f>
        <v>0</v>
      </c>
      <c r="K20" s="12">
        <f>IF(K14&gt;K19,K14-K19,0)</f>
        <v>36747539</v>
      </c>
    </row>
    <row r="21" spans="1:11" ht="12.75">
      <c r="A21" s="194" t="s">
        <v>37</v>
      </c>
      <c r="B21" s="195"/>
      <c r="C21" s="195"/>
      <c r="D21" s="195"/>
      <c r="E21" s="195"/>
      <c r="F21" s="195"/>
      <c r="G21" s="195"/>
      <c r="H21" s="195"/>
      <c r="I21" s="4">
        <v>14</v>
      </c>
      <c r="J21" s="9">
        <f>IF(J19&gt;J14,J19-J14,0)</f>
        <v>33327366</v>
      </c>
      <c r="K21" s="12">
        <f>IF(K19&gt;K14,K19-K14,0)</f>
        <v>0</v>
      </c>
    </row>
    <row r="22" spans="1:11" ht="12.75">
      <c r="A22" s="238" t="s">
        <v>165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ht="12.75">
      <c r="A23" s="188" t="s">
        <v>185</v>
      </c>
      <c r="B23" s="189"/>
      <c r="C23" s="189"/>
      <c r="D23" s="189"/>
      <c r="E23" s="189"/>
      <c r="F23" s="189"/>
      <c r="G23" s="189"/>
      <c r="H23" s="189"/>
      <c r="I23" s="4">
        <v>15</v>
      </c>
      <c r="J23" s="8">
        <v>430521</v>
      </c>
      <c r="K23" s="13">
        <v>1051109</v>
      </c>
    </row>
    <row r="24" spans="1:11" ht="12.75">
      <c r="A24" s="188" t="s">
        <v>186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187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>
        <v>311449</v>
      </c>
      <c r="K25" s="13">
        <v>533222</v>
      </c>
    </row>
    <row r="26" spans="1:11" ht="12.75">
      <c r="A26" s="188" t="s">
        <v>188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189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>
        <v>1573438</v>
      </c>
      <c r="K27" s="13"/>
    </row>
    <row r="28" spans="1:11" ht="12.75">
      <c r="A28" s="194" t="s">
        <v>174</v>
      </c>
      <c r="B28" s="195"/>
      <c r="C28" s="195"/>
      <c r="D28" s="195"/>
      <c r="E28" s="195"/>
      <c r="F28" s="195"/>
      <c r="G28" s="195"/>
      <c r="H28" s="195"/>
      <c r="I28" s="4">
        <v>20</v>
      </c>
      <c r="J28" s="9">
        <f>SUM(J23:J27)</f>
        <v>2315408</v>
      </c>
      <c r="K28" s="12">
        <f>SUM(K23:K27)</f>
        <v>1584331</v>
      </c>
    </row>
    <row r="29" spans="1:11" ht="12.75">
      <c r="A29" s="188" t="s">
        <v>121</v>
      </c>
      <c r="B29" s="189"/>
      <c r="C29" s="189"/>
      <c r="D29" s="189"/>
      <c r="E29" s="189"/>
      <c r="F29" s="189"/>
      <c r="G29" s="189"/>
      <c r="H29" s="189"/>
      <c r="I29" s="4">
        <v>21</v>
      </c>
      <c r="J29" s="8">
        <v>1876982</v>
      </c>
      <c r="K29" s="13">
        <v>10815131</v>
      </c>
    </row>
    <row r="30" spans="1:11" ht="12.75">
      <c r="A30" s="188" t="s">
        <v>122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94" t="s">
        <v>5</v>
      </c>
      <c r="B32" s="195"/>
      <c r="C32" s="195"/>
      <c r="D32" s="195"/>
      <c r="E32" s="195"/>
      <c r="F32" s="195"/>
      <c r="G32" s="195"/>
      <c r="H32" s="195"/>
      <c r="I32" s="4">
        <v>24</v>
      </c>
      <c r="J32" s="9">
        <f>SUM(J29:J31)</f>
        <v>1876982</v>
      </c>
      <c r="K32" s="12">
        <f>SUM(K29:K31)</f>
        <v>10815131</v>
      </c>
    </row>
    <row r="33" spans="1:11" ht="12.75">
      <c r="A33" s="194" t="s">
        <v>38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IF(J28&gt;J32,J28-J32,0)</f>
        <v>438426</v>
      </c>
      <c r="K33" s="12">
        <f>IF(K28&gt;K32,K28-K32,0)</f>
        <v>0</v>
      </c>
    </row>
    <row r="34" spans="1:11" ht="12.75">
      <c r="A34" s="194" t="s">
        <v>39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IF(J32&gt;J28,J32-J28,0)</f>
        <v>0</v>
      </c>
      <c r="K34" s="12">
        <f>IF(K32&gt;K28,K32-K28,0)</f>
        <v>9230800</v>
      </c>
    </row>
    <row r="35" spans="1:11" ht="12.75">
      <c r="A35" s="238" t="s">
        <v>166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</row>
    <row r="36" spans="1:11" ht="12.75">
      <c r="A36" s="188" t="s">
        <v>180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/>
      <c r="K36" s="13"/>
    </row>
    <row r="37" spans="1:11" ht="12.75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>
        <v>210583452</v>
      </c>
      <c r="K37" s="13">
        <v>243198000</v>
      </c>
    </row>
    <row r="38" spans="1:11" ht="12.75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94" t="s">
        <v>70</v>
      </c>
      <c r="B39" s="195"/>
      <c r="C39" s="195"/>
      <c r="D39" s="195"/>
      <c r="E39" s="195"/>
      <c r="F39" s="195"/>
      <c r="G39" s="195"/>
      <c r="H39" s="195"/>
      <c r="I39" s="4">
        <v>30</v>
      </c>
      <c r="J39" s="9">
        <f>SUM(J36:J38)</f>
        <v>210583452</v>
      </c>
      <c r="K39" s="12">
        <f>SUM(K36:K38)</f>
        <v>243198000</v>
      </c>
    </row>
    <row r="40" spans="1:11" ht="12.75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8">
        <v>157930852</v>
      </c>
      <c r="K40" s="13">
        <v>286621564</v>
      </c>
    </row>
    <row r="41" spans="1:11" ht="12.75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>
        <v>377013</v>
      </c>
      <c r="K41" s="13"/>
    </row>
    <row r="42" spans="1:11" ht="12.75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>
        <v>2352276</v>
      </c>
      <c r="K42" s="13">
        <v>2103139</v>
      </c>
    </row>
    <row r="43" spans="1:11" ht="12.75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>
        <v>8025610</v>
      </c>
      <c r="K43" s="13">
        <v>2224228</v>
      </c>
    </row>
    <row r="44" spans="1:11" ht="12.75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94" t="s">
        <v>71</v>
      </c>
      <c r="B45" s="195"/>
      <c r="C45" s="195"/>
      <c r="D45" s="195"/>
      <c r="E45" s="195"/>
      <c r="F45" s="195"/>
      <c r="G45" s="195"/>
      <c r="H45" s="195"/>
      <c r="I45" s="4">
        <v>36</v>
      </c>
      <c r="J45" s="9">
        <f>SUM(J40:J44)</f>
        <v>168685751</v>
      </c>
      <c r="K45" s="12">
        <f>SUM(K40:K44)</f>
        <v>290948931</v>
      </c>
    </row>
    <row r="46" spans="1:11" ht="12.75">
      <c r="A46" s="194" t="s">
        <v>17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IF(J39&gt;J45,J39-J45,0)</f>
        <v>41897701</v>
      </c>
      <c r="K46" s="12">
        <f>IF(K39&gt;K45,K39-K45,0)</f>
        <v>0</v>
      </c>
    </row>
    <row r="47" spans="1:11" ht="12.75">
      <c r="A47" s="194" t="s">
        <v>18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IF(J45&gt;J39,J45-J39,0)</f>
        <v>0</v>
      </c>
      <c r="K47" s="12">
        <f>IF(K45&gt;K39,K45-K39,0)</f>
        <v>47750931</v>
      </c>
    </row>
    <row r="48" spans="1:11" ht="12.75">
      <c r="A48" s="188" t="s">
        <v>72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9008761</v>
      </c>
      <c r="K48" s="12">
        <f>IF(K20-K21+K33-K34+K46-K47&gt;0,K20-K21+K33-K34+K46-K47,0)</f>
        <v>0</v>
      </c>
    </row>
    <row r="49" spans="1:12" ht="12.75">
      <c r="A49" s="188" t="s">
        <v>73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20234192</v>
      </c>
      <c r="L49" s="118"/>
    </row>
    <row r="50" spans="1:11" ht="12.75">
      <c r="A50" s="188" t="s">
        <v>167</v>
      </c>
      <c r="B50" s="189"/>
      <c r="C50" s="189"/>
      <c r="D50" s="189"/>
      <c r="E50" s="189"/>
      <c r="F50" s="189"/>
      <c r="G50" s="189"/>
      <c r="H50" s="189"/>
      <c r="I50" s="4">
        <v>41</v>
      </c>
      <c r="J50" s="8">
        <v>26568598</v>
      </c>
      <c r="K50" s="13">
        <v>35577359</v>
      </c>
    </row>
    <row r="51" spans="1:11" ht="12.75">
      <c r="A51" s="188" t="s">
        <v>182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>
        <v>9008761</v>
      </c>
      <c r="K51" s="13"/>
    </row>
    <row r="52" spans="1:11" ht="12.75">
      <c r="A52" s="188" t="s">
        <v>183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/>
      <c r="K52" s="13">
        <v>20234192</v>
      </c>
    </row>
    <row r="53" spans="1:11" ht="12.75">
      <c r="A53" s="191" t="s">
        <v>184</v>
      </c>
      <c r="B53" s="192"/>
      <c r="C53" s="192"/>
      <c r="D53" s="192"/>
      <c r="E53" s="192"/>
      <c r="F53" s="192"/>
      <c r="G53" s="192"/>
      <c r="H53" s="192"/>
      <c r="I53" s="7">
        <v>44</v>
      </c>
      <c r="J53" s="10">
        <f>J50+J51-J52</f>
        <v>35577359</v>
      </c>
      <c r="K53" s="18">
        <f>K50+K51-K52</f>
        <v>15343167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2" t="s">
        <v>205</v>
      </c>
      <c r="B1" s="243"/>
      <c r="C1" s="243"/>
      <c r="D1" s="243"/>
      <c r="E1" s="243"/>
      <c r="F1" s="243"/>
      <c r="G1" s="243"/>
      <c r="H1" s="243"/>
      <c r="I1" s="243"/>
      <c r="J1" s="244"/>
      <c r="K1" s="257"/>
    </row>
    <row r="2" spans="1:11" ht="12.75">
      <c r="A2" s="246" t="s">
        <v>6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8" t="s">
        <v>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88" t="s">
        <v>207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 ht="12.75">
      <c r="A9" s="188" t="s">
        <v>125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126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.75">
      <c r="A11" s="188" t="s">
        <v>127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.75">
      <c r="A12" s="188" t="s">
        <v>128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194" t="s">
        <v>206</v>
      </c>
      <c r="B13" s="195"/>
      <c r="C13" s="195"/>
      <c r="D13" s="195"/>
      <c r="E13" s="195"/>
      <c r="F13" s="195"/>
      <c r="G13" s="195"/>
      <c r="H13" s="19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8" t="s">
        <v>129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 ht="12.75">
      <c r="A15" s="188" t="s">
        <v>130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ht="12.75">
      <c r="A16" s="188" t="s">
        <v>131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132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.75">
      <c r="A18" s="188" t="s">
        <v>133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ht="12.75">
      <c r="A19" s="188" t="s">
        <v>134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 ht="12.75">
      <c r="A20" s="194" t="s">
        <v>47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8" t="s">
        <v>165</v>
      </c>
      <c r="B23" s="239"/>
      <c r="C23" s="239"/>
      <c r="D23" s="239"/>
      <c r="E23" s="239"/>
      <c r="F23" s="239"/>
      <c r="G23" s="239"/>
      <c r="H23" s="239"/>
      <c r="I23" s="240"/>
      <c r="J23" s="240"/>
      <c r="K23" s="241"/>
    </row>
    <row r="24" spans="1:11" ht="12.75">
      <c r="A24" s="188" t="s">
        <v>171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172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88" t="s">
        <v>173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 ht="12.75">
      <c r="A29" s="194" t="s">
        <v>119</v>
      </c>
      <c r="B29" s="195"/>
      <c r="C29" s="195"/>
      <c r="D29" s="195"/>
      <c r="E29" s="195"/>
      <c r="F29" s="195"/>
      <c r="G29" s="195"/>
      <c r="H29" s="19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 ht="12.75">
      <c r="A33" s="194" t="s">
        <v>50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4" t="s">
        <v>113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4" t="s">
        <v>114</v>
      </c>
      <c r="B35" s="195"/>
      <c r="C35" s="195"/>
      <c r="D35" s="195"/>
      <c r="E35" s="195"/>
      <c r="F35" s="195"/>
      <c r="G35" s="195"/>
      <c r="H35" s="19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8" t="s">
        <v>166</v>
      </c>
      <c r="B36" s="239"/>
      <c r="C36" s="239"/>
      <c r="D36" s="239"/>
      <c r="E36" s="239"/>
      <c r="F36" s="239"/>
      <c r="G36" s="239"/>
      <c r="H36" s="239"/>
      <c r="I36" s="240">
        <v>0</v>
      </c>
      <c r="J36" s="240"/>
      <c r="K36" s="241"/>
    </row>
    <row r="37" spans="1:11" ht="12.75">
      <c r="A37" s="188" t="s">
        <v>180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 ht="12.75">
      <c r="A40" s="194" t="s">
        <v>51</v>
      </c>
      <c r="B40" s="195"/>
      <c r="C40" s="195"/>
      <c r="D40" s="195"/>
      <c r="E40" s="195"/>
      <c r="F40" s="195"/>
      <c r="G40" s="195"/>
      <c r="H40" s="19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 ht="12.75">
      <c r="A46" s="194" t="s">
        <v>154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4" t="s">
        <v>168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4" t="s">
        <v>169</v>
      </c>
      <c r="B48" s="195"/>
      <c r="C48" s="195"/>
      <c r="D48" s="195"/>
      <c r="E48" s="195"/>
      <c r="F48" s="195"/>
      <c r="G48" s="195"/>
      <c r="H48" s="19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4" t="s">
        <v>155</v>
      </c>
      <c r="B49" s="195"/>
      <c r="C49" s="195"/>
      <c r="D49" s="195"/>
      <c r="E49" s="195"/>
      <c r="F49" s="195"/>
      <c r="G49" s="195"/>
      <c r="H49" s="19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4" t="s">
        <v>15</v>
      </c>
      <c r="B50" s="195"/>
      <c r="C50" s="195"/>
      <c r="D50" s="195"/>
      <c r="E50" s="195"/>
      <c r="F50" s="195"/>
      <c r="G50" s="195"/>
      <c r="H50" s="19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4" t="s">
        <v>167</v>
      </c>
      <c r="B51" s="195"/>
      <c r="C51" s="195"/>
      <c r="D51" s="195"/>
      <c r="E51" s="195"/>
      <c r="F51" s="195"/>
      <c r="G51" s="195"/>
      <c r="H51" s="195"/>
      <c r="I51" s="4">
        <v>42</v>
      </c>
      <c r="J51" s="8"/>
      <c r="K51" s="13"/>
    </row>
    <row r="52" spans="1:11" ht="12.75">
      <c r="A52" s="194" t="s">
        <v>182</v>
      </c>
      <c r="B52" s="195"/>
      <c r="C52" s="195"/>
      <c r="D52" s="195"/>
      <c r="E52" s="195"/>
      <c r="F52" s="195"/>
      <c r="G52" s="195"/>
      <c r="H52" s="195"/>
      <c r="I52" s="4">
        <v>43</v>
      </c>
      <c r="J52" s="8"/>
      <c r="K52" s="13"/>
    </row>
    <row r="53" spans="1:11" ht="12.75">
      <c r="A53" s="194" t="s">
        <v>183</v>
      </c>
      <c r="B53" s="195"/>
      <c r="C53" s="195"/>
      <c r="D53" s="195"/>
      <c r="E53" s="195"/>
      <c r="F53" s="195"/>
      <c r="G53" s="195"/>
      <c r="H53" s="19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7" sqref="K7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73" t="s">
        <v>292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97"/>
    </row>
    <row r="2" spans="1:12" ht="15.75">
      <c r="A2" s="95"/>
      <c r="B2" s="96"/>
      <c r="C2" s="260" t="s">
        <v>293</v>
      </c>
      <c r="D2" s="260"/>
      <c r="E2" s="100">
        <v>40909</v>
      </c>
      <c r="F2" s="99" t="s">
        <v>258</v>
      </c>
      <c r="G2" s="261">
        <v>41274</v>
      </c>
      <c r="H2" s="262"/>
      <c r="I2" s="96"/>
      <c r="J2" s="96"/>
      <c r="K2" s="96"/>
      <c r="L2" s="101"/>
    </row>
    <row r="3" spans="1:11" ht="24" thickBot="1">
      <c r="A3" s="263" t="s">
        <v>61</v>
      </c>
      <c r="B3" s="263"/>
      <c r="C3" s="263"/>
      <c r="D3" s="263"/>
      <c r="E3" s="263"/>
      <c r="F3" s="263"/>
      <c r="G3" s="263"/>
      <c r="H3" s="263"/>
      <c r="I3" s="102" t="s">
        <v>316</v>
      </c>
      <c r="J3" s="103" t="s">
        <v>156</v>
      </c>
      <c r="K3" s="103" t="s">
        <v>157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105">
        <v>2</v>
      </c>
      <c r="J4" s="104" t="s">
        <v>294</v>
      </c>
      <c r="K4" s="104" t="s">
        <v>295</v>
      </c>
    </row>
    <row r="5" spans="1:11" ht="12.75">
      <c r="A5" s="258" t="s">
        <v>296</v>
      </c>
      <c r="B5" s="259"/>
      <c r="C5" s="259"/>
      <c r="D5" s="259"/>
      <c r="E5" s="259"/>
      <c r="F5" s="259"/>
      <c r="G5" s="259"/>
      <c r="H5" s="259"/>
      <c r="I5" s="106">
        <v>1</v>
      </c>
      <c r="J5" s="107">
        <v>60388000</v>
      </c>
      <c r="K5" s="107">
        <v>60388000</v>
      </c>
    </row>
    <row r="6" spans="1:11" ht="12.75">
      <c r="A6" s="258" t="s">
        <v>297</v>
      </c>
      <c r="B6" s="259"/>
      <c r="C6" s="259"/>
      <c r="D6" s="259"/>
      <c r="E6" s="259"/>
      <c r="F6" s="259"/>
      <c r="G6" s="259"/>
      <c r="H6" s="259"/>
      <c r="I6" s="106">
        <v>2</v>
      </c>
      <c r="J6" s="108">
        <v>-6863284</v>
      </c>
      <c r="K6" s="108">
        <v>-7542807</v>
      </c>
    </row>
    <row r="7" spans="1:11" ht="12.75">
      <c r="A7" s="258" t="s">
        <v>298</v>
      </c>
      <c r="B7" s="259"/>
      <c r="C7" s="259"/>
      <c r="D7" s="259"/>
      <c r="E7" s="259"/>
      <c r="F7" s="259"/>
      <c r="G7" s="259"/>
      <c r="H7" s="259"/>
      <c r="I7" s="106">
        <v>3</v>
      </c>
      <c r="J7" s="108">
        <v>83398115</v>
      </c>
      <c r="K7" s="108">
        <v>83667810</v>
      </c>
    </row>
    <row r="8" spans="1:11" ht="12.75">
      <c r="A8" s="258" t="s">
        <v>299</v>
      </c>
      <c r="B8" s="259"/>
      <c r="C8" s="259"/>
      <c r="D8" s="259"/>
      <c r="E8" s="259"/>
      <c r="F8" s="259"/>
      <c r="G8" s="259"/>
      <c r="H8" s="259"/>
      <c r="I8" s="106">
        <v>4</v>
      </c>
      <c r="J8" s="108">
        <v>160033917</v>
      </c>
      <c r="K8" s="108">
        <v>172479188</v>
      </c>
    </row>
    <row r="9" spans="1:11" ht="12.75">
      <c r="A9" s="258" t="s">
        <v>300</v>
      </c>
      <c r="B9" s="259"/>
      <c r="C9" s="259"/>
      <c r="D9" s="259"/>
      <c r="E9" s="259"/>
      <c r="F9" s="259"/>
      <c r="G9" s="259"/>
      <c r="H9" s="259"/>
      <c r="I9" s="106">
        <v>5</v>
      </c>
      <c r="J9" s="108">
        <v>12445271</v>
      </c>
      <c r="K9" s="108">
        <v>34429405</v>
      </c>
    </row>
    <row r="10" spans="1:11" ht="12.75">
      <c r="A10" s="258" t="s">
        <v>301</v>
      </c>
      <c r="B10" s="259"/>
      <c r="C10" s="259"/>
      <c r="D10" s="259"/>
      <c r="E10" s="259"/>
      <c r="F10" s="259"/>
      <c r="G10" s="259"/>
      <c r="H10" s="259"/>
      <c r="I10" s="106">
        <v>6</v>
      </c>
      <c r="J10" s="108"/>
      <c r="K10" s="108"/>
    </row>
    <row r="11" spans="1:11" ht="12.75">
      <c r="A11" s="258" t="s">
        <v>302</v>
      </c>
      <c r="B11" s="259"/>
      <c r="C11" s="259"/>
      <c r="D11" s="259"/>
      <c r="E11" s="259"/>
      <c r="F11" s="259"/>
      <c r="G11" s="259"/>
      <c r="H11" s="259"/>
      <c r="I11" s="106">
        <v>7</v>
      </c>
      <c r="J11" s="108"/>
      <c r="K11" s="108"/>
    </row>
    <row r="12" spans="1:11" ht="12.75">
      <c r="A12" s="258" t="s">
        <v>303</v>
      </c>
      <c r="B12" s="259"/>
      <c r="C12" s="259"/>
      <c r="D12" s="259"/>
      <c r="E12" s="259"/>
      <c r="F12" s="259"/>
      <c r="G12" s="259"/>
      <c r="H12" s="259"/>
      <c r="I12" s="106">
        <v>8</v>
      </c>
      <c r="J12" s="108"/>
      <c r="K12" s="108"/>
    </row>
    <row r="13" spans="1:11" ht="12.75">
      <c r="A13" s="258" t="s">
        <v>304</v>
      </c>
      <c r="B13" s="259"/>
      <c r="C13" s="259"/>
      <c r="D13" s="259"/>
      <c r="E13" s="259"/>
      <c r="F13" s="259"/>
      <c r="G13" s="259"/>
      <c r="H13" s="259"/>
      <c r="I13" s="106">
        <v>9</v>
      </c>
      <c r="J13" s="108"/>
      <c r="K13" s="108"/>
    </row>
    <row r="14" spans="1:11" ht="12.75">
      <c r="A14" s="269" t="s">
        <v>305</v>
      </c>
      <c r="B14" s="270"/>
      <c r="C14" s="270"/>
      <c r="D14" s="270"/>
      <c r="E14" s="270"/>
      <c r="F14" s="270"/>
      <c r="G14" s="270"/>
      <c r="H14" s="270"/>
      <c r="I14" s="106">
        <v>10</v>
      </c>
      <c r="J14" s="109">
        <f>SUM(J5:J13)</f>
        <v>309402019</v>
      </c>
      <c r="K14" s="109">
        <f>SUM(K5:K13)</f>
        <v>343421596</v>
      </c>
    </row>
    <row r="15" spans="1:11" ht="12.75">
      <c r="A15" s="258" t="s">
        <v>306</v>
      </c>
      <c r="B15" s="259"/>
      <c r="C15" s="259"/>
      <c r="D15" s="259"/>
      <c r="E15" s="259"/>
      <c r="F15" s="259"/>
      <c r="G15" s="259"/>
      <c r="H15" s="259"/>
      <c r="I15" s="106">
        <v>11</v>
      </c>
      <c r="J15" s="108"/>
      <c r="K15" s="108"/>
    </row>
    <row r="16" spans="1:11" ht="12.75">
      <c r="A16" s="258" t="s">
        <v>307</v>
      </c>
      <c r="B16" s="259"/>
      <c r="C16" s="259"/>
      <c r="D16" s="259"/>
      <c r="E16" s="259"/>
      <c r="F16" s="259"/>
      <c r="G16" s="259"/>
      <c r="H16" s="259"/>
      <c r="I16" s="106">
        <v>12</v>
      </c>
      <c r="J16" s="108"/>
      <c r="K16" s="108"/>
    </row>
    <row r="17" spans="1:11" ht="12.75">
      <c r="A17" s="258" t="s">
        <v>308</v>
      </c>
      <c r="B17" s="259"/>
      <c r="C17" s="259"/>
      <c r="D17" s="259"/>
      <c r="E17" s="259"/>
      <c r="F17" s="259"/>
      <c r="G17" s="259"/>
      <c r="H17" s="259"/>
      <c r="I17" s="106">
        <v>13</v>
      </c>
      <c r="J17" s="108"/>
      <c r="K17" s="108"/>
    </row>
    <row r="18" spans="1:11" ht="12.75">
      <c r="A18" s="258" t="s">
        <v>309</v>
      </c>
      <c r="B18" s="259"/>
      <c r="C18" s="259"/>
      <c r="D18" s="259"/>
      <c r="E18" s="259"/>
      <c r="F18" s="259"/>
      <c r="G18" s="259"/>
      <c r="H18" s="259"/>
      <c r="I18" s="106">
        <v>14</v>
      </c>
      <c r="J18" s="108"/>
      <c r="K18" s="108"/>
    </row>
    <row r="19" spans="1:11" ht="12.75">
      <c r="A19" s="258" t="s">
        <v>310</v>
      </c>
      <c r="B19" s="259"/>
      <c r="C19" s="259"/>
      <c r="D19" s="259"/>
      <c r="E19" s="259"/>
      <c r="F19" s="259"/>
      <c r="G19" s="259"/>
      <c r="H19" s="259"/>
      <c r="I19" s="106">
        <v>15</v>
      </c>
      <c r="J19" s="108"/>
      <c r="K19" s="108"/>
    </row>
    <row r="20" spans="1:11" ht="12.75">
      <c r="A20" s="258" t="s">
        <v>311</v>
      </c>
      <c r="B20" s="259"/>
      <c r="C20" s="259"/>
      <c r="D20" s="259"/>
      <c r="E20" s="259"/>
      <c r="F20" s="259"/>
      <c r="G20" s="259"/>
      <c r="H20" s="259"/>
      <c r="I20" s="106">
        <v>16</v>
      </c>
      <c r="J20" s="108"/>
      <c r="K20" s="108"/>
    </row>
    <row r="21" spans="1:11" ht="12.75">
      <c r="A21" s="269" t="s">
        <v>312</v>
      </c>
      <c r="B21" s="270"/>
      <c r="C21" s="270"/>
      <c r="D21" s="270"/>
      <c r="E21" s="270"/>
      <c r="F21" s="270"/>
      <c r="G21" s="270"/>
      <c r="H21" s="270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5" t="s">
        <v>313</v>
      </c>
      <c r="B23" s="266"/>
      <c r="C23" s="266"/>
      <c r="D23" s="266"/>
      <c r="E23" s="266"/>
      <c r="F23" s="266"/>
      <c r="G23" s="266"/>
      <c r="H23" s="266"/>
      <c r="I23" s="111">
        <v>18</v>
      </c>
      <c r="J23" s="107"/>
      <c r="K23" s="107"/>
    </row>
    <row r="24" spans="1:11" ht="23.25" customHeight="1">
      <c r="A24" s="267" t="s">
        <v>314</v>
      </c>
      <c r="B24" s="268"/>
      <c r="C24" s="268"/>
      <c r="D24" s="268"/>
      <c r="E24" s="268"/>
      <c r="F24" s="268"/>
      <c r="G24" s="268"/>
      <c r="H24" s="268"/>
      <c r="I24" s="112">
        <v>19</v>
      </c>
      <c r="J24" s="110"/>
      <c r="K24" s="110"/>
    </row>
    <row r="25" spans="1:11" ht="30" customHeight="1">
      <c r="A25" s="271" t="s">
        <v>315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 t="s">
        <v>322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Anamarija Boskovic</cp:lastModifiedBy>
  <cp:lastPrinted>2013-02-27T10:46:57Z</cp:lastPrinted>
  <dcterms:created xsi:type="dcterms:W3CDTF">2008-10-17T11:51:54Z</dcterms:created>
  <dcterms:modified xsi:type="dcterms:W3CDTF">2013-03-29T07:49:36Z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