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<sst xmlns="http://schemas.openxmlformats.org/spreadsheetml/2006/main" count="410" uniqueCount="356">
  <si>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</si>
  <si>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</si>
  <si>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</si>
  <si>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</si>
  <si>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</si>
  <si>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</si>
  <si>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</si>
  <si>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</si>
  <si>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</si>
  <si>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</si>
  <si>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</si>
  <si>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</si>
  <si>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</si>
  <si>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</si>
  <si>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</si>
  <si>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</si>
  <si>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</si>
  <si>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</si>
  <si>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</si>
  <si>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</si>
  <si>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</si>
  <si>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</si>
  <si>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</si>
  <si>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</si>
  <si>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</si>
  <si>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</si>
  <si>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</si>
  <si>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</si>
  <si>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</si>
  <si>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</si>
  <si>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</si>
  <si>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</si>
  <si>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</si>
  <si>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</si>
  <si>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</si>
  <si>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</si>
  <si>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</si>
  <si>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</si>
  <si>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</si>
  <si>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</si>
  <si>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</si>
  <si>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</si>
  <si>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</si>
  <si>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</si>
  <si>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</si>
  <si>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</si>
  <si>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</si>
  <si>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</si>
  <si>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</si>
  <si>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</si>
  <si>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</si>
  <si>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</si>
  <si>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</si>
  <si>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</si>
  <si>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</si>
  <si>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</si>
  <si>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</si>
  <si>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</si>
  <si>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</si>
  <si>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</si>
  <si>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</si>
  <si>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</si>
  <si>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</si>
  <si>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</si>
  <si>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</si>
  <si>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</si>
  <si>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</si>
  <si>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</si>
  <si>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</si>
  <si>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</si>
  <si>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</si>
  <si>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</si>
  <si>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</si>
  <si>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</si>
  <si>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</si>
  <si>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</si>
  <si>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</si>
  <si>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</si>
  <si>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</si>
  <si>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</si>
  <si>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</si>
  <si>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</si>
  <si>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</si>
  <si>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</si>
  <si>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</si>
  <si>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</si>
  <si>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</si>
  <si>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</si>
  <si>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</si>
  <si>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</si>
  <si>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</si>
  <si>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</si>
  <si>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</si>
  <si>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</si>
  <si>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</si>
  <si>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</si>
  <si>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</si>
  <si>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</si>
  <si>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</si>
  <si>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</si>
  <si>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</si>
  <si>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</si>
  <si>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</si>
  <si>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</si>
  <si>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</si>
  <si>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</si>
  <si>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</si>
  <si>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</si>
  <si>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</si>
  <si>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</si>
  <si>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</si>
  <si>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</si>
  <si>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</si>
  <si>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</si>
  <si>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</si>
  <si>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</si>
  <si>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</si>
  <si>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</si>
  <si>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</si>
  <si>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</si>
  <si>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</si>
  <si>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</si>
  <si>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</si>
  <si>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</si>
  <si>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</si>
  <si>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</si>
  <si>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</si>
  <si>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</si>
  <si>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</si>
  <si>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</si>
  <si>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</si>
  <si>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</si>
  <si>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</si>
  <si>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</si>
  <si>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</si>
  <si>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</si>
  <si>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</si>
  <si>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</si>
  <si>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</si>
  <si>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</si>
  <si>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</si>
  <si>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</si>
  <si>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</si>
  <si>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</si>
  <si>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</si>
  <si>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</si>
  <si>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</si>
  <si>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</si>
  <si>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</si>
  <si>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</si>
  <si>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</si>
  <si>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</si>
  <si>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</si>
  <si>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</si>
  <si>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</si>
  <si>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</si>
  <si>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</si>
  <si>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</si>
  <si>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</si>
  <si>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</si>
  <si>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</si>
  <si>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</si>
  <si>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</si>
  <si>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</si>
  <si>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</si>
  <si>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</si>
  <si>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</si>
  <si>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</si>
  <si>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</si>
  <si>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</si>
  <si>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</si>
  <si>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</si>
  <si>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</si>
  <si>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</si>
  <si>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</si>
  <si>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</si>
  <si>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</si>
  <si>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</si>
  <si>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</si>
  <si>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</si>
  <si>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</si>
  <si>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</si>
  <si>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</si>
  <si>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</si>
  <si>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</si>
  <si>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</si>
  <si>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</si>
  <si>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</si>
  <si>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</si>
  <si>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</si>
  <si>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</si>
  <si>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</si>
  <si>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</si>
  <si>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</si>
  <si>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</si>
  <si>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</si>
  <si>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</si>
  <si>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</si>
  <si>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</si>
  <si>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</si>
  <si>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</si>
  <si>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</si>
  <si>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</si>
  <si>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</si>
  <si>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</si>
  <si>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</si>
  <si>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</si>
  <si>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</si>
  <si>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</si>
  <si>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</si>
  <si>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</si>
  <si>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</si>
  <si>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</si>
  <si>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</si>
  <si>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</si>
  <si>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</si>
  <si>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</si>
  <si>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</si>
  <si>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</si>
  <si>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</si>
  <si>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</si>
  <si>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</si>
  <si>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</si>
  <si>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</si>
  <si>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</si>
  <si>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</si>
  <si>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</si>
  <si>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</si>
  <si>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</si>
  <si>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</si>
  <si>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</si>
  <si>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</si>
  <si>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</si>
  <si>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</si>
  <si>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</si>
  <si>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</si>
  <si>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</si>
  <si>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</si>
  <si>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</si>
  <si>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</si>
  <si>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</si>
  <si>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</si>
  <si>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</si>
  <si>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</si>
  <si>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</si>
  <si>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</si>
  <si>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</si>
  <si>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</si>
  <si>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</si>
  <si>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</si>
  <si>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</si>
  <si>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</si>
  <si>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</si>
  <si>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</si>
  <si>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</si>
  <si>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</si>
  <si>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</si>
  <si>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</si>
  <si>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</si>
  <si>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</si>
  <si>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</si>
  <si>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</si>
  <si>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</si>
  <si>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</si>
  <si>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</si>
  <si>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</si>
  <si>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</si>
  <si>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</si>
  <si>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</si>
  <si>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</si>
  <si>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</si>
  <si>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</si>
  <si>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</si>
  <si>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</si>
  <si>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</si>
  <si>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</si>
  <si>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</si>
  <si>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</si>
  <si>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</si>
  <si>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</si>
  <si>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</si>
  <si>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</si>
  <si>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</si>
  <si>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</si>
  <si>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</si>
  <si>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</si>
  <si>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</si>
  <si>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</si>
  <si>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</si>
  <si>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</si>
  <si>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</si>
  <si>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</si>
  <si>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</si>
  <si>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</si>
  <si>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</si>
  <si>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</si>
  <si>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</si>
  <si>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</si>
  <si>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</si>
  <si>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</si>
  <si>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</si>
  <si>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</si>
  <si>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</si>
  <si>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</si>
  <si>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</si>
  <si>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</si>
  <si>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</si>
  <si>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</si>
  <si>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</si>
  <si>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</si>
  <si>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</si>
  <si>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</si>
  <si>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</si>
  <si>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</si>
  <si>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</si>
  <si>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</si>
  <si>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</si>
  <si>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</si>
  <si>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</si>
  <si>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</si>
  <si>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</si>
  <si>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</si>
  <si>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</si>
  <si>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</si>
  <si>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</si>
  <si>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</si>
  <si>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</si>
  <si>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</si>
  <si>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</si>
  <si>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</si>
  <si>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</si>
  <si>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</si>
  <si>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ZU Ljekarna Prima Pharma</t>
  </si>
  <si>
    <t>Split</t>
  </si>
  <si>
    <t>0694975</t>
  </si>
  <si>
    <t>Primus nekretnine d.o.o.</t>
  </si>
  <si>
    <t>2534983</t>
  </si>
  <si>
    <t>ZU Ljekarna Delonga</t>
  </si>
  <si>
    <t>Zagreb</t>
  </si>
  <si>
    <t>1605747</t>
  </si>
  <si>
    <t>ZU Ljekarna Ines Škoko</t>
  </si>
  <si>
    <t>02708396</t>
  </si>
  <si>
    <t>ZU Ljekarna Atalić</t>
  </si>
  <si>
    <t>Osijek</t>
  </si>
  <si>
    <t>0845124</t>
  </si>
  <si>
    <t>RADMILOVIĆ DIJANA</t>
  </si>
  <si>
    <t>012412551</t>
  </si>
  <si>
    <t>012371441</t>
  </si>
  <si>
    <t>HERCEG JASMINKO</t>
  </si>
  <si>
    <t>DA</t>
  </si>
  <si>
    <t>stanje na dan 31.3.2012</t>
  </si>
  <si>
    <t>Obveznik: Medika d.d._____________________________________________________________</t>
  </si>
  <si>
    <t>u razdoblju 1.1.2012. do 31.3.2012</t>
  </si>
  <si>
    <t>u razdoblju 1.1.2012 do 31.3.2012</t>
  </si>
  <si>
    <t>4646</t>
  </si>
  <si>
    <t>Okrug Gornji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</si>
</sst>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E34" sqref="E34:G3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40999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700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349</v>
      </c>
      <c r="D26" s="25"/>
      <c r="E26" s="33"/>
      <c r="F26" s="24"/>
      <c r="G26" s="154" t="s">
        <v>263</v>
      </c>
      <c r="H26" s="140"/>
      <c r="I26" s="124" t="s">
        <v>354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332</v>
      </c>
      <c r="B30" s="163"/>
      <c r="C30" s="163"/>
      <c r="D30" s="164"/>
      <c r="E30" s="162" t="s">
        <v>333</v>
      </c>
      <c r="F30" s="163"/>
      <c r="G30" s="163"/>
      <c r="H30" s="131" t="s">
        <v>334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 t="s">
        <v>335</v>
      </c>
      <c r="B32" s="163"/>
      <c r="C32" s="163"/>
      <c r="D32" s="164"/>
      <c r="E32" s="162" t="s">
        <v>338</v>
      </c>
      <c r="F32" s="163"/>
      <c r="G32" s="163"/>
      <c r="H32" s="131" t="s">
        <v>336</v>
      </c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337</v>
      </c>
      <c r="B34" s="163"/>
      <c r="C34" s="163"/>
      <c r="D34" s="164"/>
      <c r="E34" s="162" t="s">
        <v>355</v>
      </c>
      <c r="F34" s="163"/>
      <c r="G34" s="163"/>
      <c r="H34" s="131" t="s">
        <v>339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340</v>
      </c>
      <c r="B36" s="163"/>
      <c r="C36" s="163"/>
      <c r="D36" s="164"/>
      <c r="E36" s="162" t="s">
        <v>338</v>
      </c>
      <c r="F36" s="163"/>
      <c r="G36" s="163"/>
      <c r="H36" s="131" t="s">
        <v>341</v>
      </c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 t="s">
        <v>342</v>
      </c>
      <c r="B38" s="163"/>
      <c r="C38" s="163"/>
      <c r="D38" s="164"/>
      <c r="E38" s="162" t="s">
        <v>343</v>
      </c>
      <c r="F38" s="163"/>
      <c r="G38" s="163"/>
      <c r="H38" s="131" t="s">
        <v>344</v>
      </c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345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346</v>
      </c>
      <c r="D48" s="174"/>
      <c r="E48" s="175"/>
      <c r="F48" s="16"/>
      <c r="G48" s="51" t="s">
        <v>271</v>
      </c>
      <c r="H48" s="173" t="s">
        <v>347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329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348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33" sqref="K33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351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363198101</v>
      </c>
      <c r="K8" s="53">
        <f>K9+K16+K26+K35+K39</f>
        <v>361872645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175081644</v>
      </c>
      <c r="K9" s="53">
        <f>SUM(K10:K15)</f>
        <v>175586437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113457278</v>
      </c>
      <c r="K11" s="7">
        <v>113860145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61372626</v>
      </c>
      <c r="K12" s="7">
        <v>61479521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118094</v>
      </c>
      <c r="K14" s="7">
        <v>118358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133646</v>
      </c>
      <c r="K15" s="7">
        <v>128413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166756138</v>
      </c>
      <c r="K16" s="53">
        <f>SUM(K17:K25)</f>
        <v>164699498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16515477</v>
      </c>
      <c r="K17" s="7">
        <v>16515477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126967274</v>
      </c>
      <c r="K18" s="7">
        <v>125761937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7058733</v>
      </c>
      <c r="K19" s="7">
        <v>6703893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12695623</v>
      </c>
      <c r="K20" s="7">
        <v>12003603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24379</v>
      </c>
      <c r="K22" s="7">
        <v>112123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2724179</v>
      </c>
      <c r="K23" s="7">
        <v>2855315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770473</v>
      </c>
      <c r="K24" s="7">
        <v>747150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18694282</v>
      </c>
      <c r="K26" s="53">
        <f>SUM(K27:K34)</f>
        <v>18943083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17709261</v>
      </c>
      <c r="K27" s="7">
        <v>17136738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>
        <v>772166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985021</v>
      </c>
      <c r="K32" s="7">
        <v>1034179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2666037</v>
      </c>
      <c r="K39" s="7">
        <v>2643627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1495636019</v>
      </c>
      <c r="K40" s="53">
        <f>K41+K49+K56+K64</f>
        <v>1598254680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213858036</v>
      </c>
      <c r="K41" s="53">
        <f>SUM(K42:K48)</f>
        <v>229461030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400456</v>
      </c>
      <c r="K42" s="7">
        <v>419950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210858036</v>
      </c>
      <c r="K45" s="7">
        <v>227288139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2599544</v>
      </c>
      <c r="K46" s="7">
        <v>1752941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1200049644</v>
      </c>
      <c r="K49" s="53">
        <f>SUM(K50:K55)</f>
        <v>1326072391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13835243</v>
      </c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1177734997</v>
      </c>
      <c r="K51" s="7">
        <v>1317872323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603088</v>
      </c>
      <c r="K53" s="7">
        <v>546418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4010314</v>
      </c>
      <c r="K54" s="7">
        <v>5133323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3866002</v>
      </c>
      <c r="K55" s="7">
        <v>2520327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41149518</v>
      </c>
      <c r="K56" s="53">
        <f>SUM(K57:K63)</f>
        <v>24566461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39360000</v>
      </c>
      <c r="K61" s="7">
        <v>23850000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1789518</v>
      </c>
      <c r="K62" s="7">
        <v>716461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40578821</v>
      </c>
      <c r="K64" s="7">
        <v>18154798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781642</v>
      </c>
      <c r="K65" s="7">
        <v>3157838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1859615762</v>
      </c>
      <c r="K66" s="53">
        <f>K7+K8+K40+K65</f>
        <v>1963285163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152322674</v>
      </c>
      <c r="K67" s="8">
        <v>167596605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327443355</v>
      </c>
      <c r="K69" s="54">
        <f>K70+K71+K72+K78+K79+K82+K85</f>
        <v>331560974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60388000</v>
      </c>
      <c r="K70" s="7">
        <v>60388000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-6863284</v>
      </c>
      <c r="K71" s="7">
        <v>-6863284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83398115</v>
      </c>
      <c r="K72" s="53">
        <f>K73+K74-K75+K76+K77</f>
        <v>83398115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7277713</v>
      </c>
      <c r="K73" s="7">
        <v>7277713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60000000</v>
      </c>
      <c r="K74" s="7">
        <v>60000000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15676088</v>
      </c>
      <c r="K75" s="7">
        <v>15676088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31796490</v>
      </c>
      <c r="K77" s="7">
        <v>31796490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172129009</v>
      </c>
      <c r="K79" s="53">
        <f>K80-K81</f>
        <v>190520524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172129009</v>
      </c>
      <c r="K80" s="7">
        <v>190520524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18391515</v>
      </c>
      <c r="K82" s="53">
        <f>K83-K84</f>
        <v>4117619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18391515</v>
      </c>
      <c r="K83" s="7">
        <v>4117619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420100</v>
      </c>
      <c r="K86" s="53">
        <f>SUM(K87:K89)</f>
        <v>420100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420100</v>
      </c>
      <c r="K87" s="7">
        <v>420100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51555505</v>
      </c>
      <c r="K90" s="53">
        <f>SUM(K91:K99)</f>
        <v>51545048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36421275</v>
      </c>
      <c r="K93" s="7">
        <v>36410818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15134230</v>
      </c>
      <c r="K99" s="7">
        <v>15134230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1477001857</v>
      </c>
      <c r="K100" s="53">
        <f>SUM(K101:K112)</f>
        <v>1576325325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325097796</v>
      </c>
      <c r="K103" s="7">
        <v>335301549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651356</v>
      </c>
      <c r="K104" s="7">
        <v>13311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1077638037</v>
      </c>
      <c r="K105" s="7">
        <v>1192211457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38010000</v>
      </c>
      <c r="K106" s="7">
        <v>23850000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9436040</v>
      </c>
      <c r="K108" s="7">
        <v>9333225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6029089</v>
      </c>
      <c r="K109" s="7">
        <v>4576111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1034</v>
      </c>
      <c r="K110" s="7">
        <v>1034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20138505</v>
      </c>
      <c r="K112" s="7">
        <v>11038638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3194945</v>
      </c>
      <c r="K113" s="7">
        <v>3433716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1859615762</v>
      </c>
      <c r="K114" s="53">
        <f>K69+K86+K90+K100+K113</f>
        <v>1963285163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152322674</v>
      </c>
      <c r="K115" s="8">
        <v>167596605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327443355</v>
      </c>
      <c r="K118" s="7">
        <v>331560974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P18" sqref="P1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351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531143487</v>
      </c>
      <c r="K7" s="54">
        <f>SUM(K8:K9)</f>
        <v>531143487</v>
      </c>
      <c r="L7" s="54">
        <f>SUM(L8:L9)</f>
        <v>576271559</v>
      </c>
      <c r="M7" s="54">
        <f>SUM(M8:M9)</f>
        <v>576271559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529195143</v>
      </c>
      <c r="K8" s="7">
        <v>529195143</v>
      </c>
      <c r="L8" s="7">
        <v>573021597</v>
      </c>
      <c r="M8" s="7">
        <v>573021597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1948344</v>
      </c>
      <c r="K9" s="7">
        <v>1948344</v>
      </c>
      <c r="L9" s="7">
        <v>3249962</v>
      </c>
      <c r="M9" s="7">
        <v>3249962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515413649</v>
      </c>
      <c r="K10" s="53">
        <f>K11+K12+K16+K20+K21+K22+K25+K26</f>
        <v>515413649</v>
      </c>
      <c r="L10" s="53">
        <f>L11+L12+L16+L20+L21+L22+L25+L26</f>
        <v>566817432</v>
      </c>
      <c r="M10" s="53">
        <f>M11+M12+M16+M20+M21+M22+M25+M26</f>
        <v>566817432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478473890</v>
      </c>
      <c r="K12" s="53">
        <f>SUM(K13:K15)</f>
        <v>478473890</v>
      </c>
      <c r="L12" s="53">
        <f>SUM(L13:L15)</f>
        <v>528917478</v>
      </c>
      <c r="M12" s="53">
        <f>SUM(M13:M15)</f>
        <v>528917478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2791753</v>
      </c>
      <c r="K13" s="7">
        <v>2791753</v>
      </c>
      <c r="L13" s="7">
        <v>3109683</v>
      </c>
      <c r="M13" s="7">
        <v>3109683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467956962</v>
      </c>
      <c r="K14" s="7">
        <v>467956962</v>
      </c>
      <c r="L14" s="7">
        <v>517804257</v>
      </c>
      <c r="M14" s="7">
        <v>517804257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7725175</v>
      </c>
      <c r="K15" s="7">
        <v>7725175</v>
      </c>
      <c r="L15" s="7">
        <v>8003538</v>
      </c>
      <c r="M15" s="7">
        <v>8003538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21149544</v>
      </c>
      <c r="K16" s="53">
        <f>SUM(K17:K19)</f>
        <v>21149544</v>
      </c>
      <c r="L16" s="53">
        <f>SUM(L17:L19)</f>
        <v>23070160</v>
      </c>
      <c r="M16" s="53">
        <f>SUM(M17:M19)</f>
        <v>23070160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12198963</v>
      </c>
      <c r="K17" s="7">
        <v>12198963</v>
      </c>
      <c r="L17" s="7">
        <v>13245376</v>
      </c>
      <c r="M17" s="7">
        <v>13245376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5867598</v>
      </c>
      <c r="K18" s="7">
        <v>5867598</v>
      </c>
      <c r="L18" s="7">
        <v>6465017</v>
      </c>
      <c r="M18" s="7">
        <v>6465017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3082983</v>
      </c>
      <c r="K19" s="7">
        <v>3082983</v>
      </c>
      <c r="L19" s="7">
        <v>3359767</v>
      </c>
      <c r="M19" s="7">
        <v>3359767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4647988</v>
      </c>
      <c r="K20" s="7">
        <v>4647988</v>
      </c>
      <c r="L20" s="7">
        <v>4183615</v>
      </c>
      <c r="M20" s="7">
        <v>4183615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6198392</v>
      </c>
      <c r="K21" s="7">
        <v>6198392</v>
      </c>
      <c r="L21" s="7">
        <v>6446179</v>
      </c>
      <c r="M21" s="7">
        <v>6446179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4943835</v>
      </c>
      <c r="K22" s="53">
        <f>SUM(K23:K24)</f>
        <v>4943835</v>
      </c>
      <c r="L22" s="53">
        <f>SUM(L23:L24)</f>
        <v>4200000</v>
      </c>
      <c r="M22" s="53">
        <f>SUM(M23:M24)</f>
        <v>4200000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4943835</v>
      </c>
      <c r="K24" s="7">
        <v>4943835</v>
      </c>
      <c r="L24" s="7">
        <v>4200000</v>
      </c>
      <c r="M24" s="7">
        <v>4200000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995461</v>
      </c>
      <c r="K27" s="53">
        <f>SUM(K28:K32)</f>
        <v>995461</v>
      </c>
      <c r="L27" s="53">
        <f>SUM(L28:L32)</f>
        <v>2158191</v>
      </c>
      <c r="M27" s="53">
        <f>SUM(M28:M32)</f>
        <v>2158191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935317</v>
      </c>
      <c r="K29" s="7">
        <v>935317</v>
      </c>
      <c r="L29" s="7">
        <v>2158191</v>
      </c>
      <c r="M29" s="7">
        <v>2158191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60144</v>
      </c>
      <c r="K32" s="7">
        <v>60144</v>
      </c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5304049</v>
      </c>
      <c r="K33" s="53">
        <f>SUM(K34:K37)</f>
        <v>5304049</v>
      </c>
      <c r="L33" s="53">
        <f>SUM(L34:L37)</f>
        <v>5731162</v>
      </c>
      <c r="M33" s="53">
        <f>SUM(M34:M37)</f>
        <v>5731162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5304049</v>
      </c>
      <c r="K35" s="7">
        <v>5304049</v>
      </c>
      <c r="L35" s="7">
        <v>5731162</v>
      </c>
      <c r="M35" s="7">
        <v>5731162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532138948</v>
      </c>
      <c r="K42" s="53">
        <f>K7+K27+K38+K40</f>
        <v>532138948</v>
      </c>
      <c r="L42" s="53">
        <f>L7+L27+L38+L40</f>
        <v>578429750</v>
      </c>
      <c r="M42" s="53">
        <f>M7+M27+M38+M40</f>
        <v>578429750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520717698</v>
      </c>
      <c r="K43" s="53">
        <f>K10+K33+K39+K41</f>
        <v>520717698</v>
      </c>
      <c r="L43" s="53">
        <f>L10+L33+L39+L41</f>
        <v>572548594</v>
      </c>
      <c r="M43" s="53">
        <f>M10+M33+M39+M41</f>
        <v>572548594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11421250</v>
      </c>
      <c r="K44" s="53">
        <f>K42-K43</f>
        <v>11421250</v>
      </c>
      <c r="L44" s="53">
        <f>L42-L43</f>
        <v>5881156</v>
      </c>
      <c r="M44" s="53">
        <f>M42-M43</f>
        <v>5881156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11421250</v>
      </c>
      <c r="K45" s="53">
        <f>IF(K42&gt;K43,K42-K43,0)</f>
        <v>11421250</v>
      </c>
      <c r="L45" s="53">
        <f>IF(L42&gt;L43,L42-L43,0)</f>
        <v>5881156</v>
      </c>
      <c r="M45" s="53">
        <f>IF(M42&gt;M43,M42-M43,0)</f>
        <v>5881156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3345442</v>
      </c>
      <c r="K47" s="7">
        <v>3345442</v>
      </c>
      <c r="L47" s="7">
        <v>1763537</v>
      </c>
      <c r="M47" s="7">
        <v>1763537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8075808</v>
      </c>
      <c r="K48" s="53">
        <f>K44-K47</f>
        <v>8075808</v>
      </c>
      <c r="L48" s="53">
        <f>L44-L47</f>
        <v>4117619</v>
      </c>
      <c r="M48" s="53">
        <f>M44-M47</f>
        <v>4117619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8075808</v>
      </c>
      <c r="K49" s="53">
        <f>IF(K48&gt;0,K48,0)</f>
        <v>8075808</v>
      </c>
      <c r="L49" s="53">
        <f>IF(L48&gt;0,L48,0)</f>
        <v>4117619</v>
      </c>
      <c r="M49" s="53">
        <f>IF(M48&gt;0,M48,0)</f>
        <v>4117619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8075808</v>
      </c>
      <c r="K56" s="6">
        <v>8075808</v>
      </c>
      <c r="L56" s="6">
        <v>4117619</v>
      </c>
      <c r="M56" s="6">
        <v>4117619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8075808</v>
      </c>
      <c r="K67" s="61">
        <f>K56+K66</f>
        <v>8075808</v>
      </c>
      <c r="L67" s="61">
        <f>L56+L66</f>
        <v>4117619</v>
      </c>
      <c r="M67" s="61">
        <f>M56+M66</f>
        <v>4117619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31">
      <selection activeCell="K17" sqref="K17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351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11421250</v>
      </c>
      <c r="K7" s="7">
        <v>5881156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4647988</v>
      </c>
      <c r="K8" s="7">
        <v>4183615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72146841</v>
      </c>
      <c r="K9" s="7">
        <v>103279718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4705034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92921113</v>
      </c>
      <c r="K13" s="53">
        <f>SUM(K7:K12)</f>
        <v>113344489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87264869</v>
      </c>
      <c r="K15" s="7">
        <v>126022747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15602994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4168409</v>
      </c>
      <c r="K17" s="7">
        <v>2277861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91433278</v>
      </c>
      <c r="K18" s="53">
        <f>SUM(K14:K17)</f>
        <v>143903602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1487835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30559113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99016</v>
      </c>
      <c r="K22" s="7">
        <v>17622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101362</v>
      </c>
      <c r="K24" s="7">
        <v>89918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200378</v>
      </c>
      <c r="K27" s="53">
        <f>SUM(K22:K26)</f>
        <v>107540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18438614</v>
      </c>
      <c r="K28" s="7">
        <v>2631769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18438614</v>
      </c>
      <c r="K31" s="53">
        <f>SUM(K28:K30)</f>
        <v>2631769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18238236</v>
      </c>
      <c r="K33" s="53">
        <f>IF(K31&gt;K27,K31-K27,0)</f>
        <v>2524229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66489874</v>
      </c>
      <c r="K36" s="7">
        <v>83138808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66489874</v>
      </c>
      <c r="K38" s="53">
        <f>SUM(K35:K37)</f>
        <v>83138808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58574314</v>
      </c>
      <c r="K39" s="7">
        <v>71926031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74743</v>
      </c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570407</v>
      </c>
      <c r="K41" s="7">
        <v>553458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59219464</v>
      </c>
      <c r="K44" s="53">
        <f>SUM(K39:K43)</f>
        <v>72479489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7270410</v>
      </c>
      <c r="K45" s="53">
        <f>IF(K38&gt;K44,K38-K44,0)</f>
        <v>10659319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9479991</v>
      </c>
      <c r="K48" s="53">
        <f>IF(K20-K19+K33-K32+K46-K45&gt;0,K20-K19+K33-K32+K46-K45,0)</f>
        <v>22424023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31250302</v>
      </c>
      <c r="K49" s="7">
        <v>40578821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9479991</v>
      </c>
      <c r="K51" s="7">
        <v>22424023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21770311</v>
      </c>
      <c r="K52" s="61">
        <f>K49+K50-K51</f>
        <v>18154798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40999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60388000</v>
      </c>
      <c r="K5" s="45">
        <v>60388000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-6863284</v>
      </c>
      <c r="K6" s="46">
        <v>-6863284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83398115</v>
      </c>
      <c r="K7" s="46">
        <v>83398115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172129009</v>
      </c>
      <c r="K8" s="46">
        <v>190520524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18391515</v>
      </c>
      <c r="K9" s="46">
        <v>4117619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327443355</v>
      </c>
      <c r="K14" s="79">
        <f>SUM(K5:K13)</f>
        <v>331560974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2012-04-26T10:55:10Z</cp:lastPrinted>
  <dcterms:created xsi:type="dcterms:W3CDTF">2008-10-17T11:51:54Z</dcterms:created>
  <dcterms:modified xsi:type="dcterms:W3CDTF">2012-04-26T11:33:56Z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