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<sst xmlns="http://schemas.openxmlformats.org/spreadsheetml/2006/main" count="354" uniqueCount="314">
  <si>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</si>
  <si>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</si>
  <si>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</si>
  <si>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</si>
  <si>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</si>
  <si>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</si>
  <si>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</si>
  <si>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</si>
  <si>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</si>
  <si>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Tekuće razdoblje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</si>
  <si>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</si>
  <si>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</si>
  <si>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</si>
  <si>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</si>
  <si>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</si>
  <si>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</si>
  <si>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</si>
  <si>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wwww.medika.hr</t>
  </si>
  <si>
    <t>RADMILOVIĆ DIJANA</t>
  </si>
  <si>
    <t>012412551</t>
  </si>
  <si>
    <t>012371441</t>
  </si>
  <si>
    <t>HERCEG JASMINKO</t>
  </si>
  <si>
    <t>4646</t>
  </si>
  <si>
    <t>GRAD ZAGREB</t>
  </si>
  <si>
    <t>Appendix 1.</t>
  </si>
  <si>
    <t>Reporting period: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</si>
  <si>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</si>
  <si>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</si>
  <si>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</si>
  <si>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</si>
  <si>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</si>
  <si>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</si>
  <si>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</si>
  <si>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</si>
  <si>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</si>
  <si>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</si>
  <si>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</si>
  <si>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</si>
  <si>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Number of employees:</t>
  </si>
  <si>
    <t>(end of reporting period)</t>
  </si>
  <si>
    <t>Consolidating entities (according to IFRS):</t>
  </si>
  <si>
    <t>Headquarters:</t>
  </si>
  <si>
    <t>Code of NKD:</t>
  </si>
  <si>
    <t>Bookkeeping service:</t>
  </si>
  <si>
    <t>Contact person:</t>
  </si>
  <si>
    <t>Telephone number:</t>
  </si>
  <si>
    <t>Name:</t>
  </si>
  <si>
    <t>(authorised person)</t>
  </si>
  <si>
    <t>(only surname and name of contact person)</t>
  </si>
  <si>
    <t>Fax: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</si>
  <si>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</si>
  <si>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</si>
  <si>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</si>
  <si>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</si>
  <si>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</si>
  <si>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</si>
  <si>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</si>
  <si>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Issuer: MEDIKA d.d.</t>
  </si>
  <si>
    <t>Description</t>
  </si>
  <si>
    <t>AOP
mark</t>
  </si>
  <si>
    <t>Previous period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</si>
  <si>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</si>
  <si>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</si>
  <si>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</si>
  <si>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</si>
  <si>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</si>
  <si>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</si>
  <si>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</si>
  <si>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</si>
  <si>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</si>
  <si>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</si>
  <si>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</si>
  <si>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</si>
  <si>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</si>
  <si>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</si>
  <si>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</si>
  <si>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</si>
  <si>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</si>
  <si>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</si>
  <si>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</si>
  <si>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</si>
  <si>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</si>
  <si>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</si>
  <si>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</si>
  <si>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</si>
  <si>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</si>
  <si>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</si>
  <si>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</si>
  <si>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</si>
  <si>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</si>
  <si>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</si>
  <si>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</si>
  <si>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</si>
  <si>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</si>
  <si>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</si>
  <si>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</si>
  <si>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</si>
  <si>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</si>
  <si>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</si>
  <si>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</si>
  <si>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</si>
  <si>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</si>
  <si>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</si>
  <si>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</si>
  <si>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</si>
  <si>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</si>
  <si>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</si>
  <si>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</si>
  <si>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</si>
  <si>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</si>
  <si>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</si>
  <si>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</si>
  <si>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</si>
  <si>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</si>
  <si>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</si>
  <si>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</si>
  <si>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</si>
  <si>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</si>
  <si>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t>ASSETS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</si>
  <si>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</si>
  <si>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</si>
  <si>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</si>
  <si>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</si>
  <si>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</si>
  <si>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</si>
  <si>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</si>
  <si>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</si>
  <si>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</si>
  <si>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</si>
  <si>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</si>
  <si>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</si>
  <si>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</si>
  <si>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</si>
  <si>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</si>
  <si>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</si>
  <si>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</si>
  <si>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</si>
  <si>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</si>
  <si>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</si>
  <si>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</si>
  <si>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</si>
  <si>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</si>
  <si>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</si>
  <si>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</si>
  <si>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</si>
  <si>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</si>
  <si>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</si>
  <si>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</si>
  <si>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</si>
  <si>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</si>
  <si>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</si>
  <si>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</si>
  <si>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</si>
  <si>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</si>
  <si>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</si>
  <si>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</si>
  <si>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</si>
  <si>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</si>
  <si>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</si>
  <si>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</si>
  <si>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</si>
  <si>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</si>
  <si>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</si>
  <si>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</si>
  <si>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</si>
  <si>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Current period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</si>
  <si>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</si>
  <si>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</si>
  <si>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</si>
  <si>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</si>
  <si>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</si>
  <si>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</si>
  <si>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</si>
  <si>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</si>
  <si>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</si>
  <si>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</si>
  <si>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</si>
  <si>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</si>
  <si>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</si>
  <si>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</si>
  <si>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</si>
  <si>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</si>
  <si>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</si>
  <si>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</si>
  <si>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</si>
  <si>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</si>
  <si>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</si>
  <si>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</si>
  <si>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</si>
  <si>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
         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</si>
  <si>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</si>
  <si>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</si>
  <si>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</si>
  <si>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</si>
  <si>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</si>
  <si>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</si>
  <si>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</si>
  <si>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</si>
  <si>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</si>
  <si>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</si>
  <si>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</si>
  <si>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</si>
  <si>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</si>
  <si>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</si>
  <si>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</si>
  <si>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</si>
  <si>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</si>
  <si>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</si>
  <si>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</si>
  <si>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</si>
  <si>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</si>
  <si>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</si>
  <si>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</si>
  <si>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</si>
  <si>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</si>
  <si>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</si>
  <si>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</si>
  <si>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</si>
  <si>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</si>
  <si>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</si>
  <si>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</si>
  <si>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</si>
  <si>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</si>
  <si>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</si>
  <si>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</si>
  <si>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</si>
  <si>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</si>
  <si>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</si>
  <si>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</si>
  <si>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</si>
  <si>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</si>
  <si>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</si>
  <si>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</si>
  <si>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</si>
  <si>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</si>
  <si>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</si>
  <si>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</si>
  <si>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</si>
  <si>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</si>
  <si>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</si>
  <si>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</si>
  <si>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</si>
  <si>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</si>
  <si>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</si>
  <si>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</si>
  <si>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</si>
  <si>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</si>
  <si>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</si>
  <si>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</si>
  <si>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</si>
  <si>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</si>
  <si>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</si>
  <si>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</si>
  <si>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</si>
  <si>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</si>
  <si>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</si>
  <si>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</si>
  <si>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</si>
  <si>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</si>
  <si>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</si>
  <si>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</si>
  <si>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</si>
  <si>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</si>
  <si>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</si>
  <si>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</si>
  <si>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</si>
  <si>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</si>
  <si>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</si>
  <si>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</si>
  <si>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</si>
  <si>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</si>
  <si>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</si>
  <si>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</si>
  <si>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</si>
  <si>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</si>
  <si>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</si>
  <si>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</si>
  <si>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>to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</si>
  <si>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</si>
  <si>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</si>
  <si>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</si>
  <si>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</si>
  <si>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</si>
  <si>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</si>
  <si>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</si>
  <si>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</si>
  <si>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</si>
  <si>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</si>
  <si>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</si>
  <si>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</si>
  <si>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</si>
  <si>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</si>
  <si>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</si>
  <si>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</si>
  <si>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</si>
  <si>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</si>
  <si>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</si>
  <si>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YES</t>
  </si>
  <si>
    <t>Split</t>
  </si>
  <si>
    <t>0694975</t>
  </si>
  <si>
    <t>Primus nekretnine d.o.o.</t>
  </si>
  <si>
    <t>Zagreb</t>
  </si>
  <si>
    <t>2534983</t>
  </si>
  <si>
    <t>1605747</t>
  </si>
  <si>
    <t>ZU Ljekarna Ines Škoko</t>
  </si>
  <si>
    <t>02708396</t>
  </si>
  <si>
    <t>Osijek</t>
  </si>
  <si>
    <t>0845124</t>
  </si>
  <si>
    <t>ZU Ljekarna Atalić</t>
  </si>
  <si>
    <t>ZU Ljekarna Prima Pharma</t>
  </si>
  <si>
    <t>ZU Ljekarna Delonga</t>
  </si>
  <si>
    <t>Okrug Gornji</t>
  </si>
  <si>
    <t>balance as at 31.03.2012</t>
  </si>
  <si>
    <t>for period from 01.01.2012 to 31.03.2012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</si>
</sst>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mailto:medika.uprava@med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43" sqref="G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</v>
      </c>
      <c r="B1" s="142"/>
      <c r="C1" s="142"/>
      <c r="D1" s="76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82" t="s">
        <v>25</v>
      </c>
      <c r="B2" s="183"/>
      <c r="C2" s="183"/>
      <c r="D2" s="184"/>
      <c r="E2" s="110">
        <v>40909</v>
      </c>
      <c r="F2" s="12"/>
      <c r="G2" s="13" t="s">
        <v>277</v>
      </c>
      <c r="H2" s="110">
        <v>40999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5" t="s">
        <v>26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2" t="s">
        <v>27</v>
      </c>
      <c r="B6" s="160"/>
      <c r="C6" s="147" t="s">
        <v>10</v>
      </c>
      <c r="D6" s="148"/>
      <c r="E6" s="29"/>
      <c r="F6" s="29"/>
      <c r="G6" s="29"/>
      <c r="H6" s="29"/>
      <c r="I6" s="84"/>
      <c r="J6" s="10"/>
      <c r="K6" s="10"/>
      <c r="L6" s="10"/>
    </row>
    <row r="7" spans="1:12" ht="12.75">
      <c r="A7" s="117"/>
      <c r="B7" s="118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27" t="s">
        <v>28</v>
      </c>
      <c r="B8" s="178"/>
      <c r="C8" s="147" t="s">
        <v>11</v>
      </c>
      <c r="D8" s="148"/>
      <c r="E8" s="29"/>
      <c r="F8" s="29"/>
      <c r="G8" s="29"/>
      <c r="H8" s="29"/>
      <c r="I8" s="86"/>
      <c r="J8" s="10"/>
      <c r="K8" s="10"/>
      <c r="L8" s="10"/>
    </row>
    <row r="9" spans="1:12" ht="12.75">
      <c r="A9" s="127"/>
      <c r="B9" s="178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7" t="s">
        <v>29</v>
      </c>
      <c r="B10" s="178"/>
      <c r="C10" s="147" t="s">
        <v>12</v>
      </c>
      <c r="D10" s="14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7"/>
      <c r="B11" s="178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2" t="s">
        <v>30</v>
      </c>
      <c r="B12" s="160"/>
      <c r="C12" s="149" t="s">
        <v>13</v>
      </c>
      <c r="D12" s="179"/>
      <c r="E12" s="179"/>
      <c r="F12" s="179"/>
      <c r="G12" s="179"/>
      <c r="H12" s="179"/>
      <c r="I12" s="135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2" t="s">
        <v>31</v>
      </c>
      <c r="B14" s="160"/>
      <c r="C14" s="180">
        <v>10000</v>
      </c>
      <c r="D14" s="181"/>
      <c r="E14" s="16"/>
      <c r="F14" s="149" t="s">
        <v>14</v>
      </c>
      <c r="G14" s="179"/>
      <c r="H14" s="179"/>
      <c r="I14" s="135"/>
      <c r="J14" s="10"/>
      <c r="K14" s="10"/>
      <c r="L14" s="10"/>
    </row>
    <row r="15" spans="1:12" ht="12.75">
      <c r="A15" s="117"/>
      <c r="B15" s="118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2" t="s">
        <v>32</v>
      </c>
      <c r="B16" s="160"/>
      <c r="C16" s="149" t="s">
        <v>15</v>
      </c>
      <c r="D16" s="179"/>
      <c r="E16" s="179"/>
      <c r="F16" s="179"/>
      <c r="G16" s="179"/>
      <c r="H16" s="179"/>
      <c r="I16" s="135"/>
      <c r="J16" s="10"/>
      <c r="K16" s="10"/>
      <c r="L16" s="10"/>
    </row>
    <row r="17" spans="1:12" ht="12.75">
      <c r="A17" s="117"/>
      <c r="B17" s="118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2" t="s">
        <v>33</v>
      </c>
      <c r="B18" s="160"/>
      <c r="C18" s="172" t="s">
        <v>16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117"/>
      <c r="B19" s="118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2" t="s">
        <v>34</v>
      </c>
      <c r="B20" s="160"/>
      <c r="C20" s="175" t="s">
        <v>17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117"/>
      <c r="B21" s="118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27" t="s">
        <v>35</v>
      </c>
      <c r="B22" s="178"/>
      <c r="C22" s="111">
        <v>133</v>
      </c>
      <c r="D22" s="149" t="s">
        <v>14</v>
      </c>
      <c r="E22" s="161"/>
      <c r="F22" s="162"/>
      <c r="G22" s="176"/>
      <c r="H22" s="177"/>
      <c r="I22" s="87"/>
      <c r="J22" s="10"/>
      <c r="K22" s="10"/>
      <c r="L22" s="10"/>
    </row>
    <row r="23" spans="1:12" ht="12.75">
      <c r="A23" s="127"/>
      <c r="B23" s="178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2" t="s">
        <v>36</v>
      </c>
      <c r="B24" s="160"/>
      <c r="C24" s="111">
        <v>21</v>
      </c>
      <c r="D24" s="149" t="s">
        <v>23</v>
      </c>
      <c r="E24" s="161"/>
      <c r="F24" s="161"/>
      <c r="G24" s="162"/>
      <c r="H24" s="119" t="s">
        <v>38</v>
      </c>
      <c r="I24" s="124">
        <v>700</v>
      </c>
      <c r="J24" s="10"/>
      <c r="K24" s="10"/>
      <c r="L24" s="10"/>
    </row>
    <row r="25" spans="1:12" ht="12.75">
      <c r="A25" s="117"/>
      <c r="B25" s="118"/>
      <c r="C25" s="16"/>
      <c r="D25" s="24"/>
      <c r="E25" s="24"/>
      <c r="F25" s="24"/>
      <c r="G25" s="22"/>
      <c r="H25" s="118" t="s">
        <v>39</v>
      </c>
      <c r="I25" s="88"/>
      <c r="J25" s="10"/>
      <c r="K25" s="10"/>
      <c r="L25" s="10"/>
    </row>
    <row r="26" spans="1:12" ht="12.75">
      <c r="A26" s="132" t="s">
        <v>37</v>
      </c>
      <c r="B26" s="160"/>
      <c r="C26" s="112" t="s">
        <v>297</v>
      </c>
      <c r="D26" s="25"/>
      <c r="E26" s="33"/>
      <c r="F26" s="24"/>
      <c r="G26" s="163" t="s">
        <v>42</v>
      </c>
      <c r="H26" s="164"/>
      <c r="I26" s="113" t="s">
        <v>22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5" t="s">
        <v>40</v>
      </c>
      <c r="B28" s="166"/>
      <c r="C28" s="167"/>
      <c r="D28" s="167"/>
      <c r="E28" s="168" t="s">
        <v>41</v>
      </c>
      <c r="F28" s="169"/>
      <c r="G28" s="169"/>
      <c r="H28" s="170" t="s">
        <v>1</v>
      </c>
      <c r="I28" s="171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57" t="s">
        <v>309</v>
      </c>
      <c r="B30" s="150"/>
      <c r="C30" s="150"/>
      <c r="D30" s="151"/>
      <c r="E30" s="157" t="s">
        <v>298</v>
      </c>
      <c r="F30" s="150"/>
      <c r="G30" s="150"/>
      <c r="H30" s="147" t="s">
        <v>299</v>
      </c>
      <c r="I30" s="148"/>
      <c r="J30" s="10"/>
      <c r="K30" s="10"/>
      <c r="L30" s="10"/>
    </row>
    <row r="31" spans="1:12" ht="12.75">
      <c r="A31" s="85"/>
      <c r="B31" s="22"/>
      <c r="C31" s="21"/>
      <c r="D31" s="158"/>
      <c r="E31" s="158"/>
      <c r="F31" s="158"/>
      <c r="G31" s="159"/>
      <c r="H31" s="16"/>
      <c r="I31" s="91"/>
      <c r="J31" s="10"/>
      <c r="K31" s="10"/>
      <c r="L31" s="10"/>
    </row>
    <row r="32" spans="1:12" ht="12.75">
      <c r="A32" s="157" t="s">
        <v>300</v>
      </c>
      <c r="B32" s="150"/>
      <c r="C32" s="150"/>
      <c r="D32" s="151"/>
      <c r="E32" s="157" t="s">
        <v>301</v>
      </c>
      <c r="F32" s="150"/>
      <c r="G32" s="150"/>
      <c r="H32" s="147" t="s">
        <v>302</v>
      </c>
      <c r="I32" s="148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57" t="s">
        <v>310</v>
      </c>
      <c r="B34" s="150"/>
      <c r="C34" s="150"/>
      <c r="D34" s="151"/>
      <c r="E34" s="157" t="s">
        <v>311</v>
      </c>
      <c r="F34" s="150"/>
      <c r="G34" s="150"/>
      <c r="H34" s="147" t="s">
        <v>303</v>
      </c>
      <c r="I34" s="148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57" t="s">
        <v>304</v>
      </c>
      <c r="B36" s="150"/>
      <c r="C36" s="150"/>
      <c r="D36" s="151"/>
      <c r="E36" s="157" t="s">
        <v>301</v>
      </c>
      <c r="F36" s="150"/>
      <c r="G36" s="150"/>
      <c r="H36" s="147" t="s">
        <v>305</v>
      </c>
      <c r="I36" s="148"/>
      <c r="J36" s="10"/>
      <c r="K36" s="10"/>
      <c r="L36" s="10"/>
    </row>
    <row r="37" spans="1:12" ht="12.75">
      <c r="A37" s="93"/>
      <c r="B37" s="30"/>
      <c r="C37" s="152"/>
      <c r="D37" s="153"/>
      <c r="E37" s="16"/>
      <c r="F37" s="152"/>
      <c r="G37" s="153"/>
      <c r="H37" s="16"/>
      <c r="I37" s="86"/>
      <c r="J37" s="10"/>
      <c r="K37" s="10"/>
      <c r="L37" s="10"/>
    </row>
    <row r="38" spans="1:12" ht="12.75">
      <c r="A38" s="157" t="s">
        <v>308</v>
      </c>
      <c r="B38" s="150"/>
      <c r="C38" s="150"/>
      <c r="D38" s="151"/>
      <c r="E38" s="157" t="s">
        <v>306</v>
      </c>
      <c r="F38" s="150"/>
      <c r="G38" s="150"/>
      <c r="H38" s="147" t="s">
        <v>307</v>
      </c>
      <c r="I38" s="148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0"/>
      <c r="C40" s="150"/>
      <c r="D40" s="151"/>
      <c r="E40" s="157"/>
      <c r="F40" s="150"/>
      <c r="G40" s="150"/>
      <c r="H40" s="147"/>
      <c r="I40" s="148"/>
      <c r="J40" s="10"/>
      <c r="K40" s="10"/>
      <c r="L40" s="10"/>
    </row>
    <row r="41" spans="1:12" ht="12.75">
      <c r="A41" s="114"/>
      <c r="B41" s="33"/>
      <c r="C41" s="33"/>
      <c r="D41" s="33"/>
      <c r="E41" s="23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 customHeight="1">
      <c r="A44" s="127" t="s">
        <v>43</v>
      </c>
      <c r="B44" s="128"/>
      <c r="C44" s="147"/>
      <c r="D44" s="148"/>
      <c r="E44" s="26"/>
      <c r="F44" s="149"/>
      <c r="G44" s="150"/>
      <c r="H44" s="150"/>
      <c r="I44" s="151"/>
      <c r="J44" s="10"/>
      <c r="K44" s="10"/>
      <c r="L44" s="10"/>
    </row>
    <row r="45" spans="1:12" ht="12.75">
      <c r="A45" s="120"/>
      <c r="B45" s="121"/>
      <c r="C45" s="152"/>
      <c r="D45" s="153"/>
      <c r="E45" s="16"/>
      <c r="F45" s="152"/>
      <c r="G45" s="154"/>
      <c r="H45" s="35"/>
      <c r="I45" s="97"/>
      <c r="J45" s="10"/>
      <c r="K45" s="10"/>
      <c r="L45" s="10"/>
    </row>
    <row r="46" spans="1:12" ht="12.75" customHeight="1">
      <c r="A46" s="127" t="s">
        <v>44</v>
      </c>
      <c r="B46" s="128"/>
      <c r="C46" s="149" t="s">
        <v>18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117"/>
      <c r="B47" s="118"/>
      <c r="C47" s="21" t="s">
        <v>48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7" t="s">
        <v>45</v>
      </c>
      <c r="B48" s="128"/>
      <c r="C48" s="134" t="s">
        <v>19</v>
      </c>
      <c r="D48" s="130"/>
      <c r="E48" s="131"/>
      <c r="F48" s="16"/>
      <c r="G48" s="50" t="s">
        <v>49</v>
      </c>
      <c r="H48" s="134" t="s">
        <v>20</v>
      </c>
      <c r="I48" s="131"/>
      <c r="J48" s="10"/>
      <c r="K48" s="10"/>
      <c r="L48" s="10"/>
    </row>
    <row r="49" spans="1:12" ht="12.75">
      <c r="A49" s="117"/>
      <c r="B49" s="118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7" t="s">
        <v>33</v>
      </c>
      <c r="B50" s="128"/>
      <c r="C50" s="129" t="s">
        <v>16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117"/>
      <c r="B51" s="118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2" t="s">
        <v>46</v>
      </c>
      <c r="B52" s="133"/>
      <c r="C52" s="134" t="s">
        <v>21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122"/>
      <c r="B53" s="123"/>
      <c r="C53" s="143" t="s">
        <v>47</v>
      </c>
      <c r="D53" s="143"/>
      <c r="E53" s="143"/>
      <c r="F53" s="143"/>
      <c r="G53" s="143"/>
      <c r="H53" s="143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36" t="s">
        <v>50</v>
      </c>
      <c r="C55" s="137"/>
      <c r="D55" s="137"/>
      <c r="E55" s="137"/>
      <c r="F55" s="49"/>
      <c r="G55" s="49"/>
      <c r="H55" s="49"/>
      <c r="I55" s="100"/>
      <c r="J55" s="10"/>
      <c r="K55" s="10"/>
      <c r="L55" s="10"/>
    </row>
    <row r="56" spans="1:12" ht="12.75">
      <c r="A56" s="98"/>
      <c r="B56" s="138" t="s">
        <v>51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98"/>
      <c r="B57" s="138" t="s">
        <v>52</v>
      </c>
      <c r="C57" s="139"/>
      <c r="D57" s="139"/>
      <c r="E57" s="139"/>
      <c r="F57" s="139"/>
      <c r="G57" s="139"/>
      <c r="H57" s="139"/>
      <c r="I57" s="100"/>
      <c r="J57" s="10"/>
      <c r="K57" s="10"/>
      <c r="L57" s="10"/>
    </row>
    <row r="58" spans="1:12" ht="12.75">
      <c r="A58" s="98"/>
      <c r="B58" s="138" t="s">
        <v>53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98"/>
      <c r="B59" s="138" t="s">
        <v>54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3</v>
      </c>
      <c r="F62" s="33"/>
      <c r="G62" s="144" t="s">
        <v>55</v>
      </c>
      <c r="H62" s="145"/>
      <c r="I62" s="146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25"/>
      <c r="H63" s="126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" name="Range1"/>
    <protectedRange sqref="I24" name="Range1_2"/>
    <protectedRange sqref="A30:I30 A32:I32 A34:D34" name="Range1_3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50" r:id="rId2" display="medika.uprava@med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18" sqref="J118:K118"/>
    </sheetView>
  </sheetViews>
  <sheetFormatPr defaultColWidth="9.140625" defaultRowHeight="12.75"/>
  <cols>
    <col min="1" max="9" width="9.140625" style="51" customWidth="1"/>
    <col min="10" max="11" width="12.8515625" style="51" customWidth="1"/>
    <col min="12" max="16384" width="9.140625" style="51" customWidth="1"/>
  </cols>
  <sheetData>
    <row r="1" spans="1:11" ht="12.75" customHeight="1">
      <c r="A1" s="198" t="s">
        <v>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57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 customHeight="1">
      <c r="A4" s="203" t="s">
        <v>58</v>
      </c>
      <c r="B4" s="204"/>
      <c r="C4" s="204"/>
      <c r="D4" s="204"/>
      <c r="E4" s="204"/>
      <c r="F4" s="204"/>
      <c r="G4" s="204"/>
      <c r="H4" s="205"/>
      <c r="I4" s="57" t="s">
        <v>59</v>
      </c>
      <c r="J4" s="58" t="s">
        <v>60</v>
      </c>
      <c r="K4" s="59" t="s">
        <v>9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6">
        <v>2</v>
      </c>
      <c r="J5" s="55">
        <v>3</v>
      </c>
      <c r="K5" s="55">
        <v>4</v>
      </c>
    </row>
    <row r="6" spans="1:11" ht="12.75">
      <c r="A6" s="189" t="s">
        <v>118</v>
      </c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 customHeight="1">
      <c r="A7" s="192" t="s">
        <v>61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 customHeight="1">
      <c r="A8" s="195" t="s">
        <v>62</v>
      </c>
      <c r="B8" s="196"/>
      <c r="C8" s="196"/>
      <c r="D8" s="196"/>
      <c r="E8" s="196"/>
      <c r="F8" s="196"/>
      <c r="G8" s="196"/>
      <c r="H8" s="197"/>
      <c r="I8" s="1">
        <v>2</v>
      </c>
      <c r="J8" s="52">
        <f>J9+J16+J26+J35+J39</f>
        <v>363198101</v>
      </c>
      <c r="K8" s="52">
        <f>K9+K16+K26+K35+K39</f>
        <v>361872645</v>
      </c>
    </row>
    <row r="9" spans="1:11" ht="12.75" customHeight="1">
      <c r="A9" s="206" t="s">
        <v>63</v>
      </c>
      <c r="B9" s="207"/>
      <c r="C9" s="207"/>
      <c r="D9" s="207"/>
      <c r="E9" s="207"/>
      <c r="F9" s="207"/>
      <c r="G9" s="207"/>
      <c r="H9" s="208"/>
      <c r="I9" s="1">
        <v>3</v>
      </c>
      <c r="J9" s="52">
        <f>SUM(J10:J15)</f>
        <v>175081644</v>
      </c>
      <c r="K9" s="52">
        <f>SUM(K10:K15)</f>
        <v>175586437</v>
      </c>
    </row>
    <row r="10" spans="1:11" ht="12.75" customHeight="1">
      <c r="A10" s="206" t="s">
        <v>64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 customHeight="1">
      <c r="A11" s="206" t="s">
        <v>65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113457278</v>
      </c>
      <c r="K11" s="7">
        <v>113860145</v>
      </c>
    </row>
    <row r="12" spans="1:11" ht="12.75" customHeight="1">
      <c r="A12" s="206" t="s">
        <v>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61372626</v>
      </c>
      <c r="K12" s="7">
        <v>61479521</v>
      </c>
    </row>
    <row r="13" spans="1:11" ht="12.75" customHeight="1">
      <c r="A13" s="206" t="s">
        <v>66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 customHeight="1">
      <c r="A14" s="206" t="s">
        <v>67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118094</v>
      </c>
      <c r="K14" s="7">
        <v>118358</v>
      </c>
    </row>
    <row r="15" spans="1:11" ht="12.75" customHeight="1">
      <c r="A15" s="206" t="s">
        <v>68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133646</v>
      </c>
      <c r="K15" s="7">
        <v>128413</v>
      </c>
    </row>
    <row r="16" spans="1:11" ht="12.75" customHeight="1">
      <c r="A16" s="206" t="s">
        <v>69</v>
      </c>
      <c r="B16" s="207"/>
      <c r="C16" s="207"/>
      <c r="D16" s="207"/>
      <c r="E16" s="207"/>
      <c r="F16" s="207"/>
      <c r="G16" s="207"/>
      <c r="H16" s="208"/>
      <c r="I16" s="1">
        <v>10</v>
      </c>
      <c r="J16" s="52">
        <f>SUM(J17:J25)</f>
        <v>166756138</v>
      </c>
      <c r="K16" s="52">
        <f>SUM(K17:K25)</f>
        <v>164699498</v>
      </c>
    </row>
    <row r="17" spans="1:11" ht="12.75" customHeight="1">
      <c r="A17" s="206" t="s">
        <v>70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16515477</v>
      </c>
      <c r="K17" s="7">
        <v>16515477</v>
      </c>
    </row>
    <row r="18" spans="1:11" ht="12.75" customHeight="1">
      <c r="A18" s="206" t="s">
        <v>71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126967274</v>
      </c>
      <c r="K18" s="7">
        <v>125761937</v>
      </c>
    </row>
    <row r="19" spans="1:11" ht="12.75" customHeight="1">
      <c r="A19" s="206" t="s">
        <v>72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7058733</v>
      </c>
      <c r="K19" s="7">
        <v>6703893</v>
      </c>
    </row>
    <row r="20" spans="1:11" ht="12.75" customHeight="1">
      <c r="A20" s="206" t="s">
        <v>73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12695623</v>
      </c>
      <c r="K20" s="7">
        <v>12003603</v>
      </c>
    </row>
    <row r="21" spans="1:11" ht="12.75" customHeight="1">
      <c r="A21" s="206" t="s">
        <v>74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 customHeight="1">
      <c r="A22" s="206" t="s">
        <v>75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24379</v>
      </c>
      <c r="K22" s="7">
        <v>112123</v>
      </c>
    </row>
    <row r="23" spans="1:11" ht="12.75" customHeight="1">
      <c r="A23" s="206" t="s">
        <v>76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2724179</v>
      </c>
      <c r="K23" s="7">
        <v>2855315</v>
      </c>
    </row>
    <row r="24" spans="1:11" ht="12.75" customHeight="1">
      <c r="A24" s="206" t="s">
        <v>77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770473</v>
      </c>
      <c r="K24" s="7">
        <v>747150</v>
      </c>
    </row>
    <row r="25" spans="1:11" ht="12.75" customHeight="1">
      <c r="A25" s="206" t="s">
        <v>78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 customHeight="1">
      <c r="A26" s="206" t="s">
        <v>79</v>
      </c>
      <c r="B26" s="207"/>
      <c r="C26" s="207"/>
      <c r="D26" s="207"/>
      <c r="E26" s="207"/>
      <c r="F26" s="207"/>
      <c r="G26" s="207"/>
      <c r="H26" s="208"/>
      <c r="I26" s="1">
        <v>20</v>
      </c>
      <c r="J26" s="52">
        <f>SUM(J27:J34)</f>
        <v>18694282</v>
      </c>
      <c r="K26" s="52">
        <f>SUM(K27:K34)</f>
        <v>18943083</v>
      </c>
    </row>
    <row r="27" spans="1:11" ht="12.75" customHeight="1">
      <c r="A27" s="206" t="s">
        <v>80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17709261</v>
      </c>
      <c r="K27" s="7">
        <v>17136738</v>
      </c>
    </row>
    <row r="28" spans="1:11" ht="12.75" customHeight="1">
      <c r="A28" s="206" t="s">
        <v>81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>
        <v>772166</v>
      </c>
    </row>
    <row r="29" spans="1:11" ht="12.75" customHeight="1">
      <c r="A29" s="206" t="s">
        <v>82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 customHeight="1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 customHeight="1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 customHeight="1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985021</v>
      </c>
      <c r="K32" s="7">
        <v>1034179</v>
      </c>
    </row>
    <row r="33" spans="1:11" ht="12.75" customHeight="1">
      <c r="A33" s="206" t="s">
        <v>86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 customHeight="1">
      <c r="A34" s="206" t="s">
        <v>87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 customHeight="1">
      <c r="A35" s="206" t="s">
        <v>88</v>
      </c>
      <c r="B35" s="207"/>
      <c r="C35" s="207"/>
      <c r="D35" s="207"/>
      <c r="E35" s="207"/>
      <c r="F35" s="207"/>
      <c r="G35" s="207"/>
      <c r="H35" s="208"/>
      <c r="I35" s="1">
        <v>29</v>
      </c>
      <c r="J35" s="52">
        <f>SUM(J36:J38)</f>
        <v>0</v>
      </c>
      <c r="K35" s="52">
        <f>SUM(K36:K38)</f>
        <v>0</v>
      </c>
    </row>
    <row r="36" spans="1:11" ht="12.75" customHeight="1">
      <c r="A36" s="206" t="s">
        <v>89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 customHeight="1">
      <c r="A37" s="206" t="s">
        <v>90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 customHeight="1">
      <c r="A38" s="206" t="s">
        <v>91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 customHeight="1">
      <c r="A39" s="206" t="s">
        <v>92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2666037</v>
      </c>
      <c r="K39" s="7">
        <v>2643627</v>
      </c>
    </row>
    <row r="40" spans="1:11" ht="12.75" customHeight="1">
      <c r="A40" s="195" t="s">
        <v>93</v>
      </c>
      <c r="B40" s="196"/>
      <c r="C40" s="196"/>
      <c r="D40" s="196"/>
      <c r="E40" s="196"/>
      <c r="F40" s="196"/>
      <c r="G40" s="196"/>
      <c r="H40" s="197"/>
      <c r="I40" s="1">
        <v>34</v>
      </c>
      <c r="J40" s="52">
        <f>J41+J49+J56+J64</f>
        <v>1495636019</v>
      </c>
      <c r="K40" s="52">
        <f>K41+K49+K56+K64</f>
        <v>1598254680</v>
      </c>
    </row>
    <row r="41" spans="1:11" ht="12.75" customHeight="1">
      <c r="A41" s="206" t="s">
        <v>94</v>
      </c>
      <c r="B41" s="207"/>
      <c r="C41" s="207"/>
      <c r="D41" s="207"/>
      <c r="E41" s="207"/>
      <c r="F41" s="207"/>
      <c r="G41" s="207"/>
      <c r="H41" s="208"/>
      <c r="I41" s="1">
        <v>35</v>
      </c>
      <c r="J41" s="52">
        <f>SUM(J42:J48)</f>
        <v>213858036</v>
      </c>
      <c r="K41" s="52">
        <f>SUM(K42:K48)</f>
        <v>229461030</v>
      </c>
    </row>
    <row r="42" spans="1:11" ht="12.75" customHeight="1">
      <c r="A42" s="206" t="s">
        <v>95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400456</v>
      </c>
      <c r="K42" s="7">
        <v>419950</v>
      </c>
    </row>
    <row r="43" spans="1:11" ht="12.75" customHeight="1">
      <c r="A43" s="206" t="s">
        <v>96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 customHeight="1">
      <c r="A44" s="206" t="s">
        <v>97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 customHeight="1">
      <c r="A45" s="206" t="s">
        <v>98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210858036</v>
      </c>
      <c r="K45" s="7">
        <v>227288139</v>
      </c>
    </row>
    <row r="46" spans="1:11" ht="12.75" customHeight="1">
      <c r="A46" s="206" t="s">
        <v>99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2599544</v>
      </c>
      <c r="K46" s="7">
        <v>1752941</v>
      </c>
    </row>
    <row r="47" spans="1:11" ht="12.75" customHeight="1">
      <c r="A47" s="206" t="s">
        <v>100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 customHeight="1">
      <c r="A48" s="206" t="s">
        <v>101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 customHeight="1">
      <c r="A49" s="206" t="s">
        <v>102</v>
      </c>
      <c r="B49" s="207"/>
      <c r="C49" s="207"/>
      <c r="D49" s="207"/>
      <c r="E49" s="207"/>
      <c r="F49" s="207"/>
      <c r="G49" s="207"/>
      <c r="H49" s="208"/>
      <c r="I49" s="1">
        <v>43</v>
      </c>
      <c r="J49" s="52">
        <f>SUM(J50:J55)</f>
        <v>1200049644</v>
      </c>
      <c r="K49" s="52">
        <f>SUM(K50:K55)</f>
        <v>1326072391</v>
      </c>
    </row>
    <row r="50" spans="1:11" ht="12.75" customHeight="1">
      <c r="A50" s="206" t="s">
        <v>103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13835243</v>
      </c>
      <c r="K50" s="7"/>
    </row>
    <row r="51" spans="1:11" ht="12.75" customHeight="1">
      <c r="A51" s="206" t="s">
        <v>104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1177734997</v>
      </c>
      <c r="K51" s="7">
        <v>1317872323</v>
      </c>
    </row>
    <row r="52" spans="1:11" ht="12.75" customHeight="1">
      <c r="A52" s="206" t="s">
        <v>105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 customHeight="1">
      <c r="A53" s="206" t="s">
        <v>106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603088</v>
      </c>
      <c r="K53" s="7">
        <v>546418</v>
      </c>
    </row>
    <row r="54" spans="1:11" ht="12.75" customHeight="1">
      <c r="A54" s="206" t="s">
        <v>107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4010314</v>
      </c>
      <c r="K54" s="7">
        <v>5133323</v>
      </c>
    </row>
    <row r="55" spans="1:11" ht="12.75" customHeight="1">
      <c r="A55" s="206" t="s">
        <v>108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3866002</v>
      </c>
      <c r="K55" s="7">
        <v>2520327</v>
      </c>
    </row>
    <row r="56" spans="1:11" ht="12.75" customHeight="1">
      <c r="A56" s="206" t="s">
        <v>109</v>
      </c>
      <c r="B56" s="207"/>
      <c r="C56" s="207"/>
      <c r="D56" s="207"/>
      <c r="E56" s="207"/>
      <c r="F56" s="207"/>
      <c r="G56" s="207"/>
      <c r="H56" s="208"/>
      <c r="I56" s="1">
        <v>50</v>
      </c>
      <c r="J56" s="52">
        <f>SUM(J57:J63)</f>
        <v>41149518</v>
      </c>
      <c r="K56" s="52">
        <f>SUM(K57:K63)</f>
        <v>24566461</v>
      </c>
    </row>
    <row r="57" spans="1:11" ht="12.75" customHeight="1">
      <c r="A57" s="206" t="s">
        <v>80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 customHeight="1">
      <c r="A58" s="206" t="s">
        <v>81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 customHeight="1">
      <c r="A59" s="206" t="s">
        <v>110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 customHeight="1">
      <c r="A60" s="206" t="s">
        <v>111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 customHeight="1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39360000</v>
      </c>
      <c r="K61" s="7">
        <v>23850000</v>
      </c>
    </row>
    <row r="62" spans="1:11" ht="12.75" customHeight="1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1789518</v>
      </c>
      <c r="K62" s="7">
        <v>716461</v>
      </c>
    </row>
    <row r="63" spans="1:11" ht="12.75" customHeight="1">
      <c r="A63" s="206" t="s">
        <v>112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 customHeight="1">
      <c r="A64" s="206" t="s">
        <v>113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40578821</v>
      </c>
      <c r="K64" s="7">
        <v>18154798</v>
      </c>
    </row>
    <row r="65" spans="1:11" ht="12.75" customHeight="1">
      <c r="A65" s="195" t="s">
        <v>114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781642</v>
      </c>
      <c r="K65" s="7">
        <v>3157838</v>
      </c>
    </row>
    <row r="66" spans="1:11" ht="12.75" customHeight="1">
      <c r="A66" s="195" t="s">
        <v>115</v>
      </c>
      <c r="B66" s="196"/>
      <c r="C66" s="196"/>
      <c r="D66" s="196"/>
      <c r="E66" s="196"/>
      <c r="F66" s="196"/>
      <c r="G66" s="196"/>
      <c r="H66" s="197"/>
      <c r="I66" s="1">
        <v>60</v>
      </c>
      <c r="J66" s="52">
        <f>J7+J8+J40+J65</f>
        <v>1859615762</v>
      </c>
      <c r="K66" s="52">
        <f>K7+K8+K40+K65</f>
        <v>1963285163</v>
      </c>
    </row>
    <row r="67" spans="1:11" ht="12.75" customHeight="1">
      <c r="A67" s="209" t="s">
        <v>116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152322674</v>
      </c>
      <c r="K67" s="8">
        <v>167596605</v>
      </c>
    </row>
    <row r="68" spans="1:11" ht="12.75">
      <c r="A68" s="212" t="s">
        <v>117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 customHeight="1">
      <c r="A69" s="192" t="s">
        <v>119</v>
      </c>
      <c r="B69" s="193"/>
      <c r="C69" s="193"/>
      <c r="D69" s="193"/>
      <c r="E69" s="193"/>
      <c r="F69" s="193"/>
      <c r="G69" s="193"/>
      <c r="H69" s="194"/>
      <c r="I69" s="3">
        <v>62</v>
      </c>
      <c r="J69" s="53">
        <f>J70+J71+J72+J78+J79+J82+J85</f>
        <v>327443355</v>
      </c>
      <c r="K69" s="53">
        <f>K70+K71+K72+K78+K79+K82+K85</f>
        <v>331560974</v>
      </c>
    </row>
    <row r="70" spans="1:11" ht="12.75" customHeight="1">
      <c r="A70" s="206" t="s">
        <v>120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60388000</v>
      </c>
      <c r="K70" s="7">
        <v>60388000</v>
      </c>
    </row>
    <row r="71" spans="1:11" ht="12.75" customHeight="1">
      <c r="A71" s="206" t="s">
        <v>121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-6863284</v>
      </c>
      <c r="K71" s="7">
        <v>-6863284</v>
      </c>
    </row>
    <row r="72" spans="1:11" ht="12.75" customHeight="1">
      <c r="A72" s="206" t="s">
        <v>122</v>
      </c>
      <c r="B72" s="207"/>
      <c r="C72" s="207"/>
      <c r="D72" s="207"/>
      <c r="E72" s="207"/>
      <c r="F72" s="207"/>
      <c r="G72" s="207"/>
      <c r="H72" s="208"/>
      <c r="I72" s="1">
        <v>65</v>
      </c>
      <c r="J72" s="52">
        <f>J73+J74-J75+J76+J77</f>
        <v>83398115</v>
      </c>
      <c r="K72" s="52">
        <f>K73+K74-K75+K76+K77</f>
        <v>83398115</v>
      </c>
    </row>
    <row r="73" spans="1:11" ht="12.75" customHeight="1">
      <c r="A73" s="215" t="s">
        <v>123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7277713</v>
      </c>
      <c r="K73" s="7">
        <v>7277713</v>
      </c>
    </row>
    <row r="74" spans="1:11" ht="12.75" customHeight="1">
      <c r="A74" s="215" t="s">
        <v>124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60000000</v>
      </c>
      <c r="K74" s="7">
        <v>60000000</v>
      </c>
    </row>
    <row r="75" spans="1:11" ht="12.75" customHeight="1">
      <c r="A75" s="215" t="s">
        <v>125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15676088</v>
      </c>
      <c r="K75" s="7">
        <v>15676088</v>
      </c>
    </row>
    <row r="76" spans="1:11" ht="12.75" customHeight="1">
      <c r="A76" s="215" t="s">
        <v>126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 customHeight="1">
      <c r="A77" s="215" t="s">
        <v>127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31796490</v>
      </c>
      <c r="K77" s="7">
        <v>31796490</v>
      </c>
    </row>
    <row r="78" spans="1:11" ht="12.75" customHeight="1">
      <c r="A78" s="206" t="s">
        <v>128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 customHeight="1">
      <c r="A79" s="206" t="s">
        <v>129</v>
      </c>
      <c r="B79" s="207"/>
      <c r="C79" s="207"/>
      <c r="D79" s="207"/>
      <c r="E79" s="207"/>
      <c r="F79" s="207"/>
      <c r="G79" s="207"/>
      <c r="H79" s="208"/>
      <c r="I79" s="1">
        <v>72</v>
      </c>
      <c r="J79" s="52">
        <f>J80-J81</f>
        <v>172129009</v>
      </c>
      <c r="K79" s="52">
        <f>K80-K81</f>
        <v>190520524</v>
      </c>
    </row>
    <row r="80" spans="1:11" ht="12.75" customHeight="1">
      <c r="A80" s="215" t="s">
        <v>130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172129009</v>
      </c>
      <c r="K80" s="7">
        <v>190520524</v>
      </c>
    </row>
    <row r="81" spans="1:11" ht="12.75" customHeight="1">
      <c r="A81" s="215" t="s">
        <v>131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 customHeight="1">
      <c r="A82" s="206" t="s">
        <v>132</v>
      </c>
      <c r="B82" s="207"/>
      <c r="C82" s="207"/>
      <c r="D82" s="207"/>
      <c r="E82" s="207"/>
      <c r="F82" s="207"/>
      <c r="G82" s="207"/>
      <c r="H82" s="208"/>
      <c r="I82" s="1">
        <v>75</v>
      </c>
      <c r="J82" s="52">
        <f>J83-J84</f>
        <v>18391515</v>
      </c>
      <c r="K82" s="52">
        <f>K83-K84</f>
        <v>4117619</v>
      </c>
    </row>
    <row r="83" spans="1:11" ht="12.75" customHeight="1">
      <c r="A83" s="215" t="s">
        <v>133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18391515</v>
      </c>
      <c r="K83" s="7">
        <v>4117619</v>
      </c>
    </row>
    <row r="84" spans="1:11" ht="12.75" customHeight="1">
      <c r="A84" s="215" t="s">
        <v>134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 customHeight="1">
      <c r="A85" s="206" t="s">
        <v>135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 customHeight="1">
      <c r="A86" s="195" t="s">
        <v>136</v>
      </c>
      <c r="B86" s="196"/>
      <c r="C86" s="196"/>
      <c r="D86" s="196"/>
      <c r="E86" s="196"/>
      <c r="F86" s="196"/>
      <c r="G86" s="196"/>
      <c r="H86" s="197"/>
      <c r="I86" s="1">
        <v>79</v>
      </c>
      <c r="J86" s="52">
        <f>SUM(J87:J89)</f>
        <v>420100</v>
      </c>
      <c r="K86" s="52">
        <f>SUM(K87:K89)</f>
        <v>420100</v>
      </c>
    </row>
    <row r="87" spans="1:11" ht="12.75" customHeight="1">
      <c r="A87" s="206" t="s">
        <v>137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420100</v>
      </c>
      <c r="K87" s="7">
        <v>420100</v>
      </c>
    </row>
    <row r="88" spans="1:11" ht="12.75" customHeight="1">
      <c r="A88" s="206" t="s">
        <v>138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 customHeight="1">
      <c r="A89" s="206" t="s">
        <v>139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 customHeight="1">
      <c r="A90" s="195" t="s">
        <v>140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2">
        <f>SUM(J91:J99)</f>
        <v>51555505</v>
      </c>
      <c r="K90" s="52">
        <f>SUM(K91:K99)</f>
        <v>51545048</v>
      </c>
    </row>
    <row r="91" spans="1:11" ht="12.75" customHeight="1">
      <c r="A91" s="206" t="s">
        <v>141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 customHeight="1">
      <c r="A92" s="206" t="s">
        <v>142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 customHeight="1">
      <c r="A93" s="206" t="s">
        <v>143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36421275</v>
      </c>
      <c r="K93" s="7">
        <v>36410818</v>
      </c>
    </row>
    <row r="94" spans="1:11" ht="12.75" customHeight="1">
      <c r="A94" s="206" t="s">
        <v>144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 customHeight="1">
      <c r="A95" s="206" t="s">
        <v>145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 customHeight="1">
      <c r="A96" s="206" t="s">
        <v>146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 customHeight="1">
      <c r="A97" s="206" t="s">
        <v>147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 customHeight="1">
      <c r="A98" s="206" t="s">
        <v>148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 customHeight="1">
      <c r="A99" s="206" t="s">
        <v>149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15134230</v>
      </c>
      <c r="K99" s="7">
        <v>15134230</v>
      </c>
    </row>
    <row r="100" spans="1:11" ht="12.75" customHeight="1">
      <c r="A100" s="195" t="s">
        <v>150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2">
        <f>SUM(J101:J112)</f>
        <v>1477001857</v>
      </c>
      <c r="K100" s="52">
        <f>SUM(K101:K112)</f>
        <v>1576325325</v>
      </c>
    </row>
    <row r="101" spans="1:11" ht="12.75" customHeight="1">
      <c r="A101" s="206" t="s">
        <v>151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 customHeight="1">
      <c r="A102" s="206" t="s">
        <v>142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 customHeight="1">
      <c r="A103" s="206" t="s">
        <v>143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325097796</v>
      </c>
      <c r="K103" s="7">
        <v>335301549</v>
      </c>
    </row>
    <row r="104" spans="1:11" ht="12.75" customHeight="1">
      <c r="A104" s="206" t="s">
        <v>144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651356</v>
      </c>
      <c r="K104" s="7">
        <v>13311</v>
      </c>
    </row>
    <row r="105" spans="1:11" ht="12.75" customHeight="1">
      <c r="A105" s="206" t="s">
        <v>145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1077638037</v>
      </c>
      <c r="K105" s="7">
        <v>1192211457</v>
      </c>
    </row>
    <row r="106" spans="1:11" ht="12.75" customHeight="1">
      <c r="A106" s="206" t="s">
        <v>146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38010000</v>
      </c>
      <c r="K106" s="7">
        <v>23850000</v>
      </c>
    </row>
    <row r="107" spans="1:11" ht="12.75" customHeight="1">
      <c r="A107" s="206" t="s">
        <v>147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 customHeight="1">
      <c r="A108" s="206" t="s">
        <v>152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9436040</v>
      </c>
      <c r="K108" s="7">
        <v>9333225</v>
      </c>
    </row>
    <row r="109" spans="1:11" ht="12.75" customHeight="1">
      <c r="A109" s="206" t="s">
        <v>153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6029089</v>
      </c>
      <c r="K109" s="7">
        <v>4576111</v>
      </c>
    </row>
    <row r="110" spans="1:11" ht="12.75" customHeight="1">
      <c r="A110" s="206" t="s">
        <v>154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1034</v>
      </c>
      <c r="K110" s="7">
        <v>1034</v>
      </c>
    </row>
    <row r="111" spans="1:11" ht="12.75" customHeight="1">
      <c r="A111" s="206" t="s">
        <v>155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 customHeight="1">
      <c r="A112" s="206" t="s">
        <v>156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20138505</v>
      </c>
      <c r="K112" s="7">
        <v>11038638</v>
      </c>
    </row>
    <row r="113" spans="1:11" ht="12.75" customHeight="1">
      <c r="A113" s="195" t="s">
        <v>157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3194945</v>
      </c>
      <c r="K113" s="7">
        <v>3433716</v>
      </c>
    </row>
    <row r="114" spans="1:11" ht="12.75" customHeight="1">
      <c r="A114" s="195" t="s">
        <v>158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2">
        <f>J69+J86+J90+J100+J113</f>
        <v>1859615762</v>
      </c>
      <c r="K114" s="52">
        <f>K69+K86+K90+K100+K113</f>
        <v>1963285163</v>
      </c>
    </row>
    <row r="115" spans="1:11" ht="12.75" customHeight="1">
      <c r="A115" s="220" t="s">
        <v>116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152322674</v>
      </c>
      <c r="K115" s="8">
        <v>167596605</v>
      </c>
    </row>
    <row r="116" spans="1:11" ht="12.75" customHeight="1">
      <c r="A116" s="212" t="s">
        <v>159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 customHeight="1">
      <c r="A117" s="192" t="s">
        <v>160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 customHeight="1">
      <c r="A118" s="206" t="s">
        <v>161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327443355</v>
      </c>
      <c r="K118" s="7">
        <v>331560974</v>
      </c>
    </row>
    <row r="119" spans="1:11" ht="12.75" customHeight="1">
      <c r="A119" s="228" t="s">
        <v>162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 customHeight="1">
      <c r="A120" s="231" t="s">
        <v>163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J3 A121:K65536 K2:K5 I69:K115 I7:K67 J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53" sqref="J53:M53"/>
    </sheetView>
  </sheetViews>
  <sheetFormatPr defaultColWidth="9.140625" defaultRowHeight="12.75"/>
  <cols>
    <col min="1" max="9" width="9.140625" style="51" customWidth="1"/>
    <col min="10" max="13" width="12.8515625" style="51" customWidth="1"/>
    <col min="14" max="16384" width="9.140625" style="51" customWidth="1"/>
  </cols>
  <sheetData>
    <row r="1" spans="1:13" ht="12.75" customHeight="1">
      <c r="A1" s="198" t="s">
        <v>164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5" t="s">
        <v>313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3" t="s">
        <v>57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 customHeight="1">
      <c r="A4" s="234" t="s">
        <v>58</v>
      </c>
      <c r="B4" s="234"/>
      <c r="C4" s="234"/>
      <c r="D4" s="234"/>
      <c r="E4" s="234"/>
      <c r="F4" s="234"/>
      <c r="G4" s="234"/>
      <c r="H4" s="234"/>
      <c r="I4" s="57" t="s">
        <v>59</v>
      </c>
      <c r="J4" s="235" t="s">
        <v>60</v>
      </c>
      <c r="K4" s="235"/>
      <c r="L4" s="235" t="s">
        <v>165</v>
      </c>
      <c r="M4" s="235"/>
    </row>
    <row r="5" spans="1:13" ht="12.75">
      <c r="A5" s="234"/>
      <c r="B5" s="234"/>
      <c r="C5" s="234"/>
      <c r="D5" s="234"/>
      <c r="E5" s="234"/>
      <c r="F5" s="234"/>
      <c r="G5" s="234"/>
      <c r="H5" s="234"/>
      <c r="I5" s="57"/>
      <c r="J5" s="59" t="s">
        <v>166</v>
      </c>
      <c r="K5" s="59" t="s">
        <v>167</v>
      </c>
      <c r="L5" s="59" t="s">
        <v>166</v>
      </c>
      <c r="M5" s="59" t="s">
        <v>167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 customHeight="1">
      <c r="A7" s="192" t="s">
        <v>168</v>
      </c>
      <c r="B7" s="193"/>
      <c r="C7" s="193"/>
      <c r="D7" s="193"/>
      <c r="E7" s="193"/>
      <c r="F7" s="193"/>
      <c r="G7" s="193"/>
      <c r="H7" s="194"/>
      <c r="I7" s="3">
        <v>111</v>
      </c>
      <c r="J7" s="53">
        <f>SUM(J8:J9)</f>
        <v>531143487</v>
      </c>
      <c r="K7" s="53">
        <f>SUM(K8:K9)</f>
        <v>531143487</v>
      </c>
      <c r="L7" s="53">
        <f>SUM(L8:L9)</f>
        <v>576271559</v>
      </c>
      <c r="M7" s="53">
        <f>SUM(M8:M9)</f>
        <v>576271559</v>
      </c>
    </row>
    <row r="8" spans="1:13" ht="12.75" customHeight="1">
      <c r="A8" s="195" t="s">
        <v>169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529195143</v>
      </c>
      <c r="K8" s="7">
        <v>529195143</v>
      </c>
      <c r="L8" s="7">
        <v>573021597</v>
      </c>
      <c r="M8" s="7">
        <v>573021597</v>
      </c>
    </row>
    <row r="9" spans="1:13" ht="12.75" customHeight="1">
      <c r="A9" s="195" t="s">
        <v>170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1948344</v>
      </c>
      <c r="K9" s="7">
        <v>1948344</v>
      </c>
      <c r="L9" s="7">
        <v>3249962</v>
      </c>
      <c r="M9" s="7">
        <v>3249962</v>
      </c>
    </row>
    <row r="10" spans="1:13" ht="12.75" customHeight="1">
      <c r="A10" s="195" t="s">
        <v>171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2">
        <f>J11+J12+J16+J20+J21+J22+J25+J26</f>
        <v>515413649</v>
      </c>
      <c r="K10" s="52">
        <f>K11+K12+K16+K20+K21+K22+K25+K26</f>
        <v>515413649</v>
      </c>
      <c r="L10" s="52">
        <f>L11+L12+L16+L20+L21+L22+L25+L26</f>
        <v>566817432</v>
      </c>
      <c r="M10" s="52">
        <f>M11+M12+M16+M20+M21+M22+M25+M26</f>
        <v>566817432</v>
      </c>
    </row>
    <row r="11" spans="1:13" ht="12.75" customHeight="1">
      <c r="A11" s="195" t="s">
        <v>172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 customHeight="1">
      <c r="A12" s="195" t="s">
        <v>173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2">
        <f>SUM(J13:J15)</f>
        <v>478473890</v>
      </c>
      <c r="K12" s="52">
        <f>SUM(K13:K15)</f>
        <v>478473890</v>
      </c>
      <c r="L12" s="52">
        <f>SUM(L13:L15)</f>
        <v>528917478</v>
      </c>
      <c r="M12" s="52">
        <f>SUM(M13:M15)</f>
        <v>528917478</v>
      </c>
    </row>
    <row r="13" spans="1:13" ht="12.75" customHeight="1">
      <c r="A13" s="206" t="s">
        <v>174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2791753</v>
      </c>
      <c r="K13" s="7">
        <v>2791753</v>
      </c>
      <c r="L13" s="7">
        <v>3109683</v>
      </c>
      <c r="M13" s="7">
        <v>3109683</v>
      </c>
    </row>
    <row r="14" spans="1:13" ht="12.75" customHeight="1">
      <c r="A14" s="206" t="s">
        <v>175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467956962</v>
      </c>
      <c r="K14" s="7">
        <v>467956962</v>
      </c>
      <c r="L14" s="7">
        <v>517804257</v>
      </c>
      <c r="M14" s="7">
        <v>517804257</v>
      </c>
    </row>
    <row r="15" spans="1:13" ht="12.75" customHeight="1">
      <c r="A15" s="206" t="s">
        <v>176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7725175</v>
      </c>
      <c r="K15" s="7">
        <v>7725175</v>
      </c>
      <c r="L15" s="7">
        <v>8003538</v>
      </c>
      <c r="M15" s="7">
        <v>8003538</v>
      </c>
    </row>
    <row r="16" spans="1:13" ht="12.75" customHeight="1">
      <c r="A16" s="195" t="s">
        <v>177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2">
        <f>SUM(J17:J19)</f>
        <v>21149544</v>
      </c>
      <c r="K16" s="52">
        <f>SUM(K17:K19)</f>
        <v>21149544</v>
      </c>
      <c r="L16" s="52">
        <f>SUM(L17:L19)</f>
        <v>23070160</v>
      </c>
      <c r="M16" s="52">
        <f>SUM(M17:M19)</f>
        <v>23070160</v>
      </c>
    </row>
    <row r="17" spans="1:13" ht="12.75" customHeight="1">
      <c r="A17" s="206" t="s">
        <v>178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12198963</v>
      </c>
      <c r="K17" s="7">
        <v>12198963</v>
      </c>
      <c r="L17" s="7">
        <v>13245376</v>
      </c>
      <c r="M17" s="7">
        <v>13245376</v>
      </c>
    </row>
    <row r="18" spans="1:13" ht="12.75" customHeight="1">
      <c r="A18" s="206" t="s">
        <v>179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5867598</v>
      </c>
      <c r="K18" s="7">
        <v>5867598</v>
      </c>
      <c r="L18" s="7">
        <v>6465017</v>
      </c>
      <c r="M18" s="7">
        <v>6465017</v>
      </c>
    </row>
    <row r="19" spans="1:13" ht="12.75" customHeight="1">
      <c r="A19" s="206" t="s">
        <v>180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3082983</v>
      </c>
      <c r="K19" s="7">
        <v>3082983</v>
      </c>
      <c r="L19" s="7">
        <v>3359767</v>
      </c>
      <c r="M19" s="7">
        <v>3359767</v>
      </c>
    </row>
    <row r="20" spans="1:13" ht="12.75" customHeight="1">
      <c r="A20" s="195" t="s">
        <v>181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4647988</v>
      </c>
      <c r="K20" s="7">
        <v>4647988</v>
      </c>
      <c r="L20" s="7">
        <v>4183615</v>
      </c>
      <c r="M20" s="7">
        <v>4183615</v>
      </c>
    </row>
    <row r="21" spans="1:13" ht="12.75" customHeight="1">
      <c r="A21" s="195" t="s">
        <v>182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6198392</v>
      </c>
      <c r="K21" s="7">
        <v>6198392</v>
      </c>
      <c r="L21" s="7">
        <v>6446179</v>
      </c>
      <c r="M21" s="7">
        <v>6446179</v>
      </c>
    </row>
    <row r="22" spans="1:13" ht="12.75" customHeight="1">
      <c r="A22" s="195" t="s">
        <v>183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2">
        <f>SUM(J23:J24)</f>
        <v>4943835</v>
      </c>
      <c r="K22" s="52">
        <f>SUM(K23:K24)</f>
        <v>4943835</v>
      </c>
      <c r="L22" s="52">
        <f>SUM(L23:L24)</f>
        <v>4200000</v>
      </c>
      <c r="M22" s="52">
        <f>SUM(M23:M24)</f>
        <v>4200000</v>
      </c>
    </row>
    <row r="23" spans="1:13" ht="12.75" customHeight="1">
      <c r="A23" s="206" t="s">
        <v>184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 customHeight="1">
      <c r="A24" s="206" t="s">
        <v>185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4943835</v>
      </c>
      <c r="K24" s="7">
        <v>4943835</v>
      </c>
      <c r="L24" s="7">
        <v>4200000</v>
      </c>
      <c r="M24" s="7">
        <v>4200000</v>
      </c>
    </row>
    <row r="25" spans="1:13" ht="12.75" customHeight="1">
      <c r="A25" s="195" t="s">
        <v>186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 customHeight="1">
      <c r="A26" s="195" t="s">
        <v>187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/>
      <c r="K26" s="7"/>
      <c r="L26" s="7"/>
      <c r="M26" s="7"/>
    </row>
    <row r="27" spans="1:13" ht="12.75" customHeight="1">
      <c r="A27" s="195" t="s">
        <v>188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2">
        <f>SUM(J28:J32)</f>
        <v>995461</v>
      </c>
      <c r="K27" s="52">
        <f>SUM(K28:K32)</f>
        <v>995461</v>
      </c>
      <c r="L27" s="52">
        <f>SUM(L28:L32)</f>
        <v>2158191</v>
      </c>
      <c r="M27" s="52">
        <f>SUM(M28:M32)</f>
        <v>2158191</v>
      </c>
    </row>
    <row r="28" spans="1:13" ht="12.75" customHeight="1">
      <c r="A28" s="195" t="s">
        <v>189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/>
      <c r="K28" s="7"/>
      <c r="L28" s="7"/>
      <c r="M28" s="7"/>
    </row>
    <row r="29" spans="1:13" ht="12.75" customHeight="1">
      <c r="A29" s="195" t="s">
        <v>190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935317</v>
      </c>
      <c r="K29" s="7">
        <v>935317</v>
      </c>
      <c r="L29" s="7">
        <v>2158191</v>
      </c>
      <c r="M29" s="7">
        <v>2158191</v>
      </c>
    </row>
    <row r="30" spans="1:13" ht="12.75" customHeight="1">
      <c r="A30" s="195" t="s">
        <v>191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 customHeight="1">
      <c r="A31" s="195" t="s">
        <v>192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 customHeight="1">
      <c r="A32" s="195" t="s">
        <v>193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60144</v>
      </c>
      <c r="K32" s="7">
        <v>60144</v>
      </c>
      <c r="L32" s="7"/>
      <c r="M32" s="7"/>
    </row>
    <row r="33" spans="1:13" ht="12.75" customHeight="1">
      <c r="A33" s="195" t="s">
        <v>194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2">
        <f>SUM(J34:J37)</f>
        <v>5304049</v>
      </c>
      <c r="K33" s="52">
        <f>SUM(K34:K37)</f>
        <v>5304049</v>
      </c>
      <c r="L33" s="52">
        <f>SUM(L34:L37)</f>
        <v>5731162</v>
      </c>
      <c r="M33" s="52">
        <f>SUM(M34:M37)</f>
        <v>5731162</v>
      </c>
    </row>
    <row r="34" spans="1:13" ht="12.75" customHeight="1">
      <c r="A34" s="195" t="s">
        <v>189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/>
      <c r="K34" s="7"/>
      <c r="L34" s="7"/>
      <c r="M34" s="7"/>
    </row>
    <row r="35" spans="1:13" ht="12.75" customHeight="1">
      <c r="A35" s="195" t="s">
        <v>190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5304049</v>
      </c>
      <c r="K35" s="7">
        <v>5304049</v>
      </c>
      <c r="L35" s="7">
        <v>5731162</v>
      </c>
      <c r="M35" s="7">
        <v>5731162</v>
      </c>
    </row>
    <row r="36" spans="1:13" ht="12.75" customHeight="1">
      <c r="A36" s="195" t="s">
        <v>195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 customHeight="1">
      <c r="A37" s="195" t="s">
        <v>196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 customHeight="1">
      <c r="A38" s="195" t="s">
        <v>197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 customHeight="1">
      <c r="A39" s="195" t="s">
        <v>198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 customHeight="1">
      <c r="A40" s="195" t="s">
        <v>199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 customHeight="1">
      <c r="A41" s="195" t="s">
        <v>200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 customHeight="1">
      <c r="A42" s="195" t="s">
        <v>201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2">
        <f>J7+J27+J38+J40</f>
        <v>532138948</v>
      </c>
      <c r="K42" s="52">
        <f>K7+K27+K38+K40</f>
        <v>532138948</v>
      </c>
      <c r="L42" s="52">
        <f>L7+L27+L38+L40</f>
        <v>578429750</v>
      </c>
      <c r="M42" s="52">
        <f>M7+M27+M38+M40</f>
        <v>578429750</v>
      </c>
    </row>
    <row r="43" spans="1:13" ht="12.75" customHeight="1">
      <c r="A43" s="195" t="s">
        <v>202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2">
        <f>J10+J33+J39+J41</f>
        <v>520717698</v>
      </c>
      <c r="K43" s="52">
        <f>K10+K33+K39+K41</f>
        <v>520717698</v>
      </c>
      <c r="L43" s="52">
        <f>L10+L33+L39+L41</f>
        <v>572548594</v>
      </c>
      <c r="M43" s="52">
        <f>M10+M33+M39+M41</f>
        <v>572548594</v>
      </c>
    </row>
    <row r="44" spans="1:13" ht="12.75" customHeight="1">
      <c r="A44" s="195" t="s">
        <v>203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2">
        <f>J42-J43</f>
        <v>11421250</v>
      </c>
      <c r="K44" s="52">
        <f>K42-K43</f>
        <v>11421250</v>
      </c>
      <c r="L44" s="52">
        <f>L42-L43</f>
        <v>5881156</v>
      </c>
      <c r="M44" s="52">
        <f>M42-M43</f>
        <v>5881156</v>
      </c>
    </row>
    <row r="45" spans="1:13" ht="12.75" customHeight="1">
      <c r="A45" s="215" t="s">
        <v>204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2">
        <f>IF(J42&gt;J43,J42-J43,0)</f>
        <v>11421250</v>
      </c>
      <c r="K45" s="52">
        <f>IF(K42&gt;K43,K42-K43,0)</f>
        <v>11421250</v>
      </c>
      <c r="L45" s="52">
        <f>IF(L42&gt;L43,L42-L43,0)</f>
        <v>5881156</v>
      </c>
      <c r="M45" s="52">
        <f>IF(M42&gt;M43,M42-M43,0)</f>
        <v>5881156</v>
      </c>
    </row>
    <row r="46" spans="1:13" ht="12.75" customHeight="1">
      <c r="A46" s="215" t="s">
        <v>205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 customHeight="1">
      <c r="A47" s="195" t="s">
        <v>206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3345442</v>
      </c>
      <c r="K47" s="7">
        <v>3345442</v>
      </c>
      <c r="L47" s="7">
        <v>1763537</v>
      </c>
      <c r="M47" s="7">
        <v>1763537</v>
      </c>
    </row>
    <row r="48" spans="1:13" ht="12.75" customHeight="1">
      <c r="A48" s="195" t="s">
        <v>207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2">
        <f>J44-J47</f>
        <v>8075808</v>
      </c>
      <c r="K48" s="52">
        <f>K44-K47</f>
        <v>8075808</v>
      </c>
      <c r="L48" s="52">
        <f>L44-L47</f>
        <v>4117619</v>
      </c>
      <c r="M48" s="52">
        <f>M44-M47</f>
        <v>4117619</v>
      </c>
    </row>
    <row r="49" spans="1:13" ht="12.75" customHeight="1">
      <c r="A49" s="215" t="s">
        <v>208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2">
        <f>IF(J48&gt;0,J48,0)</f>
        <v>8075808</v>
      </c>
      <c r="K49" s="52">
        <f>IF(K48&gt;0,K48,0)</f>
        <v>8075808</v>
      </c>
      <c r="L49" s="52">
        <f>IF(L48&gt;0,L48,0)</f>
        <v>4117619</v>
      </c>
      <c r="M49" s="52">
        <f>IF(M48&gt;0,M48,0)</f>
        <v>4117619</v>
      </c>
    </row>
    <row r="50" spans="1:13" ht="12.75" customHeight="1">
      <c r="A50" s="239" t="s">
        <v>209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2" t="s">
        <v>210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211</v>
      </c>
      <c r="B52" s="193"/>
      <c r="C52" s="193"/>
      <c r="D52" s="193"/>
      <c r="E52" s="193"/>
      <c r="F52" s="193"/>
      <c r="G52" s="193"/>
      <c r="H52" s="193"/>
      <c r="I52" s="54"/>
      <c r="J52" s="54"/>
      <c r="K52" s="54"/>
      <c r="L52" s="54"/>
      <c r="M52" s="61"/>
    </row>
    <row r="53" spans="1:13" ht="12.75" customHeight="1">
      <c r="A53" s="242" t="s">
        <v>161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 customHeight="1">
      <c r="A54" s="236" t="s">
        <v>162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212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2" t="s">
        <v>213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8075808</v>
      </c>
      <c r="K56" s="6">
        <v>8075808</v>
      </c>
      <c r="L56" s="6">
        <v>4117619</v>
      </c>
      <c r="M56" s="6">
        <v>4117619</v>
      </c>
    </row>
    <row r="57" spans="1:13" ht="12.75" customHeight="1">
      <c r="A57" s="195" t="s">
        <v>214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 customHeight="1">
      <c r="A58" s="195" t="s">
        <v>215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 customHeight="1">
      <c r="A59" s="195" t="s">
        <v>216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 customHeight="1">
      <c r="A60" s="195" t="s">
        <v>217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 customHeight="1">
      <c r="A61" s="195" t="s">
        <v>218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 customHeight="1">
      <c r="A62" s="195" t="s">
        <v>219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 customHeight="1">
      <c r="A63" s="195" t="s">
        <v>220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 customHeight="1">
      <c r="A64" s="195" t="s">
        <v>221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 customHeight="1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 customHeight="1">
      <c r="A66" s="195" t="s">
        <v>223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 customHeight="1">
      <c r="A67" s="195" t="s">
        <v>224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0">
        <f>J56+J66</f>
        <v>8075808</v>
      </c>
      <c r="K67" s="60">
        <f>K56+K66</f>
        <v>8075808</v>
      </c>
      <c r="L67" s="60">
        <f>L56+L66</f>
        <v>4117619</v>
      </c>
      <c r="M67" s="60">
        <f>M56+M66</f>
        <v>4117619</v>
      </c>
    </row>
    <row r="68" spans="1:13" ht="12.75" customHeight="1">
      <c r="A68" s="246" t="s">
        <v>225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226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 customHeight="1">
      <c r="A70" s="242" t="s">
        <v>161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 customHeight="1">
      <c r="A71" s="236" t="s">
        <v>162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72:H65536 I7:M50 I52:M54 I70:M65536 I56:M67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9" width="9.140625" style="51" customWidth="1"/>
    <col min="10" max="11" width="12.57421875" style="51" customWidth="1"/>
    <col min="12" max="16384" width="9.140625" style="51" customWidth="1"/>
  </cols>
  <sheetData>
    <row r="1" spans="1:11" ht="12.75" customHeight="1">
      <c r="A1" s="253" t="s">
        <v>227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57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 customHeight="1">
      <c r="A4" s="203" t="s">
        <v>58</v>
      </c>
      <c r="B4" s="204"/>
      <c r="C4" s="204"/>
      <c r="D4" s="204"/>
      <c r="E4" s="204"/>
      <c r="F4" s="204"/>
      <c r="G4" s="204"/>
      <c r="H4" s="205"/>
      <c r="I4" s="57" t="s">
        <v>59</v>
      </c>
      <c r="J4" s="58" t="s">
        <v>60</v>
      </c>
      <c r="K4" s="59" t="s">
        <v>165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5">
        <v>2</v>
      </c>
      <c r="J5" s="66" t="s">
        <v>5</v>
      </c>
      <c r="K5" s="66" t="s">
        <v>6</v>
      </c>
    </row>
    <row r="6" spans="1:11" ht="12.75" customHeight="1">
      <c r="A6" s="212" t="s">
        <v>228</v>
      </c>
      <c r="B6" s="223"/>
      <c r="C6" s="223"/>
      <c r="D6" s="223"/>
      <c r="E6" s="223"/>
      <c r="F6" s="223"/>
      <c r="G6" s="223"/>
      <c r="H6" s="223"/>
      <c r="I6" s="258"/>
      <c r="J6" s="258"/>
      <c r="K6" s="259"/>
    </row>
    <row r="7" spans="1:11" ht="12.75" customHeight="1">
      <c r="A7" s="255" t="s">
        <v>229</v>
      </c>
      <c r="B7" s="256"/>
      <c r="C7" s="256"/>
      <c r="D7" s="256"/>
      <c r="E7" s="256"/>
      <c r="F7" s="256"/>
      <c r="G7" s="256"/>
      <c r="H7" s="256"/>
      <c r="I7" s="1">
        <v>1</v>
      </c>
      <c r="J7" s="5">
        <v>11421250</v>
      </c>
      <c r="K7" s="7">
        <v>5881156</v>
      </c>
    </row>
    <row r="8" spans="1:11" ht="12.75" customHeight="1">
      <c r="A8" s="255" t="s">
        <v>230</v>
      </c>
      <c r="B8" s="256"/>
      <c r="C8" s="256"/>
      <c r="D8" s="256"/>
      <c r="E8" s="256"/>
      <c r="F8" s="256"/>
      <c r="G8" s="256"/>
      <c r="H8" s="256"/>
      <c r="I8" s="1">
        <v>2</v>
      </c>
      <c r="J8" s="5">
        <v>4647988</v>
      </c>
      <c r="K8" s="7">
        <v>4183615</v>
      </c>
    </row>
    <row r="9" spans="1:11" ht="12.75" customHeight="1">
      <c r="A9" s="255" t="s">
        <v>231</v>
      </c>
      <c r="B9" s="256"/>
      <c r="C9" s="256"/>
      <c r="D9" s="256"/>
      <c r="E9" s="256"/>
      <c r="F9" s="256"/>
      <c r="G9" s="256"/>
      <c r="H9" s="256"/>
      <c r="I9" s="1">
        <v>3</v>
      </c>
      <c r="J9" s="5">
        <v>72146841</v>
      </c>
      <c r="K9" s="7">
        <v>103279718</v>
      </c>
    </row>
    <row r="10" spans="1:11" ht="12.75" customHeight="1">
      <c r="A10" s="255" t="s">
        <v>232</v>
      </c>
      <c r="B10" s="256"/>
      <c r="C10" s="256"/>
      <c r="D10" s="256"/>
      <c r="E10" s="256"/>
      <c r="F10" s="256"/>
      <c r="G10" s="256"/>
      <c r="H10" s="256"/>
      <c r="I10" s="1">
        <v>4</v>
      </c>
      <c r="J10" s="5"/>
      <c r="K10" s="7"/>
    </row>
    <row r="11" spans="1:11" ht="12.75" customHeight="1">
      <c r="A11" s="255" t="s">
        <v>233</v>
      </c>
      <c r="B11" s="256"/>
      <c r="C11" s="256"/>
      <c r="D11" s="256"/>
      <c r="E11" s="256"/>
      <c r="F11" s="256"/>
      <c r="G11" s="256"/>
      <c r="H11" s="256"/>
      <c r="I11" s="1">
        <v>5</v>
      </c>
      <c r="J11" s="5">
        <v>4705034</v>
      </c>
      <c r="K11" s="7"/>
    </row>
    <row r="12" spans="1:11" ht="12.75" customHeight="1">
      <c r="A12" s="255" t="s">
        <v>234</v>
      </c>
      <c r="B12" s="256"/>
      <c r="C12" s="256"/>
      <c r="D12" s="256"/>
      <c r="E12" s="256"/>
      <c r="F12" s="256"/>
      <c r="G12" s="256"/>
      <c r="H12" s="256"/>
      <c r="I12" s="1">
        <v>6</v>
      </c>
      <c r="J12" s="5"/>
      <c r="K12" s="7"/>
    </row>
    <row r="13" spans="1:11" ht="12.75" customHeight="1">
      <c r="A13" s="261" t="s">
        <v>235</v>
      </c>
      <c r="B13" s="262"/>
      <c r="C13" s="262"/>
      <c r="D13" s="262"/>
      <c r="E13" s="262"/>
      <c r="F13" s="262"/>
      <c r="G13" s="262"/>
      <c r="H13" s="262"/>
      <c r="I13" s="1">
        <v>7</v>
      </c>
      <c r="J13" s="63">
        <f>SUM(J7:J12)</f>
        <v>92921113</v>
      </c>
      <c r="K13" s="52">
        <f>SUM(K7:K12)</f>
        <v>113344489</v>
      </c>
    </row>
    <row r="14" spans="1:11" ht="12.75" customHeight="1">
      <c r="A14" s="255" t="s">
        <v>236</v>
      </c>
      <c r="B14" s="256"/>
      <c r="C14" s="256"/>
      <c r="D14" s="256"/>
      <c r="E14" s="256"/>
      <c r="F14" s="256"/>
      <c r="G14" s="256"/>
      <c r="H14" s="260"/>
      <c r="I14" s="1">
        <v>8</v>
      </c>
      <c r="J14" s="5"/>
      <c r="K14" s="7"/>
    </row>
    <row r="15" spans="1:11" ht="12.75" customHeight="1">
      <c r="A15" s="255" t="s">
        <v>237</v>
      </c>
      <c r="B15" s="256"/>
      <c r="C15" s="256"/>
      <c r="D15" s="256"/>
      <c r="E15" s="256"/>
      <c r="F15" s="256"/>
      <c r="G15" s="256"/>
      <c r="H15" s="260"/>
      <c r="I15" s="1">
        <v>9</v>
      </c>
      <c r="J15" s="5">
        <v>87264869</v>
      </c>
      <c r="K15" s="7">
        <v>126022747</v>
      </c>
    </row>
    <row r="16" spans="1:11" ht="12.75" customHeight="1">
      <c r="A16" s="255" t="s">
        <v>238</v>
      </c>
      <c r="B16" s="256"/>
      <c r="C16" s="256"/>
      <c r="D16" s="256"/>
      <c r="E16" s="256"/>
      <c r="F16" s="256"/>
      <c r="G16" s="256"/>
      <c r="H16" s="260"/>
      <c r="I16" s="1">
        <v>10</v>
      </c>
      <c r="J16" s="5"/>
      <c r="K16" s="7">
        <v>15602994</v>
      </c>
    </row>
    <row r="17" spans="1:11" ht="12.75" customHeight="1">
      <c r="A17" s="255" t="s">
        <v>239</v>
      </c>
      <c r="B17" s="256"/>
      <c r="C17" s="256"/>
      <c r="D17" s="256"/>
      <c r="E17" s="256"/>
      <c r="F17" s="256"/>
      <c r="G17" s="256"/>
      <c r="H17" s="260"/>
      <c r="I17" s="1">
        <v>11</v>
      </c>
      <c r="J17" s="5">
        <v>4168409</v>
      </c>
      <c r="K17" s="7">
        <v>2277861</v>
      </c>
    </row>
    <row r="18" spans="1:11" ht="12.75" customHeight="1">
      <c r="A18" s="261" t="s">
        <v>240</v>
      </c>
      <c r="B18" s="262"/>
      <c r="C18" s="262"/>
      <c r="D18" s="262"/>
      <c r="E18" s="262"/>
      <c r="F18" s="262"/>
      <c r="G18" s="262"/>
      <c r="H18" s="262"/>
      <c r="I18" s="1">
        <v>12</v>
      </c>
      <c r="J18" s="63">
        <f>SUM(J14:J17)</f>
        <v>91433278</v>
      </c>
      <c r="K18" s="52">
        <f>SUM(K14:K17)</f>
        <v>143903602</v>
      </c>
    </row>
    <row r="19" spans="1:11" ht="12.75" customHeight="1">
      <c r="A19" s="261" t="s">
        <v>241</v>
      </c>
      <c r="B19" s="262"/>
      <c r="C19" s="262"/>
      <c r="D19" s="262"/>
      <c r="E19" s="262"/>
      <c r="F19" s="262"/>
      <c r="G19" s="262"/>
      <c r="H19" s="262"/>
      <c r="I19" s="1">
        <v>13</v>
      </c>
      <c r="J19" s="63">
        <f>IF(J13&gt;J18,J13-J18,0)</f>
        <v>1487835</v>
      </c>
      <c r="K19" s="52">
        <f>IF(K13&gt;K18,K13-K18,0)</f>
        <v>0</v>
      </c>
    </row>
    <row r="20" spans="1:11" ht="12.75" customHeight="1">
      <c r="A20" s="261" t="s">
        <v>242</v>
      </c>
      <c r="B20" s="262"/>
      <c r="C20" s="262"/>
      <c r="D20" s="262"/>
      <c r="E20" s="262"/>
      <c r="F20" s="262"/>
      <c r="G20" s="262"/>
      <c r="H20" s="262"/>
      <c r="I20" s="1">
        <v>14</v>
      </c>
      <c r="J20" s="63">
        <f>IF(J18&gt;J13,J18-J13,0)</f>
        <v>0</v>
      </c>
      <c r="K20" s="52">
        <f>IF(K18&gt;K13,K18-K13,0)</f>
        <v>30559113</v>
      </c>
    </row>
    <row r="21" spans="1:11" ht="12.75" customHeight="1">
      <c r="A21" s="212" t="s">
        <v>243</v>
      </c>
      <c r="B21" s="223"/>
      <c r="C21" s="223"/>
      <c r="D21" s="223"/>
      <c r="E21" s="223"/>
      <c r="F21" s="223"/>
      <c r="G21" s="223"/>
      <c r="H21" s="223"/>
      <c r="I21" s="258"/>
      <c r="J21" s="258"/>
      <c r="K21" s="259"/>
    </row>
    <row r="22" spans="1:11" ht="12.75" customHeight="1">
      <c r="A22" s="263" t="s">
        <v>244</v>
      </c>
      <c r="B22" s="264"/>
      <c r="C22" s="264"/>
      <c r="D22" s="264"/>
      <c r="E22" s="264"/>
      <c r="F22" s="264"/>
      <c r="G22" s="264"/>
      <c r="H22" s="265"/>
      <c r="I22" s="1">
        <v>15</v>
      </c>
      <c r="J22" s="5">
        <v>99016</v>
      </c>
      <c r="K22" s="7">
        <v>17622</v>
      </c>
    </row>
    <row r="23" spans="1:11" ht="12.75" customHeight="1">
      <c r="A23" s="206" t="s">
        <v>245</v>
      </c>
      <c r="B23" s="207"/>
      <c r="C23" s="207"/>
      <c r="D23" s="207"/>
      <c r="E23" s="207"/>
      <c r="F23" s="207"/>
      <c r="G23" s="207"/>
      <c r="H23" s="208"/>
      <c r="I23" s="1">
        <v>16</v>
      </c>
      <c r="J23" s="5"/>
      <c r="K23" s="7"/>
    </row>
    <row r="24" spans="1:11" ht="12.75" customHeight="1">
      <c r="A24" s="206" t="s">
        <v>246</v>
      </c>
      <c r="B24" s="207"/>
      <c r="C24" s="207"/>
      <c r="D24" s="207"/>
      <c r="E24" s="207"/>
      <c r="F24" s="207"/>
      <c r="G24" s="207"/>
      <c r="H24" s="208"/>
      <c r="I24" s="1">
        <v>17</v>
      </c>
      <c r="J24" s="5">
        <v>101362</v>
      </c>
      <c r="K24" s="7">
        <v>89918</v>
      </c>
    </row>
    <row r="25" spans="1:11" ht="12.75" customHeight="1">
      <c r="A25" s="206" t="s">
        <v>247</v>
      </c>
      <c r="B25" s="207"/>
      <c r="C25" s="207"/>
      <c r="D25" s="207"/>
      <c r="E25" s="207"/>
      <c r="F25" s="207"/>
      <c r="G25" s="207"/>
      <c r="H25" s="208"/>
      <c r="I25" s="1">
        <v>18</v>
      </c>
      <c r="J25" s="5"/>
      <c r="K25" s="7"/>
    </row>
    <row r="26" spans="1:11" ht="12.75" customHeight="1">
      <c r="A26" s="206" t="s">
        <v>248</v>
      </c>
      <c r="B26" s="207"/>
      <c r="C26" s="207"/>
      <c r="D26" s="207"/>
      <c r="E26" s="207"/>
      <c r="F26" s="207"/>
      <c r="G26" s="207"/>
      <c r="H26" s="208"/>
      <c r="I26" s="1">
        <v>19</v>
      </c>
      <c r="J26" s="5"/>
      <c r="K26" s="7"/>
    </row>
    <row r="27" spans="1:11" ht="12.75" customHeight="1">
      <c r="A27" s="195" t="s">
        <v>249</v>
      </c>
      <c r="B27" s="196"/>
      <c r="C27" s="196"/>
      <c r="D27" s="196"/>
      <c r="E27" s="196"/>
      <c r="F27" s="196"/>
      <c r="G27" s="196"/>
      <c r="H27" s="197"/>
      <c r="I27" s="1">
        <v>20</v>
      </c>
      <c r="J27" s="63">
        <f>SUM(J22:J26)</f>
        <v>200378</v>
      </c>
      <c r="K27" s="52">
        <f>SUM(K22:K26)</f>
        <v>107540</v>
      </c>
    </row>
    <row r="28" spans="1:11" ht="12.75" customHeight="1">
      <c r="A28" s="206" t="s">
        <v>250</v>
      </c>
      <c r="B28" s="207"/>
      <c r="C28" s="207"/>
      <c r="D28" s="207"/>
      <c r="E28" s="207"/>
      <c r="F28" s="207"/>
      <c r="G28" s="207"/>
      <c r="H28" s="208"/>
      <c r="I28" s="1">
        <v>21</v>
      </c>
      <c r="J28" s="5">
        <v>18438614</v>
      </c>
      <c r="K28" s="7">
        <v>2631769</v>
      </c>
    </row>
    <row r="29" spans="1:11" ht="12.75" customHeight="1">
      <c r="A29" s="206" t="s">
        <v>251</v>
      </c>
      <c r="B29" s="207"/>
      <c r="C29" s="207"/>
      <c r="D29" s="207"/>
      <c r="E29" s="207"/>
      <c r="F29" s="207"/>
      <c r="G29" s="207"/>
      <c r="H29" s="208"/>
      <c r="I29" s="1">
        <v>22</v>
      </c>
      <c r="J29" s="5"/>
      <c r="K29" s="7"/>
    </row>
    <row r="30" spans="1:11" ht="12.75" customHeight="1">
      <c r="A30" s="206" t="s">
        <v>252</v>
      </c>
      <c r="B30" s="207"/>
      <c r="C30" s="207"/>
      <c r="D30" s="207"/>
      <c r="E30" s="207"/>
      <c r="F30" s="207"/>
      <c r="G30" s="207"/>
      <c r="H30" s="208"/>
      <c r="I30" s="1">
        <v>23</v>
      </c>
      <c r="J30" s="5"/>
      <c r="K30" s="7"/>
    </row>
    <row r="31" spans="1:11" ht="12.75" customHeight="1">
      <c r="A31" s="195" t="s">
        <v>253</v>
      </c>
      <c r="B31" s="196"/>
      <c r="C31" s="196"/>
      <c r="D31" s="196"/>
      <c r="E31" s="196"/>
      <c r="F31" s="196"/>
      <c r="G31" s="196"/>
      <c r="H31" s="197"/>
      <c r="I31" s="1">
        <v>24</v>
      </c>
      <c r="J31" s="63">
        <f>SUM(J28:J30)</f>
        <v>18438614</v>
      </c>
      <c r="K31" s="52">
        <f>SUM(K28:K30)</f>
        <v>2631769</v>
      </c>
    </row>
    <row r="32" spans="1:11" ht="12.75" customHeight="1">
      <c r="A32" s="195" t="s">
        <v>254</v>
      </c>
      <c r="B32" s="196"/>
      <c r="C32" s="196"/>
      <c r="D32" s="196"/>
      <c r="E32" s="196"/>
      <c r="F32" s="196"/>
      <c r="G32" s="196"/>
      <c r="H32" s="19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 customHeight="1">
      <c r="A33" s="209" t="s">
        <v>255</v>
      </c>
      <c r="B33" s="210"/>
      <c r="C33" s="210"/>
      <c r="D33" s="210"/>
      <c r="E33" s="210"/>
      <c r="F33" s="210"/>
      <c r="G33" s="210"/>
      <c r="H33" s="211"/>
      <c r="I33" s="1">
        <v>26</v>
      </c>
      <c r="J33" s="63">
        <f>IF(J31&gt;J27,J31-J27,0)</f>
        <v>18238236</v>
      </c>
      <c r="K33" s="52">
        <f>IF(K31&gt;K27,K31-K27,0)</f>
        <v>2524229</v>
      </c>
    </row>
    <row r="34" spans="1:11" ht="12.75" customHeight="1">
      <c r="A34" s="212" t="s">
        <v>256</v>
      </c>
      <c r="B34" s="223"/>
      <c r="C34" s="223"/>
      <c r="D34" s="223"/>
      <c r="E34" s="223"/>
      <c r="F34" s="223"/>
      <c r="G34" s="223"/>
      <c r="H34" s="223"/>
      <c r="I34" s="258"/>
      <c r="J34" s="258"/>
      <c r="K34" s="259"/>
    </row>
    <row r="35" spans="1:11" ht="12.75" customHeight="1">
      <c r="A35" s="263" t="s">
        <v>257</v>
      </c>
      <c r="B35" s="264"/>
      <c r="C35" s="264"/>
      <c r="D35" s="264"/>
      <c r="E35" s="264"/>
      <c r="F35" s="264"/>
      <c r="G35" s="264"/>
      <c r="H35" s="265"/>
      <c r="I35" s="1">
        <v>27</v>
      </c>
      <c r="J35" s="5"/>
      <c r="K35" s="7"/>
    </row>
    <row r="36" spans="1:11" ht="12.75" customHeight="1">
      <c r="A36" s="206" t="s">
        <v>258</v>
      </c>
      <c r="B36" s="207"/>
      <c r="C36" s="207"/>
      <c r="D36" s="207"/>
      <c r="E36" s="207"/>
      <c r="F36" s="207"/>
      <c r="G36" s="207"/>
      <c r="H36" s="208"/>
      <c r="I36" s="1">
        <v>28</v>
      </c>
      <c r="J36" s="5">
        <v>66489874</v>
      </c>
      <c r="K36" s="7">
        <v>83138808</v>
      </c>
    </row>
    <row r="37" spans="1:11" ht="12.75" customHeight="1">
      <c r="A37" s="206" t="s">
        <v>259</v>
      </c>
      <c r="B37" s="207"/>
      <c r="C37" s="207"/>
      <c r="D37" s="207"/>
      <c r="E37" s="207"/>
      <c r="F37" s="207"/>
      <c r="G37" s="207"/>
      <c r="H37" s="208"/>
      <c r="I37" s="1">
        <v>29</v>
      </c>
      <c r="J37" s="5"/>
      <c r="K37" s="7"/>
    </row>
    <row r="38" spans="1:11" ht="12.75" customHeight="1">
      <c r="A38" s="195" t="s">
        <v>260</v>
      </c>
      <c r="B38" s="196"/>
      <c r="C38" s="196"/>
      <c r="D38" s="196"/>
      <c r="E38" s="196"/>
      <c r="F38" s="196"/>
      <c r="G38" s="196"/>
      <c r="H38" s="196"/>
      <c r="I38" s="1">
        <v>30</v>
      </c>
      <c r="J38" s="63">
        <f>SUM(J35:J37)</f>
        <v>66489874</v>
      </c>
      <c r="K38" s="52">
        <f>SUM(K35:K37)</f>
        <v>83138808</v>
      </c>
    </row>
    <row r="39" spans="1:11" ht="12.75" customHeight="1">
      <c r="A39" s="206" t="s">
        <v>261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58574314</v>
      </c>
      <c r="K39" s="7">
        <v>71926031</v>
      </c>
    </row>
    <row r="40" spans="1:11" ht="12.75" customHeight="1">
      <c r="A40" s="206" t="s">
        <v>262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74743</v>
      </c>
      <c r="K40" s="7"/>
    </row>
    <row r="41" spans="1:11" ht="12.75" customHeight="1">
      <c r="A41" s="206" t="s">
        <v>263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570407</v>
      </c>
      <c r="K41" s="7">
        <v>553458</v>
      </c>
    </row>
    <row r="42" spans="1:11" ht="12.75" customHeight="1">
      <c r="A42" s="206" t="s">
        <v>264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 customHeight="1">
      <c r="A43" s="206" t="s">
        <v>265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 customHeight="1">
      <c r="A44" s="195" t="s">
        <v>266</v>
      </c>
      <c r="B44" s="196"/>
      <c r="C44" s="196"/>
      <c r="D44" s="196"/>
      <c r="E44" s="196"/>
      <c r="F44" s="196"/>
      <c r="G44" s="196"/>
      <c r="H44" s="197"/>
      <c r="I44" s="1">
        <v>36</v>
      </c>
      <c r="J44" s="63">
        <f>SUM(J39:J43)</f>
        <v>59219464</v>
      </c>
      <c r="K44" s="52">
        <f>SUM(K39:K43)</f>
        <v>72479489</v>
      </c>
    </row>
    <row r="45" spans="1:11" ht="12.75" customHeight="1">
      <c r="A45" s="195" t="s">
        <v>267</v>
      </c>
      <c r="B45" s="196"/>
      <c r="C45" s="196"/>
      <c r="D45" s="196"/>
      <c r="E45" s="196"/>
      <c r="F45" s="196"/>
      <c r="G45" s="196"/>
      <c r="H45" s="197"/>
      <c r="I45" s="1">
        <v>37</v>
      </c>
      <c r="J45" s="63">
        <f>IF(J38&gt;J44,J38-J44,0)</f>
        <v>7270410</v>
      </c>
      <c r="K45" s="52">
        <f>IF(K38&gt;K44,K38-K44,0)</f>
        <v>10659319</v>
      </c>
    </row>
    <row r="46" spans="1:11" ht="12.75" customHeight="1">
      <c r="A46" s="195" t="s">
        <v>268</v>
      </c>
      <c r="B46" s="196"/>
      <c r="C46" s="196"/>
      <c r="D46" s="196"/>
      <c r="E46" s="196"/>
      <c r="F46" s="196"/>
      <c r="G46" s="196"/>
      <c r="H46" s="197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 customHeight="1">
      <c r="A47" s="206" t="s">
        <v>269</v>
      </c>
      <c r="B47" s="207"/>
      <c r="C47" s="207"/>
      <c r="D47" s="207"/>
      <c r="E47" s="207"/>
      <c r="F47" s="207"/>
      <c r="G47" s="207"/>
      <c r="H47" s="208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 customHeight="1">
      <c r="A48" s="206" t="s">
        <v>270</v>
      </c>
      <c r="B48" s="207"/>
      <c r="C48" s="207"/>
      <c r="D48" s="207"/>
      <c r="E48" s="207"/>
      <c r="F48" s="207"/>
      <c r="G48" s="207"/>
      <c r="H48" s="208"/>
      <c r="I48" s="1">
        <v>40</v>
      </c>
      <c r="J48" s="63">
        <f>IF(J20-J19+J33-J32+J46-J45&gt;0,J20-J19+J33-J32+J46-J45,0)</f>
        <v>9479991</v>
      </c>
      <c r="K48" s="52">
        <f>IF(K20-K19+K33-K32+K46-K45&gt;0,K20-K19+K33-K32+K46-K45,0)</f>
        <v>22424023</v>
      </c>
    </row>
    <row r="49" spans="1:11" ht="12.75" customHeight="1">
      <c r="A49" s="206" t="s">
        <v>271</v>
      </c>
      <c r="B49" s="207"/>
      <c r="C49" s="207"/>
      <c r="D49" s="207"/>
      <c r="E49" s="207"/>
      <c r="F49" s="207"/>
      <c r="G49" s="207"/>
      <c r="H49" s="208"/>
      <c r="I49" s="1">
        <v>41</v>
      </c>
      <c r="J49" s="5">
        <v>31250302</v>
      </c>
      <c r="K49" s="7">
        <v>40578821</v>
      </c>
    </row>
    <row r="50" spans="1:11" ht="12.75" customHeight="1">
      <c r="A50" s="206" t="s">
        <v>272</v>
      </c>
      <c r="B50" s="207"/>
      <c r="C50" s="207"/>
      <c r="D50" s="207"/>
      <c r="E50" s="207"/>
      <c r="F50" s="207"/>
      <c r="G50" s="207"/>
      <c r="H50" s="208"/>
      <c r="I50" s="1">
        <v>42</v>
      </c>
      <c r="J50" s="5"/>
      <c r="K50" s="7"/>
    </row>
    <row r="51" spans="1:11" ht="12.75" customHeight="1">
      <c r="A51" s="206" t="s">
        <v>273</v>
      </c>
      <c r="B51" s="207"/>
      <c r="C51" s="207"/>
      <c r="D51" s="207"/>
      <c r="E51" s="207"/>
      <c r="F51" s="207"/>
      <c r="G51" s="207"/>
      <c r="H51" s="208"/>
      <c r="I51" s="1">
        <v>43</v>
      </c>
      <c r="J51" s="5">
        <v>9479991</v>
      </c>
      <c r="K51" s="7">
        <v>22424023</v>
      </c>
    </row>
    <row r="52" spans="1:11" ht="12.75" customHeight="1">
      <c r="A52" s="228" t="s">
        <v>274</v>
      </c>
      <c r="B52" s="229"/>
      <c r="C52" s="229"/>
      <c r="D52" s="229"/>
      <c r="E52" s="229"/>
      <c r="F52" s="229"/>
      <c r="G52" s="229"/>
      <c r="H52" s="230"/>
      <c r="I52" s="4">
        <v>44</v>
      </c>
      <c r="J52" s="64">
        <f>J49+J50-J51</f>
        <v>21770311</v>
      </c>
      <c r="K52" s="60">
        <f>K49+K50-K51</f>
        <v>18154798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53:H65536 I22:K33 I7:K20 I35:K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F29" sqref="F29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2.00390625" style="69" customWidth="1"/>
    <col min="12" max="16384" width="9.140625" style="69" customWidth="1"/>
  </cols>
  <sheetData>
    <row r="1" spans="1:12" ht="12.75" customHeight="1">
      <c r="A1" s="274" t="s">
        <v>275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8"/>
    </row>
    <row r="2" spans="1:12" ht="15.75">
      <c r="A2" s="42"/>
      <c r="B2" s="67"/>
      <c r="C2" s="283" t="s">
        <v>276</v>
      </c>
      <c r="D2" s="283"/>
      <c r="E2" s="70">
        <v>40909</v>
      </c>
      <c r="F2" s="43" t="s">
        <v>277</v>
      </c>
      <c r="G2" s="284">
        <v>40999</v>
      </c>
      <c r="H2" s="285"/>
      <c r="I2" s="67"/>
      <c r="J2" s="67"/>
      <c r="K2" s="67"/>
      <c r="L2" s="71"/>
    </row>
    <row r="3" spans="1:11" ht="23.25" customHeight="1">
      <c r="A3" s="203" t="s">
        <v>58</v>
      </c>
      <c r="B3" s="204"/>
      <c r="C3" s="204"/>
      <c r="D3" s="204"/>
      <c r="E3" s="204"/>
      <c r="F3" s="204"/>
      <c r="G3" s="204"/>
      <c r="H3" s="205"/>
      <c r="I3" s="57" t="s">
        <v>59</v>
      </c>
      <c r="J3" s="58" t="s">
        <v>60</v>
      </c>
      <c r="K3" s="59" t="s">
        <v>165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5">
        <v>2</v>
      </c>
      <c r="J4" s="74" t="s">
        <v>5</v>
      </c>
      <c r="K4" s="74" t="s">
        <v>6</v>
      </c>
    </row>
    <row r="5" spans="1:11" ht="12.75" customHeight="1">
      <c r="A5" s="266" t="s">
        <v>278</v>
      </c>
      <c r="B5" s="267"/>
      <c r="C5" s="267"/>
      <c r="D5" s="267"/>
      <c r="E5" s="267"/>
      <c r="F5" s="267"/>
      <c r="G5" s="267"/>
      <c r="H5" s="268"/>
      <c r="I5" s="44">
        <v>1</v>
      </c>
      <c r="J5" s="45">
        <v>60388000</v>
      </c>
      <c r="K5" s="45">
        <v>60388000</v>
      </c>
    </row>
    <row r="6" spans="1:11" ht="12.75" customHeight="1">
      <c r="A6" s="280" t="s">
        <v>279</v>
      </c>
      <c r="B6" s="281"/>
      <c r="C6" s="281"/>
      <c r="D6" s="281"/>
      <c r="E6" s="281"/>
      <c r="F6" s="281"/>
      <c r="G6" s="281"/>
      <c r="H6" s="282"/>
      <c r="I6" s="44">
        <v>2</v>
      </c>
      <c r="J6" s="46">
        <v>-6863284</v>
      </c>
      <c r="K6" s="46">
        <v>-6863284</v>
      </c>
    </row>
    <row r="7" spans="1:11" ht="12.75" customHeight="1">
      <c r="A7" s="280" t="s">
        <v>280</v>
      </c>
      <c r="B7" s="281"/>
      <c r="C7" s="281"/>
      <c r="D7" s="281"/>
      <c r="E7" s="281"/>
      <c r="F7" s="281"/>
      <c r="G7" s="281"/>
      <c r="H7" s="282"/>
      <c r="I7" s="44">
        <v>3</v>
      </c>
      <c r="J7" s="46">
        <v>83398115</v>
      </c>
      <c r="K7" s="46">
        <v>83398115</v>
      </c>
    </row>
    <row r="8" spans="1:11" ht="12.75" customHeight="1">
      <c r="A8" s="280" t="s">
        <v>281</v>
      </c>
      <c r="B8" s="281"/>
      <c r="C8" s="281"/>
      <c r="D8" s="281"/>
      <c r="E8" s="281"/>
      <c r="F8" s="281"/>
      <c r="G8" s="281"/>
      <c r="H8" s="282"/>
      <c r="I8" s="44">
        <v>4</v>
      </c>
      <c r="J8" s="46">
        <v>172129009</v>
      </c>
      <c r="K8" s="46">
        <v>190520524</v>
      </c>
    </row>
    <row r="9" spans="1:11" ht="12.75" customHeight="1">
      <c r="A9" s="280" t="s">
        <v>282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18391515</v>
      </c>
      <c r="K9" s="46">
        <v>4117619</v>
      </c>
    </row>
    <row r="10" spans="1:11" ht="12.75" customHeight="1">
      <c r="A10" s="280" t="s">
        <v>283</v>
      </c>
      <c r="B10" s="281"/>
      <c r="C10" s="281"/>
      <c r="D10" s="281"/>
      <c r="E10" s="281"/>
      <c r="F10" s="281"/>
      <c r="G10" s="281"/>
      <c r="H10" s="282"/>
      <c r="I10" s="44">
        <v>6</v>
      </c>
      <c r="J10" s="46"/>
      <c r="K10" s="46"/>
    </row>
    <row r="11" spans="1:11" ht="12.75" customHeight="1">
      <c r="A11" s="280" t="s">
        <v>284</v>
      </c>
      <c r="B11" s="281"/>
      <c r="C11" s="281"/>
      <c r="D11" s="281"/>
      <c r="E11" s="281"/>
      <c r="F11" s="281"/>
      <c r="G11" s="281"/>
      <c r="H11" s="282"/>
      <c r="I11" s="44">
        <v>7</v>
      </c>
      <c r="J11" s="46"/>
      <c r="K11" s="46"/>
    </row>
    <row r="12" spans="1:11" ht="12.75" customHeight="1">
      <c r="A12" s="280" t="s">
        <v>285</v>
      </c>
      <c r="B12" s="281"/>
      <c r="C12" s="281"/>
      <c r="D12" s="281"/>
      <c r="E12" s="281"/>
      <c r="F12" s="281"/>
      <c r="G12" s="281"/>
      <c r="H12" s="282"/>
      <c r="I12" s="44">
        <v>8</v>
      </c>
      <c r="J12" s="46"/>
      <c r="K12" s="46"/>
    </row>
    <row r="13" spans="1:11" ht="12.75" customHeight="1">
      <c r="A13" s="280" t="s">
        <v>286</v>
      </c>
      <c r="B13" s="281"/>
      <c r="C13" s="281"/>
      <c r="D13" s="281"/>
      <c r="E13" s="281"/>
      <c r="F13" s="281"/>
      <c r="G13" s="281"/>
      <c r="H13" s="282"/>
      <c r="I13" s="44">
        <v>9</v>
      </c>
      <c r="J13" s="46"/>
      <c r="K13" s="46"/>
    </row>
    <row r="14" spans="1:11" ht="12.75" customHeight="1">
      <c r="A14" s="261" t="s">
        <v>287</v>
      </c>
      <c r="B14" s="262"/>
      <c r="C14" s="262"/>
      <c r="D14" s="262"/>
      <c r="E14" s="262"/>
      <c r="F14" s="262"/>
      <c r="G14" s="262"/>
      <c r="H14" s="262"/>
      <c r="I14" s="44">
        <v>10</v>
      </c>
      <c r="J14" s="72">
        <f>SUM(J5:J13)</f>
        <v>327443355</v>
      </c>
      <c r="K14" s="72">
        <f>SUM(K5:K13)</f>
        <v>331560974</v>
      </c>
    </row>
    <row r="15" spans="1:11" ht="12.75" customHeight="1">
      <c r="A15" s="255" t="s">
        <v>288</v>
      </c>
      <c r="B15" s="256"/>
      <c r="C15" s="256"/>
      <c r="D15" s="256"/>
      <c r="E15" s="256"/>
      <c r="F15" s="256"/>
      <c r="G15" s="256"/>
      <c r="H15" s="256"/>
      <c r="I15" s="44">
        <v>11</v>
      </c>
      <c r="J15" s="46"/>
      <c r="K15" s="46"/>
    </row>
    <row r="16" spans="1:11" ht="12.75" customHeight="1">
      <c r="A16" s="255" t="s">
        <v>289</v>
      </c>
      <c r="B16" s="256"/>
      <c r="C16" s="256"/>
      <c r="D16" s="256"/>
      <c r="E16" s="256"/>
      <c r="F16" s="256"/>
      <c r="G16" s="256"/>
      <c r="H16" s="256"/>
      <c r="I16" s="44">
        <v>12</v>
      </c>
      <c r="J16" s="46"/>
      <c r="K16" s="46"/>
    </row>
    <row r="17" spans="1:11" ht="12.75" customHeight="1">
      <c r="A17" s="255" t="s">
        <v>290</v>
      </c>
      <c r="B17" s="256"/>
      <c r="C17" s="256"/>
      <c r="D17" s="256"/>
      <c r="E17" s="256"/>
      <c r="F17" s="256"/>
      <c r="G17" s="256"/>
      <c r="H17" s="256"/>
      <c r="I17" s="44">
        <v>13</v>
      </c>
      <c r="J17" s="46"/>
      <c r="K17" s="46"/>
    </row>
    <row r="18" spans="1:11" ht="12.75" customHeight="1">
      <c r="A18" s="255" t="s">
        <v>291</v>
      </c>
      <c r="B18" s="256"/>
      <c r="C18" s="256"/>
      <c r="D18" s="256"/>
      <c r="E18" s="256"/>
      <c r="F18" s="256"/>
      <c r="G18" s="256"/>
      <c r="H18" s="256"/>
      <c r="I18" s="44">
        <v>14</v>
      </c>
      <c r="J18" s="46"/>
      <c r="K18" s="46"/>
    </row>
    <row r="19" spans="1:11" ht="12.75" customHeight="1">
      <c r="A19" s="255" t="s">
        <v>292</v>
      </c>
      <c r="B19" s="256"/>
      <c r="C19" s="256"/>
      <c r="D19" s="256"/>
      <c r="E19" s="256"/>
      <c r="F19" s="256"/>
      <c r="G19" s="256"/>
      <c r="H19" s="256"/>
      <c r="I19" s="44">
        <v>15</v>
      </c>
      <c r="J19" s="46"/>
      <c r="K19" s="46"/>
    </row>
    <row r="20" spans="1:11" ht="12.75" customHeight="1">
      <c r="A20" s="255" t="s">
        <v>293</v>
      </c>
      <c r="B20" s="256"/>
      <c r="C20" s="256"/>
      <c r="D20" s="256"/>
      <c r="E20" s="256"/>
      <c r="F20" s="256"/>
      <c r="G20" s="256"/>
      <c r="H20" s="256"/>
      <c r="I20" s="44">
        <v>16</v>
      </c>
      <c r="J20" s="46"/>
      <c r="K20" s="46"/>
    </row>
    <row r="21" spans="1:11" ht="12.75" customHeight="1">
      <c r="A21" s="261" t="s">
        <v>294</v>
      </c>
      <c r="B21" s="262"/>
      <c r="C21" s="262"/>
      <c r="D21" s="262"/>
      <c r="E21" s="262"/>
      <c r="F21" s="262"/>
      <c r="G21" s="262"/>
      <c r="H21" s="262"/>
      <c r="I21" s="44">
        <v>17</v>
      </c>
      <c r="J21" s="73">
        <f>SUM(J15:J20)</f>
        <v>0</v>
      </c>
      <c r="K21" s="73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6" t="s">
        <v>295</v>
      </c>
      <c r="B23" s="267"/>
      <c r="C23" s="267"/>
      <c r="D23" s="267"/>
      <c r="E23" s="267"/>
      <c r="F23" s="267"/>
      <c r="G23" s="267"/>
      <c r="H23" s="268"/>
      <c r="I23" s="47">
        <v>18</v>
      </c>
      <c r="J23" s="45"/>
      <c r="K23" s="45"/>
    </row>
    <row r="24" spans="1:11" ht="17.25" customHeight="1">
      <c r="A24" s="269" t="s">
        <v>296</v>
      </c>
      <c r="B24" s="270"/>
      <c r="C24" s="270"/>
      <c r="D24" s="270"/>
      <c r="E24" s="270"/>
      <c r="F24" s="270"/>
      <c r="G24" s="270"/>
      <c r="H24" s="271"/>
      <c r="I24" s="48">
        <v>19</v>
      </c>
      <c r="J24" s="73"/>
      <c r="K24" s="73"/>
    </row>
    <row r="25" spans="1:11" ht="30" customHeight="1">
      <c r="A25" s="272" t="s">
        <v>7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39" sqref="F3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8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2012-02-13T14:46:59Z</cp:lastPrinted>
  <dcterms:created xsi:type="dcterms:W3CDTF">2008-10-17T11:51:54Z</dcterms:created>
  <dcterms:modified xsi:type="dcterms:W3CDTF">2012-04-26T11:45:26Z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