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<sst xmlns="http://schemas.openxmlformats.org/spreadsheetml/2006/main" count="394" uniqueCount="340">
  <si>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</si>
  <si>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</si>
  <si>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</si>
  <si>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</si>
  <si>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</si>
  <si>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</si>
  <si>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</si>
  <si>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</si>
  <si>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</si>
  <si>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</si>
  <si>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</si>
  <si>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</si>
  <si>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</si>
  <si>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</si>
  <si>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</si>
  <si>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</si>
  <si>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</si>
  <si>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</si>
  <si>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</si>
  <si>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</si>
  <si>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</si>
  <si>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</si>
  <si>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</si>
  <si>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</si>
  <si>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</si>
  <si>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</si>
  <si>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</si>
  <si>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</si>
  <si>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</si>
  <si>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</si>
  <si>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</si>
  <si>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</si>
  <si>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</si>
  <si>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</si>
  <si>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</si>
  <si>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</si>
  <si>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</si>
  <si>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</si>
  <si>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</si>
  <si>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</si>
  <si>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</si>
  <si>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</si>
  <si>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</si>
  <si>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</si>
  <si>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</si>
  <si>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</si>
  <si>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</si>
  <si>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</si>
  <si>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</si>
  <si>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</si>
  <si>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</si>
  <si>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</si>
  <si>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</si>
  <si>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</si>
  <si>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</si>
  <si>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</si>
  <si>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</si>
  <si>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</si>
  <si>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</si>
  <si>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</si>
  <si>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</si>
  <si>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</si>
  <si>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</si>
  <si>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</si>
  <si>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</si>
  <si>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</si>
  <si>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</si>
  <si>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</si>
  <si>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</si>
  <si>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</si>
  <si>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</si>
  <si>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</si>
  <si>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</si>
  <si>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</si>
  <si>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</si>
  <si>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</si>
  <si>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</si>
  <si>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</si>
  <si>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</si>
  <si>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</si>
  <si>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</si>
  <si>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</si>
  <si>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</si>
  <si>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</si>
  <si>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</si>
  <si>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</si>
  <si>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</si>
  <si>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</si>
  <si>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</si>
  <si>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</si>
  <si>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</si>
  <si>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</si>
  <si>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</si>
  <si>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</si>
  <si>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</si>
  <si>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</si>
  <si>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</si>
  <si>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</si>
  <si>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</si>
  <si>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</si>
  <si>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</si>
  <si>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</si>
  <si>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</si>
  <si>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</si>
  <si>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</si>
  <si>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</si>
  <si>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</si>
  <si>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</si>
  <si>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</si>
  <si>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</si>
  <si>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</si>
  <si>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</si>
  <si>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</si>
  <si>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</si>
  <si>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</si>
  <si>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</si>
  <si>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</si>
  <si>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</si>
  <si>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</si>
  <si>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</si>
  <si>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</si>
  <si>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</si>
  <si>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</si>
  <si>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</si>
  <si>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</si>
  <si>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</si>
  <si>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</si>
  <si>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</si>
  <si>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</si>
  <si>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</si>
  <si>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</si>
  <si>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</si>
  <si>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</si>
  <si>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</si>
  <si>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</si>
  <si>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</si>
  <si>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</si>
  <si>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</si>
  <si>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</si>
  <si>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</si>
  <si>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</si>
  <si>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</si>
  <si>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</si>
  <si>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</si>
  <si>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</si>
  <si>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</si>
  <si>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</si>
  <si>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</si>
  <si>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</si>
  <si>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</si>
  <si>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</si>
  <si>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</si>
  <si>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</si>
  <si>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</si>
  <si>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</si>
  <si>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</si>
  <si>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</si>
  <si>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</si>
  <si>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</si>
  <si>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</si>
  <si>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</si>
  <si>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</si>
  <si>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</si>
  <si>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</si>
  <si>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</si>
  <si>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</si>
  <si>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</si>
  <si>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</si>
  <si>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</si>
  <si>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</si>
  <si>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</si>
  <si>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</si>
  <si>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</si>
  <si>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</si>
  <si>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</si>
  <si>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</si>
  <si>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</si>
  <si>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</si>
  <si>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</si>
  <si>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</si>
  <si>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</si>
  <si>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</si>
  <si>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</si>
  <si>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</si>
  <si>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</si>
  <si>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</si>
  <si>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</si>
  <si>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</si>
  <si>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</si>
  <si>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</si>
  <si>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</si>
  <si>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</si>
  <si>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</si>
  <si>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</si>
  <si>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</si>
  <si>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</si>
  <si>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</si>
  <si>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</si>
  <si>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</si>
  <si>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</si>
  <si>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</si>
  <si>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</si>
  <si>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</si>
  <si>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</si>
  <si>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</si>
  <si>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</si>
  <si>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</si>
  <si>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</si>
  <si>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</si>
  <si>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</si>
  <si>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</si>
  <si>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</si>
  <si>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</si>
  <si>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</si>
  <si>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</si>
  <si>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</si>
  <si>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</si>
  <si>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</si>
  <si>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</si>
  <si>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</si>
  <si>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</si>
  <si>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</si>
  <si>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</si>
  <si>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</si>
  <si>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</si>
  <si>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</si>
  <si>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</si>
  <si>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</si>
  <si>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</si>
  <si>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</si>
  <si>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</si>
  <si>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</si>
  <si>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</si>
  <si>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</si>
  <si>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</si>
  <si>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</si>
  <si>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</si>
  <si>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</si>
  <si>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</si>
  <si>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</si>
  <si>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</si>
  <si>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</si>
  <si>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</si>
  <si>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</si>
  <si>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</si>
  <si>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</si>
  <si>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</si>
  <si>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</si>
  <si>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</si>
  <si>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</si>
  <si>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</si>
  <si>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</si>
  <si>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</si>
  <si>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</si>
  <si>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</si>
  <si>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</si>
  <si>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</si>
  <si>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</si>
  <si>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</si>
  <si>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</si>
  <si>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</si>
  <si>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</si>
  <si>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</si>
  <si>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</si>
  <si>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</si>
  <si>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</si>
  <si>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</si>
  <si>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</si>
  <si>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</si>
  <si>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</si>
  <si>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</si>
  <si>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</si>
  <si>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</si>
  <si>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</si>
  <si>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</si>
  <si>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</si>
  <si>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</si>
  <si>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</si>
  <si>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</si>
  <si>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</si>
  <si>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</si>
  <si>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</si>
  <si>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</si>
  <si>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</si>
  <si>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</si>
  <si>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</si>
  <si>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</si>
  <si>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</si>
  <si>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</si>
  <si>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</si>
  <si>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</si>
  <si>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</si>
  <si>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</si>
  <si>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</si>
  <si>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</si>
  <si>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</si>
  <si>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</si>
  <si>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</si>
  <si>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</si>
  <si>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</si>
  <si>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</si>
  <si>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</si>
  <si>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</si>
  <si>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</si>
  <si>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</si>
  <si>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</si>
  <si>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</si>
  <si>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</si>
  <si>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</si>
  <si>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</si>
  <si>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</si>
  <si>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</si>
  <si>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</si>
  <si>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</si>
  <si>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</si>
  <si>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</si>
  <si>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</si>
  <si>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</si>
  <si>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</si>
  <si>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</si>
  <si>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</si>
  <si>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</si>
  <si>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</si>
  <si>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</si>
  <si>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</si>
  <si>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</si>
  <si>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</si>
  <si>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</si>
  <si>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</si>
  <si>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</si>
  <si>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</si>
  <si>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4646</t>
  </si>
  <si>
    <t>NE</t>
  </si>
  <si>
    <t>RADMILOVIĆ DIJANA</t>
  </si>
  <si>
    <t>012412551</t>
  </si>
  <si>
    <t>012371441</t>
  </si>
  <si>
    <t>HERCEG JASMINKO</t>
  </si>
  <si>
    <t>stanje na dan 30.09.2011.</t>
  </si>
  <si>
    <t>u razdoblju 01.01.2011. do 30.09.2011.</t>
  </si>
  <si>
    <t>Obveznik: MEDIKA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</si>
</sst>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/>
      <c r="E24" s="163"/>
      <c r="F24" s="163"/>
      <c r="G24" s="164"/>
      <c r="H24" s="51" t="s">
        <v>261</v>
      </c>
      <c r="I24" s="122">
        <v>353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247189960</v>
      </c>
      <c r="K8" s="53">
        <f>K9+K16+K26+K35+K39</f>
        <v>239377419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30743977</v>
      </c>
      <c r="K9" s="53">
        <f>SUM(K10:K15)</f>
        <v>27338060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18664278</v>
      </c>
      <c r="K11" s="7">
        <v>15302608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150113</v>
      </c>
      <c r="K14" s="7">
        <v>105866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154116332</v>
      </c>
      <c r="K16" s="53">
        <f>SUM(K17:K25)</f>
        <v>150235452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15994716</v>
      </c>
      <c r="K17" s="7">
        <v>15994716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116653874</v>
      </c>
      <c r="K18" s="7">
        <v>114041843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7038304</v>
      </c>
      <c r="K19" s="7">
        <v>6369686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10631567</v>
      </c>
      <c r="K20" s="7">
        <v>10498246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62705</v>
      </c>
      <c r="K22" s="7">
        <v>19508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2957815</v>
      </c>
      <c r="K23" s="7">
        <v>2582703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777351</v>
      </c>
      <c r="K24" s="7">
        <v>728750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61826527</v>
      </c>
      <c r="K26" s="53">
        <f>SUM(K27:K34)</f>
        <v>61300783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60000000</v>
      </c>
      <c r="K27" s="7">
        <v>60000000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1826527</v>
      </c>
      <c r="K32" s="7">
        <v>1300783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503124</v>
      </c>
      <c r="K39" s="7">
        <v>503124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1369616651</v>
      </c>
      <c r="K40" s="53">
        <f>K41+K49+K56+K64</f>
        <v>1489366454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220337783</v>
      </c>
      <c r="K41" s="53">
        <f>SUM(K42:K48)</f>
        <v>191096956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209553</v>
      </c>
      <c r="K42" s="7">
        <v>149353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216328084</v>
      </c>
      <c r="K45" s="7">
        <v>189206980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3800146</v>
      </c>
      <c r="K46" s="7">
        <v>1740623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1083124463</v>
      </c>
      <c r="K49" s="53">
        <f>SUM(K50:K55)</f>
        <v>1244589536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118328129</v>
      </c>
      <c r="K50" s="7">
        <v>155914716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959570333</v>
      </c>
      <c r="K51" s="7">
        <v>1081958385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117316</v>
      </c>
      <c r="K53" s="7">
        <v>87954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3954251</v>
      </c>
      <c r="K54" s="7">
        <v>3471177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1154434</v>
      </c>
      <c r="K55" s="7">
        <v>3157304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39585807</v>
      </c>
      <c r="K56" s="53">
        <f>SUM(K57:K63)</f>
        <v>45509872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1333334</v>
      </c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36082060</v>
      </c>
      <c r="K61" s="7">
        <v>44988206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2170413</v>
      </c>
      <c r="K62" s="7">
        <v>521666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26568598</v>
      </c>
      <c r="K64" s="7">
        <v>8170090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850196</v>
      </c>
      <c r="K65" s="7">
        <v>1668531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1617656807</v>
      </c>
      <c r="K66" s="53">
        <f>K7+K8+K40+K65</f>
        <v>1730412404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127975856</v>
      </c>
      <c r="K67" s="8">
        <v>157498635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303281707</v>
      </c>
      <c r="K69" s="54">
        <f>K70+K71+K72+K78+K79+K82+K85</f>
        <v>311006158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-4258313</v>
      </c>
      <c r="K71" s="7">
        <v>-6863284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82275985</v>
      </c>
      <c r="K72" s="53">
        <f>K73+K74-K75+K76+K77</f>
        <v>89428724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2729945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12250450</v>
      </c>
      <c r="K75" s="7">
        <v>9645479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146436891</v>
      </c>
      <c r="K79" s="53">
        <f>K80-K81</f>
        <v>160033917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146436891</v>
      </c>
      <c r="K80" s="7">
        <v>160033917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18439144</v>
      </c>
      <c r="K82" s="53">
        <f>K83-K84</f>
        <v>8018801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18439144</v>
      </c>
      <c r="K83" s="7">
        <v>8018801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402284</v>
      </c>
      <c r="K86" s="53">
        <f>SUM(K87:K89)</f>
        <v>402284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402284</v>
      </c>
      <c r="K87" s="7">
        <v>402284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193545079</v>
      </c>
      <c r="K90" s="53">
        <f>SUM(K91:K99)</f>
        <v>137644346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193545079</v>
      </c>
      <c r="K93" s="7">
        <v>137644346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1116789228</v>
      </c>
      <c r="K100" s="53">
        <f>SUM(K101:K112)</f>
        <v>1278258349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1190344</v>
      </c>
      <c r="K101" s="7">
        <v>830778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86834434</v>
      </c>
      <c r="K103" s="7">
        <v>177535492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1867124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977925289</v>
      </c>
      <c r="K105" s="7">
        <v>1055248645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35482060</v>
      </c>
      <c r="K106" s="7">
        <v>34588206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5259383</v>
      </c>
      <c r="K108" s="7">
        <v>4269255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2445982</v>
      </c>
      <c r="K109" s="7">
        <v>2296256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84977</v>
      </c>
      <c r="K110" s="7">
        <v>1997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5699635</v>
      </c>
      <c r="K112" s="7">
        <v>3487720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3638509</v>
      </c>
      <c r="K113" s="7">
        <v>3101267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1617656807</v>
      </c>
      <c r="K114" s="53">
        <f>K69+K86+K90+K100+K113</f>
        <v>1730412404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127975856</v>
      </c>
      <c r="K115" s="8">
        <v>157498635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81" sqref="K81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0.0039062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1464068934</v>
      </c>
      <c r="K7" s="54">
        <f>SUM(K8:K9)</f>
        <v>489399196</v>
      </c>
      <c r="L7" s="54">
        <f>SUM(L8:L9)</f>
        <v>1570852120</v>
      </c>
      <c r="M7" s="54">
        <f>SUM(M8:M9)</f>
        <v>522165716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1458560251</v>
      </c>
      <c r="K8" s="7">
        <v>488043739</v>
      </c>
      <c r="L8" s="7">
        <v>1563334809</v>
      </c>
      <c r="M8" s="7">
        <v>520127857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5508683</v>
      </c>
      <c r="K9" s="7">
        <v>1355457</v>
      </c>
      <c r="L9" s="7">
        <v>7517311</v>
      </c>
      <c r="M9" s="7">
        <v>2037859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1434249391</v>
      </c>
      <c r="K10" s="53">
        <f>K11+K12+K16+K20+K21+K22+K25+K26</f>
        <v>473001730</v>
      </c>
      <c r="L10" s="53">
        <f>L11+L12+L16+L20+L21+L22+L25+L26</f>
        <v>1537921553</v>
      </c>
      <c r="M10" s="53">
        <f>M11+M12+M16+M20+M21+M22+M25+M26</f>
        <v>510576016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1347814128</v>
      </c>
      <c r="K12" s="53">
        <f>SUM(K13:K15)</f>
        <v>443855324</v>
      </c>
      <c r="L12" s="53">
        <f>SUM(L13:L15)</f>
        <v>1457538046</v>
      </c>
      <c r="M12" s="53">
        <f>SUM(M13:M15)</f>
        <v>488679595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5786530</v>
      </c>
      <c r="K13" s="7">
        <v>1855796</v>
      </c>
      <c r="L13" s="7">
        <v>6217216</v>
      </c>
      <c r="M13" s="7">
        <v>2149828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1327602759</v>
      </c>
      <c r="K14" s="7">
        <v>436957335</v>
      </c>
      <c r="L14" s="7">
        <v>1436490764</v>
      </c>
      <c r="M14" s="7">
        <v>481912779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14424839</v>
      </c>
      <c r="K15" s="7">
        <v>5042193</v>
      </c>
      <c r="L15" s="7">
        <v>14830066</v>
      </c>
      <c r="M15" s="7">
        <v>4616988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38821062</v>
      </c>
      <c r="K16" s="53">
        <f>SUM(K17:K19)</f>
        <v>13071748</v>
      </c>
      <c r="L16" s="53">
        <f>SUM(L17:L19)</f>
        <v>38049396</v>
      </c>
      <c r="M16" s="53">
        <f>SUM(M17:M19)</f>
        <v>12727135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21406442</v>
      </c>
      <c r="K17" s="7">
        <v>7286826</v>
      </c>
      <c r="L17" s="7">
        <v>21702767</v>
      </c>
      <c r="M17" s="7">
        <v>7256725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11732010</v>
      </c>
      <c r="K18" s="7">
        <v>3871702</v>
      </c>
      <c r="L18" s="7">
        <v>10764072</v>
      </c>
      <c r="M18" s="7">
        <v>3602605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5682610</v>
      </c>
      <c r="K19" s="7">
        <v>1913220</v>
      </c>
      <c r="L19" s="7">
        <v>5582557</v>
      </c>
      <c r="M19" s="7">
        <v>1867805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11539258</v>
      </c>
      <c r="K20" s="7">
        <v>3864118</v>
      </c>
      <c r="L20" s="7">
        <v>11080678</v>
      </c>
      <c r="M20" s="7">
        <v>3504728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25257547</v>
      </c>
      <c r="K21" s="7">
        <v>7393144</v>
      </c>
      <c r="L21" s="7">
        <v>21365762</v>
      </c>
      <c r="M21" s="7">
        <v>5664558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10365776</v>
      </c>
      <c r="K22" s="53">
        <f>SUM(K23:K24)</f>
        <v>4365776</v>
      </c>
      <c r="L22" s="53">
        <f>SUM(L23:L24)</f>
        <v>9887671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10365776</v>
      </c>
      <c r="K24" s="7">
        <v>4365776</v>
      </c>
      <c r="L24" s="7">
        <v>9887671</v>
      </c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451620</v>
      </c>
      <c r="K25" s="7">
        <v>451620</v>
      </c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9544305</v>
      </c>
      <c r="K27" s="53">
        <f>SUM(K28:K32)</f>
        <v>-2052595</v>
      </c>
      <c r="L27" s="53">
        <f>SUM(L28:L32)</f>
        <v>3247146</v>
      </c>
      <c r="M27" s="53">
        <f>SUM(M28:M32)</f>
        <v>-441040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82118</v>
      </c>
      <c r="K28" s="7">
        <v>82118</v>
      </c>
      <c r="L28" s="7">
        <v>18157</v>
      </c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9462187</v>
      </c>
      <c r="K29" s="7">
        <v>-2134713</v>
      </c>
      <c r="L29" s="7">
        <v>3228989</v>
      </c>
      <c r="M29" s="7">
        <v>-441040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25957474</v>
      </c>
      <c r="K33" s="53">
        <f>SUM(K34:K37)</f>
        <v>11802727</v>
      </c>
      <c r="L33" s="53">
        <f>SUM(L34:L37)</f>
        <v>24722283</v>
      </c>
      <c r="M33" s="53">
        <f>SUM(M34:M37)</f>
        <v>12649718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25957474</v>
      </c>
      <c r="K35" s="7">
        <v>11802727</v>
      </c>
      <c r="L35" s="7">
        <v>24722283</v>
      </c>
      <c r="M35" s="7">
        <v>12649718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1473613239</v>
      </c>
      <c r="K42" s="53">
        <f>K7+K27+K38+K40</f>
        <v>487346601</v>
      </c>
      <c r="L42" s="53">
        <f>L7+L27+L38+L40</f>
        <v>1574099266</v>
      </c>
      <c r="M42" s="53">
        <f>M7+M27+M38+M40</f>
        <v>521724676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1460206865</v>
      </c>
      <c r="K43" s="53">
        <f>K10+K33+K39+K41</f>
        <v>484804457</v>
      </c>
      <c r="L43" s="53">
        <f>L10+L33+L39+L41</f>
        <v>1562643836</v>
      </c>
      <c r="M43" s="53">
        <f>M10+M33+M39+M41</f>
        <v>523225734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13406374</v>
      </c>
      <c r="K44" s="53">
        <f>K42-K43</f>
        <v>2542144</v>
      </c>
      <c r="L44" s="53">
        <f>L42-L43</f>
        <v>11455430</v>
      </c>
      <c r="M44" s="53">
        <f>M42-M43</f>
        <v>-1501058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13406374</v>
      </c>
      <c r="K45" s="53">
        <f>IF(K42&gt;K43,K42-K43,0)</f>
        <v>2542144</v>
      </c>
      <c r="L45" s="53">
        <f>IF(L42&gt;L43,L42-L43,0)</f>
        <v>11455430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1501058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4021912</v>
      </c>
      <c r="K47" s="7">
        <v>762643</v>
      </c>
      <c r="L47" s="7">
        <v>3436629</v>
      </c>
      <c r="M47" s="7">
        <v>-450317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9384462</v>
      </c>
      <c r="K48" s="53">
        <f>K44-K47</f>
        <v>1779501</v>
      </c>
      <c r="L48" s="53">
        <f>L44-L47</f>
        <v>8018801</v>
      </c>
      <c r="M48" s="53">
        <f>M44-M47</f>
        <v>-1050741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9384462</v>
      </c>
      <c r="K49" s="53">
        <f>IF(K48&gt;0,K48,0)</f>
        <v>1779501</v>
      </c>
      <c r="L49" s="53">
        <f>IF(L48&gt;0,L48,0)</f>
        <v>8018801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1050741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9384462</v>
      </c>
      <c r="K56" s="6">
        <v>1779501</v>
      </c>
      <c r="L56" s="6">
        <v>8018801</v>
      </c>
      <c r="M56" s="6">
        <v>-1050741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9384462</v>
      </c>
      <c r="K67" s="61">
        <f>K56+K66</f>
        <v>1779501</v>
      </c>
      <c r="L67" s="61">
        <f>L56+L66</f>
        <v>8018801</v>
      </c>
      <c r="M67" s="61">
        <f>M56+M66</f>
        <v>-1050741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57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13406374</v>
      </c>
      <c r="K7" s="7">
        <v>11455430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11539258</v>
      </c>
      <c r="K8" s="7">
        <v>11080678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83796430</v>
      </c>
      <c r="K9" s="7">
        <v>70851062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29240828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3921200</v>
      </c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112663262</v>
      </c>
      <c r="K13" s="53">
        <f>SUM(K7:K12)</f>
        <v>122627998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112744274</v>
      </c>
      <c r="K15" s="7">
        <v>161465074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1446012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5019399</v>
      </c>
      <c r="K17" s="7">
        <v>6959695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119209685</v>
      </c>
      <c r="K18" s="53">
        <f>SUM(K14:K17)</f>
        <v>168424769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6546423</v>
      </c>
      <c r="K20" s="53">
        <f>IF(K18&gt;K13,K18-K13,0)</f>
        <v>45796771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712200</v>
      </c>
      <c r="K22" s="7">
        <v>266064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997487</v>
      </c>
      <c r="K24" s="7">
        <v>212602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1709687</v>
      </c>
      <c r="K27" s="53">
        <f>SUM(K22:K26)</f>
        <v>478666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7980339</v>
      </c>
      <c r="K28" s="7">
        <v>3878860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7980339</v>
      </c>
      <c r="K31" s="53">
        <f>SUM(K28:K30)</f>
        <v>3878860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6270652</v>
      </c>
      <c r="K33" s="53">
        <f>IF(K31&gt;K27,K31-K27,0)</f>
        <v>3400194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155753997</v>
      </c>
      <c r="K36" s="7">
        <v>135654951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3515927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159269924</v>
      </c>
      <c r="K38" s="53">
        <f>SUM(K35:K37)</f>
        <v>135654951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149755794</v>
      </c>
      <c r="K39" s="7">
        <v>100855163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377389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1624681</v>
      </c>
      <c r="K41" s="7">
        <v>1638942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>
        <v>1985000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151380475</v>
      </c>
      <c r="K44" s="53">
        <f>SUM(K39:K43)</f>
        <v>104856494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7889449</v>
      </c>
      <c r="K45" s="53">
        <f>IF(K38&gt;K44,K38-K44,0)</f>
        <v>30798457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4927626</v>
      </c>
      <c r="K48" s="53">
        <f>IF(K20-K19+K33-K32+K46-K45&gt;0,K20-K19+K33-K32+K46-K45,0)</f>
        <v>18398508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41993688</v>
      </c>
      <c r="K49" s="7">
        <v>26568598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4927626</v>
      </c>
      <c r="K51" s="7">
        <v>18398508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37066062</v>
      </c>
      <c r="K52" s="61">
        <f>K49+K50-K51</f>
        <v>8170090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3" sqref="A23:H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40816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-4258313</v>
      </c>
      <c r="K6" s="46">
        <v>-6863284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82275985</v>
      </c>
      <c r="K7" s="46">
        <v>89428724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146436891</v>
      </c>
      <c r="K8" s="46">
        <v>160033917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18439144</v>
      </c>
      <c r="K9" s="46">
        <v>8018801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303281707</v>
      </c>
      <c r="K14" s="79">
        <f>SUM(K5:K13)</f>
        <v>311006158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2011-10-26T05:56:41Z</cp:lastPrinted>
  <dcterms:created xsi:type="dcterms:W3CDTF">2008-10-17T11:51:54Z</dcterms:created>
  <dcterms:modified xsi:type="dcterms:W3CDTF">2011-10-26T13:19:49Z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