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GENERAL" sheetId="1" r:id="rId1"/>
    <sheet name="BALANCE SHEET" sheetId="2" r:id="rId2"/>
    <sheet name="PROFIT AND LOSS" sheetId="3" r:id="rId3"/>
    <sheet name="CASH FLOW" sheetId="4" r:id="rId4"/>
    <sheet name="NT_D" sheetId="5" r:id="rId5"/>
    <sheet name="EQUITY" sheetId="6" r:id="rId6"/>
    <sheet name="Bilješke" sheetId="7" r:id="rId7"/>
  </sheets>
  <definedNames>
    <definedName name="_xlnm.Print_Area" localSheetId="6">'Bilješke'!$A$1:$J$53</definedName>
    <definedName name="_xlnm.Print_Area" localSheetId="5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<sst xmlns="http://schemas.openxmlformats.org/spreadsheetml/2006/main" count="410" uniqueCount="370">
  <si>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</si>
  <si>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</si>
  <si>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</si>
  <si>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</si>
  <si>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</si>
  <si>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</si>
  <si>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</si>
  <si>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</si>
  <si>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</si>
  <si>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</si>
  <si>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</si>
  <si>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</si>
  <si>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</si>
  <si>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</si>
  <si>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</si>
  <si>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</si>
  <si>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</si>
  <si>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</si>
  <si>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</si>
  <si>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</si>
  <si>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</si>
  <si>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</si>
  <si>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</si>
  <si>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</si>
  <si>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</si>
  <si>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</si>
  <si>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</si>
  <si>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</si>
  <si>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</si>
  <si>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</si>
  <si>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</si>
  <si>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</si>
  <si>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</si>
  <si>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</si>
  <si>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</si>
  <si>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</si>
  <si>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</si>
  <si>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</si>
  <si>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</si>
  <si>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</si>
  <si>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</si>
  <si>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</si>
  <si>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</si>
  <si>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</si>
  <si>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</si>
  <si>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</si>
  <si>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</si>
  <si>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</si>
  <si>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</si>
  <si>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</si>
  <si>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</si>
  <si>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MB: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</si>
  <si>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</si>
  <si>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</si>
  <si>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</si>
  <si>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</si>
  <si>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</si>
  <si>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</si>
  <si>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</si>
  <si>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</si>
  <si>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</si>
  <si>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</si>
  <si>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</si>
  <si>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</si>
  <si>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</si>
  <si>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</si>
  <si>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</si>
  <si>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</si>
  <si>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</si>
  <si>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</si>
  <si>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medika@medika.hr</t>
  </si>
  <si>
    <t>www.medika.hr</t>
  </si>
  <si>
    <t>4646</t>
  </si>
  <si>
    <t>GRAD ZAGREB</t>
  </si>
  <si>
    <t>012371441</t>
  </si>
  <si>
    <t>HERCEG JASMINKO</t>
  </si>
  <si>
    <t>Appendix 1.</t>
  </si>
  <si>
    <t>Reporting period:</t>
  </si>
  <si>
    <t>to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</si>
  <si>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</si>
  <si>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</si>
  <si>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</si>
  <si>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</si>
  <si>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</si>
  <si>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</si>
  <si>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</si>
  <si>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</si>
  <si>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</si>
  <si>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</si>
  <si>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</si>
  <si>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Consolidating entities (according to IFRS):</t>
  </si>
  <si>
    <t>Headquarters:</t>
  </si>
  <si>
    <t>Number of employees:</t>
  </si>
  <si>
    <t>(end of reporting period)</t>
  </si>
  <si>
    <t>Code of NKD:</t>
  </si>
  <si>
    <t>Bookkeeping service:</t>
  </si>
  <si>
    <t>Contact person:</t>
  </si>
  <si>
    <t>Telephone number:</t>
  </si>
  <si>
    <t>Name: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</si>
  <si>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</si>
  <si>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</si>
  <si>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</si>
  <si>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</si>
  <si>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</si>
  <si>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</si>
  <si>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</si>
  <si>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</si>
  <si>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</si>
  <si>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_MEDIKA D.D.____________________________________________________________</t>
  </si>
  <si>
    <t>Description</t>
  </si>
  <si>
    <t>AOP
mark</t>
  </si>
  <si>
    <t>Previous period</t>
  </si>
  <si>
    <t>Current period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</si>
  <si>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</si>
  <si>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</si>
  <si>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</si>
  <si>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</si>
  <si>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</si>
  <si>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</si>
  <si>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</si>
  <si>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</si>
  <si>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</si>
  <si>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</si>
  <si>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</si>
  <si>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</si>
  <si>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</si>
  <si>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</si>
  <si>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</si>
  <si>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</si>
  <si>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</si>
  <si>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</si>
  <si>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 xml:space="preserve">     1. Investment in subsidiaries and associates</t>
  </si>
  <si>
    <t xml:space="preserve">     2. Loans to related parties</t>
  </si>
  <si>
    <t xml:space="preserve">     5. Investment in securities</t>
  </si>
  <si>
    <t xml:space="preserve">     3. Loans given to minority interest 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</si>
  <si>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</si>
  <si>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</si>
  <si>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</si>
  <si>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III. NON-CURRENT FINANCIAL ASSETS (021 to 028)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</si>
  <si>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</si>
  <si>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</si>
  <si>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</si>
  <si>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</si>
  <si>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</si>
  <si>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</si>
  <si>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</si>
  <si>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</si>
  <si>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</si>
  <si>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</si>
  <si>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</si>
  <si>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</si>
  <si>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</si>
  <si>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</si>
  <si>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</si>
  <si>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</si>
  <si>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</si>
  <si>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</si>
  <si>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</si>
  <si>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</si>
  <si>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</si>
  <si>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</si>
  <si>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</si>
  <si>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</si>
  <si>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</si>
  <si>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</si>
  <si>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</si>
  <si>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</si>
  <si>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</si>
  <si>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</si>
  <si>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</si>
  <si>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2. Reserves for treasury shares</t>
  </si>
  <si>
    <t>3. Treasury shares</t>
  </si>
  <si>
    <t>4. Statututory reserves</t>
  </si>
  <si>
    <t>5. Other reserves</t>
  </si>
  <si>
    <t>1. Legal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</si>
  <si>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</si>
  <si>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</si>
  <si>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</si>
  <si>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</si>
  <si>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</si>
  <si>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</si>
  <si>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</si>
  <si>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</si>
  <si>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</si>
  <si>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</si>
  <si>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</si>
  <si>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</si>
  <si>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</si>
  <si>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</si>
  <si>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</si>
  <si>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</si>
  <si>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</si>
  <si>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</si>
  <si>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</si>
  <si>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</si>
  <si>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</si>
  <si>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</si>
  <si>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</si>
  <si>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</si>
  <si>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11. Liabilites for non-current assets available for sale</t>
  </si>
  <si>
    <t xml:space="preserve">   12. Other current liabilites</t>
  </si>
  <si>
    <t xml:space="preserve">   10. Dividend payables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</si>
  <si>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</si>
  <si>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</si>
  <si>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EQUITY AND LIABILITIES</t>
  </si>
  <si>
    <t>SUPPLEMENT TO BALANCE SHEET (for consolidated financial statements)</t>
  </si>
  <si>
    <t>1. Attributable to equity holders</t>
  </si>
  <si>
    <t>2. Attributable to minority interest</t>
  </si>
  <si>
    <t>Note 1.: Supplement to balance sheet is filled for consolidated financial statements.</t>
  </si>
  <si>
    <t xml:space="preserve">   6. Non-current assets available for sale </t>
  </si>
  <si>
    <t xml:space="preserve">     7. Liabilities to participating parties </t>
  </si>
  <si>
    <t>PROFIT AND LOSS</t>
  </si>
  <si>
    <t>Issuer: MEDIKA D.D._____________________________________________________________</t>
  </si>
  <si>
    <t>Cumulative</t>
  </si>
  <si>
    <t>Quarter</t>
  </si>
  <si>
    <t xml:space="preserve">   1. Revenues from sale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</si>
  <si>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</si>
  <si>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</si>
  <si>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</si>
  <si>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</si>
  <si>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</si>
  <si>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</si>
  <si>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</si>
  <si>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</si>
  <si>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</si>
  <si>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</si>
  <si>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</si>
  <si>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</si>
  <si>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</si>
  <si>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</si>
  <si>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</si>
  <si>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</si>
  <si>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</si>
  <si>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</si>
  <si>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</si>
  <si>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</si>
  <si>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
         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</si>
  <si>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</si>
  <si>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</si>
  <si>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</si>
  <si>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</si>
  <si>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</si>
  <si>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</si>
  <si>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</si>
  <si>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</si>
  <si>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</si>
  <si>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</si>
  <si>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</si>
  <si>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</si>
  <si>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</si>
  <si>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</si>
  <si>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</si>
  <si>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</si>
  <si>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</si>
  <si>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</si>
  <si>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</si>
  <si>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</si>
  <si>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</si>
  <si>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</si>
  <si>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</si>
  <si>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</si>
  <si>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</si>
  <si>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</si>
  <si>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</si>
  <si>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1. Exchage differences on translation of foreign operations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</si>
  <si>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</si>
  <si>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</si>
  <si>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</si>
  <si>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</si>
  <si>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</si>
  <si>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</si>
  <si>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</si>
  <si>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</si>
  <si>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</si>
  <si>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</si>
  <si>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</si>
  <si>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</si>
  <si>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</si>
  <si>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</si>
  <si>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</si>
  <si>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</si>
  <si>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</si>
  <si>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</si>
  <si>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</si>
  <si>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</si>
  <si>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</si>
  <si>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</si>
  <si>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</si>
  <si>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</si>
  <si>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</si>
  <si>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</si>
  <si>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</si>
  <si>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</si>
  <si>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</si>
  <si>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</si>
  <si>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</si>
  <si>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</si>
  <si>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</si>
  <si>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</si>
  <si>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</si>
  <si>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</si>
  <si>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</si>
  <si>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</si>
  <si>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</si>
  <si>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</si>
  <si>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</si>
  <si>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</si>
  <si>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</si>
  <si>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</si>
  <si>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</si>
  <si>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</si>
  <si>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</si>
  <si>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</si>
  <si>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</si>
  <si>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</si>
  <si>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</si>
  <si>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</si>
  <si>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</si>
  <si>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</si>
  <si>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</si>
  <si>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</si>
  <si>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</si>
  <si>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</si>
  <si>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</si>
  <si>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</si>
  <si>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</si>
  <si>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</si>
  <si>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</si>
  <si>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</si>
  <si>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</si>
  <si>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9. Other revaluation</t>
  </si>
  <si>
    <t>10. Total capital and reserves (AOP 001 to 009)</t>
  </si>
  <si>
    <t xml:space="preserve">  8. Revaluation of financial assets available for sale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</si>
  <si>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</si>
  <si>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</si>
  <si>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</si>
  <si>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</si>
  <si>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</si>
  <si>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17. Total increase or decrease of equity (AOP 011 to 016)</t>
  </si>
  <si>
    <t>16. Other changes of equity</t>
  </si>
  <si>
    <t>17 a. Attributable to equity holders</t>
  </si>
  <si>
    <t>17 b. Attributable to minority interest</t>
  </si>
  <si>
    <t>Quartarly financial statements TFI-POD</t>
  </si>
  <si>
    <t>(only surname and name of contact person)</t>
  </si>
  <si>
    <t xml:space="preserve">     4. Loans given to participating parties</t>
  </si>
  <si>
    <t xml:space="preserve">     4. Loans given to participating parties </t>
  </si>
  <si>
    <t xml:space="preserve">     1. Provisions for retirement, severance oayment and similar</t>
  </si>
  <si>
    <t>A) CAPITAL AND RESERVES</t>
  </si>
  <si>
    <t xml:space="preserve">   4. Dividends received</t>
  </si>
  <si>
    <t>YES</t>
  </si>
  <si>
    <t>ZU Ljekarne Prima Pharma</t>
  </si>
  <si>
    <t>Split</t>
  </si>
  <si>
    <t>0694975</t>
  </si>
  <si>
    <t>ZU Ljekarne Delonga</t>
  </si>
  <si>
    <t>Okrug gornji</t>
  </si>
  <si>
    <t>1605747</t>
  </si>
  <si>
    <t>Primus nekretnine d.o.o.</t>
  </si>
  <si>
    <t>Zagreb</t>
  </si>
  <si>
    <t>2534983</t>
  </si>
  <si>
    <t>ZU  Ljekarne Ines Škoko</t>
  </si>
  <si>
    <t>Požega</t>
  </si>
  <si>
    <t>02708396</t>
  </si>
  <si>
    <t>ZU Ljekarne Atalić</t>
  </si>
  <si>
    <t>Osijek</t>
  </si>
  <si>
    <t>0845124</t>
  </si>
  <si>
    <t>RADMILOVIĆ DIJANA</t>
  </si>
  <si>
    <t>012412551</t>
  </si>
  <si>
    <t>balance as at    30.09.2011</t>
  </si>
  <si>
    <t>in period 01.01.2011. to 30.09.2011.</t>
  </si>
  <si>
    <t>in period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</si>
</sst>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B58" sqref="B58:I5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76</v>
      </c>
      <c r="B1" s="155"/>
      <c r="C1" s="155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8" t="s">
        <v>77</v>
      </c>
      <c r="B2" s="199"/>
      <c r="C2" s="199"/>
      <c r="D2" s="200"/>
      <c r="E2" s="111">
        <v>40544</v>
      </c>
      <c r="F2" s="12"/>
      <c r="G2" s="13" t="s">
        <v>78</v>
      </c>
      <c r="H2" s="111">
        <v>40816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201" t="s">
        <v>342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45" t="s">
        <v>79</v>
      </c>
      <c r="B6" s="177"/>
      <c r="C6" s="160" t="s">
        <v>64</v>
      </c>
      <c r="D6" s="161"/>
      <c r="E6" s="28"/>
      <c r="F6" s="28"/>
      <c r="G6" s="28"/>
      <c r="H6" s="28"/>
      <c r="I6" s="87"/>
      <c r="J6" s="10"/>
      <c r="K6" s="10"/>
      <c r="L6" s="10"/>
    </row>
    <row r="7" spans="1:12" ht="12.75">
      <c r="A7" s="132"/>
      <c r="B7" s="133"/>
      <c r="C7" s="16"/>
      <c r="D7" s="16"/>
      <c r="E7" s="28"/>
      <c r="F7" s="28"/>
      <c r="G7" s="28"/>
      <c r="H7" s="28"/>
      <c r="I7" s="87"/>
      <c r="J7" s="10"/>
      <c r="K7" s="10"/>
      <c r="L7" s="10"/>
    </row>
    <row r="8" spans="1:12" ht="12.75" customHeight="1">
      <c r="A8" s="140" t="s">
        <v>80</v>
      </c>
      <c r="B8" s="194"/>
      <c r="C8" s="160" t="s">
        <v>65</v>
      </c>
      <c r="D8" s="161"/>
      <c r="E8" s="28"/>
      <c r="F8" s="28"/>
      <c r="G8" s="28"/>
      <c r="H8" s="28"/>
      <c r="I8" s="89"/>
      <c r="J8" s="10"/>
      <c r="K8" s="10"/>
      <c r="L8" s="10"/>
    </row>
    <row r="9" spans="1:12" ht="12.75">
      <c r="A9" s="140"/>
      <c r="B9" s="194"/>
      <c r="C9" s="20"/>
      <c r="D9" s="26"/>
      <c r="E9" s="16"/>
      <c r="F9" s="16"/>
      <c r="G9" s="16"/>
      <c r="H9" s="16"/>
      <c r="I9" s="89"/>
      <c r="J9" s="10"/>
      <c r="K9" s="10"/>
      <c r="L9" s="10"/>
    </row>
    <row r="10" spans="1:12" ht="12.75" customHeight="1">
      <c r="A10" s="140" t="s">
        <v>81</v>
      </c>
      <c r="B10" s="194"/>
      <c r="C10" s="160" t="s">
        <v>66</v>
      </c>
      <c r="D10" s="161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40"/>
      <c r="B11" s="194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45" t="s">
        <v>82</v>
      </c>
      <c r="B12" s="177"/>
      <c r="C12" s="162" t="s">
        <v>67</v>
      </c>
      <c r="D12" s="195"/>
      <c r="E12" s="195"/>
      <c r="F12" s="195"/>
      <c r="G12" s="195"/>
      <c r="H12" s="195"/>
      <c r="I12" s="148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45" t="s">
        <v>83</v>
      </c>
      <c r="B14" s="177"/>
      <c r="C14" s="196">
        <v>10000</v>
      </c>
      <c r="D14" s="197"/>
      <c r="E14" s="16"/>
      <c r="F14" s="162" t="s">
        <v>68</v>
      </c>
      <c r="G14" s="195"/>
      <c r="H14" s="195"/>
      <c r="I14" s="148"/>
      <c r="J14" s="10"/>
      <c r="K14" s="10"/>
      <c r="L14" s="10"/>
    </row>
    <row r="15" spans="1:12" ht="12.75">
      <c r="A15" s="132"/>
      <c r="B15" s="13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45" t="s">
        <v>84</v>
      </c>
      <c r="B16" s="177"/>
      <c r="C16" s="162" t="s">
        <v>69</v>
      </c>
      <c r="D16" s="195"/>
      <c r="E16" s="195"/>
      <c r="F16" s="195"/>
      <c r="G16" s="195"/>
      <c r="H16" s="195"/>
      <c r="I16" s="148"/>
      <c r="J16" s="10"/>
      <c r="K16" s="10"/>
      <c r="L16" s="10"/>
    </row>
    <row r="17" spans="1:12" ht="12.75">
      <c r="A17" s="132"/>
      <c r="B17" s="13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45" t="s">
        <v>85</v>
      </c>
      <c r="B18" s="177"/>
      <c r="C18" s="189" t="s">
        <v>70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132"/>
      <c r="B19" s="133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45" t="s">
        <v>86</v>
      </c>
      <c r="B20" s="177"/>
      <c r="C20" s="189" t="s">
        <v>71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132"/>
      <c r="B21" s="133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40" t="s">
        <v>87</v>
      </c>
      <c r="B22" s="194"/>
      <c r="C22" s="112">
        <v>133</v>
      </c>
      <c r="D22" s="162" t="s">
        <v>68</v>
      </c>
      <c r="E22" s="178"/>
      <c r="F22" s="179"/>
      <c r="G22" s="192"/>
      <c r="H22" s="193"/>
      <c r="I22" s="90"/>
      <c r="J22" s="10"/>
      <c r="K22" s="10"/>
      <c r="L22" s="10"/>
    </row>
    <row r="23" spans="1:12" ht="12.75">
      <c r="A23" s="140"/>
      <c r="B23" s="194"/>
      <c r="C23" s="16"/>
      <c r="D23" s="24"/>
      <c r="E23" s="24"/>
      <c r="F23" s="24"/>
      <c r="G23" s="24"/>
      <c r="H23" s="16"/>
      <c r="I23" s="89"/>
      <c r="J23" s="10"/>
      <c r="K23" s="10"/>
      <c r="L23" s="10"/>
    </row>
    <row r="24" spans="1:12" ht="12.75">
      <c r="A24" s="145" t="s">
        <v>88</v>
      </c>
      <c r="B24" s="177"/>
      <c r="C24" s="112">
        <v>21</v>
      </c>
      <c r="D24" s="162" t="s">
        <v>73</v>
      </c>
      <c r="E24" s="178"/>
      <c r="F24" s="178"/>
      <c r="G24" s="179"/>
      <c r="H24" s="134" t="s">
        <v>92</v>
      </c>
      <c r="I24" s="113">
        <v>683</v>
      </c>
      <c r="J24" s="10"/>
      <c r="K24" s="10"/>
      <c r="L24" s="10"/>
    </row>
    <row r="25" spans="1:12" ht="12.75">
      <c r="A25" s="132"/>
      <c r="B25" s="133"/>
      <c r="C25" s="16"/>
      <c r="D25" s="24"/>
      <c r="E25" s="24"/>
      <c r="F25" s="24"/>
      <c r="G25" s="22"/>
      <c r="H25" s="133" t="s">
        <v>93</v>
      </c>
      <c r="I25" s="91"/>
      <c r="J25" s="10"/>
      <c r="K25" s="10"/>
      <c r="L25" s="10"/>
    </row>
    <row r="26" spans="1:12" ht="12.75">
      <c r="A26" s="145" t="s">
        <v>89</v>
      </c>
      <c r="B26" s="177"/>
      <c r="C26" s="114" t="s">
        <v>349</v>
      </c>
      <c r="D26" s="25"/>
      <c r="E26" s="32"/>
      <c r="F26" s="24"/>
      <c r="G26" s="180" t="s">
        <v>94</v>
      </c>
      <c r="H26" s="181"/>
      <c r="I26" s="115" t="s">
        <v>72</v>
      </c>
      <c r="J26" s="10"/>
      <c r="K26" s="10"/>
      <c r="L26" s="10"/>
    </row>
    <row r="27" spans="1:12" ht="12.75">
      <c r="A27" s="88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82" t="s">
        <v>90</v>
      </c>
      <c r="B28" s="183"/>
      <c r="C28" s="184"/>
      <c r="D28" s="184"/>
      <c r="E28" s="185" t="s">
        <v>91</v>
      </c>
      <c r="F28" s="186"/>
      <c r="G28" s="186"/>
      <c r="H28" s="187" t="s">
        <v>51</v>
      </c>
      <c r="I28" s="188"/>
      <c r="J28" s="10"/>
      <c r="K28" s="10"/>
      <c r="L28" s="10"/>
    </row>
    <row r="29" spans="1:12" ht="12.75">
      <c r="A29" s="93"/>
      <c r="B29" s="32"/>
      <c r="C29" s="32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72" t="s">
        <v>350</v>
      </c>
      <c r="B30" s="173"/>
      <c r="C30" s="173"/>
      <c r="D30" s="174"/>
      <c r="E30" s="172" t="s">
        <v>351</v>
      </c>
      <c r="F30" s="173"/>
      <c r="G30" s="173"/>
      <c r="H30" s="160" t="s">
        <v>352</v>
      </c>
      <c r="I30" s="161"/>
      <c r="J30" s="10"/>
      <c r="K30" s="10"/>
      <c r="L30" s="10"/>
    </row>
    <row r="31" spans="1:12" ht="12.75">
      <c r="A31" s="120"/>
      <c r="B31" s="121"/>
      <c r="C31" s="122"/>
      <c r="D31" s="175"/>
      <c r="E31" s="175"/>
      <c r="F31" s="175"/>
      <c r="G31" s="176"/>
      <c r="H31" s="24"/>
      <c r="I31" s="125"/>
      <c r="J31" s="10"/>
      <c r="K31" s="10"/>
      <c r="L31" s="10"/>
    </row>
    <row r="32" spans="1:12" ht="12.75">
      <c r="A32" s="172" t="s">
        <v>353</v>
      </c>
      <c r="B32" s="173"/>
      <c r="C32" s="173"/>
      <c r="D32" s="174"/>
      <c r="E32" s="172" t="s">
        <v>354</v>
      </c>
      <c r="F32" s="173"/>
      <c r="G32" s="173"/>
      <c r="H32" s="160" t="s">
        <v>355</v>
      </c>
      <c r="I32" s="161"/>
      <c r="J32" s="10"/>
      <c r="K32" s="10"/>
      <c r="L32" s="10"/>
    </row>
    <row r="33" spans="1:12" ht="12.75">
      <c r="A33" s="120"/>
      <c r="B33" s="121"/>
      <c r="C33" s="122"/>
      <c r="D33" s="123"/>
      <c r="E33" s="123"/>
      <c r="F33" s="123"/>
      <c r="G33" s="124"/>
      <c r="H33" s="24"/>
      <c r="I33" s="126"/>
      <c r="J33" s="10"/>
      <c r="K33" s="10"/>
      <c r="L33" s="10"/>
    </row>
    <row r="34" spans="1:12" ht="12.75">
      <c r="A34" s="172" t="s">
        <v>356</v>
      </c>
      <c r="B34" s="173"/>
      <c r="C34" s="173"/>
      <c r="D34" s="174"/>
      <c r="E34" s="172" t="s">
        <v>357</v>
      </c>
      <c r="F34" s="173"/>
      <c r="G34" s="173"/>
      <c r="H34" s="160" t="s">
        <v>358</v>
      </c>
      <c r="I34" s="161"/>
      <c r="J34" s="10"/>
      <c r="K34" s="10"/>
      <c r="L34" s="10"/>
    </row>
    <row r="35" spans="1:12" ht="12.75">
      <c r="A35" s="120"/>
      <c r="B35" s="121"/>
      <c r="C35" s="122"/>
      <c r="D35" s="123"/>
      <c r="E35" s="123"/>
      <c r="F35" s="123"/>
      <c r="G35" s="124"/>
      <c r="H35" s="24"/>
      <c r="I35" s="126"/>
      <c r="J35" s="10"/>
      <c r="K35" s="10"/>
      <c r="L35" s="10"/>
    </row>
    <row r="36" spans="1:12" ht="12.75">
      <c r="A36" s="172" t="s">
        <v>359</v>
      </c>
      <c r="B36" s="173"/>
      <c r="C36" s="173"/>
      <c r="D36" s="174"/>
      <c r="E36" s="172" t="s">
        <v>360</v>
      </c>
      <c r="F36" s="173"/>
      <c r="G36" s="173"/>
      <c r="H36" s="160" t="s">
        <v>361</v>
      </c>
      <c r="I36" s="161"/>
      <c r="J36" s="10"/>
      <c r="K36" s="10"/>
      <c r="L36" s="10"/>
    </row>
    <row r="37" spans="1:12" ht="12.75">
      <c r="A37" s="127"/>
      <c r="B37" s="128"/>
      <c r="C37" s="170"/>
      <c r="D37" s="171"/>
      <c r="E37" s="24"/>
      <c r="F37" s="170"/>
      <c r="G37" s="171"/>
      <c r="H37" s="24"/>
      <c r="I37" s="131"/>
      <c r="J37" s="10"/>
      <c r="K37" s="10"/>
      <c r="L37" s="10"/>
    </row>
    <row r="38" spans="1:12" ht="12.75">
      <c r="A38" s="172" t="s">
        <v>362</v>
      </c>
      <c r="B38" s="173"/>
      <c r="C38" s="173"/>
      <c r="D38" s="174"/>
      <c r="E38" s="172" t="s">
        <v>363</v>
      </c>
      <c r="F38" s="173"/>
      <c r="G38" s="173"/>
      <c r="H38" s="160" t="s">
        <v>364</v>
      </c>
      <c r="I38" s="161"/>
      <c r="J38" s="10"/>
      <c r="K38" s="10"/>
      <c r="L38" s="10"/>
    </row>
    <row r="39" spans="1:12" ht="12.75">
      <c r="A39" s="127"/>
      <c r="B39" s="128"/>
      <c r="C39" s="129"/>
      <c r="D39" s="130"/>
      <c r="E39" s="24"/>
      <c r="F39" s="129"/>
      <c r="G39" s="130"/>
      <c r="H39" s="24"/>
      <c r="I39" s="131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60"/>
      <c r="I40" s="161"/>
      <c r="J40" s="10"/>
      <c r="K40" s="10"/>
      <c r="L40" s="10"/>
    </row>
    <row r="41" spans="1:12" ht="12.75">
      <c r="A41" s="116"/>
      <c r="B41" s="32"/>
      <c r="C41" s="32"/>
      <c r="D41" s="32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29"/>
      <c r="C42" s="30"/>
      <c r="D42" s="31"/>
      <c r="E42" s="16"/>
      <c r="F42" s="30"/>
      <c r="G42" s="31"/>
      <c r="H42" s="16"/>
      <c r="I42" s="89"/>
      <c r="J42" s="10"/>
      <c r="K42" s="10"/>
      <c r="L42" s="10"/>
    </row>
    <row r="43" spans="1:12" ht="12.75">
      <c r="A43" s="96"/>
      <c r="B43" s="33"/>
      <c r="C43" s="33"/>
      <c r="D43" s="20"/>
      <c r="E43" s="20"/>
      <c r="F43" s="33"/>
      <c r="G43" s="20"/>
      <c r="H43" s="20"/>
      <c r="I43" s="97"/>
      <c r="J43" s="10"/>
      <c r="K43" s="10"/>
      <c r="L43" s="10"/>
    </row>
    <row r="44" spans="1:12" ht="12.75" customHeight="1">
      <c r="A44" s="140" t="s">
        <v>95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35"/>
      <c r="B45" s="119"/>
      <c r="C45" s="165"/>
      <c r="D45" s="166"/>
      <c r="E45" s="16"/>
      <c r="F45" s="165"/>
      <c r="G45" s="167"/>
      <c r="H45" s="34"/>
      <c r="I45" s="98"/>
      <c r="J45" s="10"/>
      <c r="K45" s="10"/>
      <c r="L45" s="10"/>
    </row>
    <row r="46" spans="1:12" ht="12.75" customHeight="1">
      <c r="A46" s="140" t="s">
        <v>96</v>
      </c>
      <c r="B46" s="141"/>
      <c r="C46" s="162" t="s">
        <v>365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132"/>
      <c r="B47" s="133"/>
      <c r="C47" s="21" t="s">
        <v>343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40" t="s">
        <v>97</v>
      </c>
      <c r="B48" s="141"/>
      <c r="C48" s="147" t="s">
        <v>366</v>
      </c>
      <c r="D48" s="143"/>
      <c r="E48" s="144"/>
      <c r="F48" s="16"/>
      <c r="G48" s="48" t="s">
        <v>99</v>
      </c>
      <c r="H48" s="147" t="s">
        <v>74</v>
      </c>
      <c r="I48" s="144"/>
      <c r="J48" s="10"/>
      <c r="K48" s="10"/>
      <c r="L48" s="10"/>
    </row>
    <row r="49" spans="1:12" ht="12.75">
      <c r="A49" s="132"/>
      <c r="B49" s="133"/>
      <c r="C49" s="21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 customHeight="1">
      <c r="A50" s="140" t="s">
        <v>85</v>
      </c>
      <c r="B50" s="141"/>
      <c r="C50" s="142" t="s">
        <v>70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132"/>
      <c r="B51" s="133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45" t="s">
        <v>98</v>
      </c>
      <c r="B52" s="146"/>
      <c r="C52" s="147" t="s">
        <v>75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36"/>
      <c r="B53" s="137"/>
      <c r="C53" s="156" t="s">
        <v>100</v>
      </c>
      <c r="D53" s="156"/>
      <c r="E53" s="156"/>
      <c r="F53" s="156"/>
      <c r="G53" s="156"/>
      <c r="H53" s="156"/>
      <c r="I53" s="100"/>
      <c r="J53" s="10"/>
      <c r="K53" s="10"/>
      <c r="L53" s="10"/>
    </row>
    <row r="54" spans="1:12" ht="12.75">
      <c r="A54" s="99"/>
      <c r="B54" s="20"/>
      <c r="C54" s="35"/>
      <c r="D54" s="35"/>
      <c r="E54" s="35"/>
      <c r="F54" s="35"/>
      <c r="G54" s="35"/>
      <c r="H54" s="35"/>
      <c r="I54" s="100"/>
      <c r="J54" s="10"/>
      <c r="K54" s="10"/>
      <c r="L54" s="10"/>
    </row>
    <row r="55" spans="1:12" ht="12.75">
      <c r="A55" s="99"/>
      <c r="B55" s="149" t="s">
        <v>101</v>
      </c>
      <c r="C55" s="150"/>
      <c r="D55" s="150"/>
      <c r="E55" s="150"/>
      <c r="F55" s="47"/>
      <c r="G55" s="47"/>
      <c r="H55" s="47"/>
      <c r="I55" s="101"/>
      <c r="J55" s="10"/>
      <c r="K55" s="10"/>
      <c r="L55" s="10"/>
    </row>
    <row r="56" spans="1:12" ht="12.75">
      <c r="A56" s="99"/>
      <c r="B56" s="151" t="s">
        <v>102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99"/>
      <c r="B57" s="151" t="s">
        <v>103</v>
      </c>
      <c r="C57" s="152"/>
      <c r="D57" s="152"/>
      <c r="E57" s="152"/>
      <c r="F57" s="152"/>
      <c r="G57" s="152"/>
      <c r="H57" s="152"/>
      <c r="I57" s="101"/>
      <c r="J57" s="10"/>
      <c r="K57" s="10"/>
      <c r="L57" s="10"/>
    </row>
    <row r="58" spans="1:12" ht="12.75">
      <c r="A58" s="99"/>
      <c r="B58" s="151" t="s">
        <v>104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99"/>
      <c r="B59" s="151" t="s">
        <v>105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52</v>
      </c>
      <c r="B61" s="16"/>
      <c r="C61" s="16"/>
      <c r="D61" s="16"/>
      <c r="E61" s="16"/>
      <c r="F61" s="16"/>
      <c r="G61" s="36"/>
      <c r="H61" s="37"/>
      <c r="I61" s="106"/>
      <c r="J61" s="10"/>
      <c r="K61" s="10"/>
      <c r="L61" s="10"/>
    </row>
    <row r="62" spans="1:12" ht="12.75">
      <c r="A62" s="84"/>
      <c r="B62" s="16"/>
      <c r="C62" s="16"/>
      <c r="D62" s="16"/>
      <c r="E62" s="20" t="s">
        <v>53</v>
      </c>
      <c r="F62" s="32"/>
      <c r="G62" s="157" t="s">
        <v>106</v>
      </c>
      <c r="H62" s="158"/>
      <c r="I62" s="159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38"/>
      <c r="H63" s="13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" name="Range1"/>
    <protectedRange sqref="A30:I30 A32:I32 A34:D34" name="Range1_2"/>
    <protectedRange sqref="I24" name="Range1_3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@medika.hr"/>
    <hyperlink ref="C20" r:id="rId2" display="www.medika.hr"/>
    <hyperlink ref="C50" r:id="rId3" display="medik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119" sqref="J119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1.140625" style="49" bestFit="1" customWidth="1"/>
    <col min="12" max="16384" width="9.140625" style="49" customWidth="1"/>
  </cols>
  <sheetData>
    <row r="1" spans="1:11" ht="12.75" customHeight="1">
      <c r="A1" s="214" t="s">
        <v>107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108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4">
      <c r="A4" s="219" t="s">
        <v>109</v>
      </c>
      <c r="B4" s="220"/>
      <c r="C4" s="220"/>
      <c r="D4" s="220"/>
      <c r="E4" s="220"/>
      <c r="F4" s="220"/>
      <c r="G4" s="220"/>
      <c r="H4" s="221"/>
      <c r="I4" s="55" t="s">
        <v>110</v>
      </c>
      <c r="J4" s="56" t="s">
        <v>111</v>
      </c>
      <c r="K4" s="57" t="s">
        <v>112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4">
        <v>2</v>
      </c>
      <c r="J5" s="53">
        <v>3</v>
      </c>
      <c r="K5" s="53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 customHeight="1">
      <c r="A7" s="208" t="s">
        <v>113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114</v>
      </c>
      <c r="B8" s="212"/>
      <c r="C8" s="212"/>
      <c r="D8" s="212"/>
      <c r="E8" s="212"/>
      <c r="F8" s="212"/>
      <c r="G8" s="212"/>
      <c r="H8" s="213"/>
      <c r="I8" s="1">
        <v>2</v>
      </c>
      <c r="J8" s="50">
        <f>J9+J16+J26+J35+J39</f>
        <v>328468502</v>
      </c>
      <c r="K8" s="50">
        <f>K9+K16+K26+K35+K39</f>
        <v>363169822</v>
      </c>
    </row>
    <row r="9" spans="1:11" ht="12.75" customHeight="1">
      <c r="A9" s="222" t="s">
        <v>115</v>
      </c>
      <c r="B9" s="223"/>
      <c r="C9" s="223"/>
      <c r="D9" s="223"/>
      <c r="E9" s="223"/>
      <c r="F9" s="223"/>
      <c r="G9" s="223"/>
      <c r="H9" s="224"/>
      <c r="I9" s="1">
        <v>3</v>
      </c>
      <c r="J9" s="50">
        <f>SUM(J10:J15)</f>
        <v>133845657</v>
      </c>
      <c r="K9" s="50">
        <f>SUM(K10:K15)</f>
        <v>172213342</v>
      </c>
    </row>
    <row r="10" spans="1:11" ht="12.75" customHeight="1">
      <c r="A10" s="222" t="s">
        <v>116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 customHeight="1">
      <c r="A11" s="222" t="s">
        <v>117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95631738</v>
      </c>
      <c r="K11" s="7">
        <v>95122118</v>
      </c>
    </row>
    <row r="12" spans="1:11" ht="12.75" customHeight="1">
      <c r="A12" s="222" t="s">
        <v>21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38063806</v>
      </c>
      <c r="K12" s="7">
        <v>76846479</v>
      </c>
    </row>
    <row r="13" spans="1:11" ht="12.75" customHeight="1">
      <c r="A13" s="222" t="s">
        <v>118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 customHeight="1">
      <c r="A14" s="222" t="s">
        <v>119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150113</v>
      </c>
      <c r="K14" s="7">
        <v>105866</v>
      </c>
    </row>
    <row r="15" spans="1:11" ht="12.75" customHeight="1">
      <c r="A15" s="222" t="s">
        <v>120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>
        <v>138879</v>
      </c>
    </row>
    <row r="16" spans="1:11" ht="12.75" customHeight="1">
      <c r="A16" s="222" t="s">
        <v>121</v>
      </c>
      <c r="B16" s="223"/>
      <c r="C16" s="223"/>
      <c r="D16" s="223"/>
      <c r="E16" s="223"/>
      <c r="F16" s="223"/>
      <c r="G16" s="223"/>
      <c r="H16" s="224"/>
      <c r="I16" s="1">
        <v>10</v>
      </c>
      <c r="J16" s="50">
        <f>SUM(J17:J25)</f>
        <v>172600037</v>
      </c>
      <c r="K16" s="50">
        <f>SUM(K17:K25)</f>
        <v>168799932</v>
      </c>
    </row>
    <row r="17" spans="1:11" ht="12.75" customHeight="1">
      <c r="A17" s="222" t="s">
        <v>122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16515477</v>
      </c>
      <c r="K17" s="7">
        <v>16515477</v>
      </c>
    </row>
    <row r="18" spans="1:11" ht="12.75" customHeight="1">
      <c r="A18" s="222" t="s">
        <v>123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131117126</v>
      </c>
      <c r="K18" s="7">
        <v>128051599</v>
      </c>
    </row>
    <row r="19" spans="1:11" ht="12.75" customHeight="1">
      <c r="A19" s="222" t="s">
        <v>124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7742665</v>
      </c>
      <c r="K19" s="7">
        <v>7271878</v>
      </c>
    </row>
    <row r="20" spans="1:11" ht="12.75" customHeight="1">
      <c r="A20" s="222" t="s">
        <v>125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13246831</v>
      </c>
      <c r="K20" s="7">
        <v>13443461</v>
      </c>
    </row>
    <row r="21" spans="1:11" ht="12.75" customHeight="1">
      <c r="A21" s="222" t="s">
        <v>126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 customHeight="1">
      <c r="A22" s="222" t="s">
        <v>127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84780</v>
      </c>
      <c r="K22" s="7">
        <v>25997</v>
      </c>
    </row>
    <row r="23" spans="1:11" ht="12.75" customHeight="1">
      <c r="A23" s="222" t="s">
        <v>128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3097407</v>
      </c>
      <c r="K23" s="7">
        <v>2722295</v>
      </c>
    </row>
    <row r="24" spans="1:11" ht="12.75" customHeight="1">
      <c r="A24" s="222" t="s">
        <v>129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795751</v>
      </c>
      <c r="K24" s="7">
        <v>769225</v>
      </c>
    </row>
    <row r="25" spans="1:11" ht="12.75" customHeight="1">
      <c r="A25" s="222" t="s">
        <v>130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/>
    </row>
    <row r="26" spans="1:11" ht="12.75">
      <c r="A26" s="222" t="s">
        <v>138</v>
      </c>
      <c r="B26" s="223"/>
      <c r="C26" s="223"/>
      <c r="D26" s="223"/>
      <c r="E26" s="223"/>
      <c r="F26" s="223"/>
      <c r="G26" s="223"/>
      <c r="H26" s="224"/>
      <c r="I26" s="1">
        <v>20</v>
      </c>
      <c r="J26" s="50">
        <f>SUM(J27:J34)</f>
        <v>19290772</v>
      </c>
      <c r="K26" s="50">
        <f>SUM(K27:K34)</f>
        <v>19417862</v>
      </c>
    </row>
    <row r="27" spans="1:11" ht="12.75" customHeight="1">
      <c r="A27" s="222" t="s">
        <v>131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17267223</v>
      </c>
      <c r="K27" s="7">
        <v>17530784</v>
      </c>
    </row>
    <row r="28" spans="1:11" ht="12.75" customHeight="1">
      <c r="A28" s="222" t="s">
        <v>132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</row>
    <row r="29" spans="1:11" ht="12.75" customHeight="1">
      <c r="A29" s="222" t="s">
        <v>134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/>
      <c r="K29" s="7"/>
    </row>
    <row r="30" spans="1:11" ht="12.75">
      <c r="A30" s="222" t="s">
        <v>344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 customHeight="1">
      <c r="A31" s="222" t="s">
        <v>133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</row>
    <row r="32" spans="1:11" ht="12.75" customHeight="1">
      <c r="A32" s="222" t="s">
        <v>135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2023549</v>
      </c>
      <c r="K32" s="7">
        <v>1887078</v>
      </c>
    </row>
    <row r="33" spans="1:11" ht="12.75" customHeight="1">
      <c r="A33" s="222" t="s">
        <v>136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/>
    </row>
    <row r="34" spans="1:11" ht="12.75">
      <c r="A34" s="222" t="s">
        <v>137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139</v>
      </c>
      <c r="B35" s="223"/>
      <c r="C35" s="223"/>
      <c r="D35" s="223"/>
      <c r="E35" s="223"/>
      <c r="F35" s="223"/>
      <c r="G35" s="223"/>
      <c r="H35" s="224"/>
      <c r="I35" s="1">
        <v>29</v>
      </c>
      <c r="J35" s="50">
        <f>SUM(J36:J38)</f>
        <v>0</v>
      </c>
      <c r="K35" s="50">
        <f>SUM(K36:K38)</f>
        <v>0</v>
      </c>
    </row>
    <row r="36" spans="1:11" ht="12.75" customHeight="1">
      <c r="A36" s="222" t="s">
        <v>140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 customHeight="1">
      <c r="A37" s="222" t="s">
        <v>141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 customHeight="1">
      <c r="A38" s="222" t="s">
        <v>142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 ht="12.75" customHeight="1">
      <c r="A39" s="222" t="s">
        <v>143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2732036</v>
      </c>
      <c r="K39" s="7">
        <v>2738686</v>
      </c>
    </row>
    <row r="40" spans="1:11" ht="12.75">
      <c r="A40" s="211" t="s">
        <v>144</v>
      </c>
      <c r="B40" s="212"/>
      <c r="C40" s="212"/>
      <c r="D40" s="212"/>
      <c r="E40" s="212"/>
      <c r="F40" s="212"/>
      <c r="G40" s="212"/>
      <c r="H40" s="213"/>
      <c r="I40" s="1">
        <v>34</v>
      </c>
      <c r="J40" s="50">
        <f>J41+J49+J56+J64</f>
        <v>1354266652</v>
      </c>
      <c r="K40" s="50">
        <f>K41+K49+K56+K64</f>
        <v>1458979137</v>
      </c>
    </row>
    <row r="41" spans="1:11" ht="12.75">
      <c r="A41" s="222" t="s">
        <v>145</v>
      </c>
      <c r="B41" s="223"/>
      <c r="C41" s="223"/>
      <c r="D41" s="223"/>
      <c r="E41" s="223"/>
      <c r="F41" s="223"/>
      <c r="G41" s="223"/>
      <c r="H41" s="224"/>
      <c r="I41" s="1">
        <v>35</v>
      </c>
      <c r="J41" s="50">
        <f>SUM(J42:J48)</f>
        <v>243283950</v>
      </c>
      <c r="K41" s="50">
        <f>SUM(K42:K48)</f>
        <v>218169660</v>
      </c>
    </row>
    <row r="42" spans="1:11" ht="12.75" customHeight="1">
      <c r="A42" s="222" t="s">
        <v>146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471517</v>
      </c>
      <c r="K42" s="7">
        <v>450655</v>
      </c>
    </row>
    <row r="43" spans="1:11" ht="12.75" customHeight="1">
      <c r="A43" s="222" t="s">
        <v>147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/>
      <c r="K43" s="7"/>
    </row>
    <row r="44" spans="1:11" ht="12.75" customHeight="1">
      <c r="A44" s="222" t="s">
        <v>148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 customHeight="1">
      <c r="A45" s="222" t="s">
        <v>149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238821264</v>
      </c>
      <c r="K45" s="7">
        <v>215978382</v>
      </c>
    </row>
    <row r="46" spans="1:11" ht="12.75" customHeight="1">
      <c r="A46" s="222" t="s">
        <v>150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3991169</v>
      </c>
      <c r="K46" s="7">
        <v>1740623</v>
      </c>
    </row>
    <row r="47" spans="1:11" ht="12.75" customHeight="1">
      <c r="A47" s="222" t="s">
        <v>209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151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152</v>
      </c>
      <c r="B49" s="223"/>
      <c r="C49" s="223"/>
      <c r="D49" s="223"/>
      <c r="E49" s="223"/>
      <c r="F49" s="223"/>
      <c r="G49" s="223"/>
      <c r="H49" s="224"/>
      <c r="I49" s="1">
        <v>43</v>
      </c>
      <c r="J49" s="50">
        <f>SUM(J50:J55)</f>
        <v>1041464985</v>
      </c>
      <c r="K49" s="50">
        <f>SUM(K50:K55)</f>
        <v>1183744748</v>
      </c>
    </row>
    <row r="50" spans="1:11" ht="12.75" customHeight="1">
      <c r="A50" s="222" t="s">
        <v>153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11333959</v>
      </c>
      <c r="K50" s="7">
        <v>1498368</v>
      </c>
    </row>
    <row r="51" spans="1:11" ht="12.75" customHeight="1">
      <c r="A51" s="222" t="s">
        <v>154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1019981026</v>
      </c>
      <c r="K51" s="7">
        <v>1173713666</v>
      </c>
    </row>
    <row r="52" spans="1:11" ht="12.75" customHeight="1">
      <c r="A52" s="222" t="s">
        <v>155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 customHeight="1">
      <c r="A53" s="222" t="s">
        <v>156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4139567</v>
      </c>
      <c r="K53" s="7">
        <v>604696</v>
      </c>
    </row>
    <row r="54" spans="1:11" ht="12.75" customHeight="1">
      <c r="A54" s="222" t="s">
        <v>157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4139880</v>
      </c>
      <c r="K54" s="7">
        <v>3960155</v>
      </c>
    </row>
    <row r="55" spans="1:11" ht="12.75" customHeight="1">
      <c r="A55" s="222" t="s">
        <v>158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1870553</v>
      </c>
      <c r="K55" s="7">
        <v>3967863</v>
      </c>
    </row>
    <row r="56" spans="1:11" ht="12.75">
      <c r="A56" s="222" t="s">
        <v>159</v>
      </c>
      <c r="B56" s="223"/>
      <c r="C56" s="223"/>
      <c r="D56" s="223"/>
      <c r="E56" s="223"/>
      <c r="F56" s="223"/>
      <c r="G56" s="223"/>
      <c r="H56" s="224"/>
      <c r="I56" s="1">
        <v>50</v>
      </c>
      <c r="J56" s="50">
        <f>SUM(J57:J63)</f>
        <v>38266670</v>
      </c>
      <c r="K56" s="50">
        <f>SUM(K57:K63)</f>
        <v>45514509</v>
      </c>
    </row>
    <row r="57" spans="1:11" ht="12.75" customHeight="1">
      <c r="A57" s="222" t="s">
        <v>131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 customHeight="1">
      <c r="A58" s="222" t="s">
        <v>132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/>
    </row>
    <row r="59" spans="1:11" ht="12.75" customHeight="1">
      <c r="A59" s="222" t="s">
        <v>160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345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 customHeight="1">
      <c r="A61" s="222" t="s">
        <v>133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36096257</v>
      </c>
      <c r="K61" s="7">
        <v>44992843</v>
      </c>
    </row>
    <row r="62" spans="1:11" ht="12.75" customHeight="1">
      <c r="A62" s="222" t="s">
        <v>135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2170413</v>
      </c>
      <c r="K62" s="7">
        <v>521666</v>
      </c>
    </row>
    <row r="63" spans="1:11" ht="12.75" customHeight="1">
      <c r="A63" s="222" t="s">
        <v>161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/>
    </row>
    <row r="64" spans="1:11" ht="12.75" customHeight="1">
      <c r="A64" s="222" t="s">
        <v>162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31251047</v>
      </c>
      <c r="K64" s="7">
        <v>11550220</v>
      </c>
    </row>
    <row r="65" spans="1:11" ht="12.75" customHeight="1">
      <c r="A65" s="211" t="s">
        <v>163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1217043</v>
      </c>
      <c r="K65" s="7">
        <v>1829652</v>
      </c>
    </row>
    <row r="66" spans="1:11" ht="12.75">
      <c r="A66" s="211" t="s">
        <v>164</v>
      </c>
      <c r="B66" s="212"/>
      <c r="C66" s="212"/>
      <c r="D66" s="212"/>
      <c r="E66" s="212"/>
      <c r="F66" s="212"/>
      <c r="G66" s="212"/>
      <c r="H66" s="213"/>
      <c r="I66" s="1">
        <v>60</v>
      </c>
      <c r="J66" s="50">
        <f>J7+J8+J40+J65</f>
        <v>1683952197</v>
      </c>
      <c r="K66" s="50">
        <f>K7+K8+K40+K65</f>
        <v>1823978611</v>
      </c>
    </row>
    <row r="67" spans="1:11" ht="12.75" customHeight="1">
      <c r="A67" s="225" t="s">
        <v>165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124975856</v>
      </c>
      <c r="K67" s="8">
        <v>154498635</v>
      </c>
    </row>
    <row r="68" spans="1:11" ht="12.75">
      <c r="A68" s="228" t="s">
        <v>204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8" t="s">
        <v>166</v>
      </c>
      <c r="B69" s="209"/>
      <c r="C69" s="209"/>
      <c r="D69" s="209"/>
      <c r="E69" s="209"/>
      <c r="F69" s="209"/>
      <c r="G69" s="209"/>
      <c r="H69" s="210"/>
      <c r="I69" s="3">
        <v>62</v>
      </c>
      <c r="J69" s="51">
        <f>J70+J71+J72+J78+J79+J82+J85</f>
        <v>315376800</v>
      </c>
      <c r="K69" s="51">
        <f>K70+K71+K72+K78+K79+K82+K85</f>
        <v>325506275</v>
      </c>
    </row>
    <row r="70" spans="1:11" ht="12.75" customHeight="1">
      <c r="A70" s="222" t="s">
        <v>167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60388000</v>
      </c>
      <c r="K70" s="7">
        <v>60388000</v>
      </c>
    </row>
    <row r="71" spans="1:11" ht="12.75" customHeight="1">
      <c r="A71" s="222" t="s">
        <v>168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-4258313</v>
      </c>
      <c r="K71" s="7">
        <v>-6863284</v>
      </c>
    </row>
    <row r="72" spans="1:11" ht="12.75">
      <c r="A72" s="222" t="s">
        <v>169</v>
      </c>
      <c r="B72" s="223"/>
      <c r="C72" s="223"/>
      <c r="D72" s="223"/>
      <c r="E72" s="223"/>
      <c r="F72" s="223"/>
      <c r="G72" s="223"/>
      <c r="H72" s="224"/>
      <c r="I72" s="1">
        <v>65</v>
      </c>
      <c r="J72" s="50">
        <f>J73+J74-J75+J76+J77</f>
        <v>82275985</v>
      </c>
      <c r="K72" s="50">
        <f>K73+K74-K75+K76+K77</f>
        <v>89428724</v>
      </c>
    </row>
    <row r="73" spans="1:11" ht="12.75" customHeight="1">
      <c r="A73" s="231" t="s">
        <v>174</v>
      </c>
      <c r="B73" s="232"/>
      <c r="C73" s="232"/>
      <c r="D73" s="232"/>
      <c r="E73" s="232"/>
      <c r="F73" s="232"/>
      <c r="G73" s="232"/>
      <c r="H73" s="233"/>
      <c r="I73" s="1">
        <v>66</v>
      </c>
      <c r="J73" s="7">
        <v>2729945</v>
      </c>
      <c r="K73" s="7">
        <v>7277713</v>
      </c>
    </row>
    <row r="74" spans="1:11" ht="12.75" customHeight="1">
      <c r="A74" s="231" t="s">
        <v>170</v>
      </c>
      <c r="B74" s="232"/>
      <c r="C74" s="232"/>
      <c r="D74" s="232"/>
      <c r="E74" s="232"/>
      <c r="F74" s="232"/>
      <c r="G74" s="232"/>
      <c r="H74" s="233"/>
      <c r="I74" s="1">
        <v>67</v>
      </c>
      <c r="J74" s="7">
        <v>60000000</v>
      </c>
      <c r="K74" s="7">
        <v>60000000</v>
      </c>
    </row>
    <row r="75" spans="1:11" ht="12.75" customHeight="1">
      <c r="A75" s="231" t="s">
        <v>171</v>
      </c>
      <c r="B75" s="232"/>
      <c r="C75" s="232"/>
      <c r="D75" s="232"/>
      <c r="E75" s="232"/>
      <c r="F75" s="232"/>
      <c r="G75" s="232"/>
      <c r="H75" s="233"/>
      <c r="I75" s="1">
        <v>68</v>
      </c>
      <c r="J75" s="7">
        <v>12250450</v>
      </c>
      <c r="K75" s="7">
        <v>9645479</v>
      </c>
    </row>
    <row r="76" spans="1:11" ht="12.75" customHeight="1">
      <c r="A76" s="231" t="s">
        <v>172</v>
      </c>
      <c r="B76" s="232"/>
      <c r="C76" s="232"/>
      <c r="D76" s="232"/>
      <c r="E76" s="232"/>
      <c r="F76" s="232"/>
      <c r="G76" s="232"/>
      <c r="H76" s="233"/>
      <c r="I76" s="1">
        <v>69</v>
      </c>
      <c r="J76" s="7"/>
      <c r="K76" s="7"/>
    </row>
    <row r="77" spans="1:11" ht="12.75" customHeight="1">
      <c r="A77" s="231" t="s">
        <v>173</v>
      </c>
      <c r="B77" s="232"/>
      <c r="C77" s="232"/>
      <c r="D77" s="232"/>
      <c r="E77" s="232"/>
      <c r="F77" s="232"/>
      <c r="G77" s="232"/>
      <c r="H77" s="233"/>
      <c r="I77" s="1">
        <v>70</v>
      </c>
      <c r="J77" s="7">
        <v>31796490</v>
      </c>
      <c r="K77" s="7">
        <v>31796490</v>
      </c>
    </row>
    <row r="78" spans="1:11" ht="12.75" customHeight="1">
      <c r="A78" s="222" t="s">
        <v>175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/>
      <c r="K78" s="7"/>
    </row>
    <row r="79" spans="1:11" ht="12.75">
      <c r="A79" s="222" t="s">
        <v>176</v>
      </c>
      <c r="B79" s="223"/>
      <c r="C79" s="223"/>
      <c r="D79" s="223"/>
      <c r="E79" s="223"/>
      <c r="F79" s="223"/>
      <c r="G79" s="223"/>
      <c r="H79" s="224"/>
      <c r="I79" s="1">
        <v>72</v>
      </c>
      <c r="J79" s="50">
        <f>J80-J81</f>
        <v>152232994</v>
      </c>
      <c r="K79" s="50">
        <f>K80-K81</f>
        <v>172129010</v>
      </c>
    </row>
    <row r="80" spans="1:11" ht="12.75">
      <c r="A80" s="231" t="s">
        <v>177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152232994</v>
      </c>
      <c r="K80" s="7">
        <v>172129010</v>
      </c>
    </row>
    <row r="81" spans="1:11" ht="12.75">
      <c r="A81" s="231" t="s">
        <v>178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/>
      <c r="K81" s="7"/>
    </row>
    <row r="82" spans="1:11" ht="12.75">
      <c r="A82" s="222" t="s">
        <v>179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0">
        <f>J83-J84</f>
        <v>24738134</v>
      </c>
      <c r="K82" s="50">
        <f>K83-K84</f>
        <v>10423825</v>
      </c>
    </row>
    <row r="83" spans="1:11" ht="12.75">
      <c r="A83" s="231" t="s">
        <v>180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24738134</v>
      </c>
      <c r="K83" s="7">
        <v>10423825</v>
      </c>
    </row>
    <row r="84" spans="1:11" ht="12.75">
      <c r="A84" s="231" t="s">
        <v>181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/>
      <c r="K84" s="7"/>
    </row>
    <row r="85" spans="1:11" ht="12.75">
      <c r="A85" s="222" t="s">
        <v>182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11" t="s">
        <v>183</v>
      </c>
      <c r="B86" s="212"/>
      <c r="C86" s="212"/>
      <c r="D86" s="212"/>
      <c r="E86" s="212"/>
      <c r="F86" s="212"/>
      <c r="G86" s="212"/>
      <c r="H86" s="213"/>
      <c r="I86" s="1">
        <v>79</v>
      </c>
      <c r="J86" s="50">
        <f>SUM(J87:J89)</f>
        <v>605321</v>
      </c>
      <c r="K86" s="50">
        <f>SUM(K87:K89)</f>
        <v>402284</v>
      </c>
    </row>
    <row r="87" spans="1:11" ht="12.75" customHeight="1">
      <c r="A87" s="222" t="s">
        <v>346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605321</v>
      </c>
      <c r="K87" s="7">
        <v>402284</v>
      </c>
    </row>
    <row r="88" spans="1:11" ht="12.75" customHeight="1">
      <c r="A88" s="222" t="s">
        <v>184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 customHeight="1">
      <c r="A89" s="222" t="s">
        <v>185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/>
      <c r="K89" s="7"/>
    </row>
    <row r="90" spans="1:11" ht="12.75">
      <c r="A90" s="211" t="s">
        <v>186</v>
      </c>
      <c r="B90" s="212"/>
      <c r="C90" s="212"/>
      <c r="D90" s="212"/>
      <c r="E90" s="212"/>
      <c r="F90" s="212"/>
      <c r="G90" s="212"/>
      <c r="H90" s="213"/>
      <c r="I90" s="1">
        <v>83</v>
      </c>
      <c r="J90" s="50">
        <f>SUM(J91:J99)</f>
        <v>210976855</v>
      </c>
      <c r="K90" s="50">
        <f>SUM(K91:K99)</f>
        <v>188014728</v>
      </c>
    </row>
    <row r="91" spans="1:11" ht="12.75" customHeight="1">
      <c r="A91" s="222" t="s">
        <v>187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 customHeight="1">
      <c r="A92" s="222" t="s">
        <v>188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 customHeight="1">
      <c r="A93" s="222" t="s">
        <v>189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200326490</v>
      </c>
      <c r="K93" s="7">
        <v>177364358</v>
      </c>
    </row>
    <row r="94" spans="1:11" ht="12.75" customHeight="1">
      <c r="A94" s="222" t="s">
        <v>190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 customHeight="1">
      <c r="A95" s="222" t="s">
        <v>191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 customHeight="1">
      <c r="A96" s="222" t="s">
        <v>192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210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 customHeight="1">
      <c r="A98" s="222" t="s">
        <v>193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/>
      <c r="K98" s="7"/>
    </row>
    <row r="99" spans="1:11" ht="12.75" customHeight="1">
      <c r="A99" s="222" t="s">
        <v>194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10650365</v>
      </c>
      <c r="K99" s="7">
        <v>10650370</v>
      </c>
    </row>
    <row r="100" spans="1:11" ht="12.75">
      <c r="A100" s="211" t="s">
        <v>195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0">
        <f>SUM(J101:J112)</f>
        <v>1153175184</v>
      </c>
      <c r="K100" s="50">
        <f>SUM(K101:K112)</f>
        <v>1306753073</v>
      </c>
    </row>
    <row r="101" spans="1:11" ht="12.75" customHeight="1">
      <c r="A101" s="222" t="s">
        <v>196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/>
      <c r="K101" s="7"/>
    </row>
    <row r="102" spans="1:11" ht="12.75" customHeight="1">
      <c r="A102" s="222" t="s">
        <v>188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/>
      <c r="K102" s="7"/>
    </row>
    <row r="103" spans="1:11" ht="12.75" customHeight="1">
      <c r="A103" s="222" t="s">
        <v>189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92771459</v>
      </c>
      <c r="K103" s="7">
        <v>180080585</v>
      </c>
    </row>
    <row r="104" spans="1:11" ht="12.75" customHeight="1">
      <c r="A104" s="222" t="s">
        <v>190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1867125</v>
      </c>
      <c r="K104" s="7"/>
    </row>
    <row r="105" spans="1:11" ht="12.75" customHeight="1">
      <c r="A105" s="222" t="s">
        <v>191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984558130</v>
      </c>
      <c r="K105" s="7">
        <v>1063175583</v>
      </c>
    </row>
    <row r="106" spans="1:11" ht="12.75" customHeight="1">
      <c r="A106" s="222" t="s">
        <v>192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35482060</v>
      </c>
      <c r="K106" s="7">
        <v>34588206</v>
      </c>
    </row>
    <row r="107" spans="1:11" ht="12.75" customHeight="1">
      <c r="A107" s="222" t="s">
        <v>210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 customHeight="1">
      <c r="A108" s="222" t="s">
        <v>197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7592790</v>
      </c>
      <c r="K108" s="7">
        <v>7097452</v>
      </c>
    </row>
    <row r="109" spans="1:11" ht="12.75" customHeight="1">
      <c r="A109" s="222" t="s">
        <v>198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4701840</v>
      </c>
      <c r="K109" s="7">
        <v>3607349</v>
      </c>
    </row>
    <row r="110" spans="1:11" ht="12.75" customHeight="1">
      <c r="A110" s="222" t="s">
        <v>201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84977</v>
      </c>
      <c r="K110" s="7">
        <v>1997</v>
      </c>
    </row>
    <row r="111" spans="1:11" ht="12.75" customHeight="1">
      <c r="A111" s="222" t="s">
        <v>199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 customHeight="1">
      <c r="A112" s="222" t="s">
        <v>200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26116803</v>
      </c>
      <c r="K112" s="7">
        <v>18201901</v>
      </c>
    </row>
    <row r="113" spans="1:11" ht="12.75" customHeight="1">
      <c r="A113" s="211" t="s">
        <v>202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3818037</v>
      </c>
      <c r="K113" s="7">
        <v>3302251</v>
      </c>
    </row>
    <row r="114" spans="1:11" ht="12.75">
      <c r="A114" s="211" t="s">
        <v>203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0">
        <f>J69+J86+J90+J100+J113</f>
        <v>1683952197</v>
      </c>
      <c r="K114" s="50">
        <f>K69+K86+K90+K100+K113</f>
        <v>1823978611</v>
      </c>
    </row>
    <row r="115" spans="1:11" ht="12.75" customHeight="1">
      <c r="A115" s="236" t="s">
        <v>165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127975856</v>
      </c>
      <c r="K115" s="8">
        <v>157498635</v>
      </c>
    </row>
    <row r="116" spans="1:11" ht="12.75">
      <c r="A116" s="228" t="s">
        <v>205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08" t="s">
        <v>347</v>
      </c>
      <c r="B117" s="209"/>
      <c r="C117" s="209"/>
      <c r="D117" s="209"/>
      <c r="E117" s="209"/>
      <c r="F117" s="209"/>
      <c r="G117" s="209"/>
      <c r="H117" s="209"/>
      <c r="I117" s="242"/>
      <c r="J117" s="242"/>
      <c r="K117" s="243"/>
    </row>
    <row r="118" spans="1:11" ht="12.75" customHeight="1">
      <c r="A118" s="222" t="s">
        <v>206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315376800</v>
      </c>
      <c r="K118" s="7">
        <v>325506275</v>
      </c>
    </row>
    <row r="119" spans="1:11" ht="12.75" customHeight="1">
      <c r="A119" s="244" t="s">
        <v>207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8"/>
      <c r="K119" s="8"/>
    </row>
    <row r="120" spans="1:11" ht="12.75">
      <c r="A120" s="247" t="s">
        <v>208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19:K119">
      <formula1>999999999999</formula1>
    </dataValidation>
    <dataValidation allowBlank="1" sqref="J7:K67 J69:K115 J118:K118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J75" sqref="J75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0.00390625" style="49" customWidth="1"/>
    <col min="12" max="12" width="11.14062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214" t="s">
        <v>211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61" t="s">
        <v>368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49" t="s">
        <v>212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4">
      <c r="A4" s="250" t="s">
        <v>109</v>
      </c>
      <c r="B4" s="250"/>
      <c r="C4" s="250"/>
      <c r="D4" s="250"/>
      <c r="E4" s="250"/>
      <c r="F4" s="250"/>
      <c r="G4" s="250"/>
      <c r="H4" s="250"/>
      <c r="I4" s="55" t="s">
        <v>110</v>
      </c>
      <c r="J4" s="251" t="s">
        <v>111</v>
      </c>
      <c r="K4" s="251"/>
      <c r="L4" s="251" t="s">
        <v>112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5"/>
      <c r="J5" s="57" t="s">
        <v>213</v>
      </c>
      <c r="K5" s="57" t="s">
        <v>214</v>
      </c>
      <c r="L5" s="57" t="s">
        <v>213</v>
      </c>
      <c r="M5" s="57" t="s">
        <v>214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8" t="s">
        <v>216</v>
      </c>
      <c r="B7" s="209"/>
      <c r="C7" s="209"/>
      <c r="D7" s="209"/>
      <c r="E7" s="209"/>
      <c r="F7" s="209"/>
      <c r="G7" s="209"/>
      <c r="H7" s="210"/>
      <c r="I7" s="3">
        <v>111</v>
      </c>
      <c r="J7" s="51">
        <f>SUM(J8:J9)</f>
        <v>1521954629</v>
      </c>
      <c r="K7" s="51">
        <f>SUM(K8:K9)</f>
        <v>508471207</v>
      </c>
      <c r="L7" s="51">
        <f>SUM(L8:L9)</f>
        <v>1633191745</v>
      </c>
      <c r="M7" s="51">
        <f>SUM(M8:M9)</f>
        <v>545621221</v>
      </c>
    </row>
    <row r="8" spans="1:13" ht="12.75" customHeight="1">
      <c r="A8" s="211" t="s">
        <v>215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1515596984</v>
      </c>
      <c r="K8" s="7">
        <v>507121407</v>
      </c>
      <c r="L8" s="7">
        <v>1624724128</v>
      </c>
      <c r="M8" s="7">
        <v>543296690</v>
      </c>
    </row>
    <row r="9" spans="1:13" ht="12.75" customHeight="1">
      <c r="A9" s="211" t="s">
        <v>217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6357645</v>
      </c>
      <c r="K9" s="7">
        <v>1349800</v>
      </c>
      <c r="L9" s="7">
        <v>8467617</v>
      </c>
      <c r="M9" s="7">
        <v>2324531</v>
      </c>
    </row>
    <row r="10" spans="1:13" ht="12.75">
      <c r="A10" s="211" t="s">
        <v>218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0">
        <f>J11+J12+J16+J20+J21+J22+J25+J26</f>
        <v>1487404018</v>
      </c>
      <c r="K10" s="50">
        <f>K11+K12+K16+K20+K21+K22+K25+K26</f>
        <v>490280151</v>
      </c>
      <c r="L10" s="50">
        <f>L11+L12+L16+L20+L21+L22+L25+L26</f>
        <v>1596102487</v>
      </c>
      <c r="M10" s="50">
        <f>M11+M12+M16+M20+M21+M22+M25+M26</f>
        <v>532471744</v>
      </c>
    </row>
    <row r="11" spans="1:13" ht="12.75">
      <c r="A11" s="211" t="s">
        <v>219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220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0">
        <f>SUM(J13:J15)</f>
        <v>1370986676</v>
      </c>
      <c r="K12" s="50">
        <f>SUM(K13:K15)</f>
        <v>451225410</v>
      </c>
      <c r="L12" s="50">
        <f>SUM(L13:L15)</f>
        <v>1481799632</v>
      </c>
      <c r="M12" s="50">
        <f>SUM(M13:M15)</f>
        <v>498262390</v>
      </c>
    </row>
    <row r="13" spans="1:13" ht="12.75" customHeight="1">
      <c r="A13" s="222" t="s">
        <v>221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7488014</v>
      </c>
      <c r="K13" s="7">
        <v>2452756</v>
      </c>
      <c r="L13" s="7">
        <v>8070543</v>
      </c>
      <c r="M13" s="7">
        <v>2788415</v>
      </c>
    </row>
    <row r="14" spans="1:13" ht="12.75" customHeight="1">
      <c r="A14" s="222" t="s">
        <v>222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1342272325</v>
      </c>
      <c r="K14" s="7">
        <v>441131942</v>
      </c>
      <c r="L14" s="7">
        <v>1450354627</v>
      </c>
      <c r="M14" s="7">
        <v>488146430</v>
      </c>
    </row>
    <row r="15" spans="1:13" ht="12.75" customHeight="1">
      <c r="A15" s="222" t="s">
        <v>223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21226337</v>
      </c>
      <c r="K15" s="7">
        <v>7640712</v>
      </c>
      <c r="L15" s="7">
        <v>23374462</v>
      </c>
      <c r="M15" s="7">
        <v>7327545</v>
      </c>
    </row>
    <row r="16" spans="1:13" ht="12.75">
      <c r="A16" s="211" t="s">
        <v>224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0">
        <f>SUM(J17:J19)</f>
        <v>62635132</v>
      </c>
      <c r="K16" s="50">
        <f>SUM(K17:K19)</f>
        <v>21168841</v>
      </c>
      <c r="L16" s="50">
        <f>SUM(L17:L19)</f>
        <v>65677786</v>
      </c>
      <c r="M16" s="50">
        <f>SUM(M17:M19)</f>
        <v>22570458</v>
      </c>
    </row>
    <row r="17" spans="1:13" ht="12.75" customHeight="1">
      <c r="A17" s="222" t="s">
        <v>225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35354327</v>
      </c>
      <c r="K17" s="7">
        <v>12159636</v>
      </c>
      <c r="L17" s="7">
        <v>37858698</v>
      </c>
      <c r="M17" s="7">
        <v>12993395</v>
      </c>
    </row>
    <row r="18" spans="1:13" ht="12.75" customHeight="1">
      <c r="A18" s="222" t="s">
        <v>226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18156707</v>
      </c>
      <c r="K18" s="7">
        <v>5931092</v>
      </c>
      <c r="L18" s="7">
        <v>18241918</v>
      </c>
      <c r="M18" s="7">
        <v>6285462</v>
      </c>
    </row>
    <row r="19" spans="1:13" ht="12.75" customHeight="1">
      <c r="A19" s="222" t="s">
        <v>227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9124098</v>
      </c>
      <c r="K19" s="7">
        <v>3078113</v>
      </c>
      <c r="L19" s="7">
        <v>9577170</v>
      </c>
      <c r="M19" s="7">
        <v>3291601</v>
      </c>
    </row>
    <row r="20" spans="1:13" ht="12.75">
      <c r="A20" s="211" t="s">
        <v>228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13946245</v>
      </c>
      <c r="K20" s="7">
        <v>4589650</v>
      </c>
      <c r="L20" s="7">
        <v>13459783</v>
      </c>
      <c r="M20" s="7">
        <v>4314059</v>
      </c>
    </row>
    <row r="21" spans="1:13" ht="12.75">
      <c r="A21" s="211" t="s">
        <v>229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29018569</v>
      </c>
      <c r="K21" s="7">
        <v>8479707</v>
      </c>
      <c r="L21" s="7">
        <v>25277615</v>
      </c>
      <c r="M21" s="7">
        <v>7324837</v>
      </c>
    </row>
    <row r="22" spans="1:13" ht="12.75">
      <c r="A22" s="211" t="s">
        <v>230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0">
        <f>SUM(J23:J24)</f>
        <v>10365776</v>
      </c>
      <c r="K22" s="50">
        <f>SUM(K23:K24)</f>
        <v>4364923</v>
      </c>
      <c r="L22" s="50">
        <f>SUM(L23:L24)</f>
        <v>9887671</v>
      </c>
      <c r="M22" s="50">
        <f>SUM(M23:M24)</f>
        <v>0</v>
      </c>
    </row>
    <row r="23" spans="1:13" ht="12.75" customHeight="1">
      <c r="A23" s="222" t="s">
        <v>231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</row>
    <row r="24" spans="1:13" ht="12.75" customHeight="1">
      <c r="A24" s="222" t="s">
        <v>232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10365776</v>
      </c>
      <c r="K24" s="7">
        <v>4364923</v>
      </c>
      <c r="L24" s="7">
        <v>9887671</v>
      </c>
      <c r="M24" s="7">
        <v>0</v>
      </c>
    </row>
    <row r="25" spans="1:13" ht="12.75">
      <c r="A25" s="211" t="s">
        <v>233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451620</v>
      </c>
      <c r="K25" s="7">
        <v>451620</v>
      </c>
      <c r="L25" s="7"/>
      <c r="M25" s="7"/>
    </row>
    <row r="26" spans="1:13" ht="12.75">
      <c r="A26" s="211" t="s">
        <v>234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/>
      <c r="K26" s="7"/>
      <c r="L26" s="7"/>
      <c r="M26" s="7"/>
    </row>
    <row r="27" spans="1:13" ht="12.75">
      <c r="A27" s="211" t="s">
        <v>235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0">
        <f>SUM(J28:J32)</f>
        <v>9783113</v>
      </c>
      <c r="K27" s="50">
        <f>SUM(K28:K32)</f>
        <v>-2133385</v>
      </c>
      <c r="L27" s="50">
        <f>SUM(L28:L32)</f>
        <v>3328270</v>
      </c>
      <c r="M27" s="50">
        <f>SUM(M28:M32)</f>
        <v>-605110</v>
      </c>
    </row>
    <row r="28" spans="1:13" ht="12.75" customHeight="1">
      <c r="A28" s="211" t="s">
        <v>236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 customHeight="1">
      <c r="A29" s="211" t="s">
        <v>237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9783113</v>
      </c>
      <c r="K29" s="7">
        <v>-2133385</v>
      </c>
      <c r="L29" s="7">
        <v>3328270</v>
      </c>
      <c r="M29" s="7">
        <v>-605110</v>
      </c>
    </row>
    <row r="30" spans="1:13" ht="12.75" customHeight="1">
      <c r="A30" s="211" t="s">
        <v>238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 customHeight="1">
      <c r="A31" s="211" t="s">
        <v>239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 customHeight="1">
      <c r="A32" s="211" t="s">
        <v>240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241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0">
        <f>SUM(J34:J37)</f>
        <v>26798009</v>
      </c>
      <c r="K33" s="50">
        <f>SUM(K34:K37)</f>
        <v>11929011</v>
      </c>
      <c r="L33" s="50">
        <f>SUM(L34:L37)</f>
        <v>25838236</v>
      </c>
      <c r="M33" s="50">
        <f>SUM(M34:M37)</f>
        <v>13415626</v>
      </c>
    </row>
    <row r="34" spans="1:13" ht="12.75" customHeight="1">
      <c r="A34" s="211" t="s">
        <v>236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 customHeight="1">
      <c r="A35" s="211" t="s">
        <v>237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26798009</v>
      </c>
      <c r="K35" s="7">
        <v>11929011</v>
      </c>
      <c r="L35" s="7">
        <v>25838236</v>
      </c>
      <c r="M35" s="7">
        <v>13415626</v>
      </c>
    </row>
    <row r="36" spans="1:13" ht="12.75" customHeight="1">
      <c r="A36" s="211" t="s">
        <v>242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 customHeight="1">
      <c r="A37" s="211" t="s">
        <v>243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244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245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246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247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248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0">
        <f>J7+J27+J38+J40</f>
        <v>1531737742</v>
      </c>
      <c r="K42" s="50">
        <f>K7+K27+K38+K40</f>
        <v>506337822</v>
      </c>
      <c r="L42" s="50">
        <f>L7+L27+L38+L40</f>
        <v>1636520015</v>
      </c>
      <c r="M42" s="50">
        <f>M7+M27+M38+M40</f>
        <v>545016111</v>
      </c>
    </row>
    <row r="43" spans="1:13" ht="12.75">
      <c r="A43" s="211" t="s">
        <v>249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0">
        <f>J10+J33+J39+J41</f>
        <v>1514202027</v>
      </c>
      <c r="K43" s="50">
        <f>K10+K33+K39+K41</f>
        <v>502209162</v>
      </c>
      <c r="L43" s="50">
        <f>L10+L33+L39+L41</f>
        <v>1621940723</v>
      </c>
      <c r="M43" s="50">
        <f>M10+M33+M39+M41</f>
        <v>545887370</v>
      </c>
    </row>
    <row r="44" spans="1:13" ht="12.75">
      <c r="A44" s="211" t="s">
        <v>250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0">
        <f>J42-J43</f>
        <v>17535715</v>
      </c>
      <c r="K44" s="50">
        <f>K42-K43</f>
        <v>4128660</v>
      </c>
      <c r="L44" s="50">
        <f>L42-L43</f>
        <v>14579292</v>
      </c>
      <c r="M44" s="50">
        <f>M42-M43</f>
        <v>-871259</v>
      </c>
    </row>
    <row r="45" spans="1:13" ht="12.75">
      <c r="A45" s="231" t="s">
        <v>251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0">
        <f>IF(J42&gt;J43,J42-J43,0)</f>
        <v>17535715</v>
      </c>
      <c r="K45" s="50">
        <f>IF(K42&gt;K43,K42-K43,0)</f>
        <v>4128660</v>
      </c>
      <c r="L45" s="50">
        <f>IF(L42&gt;L43,L42-L43,0)</f>
        <v>14579292</v>
      </c>
      <c r="M45" s="50">
        <f>IF(M42&gt;M43,M42-M43,0)</f>
        <v>0</v>
      </c>
    </row>
    <row r="46" spans="1:13" ht="12.75">
      <c r="A46" s="231" t="s">
        <v>252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871259</v>
      </c>
    </row>
    <row r="47" spans="1:13" ht="12.75">
      <c r="A47" s="211" t="s">
        <v>253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4809644</v>
      </c>
      <c r="K47" s="7">
        <v>999115</v>
      </c>
      <c r="L47" s="7">
        <v>4155467</v>
      </c>
      <c r="M47" s="7">
        <v>-232531</v>
      </c>
    </row>
    <row r="48" spans="1:13" ht="12.75">
      <c r="A48" s="211" t="s">
        <v>254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0">
        <f>J44-J47</f>
        <v>12726071</v>
      </c>
      <c r="K48" s="50">
        <f>K44-K47</f>
        <v>3129545</v>
      </c>
      <c r="L48" s="50">
        <f>L44-L47</f>
        <v>10423825</v>
      </c>
      <c r="M48" s="50">
        <f>M44-M47</f>
        <v>-638728</v>
      </c>
    </row>
    <row r="49" spans="1:13" ht="12.75">
      <c r="A49" s="231" t="s">
        <v>255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0">
        <f>IF(J48&gt;0,J48,0)</f>
        <v>12726071</v>
      </c>
      <c r="K49" s="50">
        <f>IF(K48&gt;0,K48,0)</f>
        <v>3129545</v>
      </c>
      <c r="L49" s="50">
        <f>IF(L48&gt;0,L48,0)</f>
        <v>10423825</v>
      </c>
      <c r="M49" s="50">
        <f>IF(M48&gt;0,M48,0)</f>
        <v>0</v>
      </c>
    </row>
    <row r="50" spans="1:13" ht="12.75">
      <c r="A50" s="255" t="s">
        <v>256</v>
      </c>
      <c r="B50" s="256"/>
      <c r="C50" s="256"/>
      <c r="D50" s="256"/>
      <c r="E50" s="256"/>
      <c r="F50" s="256"/>
      <c r="G50" s="256"/>
      <c r="H50" s="257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638728</v>
      </c>
    </row>
    <row r="51" spans="1:13" ht="12.75" customHeight="1">
      <c r="A51" s="228" t="s">
        <v>257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08" t="s">
        <v>258</v>
      </c>
      <c r="B52" s="209"/>
      <c r="C52" s="209"/>
      <c r="D52" s="209"/>
      <c r="E52" s="209"/>
      <c r="F52" s="209"/>
      <c r="G52" s="209"/>
      <c r="H52" s="209"/>
      <c r="I52" s="52"/>
      <c r="J52" s="52"/>
      <c r="K52" s="52"/>
      <c r="L52" s="52"/>
      <c r="M52" s="59"/>
    </row>
    <row r="53" spans="1:13" ht="12.75" customHeight="1">
      <c r="A53" s="258" t="s">
        <v>206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 customHeight="1">
      <c r="A54" s="252" t="s">
        <v>207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28" t="s">
        <v>259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08" t="s">
        <v>260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v>12726071</v>
      </c>
      <c r="K56" s="6">
        <v>3129545</v>
      </c>
      <c r="L56" s="6">
        <v>10423825</v>
      </c>
      <c r="M56" s="6">
        <v>-638728</v>
      </c>
    </row>
    <row r="57" spans="1:13" ht="12.75">
      <c r="A57" s="211" t="s">
        <v>261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1" t="s">
        <v>264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262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263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265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266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267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268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269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270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1" t="s">
        <v>271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8">
        <f>J56+J66</f>
        <v>12726071</v>
      </c>
      <c r="K67" s="58">
        <f>K56+K66</f>
        <v>3129545</v>
      </c>
      <c r="L67" s="58">
        <f>L56+L66</f>
        <v>10423825</v>
      </c>
      <c r="M67" s="58">
        <f>M56+M66</f>
        <v>-638728</v>
      </c>
    </row>
    <row r="68" spans="1:13" ht="12.75" customHeight="1">
      <c r="A68" s="262" t="s">
        <v>272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273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 customHeight="1">
      <c r="A70" s="258" t="s">
        <v>206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 customHeight="1">
      <c r="A71" s="252" t="s">
        <v>207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7:M50 J56:M67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269" t="s">
        <v>274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369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108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4">
      <c r="A4" s="219" t="s">
        <v>109</v>
      </c>
      <c r="B4" s="220"/>
      <c r="C4" s="220"/>
      <c r="D4" s="220"/>
      <c r="E4" s="220"/>
      <c r="F4" s="220"/>
      <c r="G4" s="220"/>
      <c r="H4" s="221"/>
      <c r="I4" s="55" t="s">
        <v>110</v>
      </c>
      <c r="J4" s="56" t="s">
        <v>111</v>
      </c>
      <c r="K4" s="57" t="s">
        <v>112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5">
        <v>2</v>
      </c>
      <c r="J5" s="66" t="s">
        <v>56</v>
      </c>
      <c r="K5" s="66" t="s">
        <v>57</v>
      </c>
    </row>
    <row r="6" spans="1:11" ht="12.75">
      <c r="A6" s="228" t="s">
        <v>275</v>
      </c>
      <c r="B6" s="239"/>
      <c r="C6" s="239"/>
      <c r="D6" s="239"/>
      <c r="E6" s="239"/>
      <c r="F6" s="239"/>
      <c r="G6" s="239"/>
      <c r="H6" s="239"/>
      <c r="I6" s="274"/>
      <c r="J6" s="274"/>
      <c r="K6" s="275"/>
    </row>
    <row r="7" spans="1:11" ht="12.75" customHeight="1">
      <c r="A7" s="271" t="s">
        <v>276</v>
      </c>
      <c r="B7" s="272"/>
      <c r="C7" s="272"/>
      <c r="D7" s="272"/>
      <c r="E7" s="272"/>
      <c r="F7" s="272"/>
      <c r="G7" s="272"/>
      <c r="H7" s="272"/>
      <c r="I7" s="1">
        <v>1</v>
      </c>
      <c r="J7" s="5">
        <v>17535715</v>
      </c>
      <c r="K7" s="7">
        <v>14579292</v>
      </c>
    </row>
    <row r="8" spans="1:11" ht="12.75" customHeight="1">
      <c r="A8" s="271" t="s">
        <v>277</v>
      </c>
      <c r="B8" s="272"/>
      <c r="C8" s="272"/>
      <c r="D8" s="272"/>
      <c r="E8" s="272"/>
      <c r="F8" s="272"/>
      <c r="G8" s="272"/>
      <c r="H8" s="272"/>
      <c r="I8" s="1">
        <v>2</v>
      </c>
      <c r="J8" s="5">
        <v>13946245</v>
      </c>
      <c r="K8" s="7">
        <v>13459783</v>
      </c>
    </row>
    <row r="9" spans="1:11" ht="12.75" customHeight="1">
      <c r="A9" s="271" t="s">
        <v>278</v>
      </c>
      <c r="B9" s="272"/>
      <c r="C9" s="272"/>
      <c r="D9" s="272"/>
      <c r="E9" s="272"/>
      <c r="F9" s="272"/>
      <c r="G9" s="272"/>
      <c r="H9" s="272"/>
      <c r="I9" s="1">
        <v>3</v>
      </c>
      <c r="J9" s="5"/>
      <c r="K9" s="7">
        <v>66266764</v>
      </c>
    </row>
    <row r="10" spans="1:11" ht="12.75" customHeight="1">
      <c r="A10" s="271" t="s">
        <v>279</v>
      </c>
      <c r="B10" s="272"/>
      <c r="C10" s="272"/>
      <c r="D10" s="272"/>
      <c r="E10" s="272"/>
      <c r="F10" s="272"/>
      <c r="G10" s="272"/>
      <c r="H10" s="272"/>
      <c r="I10" s="1">
        <v>4</v>
      </c>
      <c r="J10" s="5">
        <v>73084425</v>
      </c>
      <c r="K10" s="7"/>
    </row>
    <row r="11" spans="1:11" ht="12.75" customHeight="1">
      <c r="A11" s="271" t="s">
        <v>280</v>
      </c>
      <c r="B11" s="272"/>
      <c r="C11" s="272"/>
      <c r="D11" s="272"/>
      <c r="E11" s="272"/>
      <c r="F11" s="272"/>
      <c r="G11" s="272"/>
      <c r="H11" s="272"/>
      <c r="I11" s="1">
        <v>5</v>
      </c>
      <c r="J11" s="5"/>
      <c r="K11" s="7">
        <v>25114290</v>
      </c>
    </row>
    <row r="12" spans="1:11" ht="12.75" customHeight="1">
      <c r="A12" s="271" t="s">
        <v>281</v>
      </c>
      <c r="B12" s="272"/>
      <c r="C12" s="272"/>
      <c r="D12" s="272"/>
      <c r="E12" s="272"/>
      <c r="F12" s="272"/>
      <c r="G12" s="272"/>
      <c r="H12" s="272"/>
      <c r="I12" s="1">
        <v>6</v>
      </c>
      <c r="J12" s="5">
        <v>6832090</v>
      </c>
      <c r="K12" s="7"/>
    </row>
    <row r="13" spans="1:11" ht="12.75" customHeight="1">
      <c r="A13" s="277" t="s">
        <v>282</v>
      </c>
      <c r="B13" s="278"/>
      <c r="C13" s="278"/>
      <c r="D13" s="278"/>
      <c r="E13" s="278"/>
      <c r="F13" s="278"/>
      <c r="G13" s="278"/>
      <c r="H13" s="278"/>
      <c r="I13" s="1">
        <v>7</v>
      </c>
      <c r="J13" s="61">
        <f>SUM(J7:J12)</f>
        <v>111398475</v>
      </c>
      <c r="K13" s="50">
        <f>SUM(K7:K12)</f>
        <v>119420129</v>
      </c>
    </row>
    <row r="14" spans="1:11" ht="12.75" customHeight="1">
      <c r="A14" s="271" t="s">
        <v>283</v>
      </c>
      <c r="B14" s="272"/>
      <c r="C14" s="272"/>
      <c r="D14" s="272"/>
      <c r="E14" s="272"/>
      <c r="F14" s="272"/>
      <c r="G14" s="272"/>
      <c r="H14" s="276"/>
      <c r="I14" s="1">
        <v>8</v>
      </c>
      <c r="J14" s="5"/>
      <c r="K14" s="7"/>
    </row>
    <row r="15" spans="1:11" ht="12.75" customHeight="1">
      <c r="A15" s="271" t="s">
        <v>284</v>
      </c>
      <c r="B15" s="272"/>
      <c r="C15" s="272"/>
      <c r="D15" s="272"/>
      <c r="E15" s="272"/>
      <c r="F15" s="272"/>
      <c r="G15" s="272"/>
      <c r="H15" s="276"/>
      <c r="I15" s="1">
        <v>9</v>
      </c>
      <c r="J15" s="5">
        <v>79466848</v>
      </c>
      <c r="K15" s="7">
        <v>142279763</v>
      </c>
    </row>
    <row r="16" spans="1:11" ht="12.75" customHeight="1">
      <c r="A16" s="271" t="s">
        <v>285</v>
      </c>
      <c r="B16" s="272"/>
      <c r="C16" s="272"/>
      <c r="D16" s="272"/>
      <c r="E16" s="272"/>
      <c r="F16" s="272"/>
      <c r="G16" s="272"/>
      <c r="H16" s="276"/>
      <c r="I16" s="1">
        <v>10</v>
      </c>
      <c r="J16" s="5">
        <v>2991080</v>
      </c>
      <c r="K16" s="7"/>
    </row>
    <row r="17" spans="1:11" ht="12.75" customHeight="1">
      <c r="A17" s="271" t="s">
        <v>286</v>
      </c>
      <c r="B17" s="272"/>
      <c r="C17" s="272"/>
      <c r="D17" s="272"/>
      <c r="E17" s="272"/>
      <c r="F17" s="272"/>
      <c r="G17" s="272"/>
      <c r="H17" s="276"/>
      <c r="I17" s="1">
        <v>11</v>
      </c>
      <c r="J17" s="5">
        <v>5806131</v>
      </c>
      <c r="K17" s="7">
        <v>10138797</v>
      </c>
    </row>
    <row r="18" spans="1:11" ht="12.75" customHeight="1">
      <c r="A18" s="277" t="s">
        <v>287</v>
      </c>
      <c r="B18" s="278"/>
      <c r="C18" s="278"/>
      <c r="D18" s="278"/>
      <c r="E18" s="278"/>
      <c r="F18" s="278"/>
      <c r="G18" s="278"/>
      <c r="H18" s="278"/>
      <c r="I18" s="1">
        <v>12</v>
      </c>
      <c r="J18" s="61">
        <f>SUM(J14:J17)</f>
        <v>88264059</v>
      </c>
      <c r="K18" s="50">
        <f>SUM(K14:K17)</f>
        <v>152418560</v>
      </c>
    </row>
    <row r="19" spans="1:11" ht="12.75" customHeight="1">
      <c r="A19" s="277" t="s">
        <v>288</v>
      </c>
      <c r="B19" s="278"/>
      <c r="C19" s="278"/>
      <c r="D19" s="278"/>
      <c r="E19" s="278"/>
      <c r="F19" s="278"/>
      <c r="G19" s="278"/>
      <c r="H19" s="278"/>
      <c r="I19" s="1">
        <v>13</v>
      </c>
      <c r="J19" s="61">
        <f>IF(J13&gt;J18,J13-J18,0)</f>
        <v>23134416</v>
      </c>
      <c r="K19" s="50">
        <f>IF(K13&gt;K18,K13-K18,0)</f>
        <v>0</v>
      </c>
    </row>
    <row r="20" spans="1:11" ht="12.75" customHeight="1">
      <c r="A20" s="277" t="s">
        <v>289</v>
      </c>
      <c r="B20" s="278"/>
      <c r="C20" s="278"/>
      <c r="D20" s="278"/>
      <c r="E20" s="278"/>
      <c r="F20" s="278"/>
      <c r="G20" s="278"/>
      <c r="H20" s="278"/>
      <c r="I20" s="1">
        <v>14</v>
      </c>
      <c r="J20" s="61">
        <f>IF(J18&gt;J13,J18-J13,0)</f>
        <v>0</v>
      </c>
      <c r="K20" s="50">
        <f>IF(K18&gt;K13,K18-K13,0)</f>
        <v>32998431</v>
      </c>
    </row>
    <row r="21" spans="1:11" ht="12.75">
      <c r="A21" s="228" t="s">
        <v>290</v>
      </c>
      <c r="B21" s="239"/>
      <c r="C21" s="239"/>
      <c r="D21" s="239"/>
      <c r="E21" s="239"/>
      <c r="F21" s="239"/>
      <c r="G21" s="239"/>
      <c r="H21" s="239"/>
      <c r="I21" s="274"/>
      <c r="J21" s="274"/>
      <c r="K21" s="275"/>
    </row>
    <row r="22" spans="1:11" ht="12.75" customHeight="1">
      <c r="A22" s="279" t="s">
        <v>291</v>
      </c>
      <c r="B22" s="280"/>
      <c r="C22" s="280"/>
      <c r="D22" s="280"/>
      <c r="E22" s="280"/>
      <c r="F22" s="280"/>
      <c r="G22" s="280"/>
      <c r="H22" s="281"/>
      <c r="I22" s="1">
        <v>15</v>
      </c>
      <c r="J22" s="5">
        <v>712200</v>
      </c>
      <c r="K22" s="7">
        <v>346064</v>
      </c>
    </row>
    <row r="23" spans="1:11" ht="12.75" customHeight="1">
      <c r="A23" s="222" t="s">
        <v>292</v>
      </c>
      <c r="B23" s="223"/>
      <c r="C23" s="223"/>
      <c r="D23" s="223"/>
      <c r="E23" s="223"/>
      <c r="F23" s="223"/>
      <c r="G23" s="223"/>
      <c r="H23" s="224"/>
      <c r="I23" s="1">
        <v>16</v>
      </c>
      <c r="J23" s="5"/>
      <c r="K23" s="7"/>
    </row>
    <row r="24" spans="1:11" ht="12.75" customHeight="1">
      <c r="A24" s="222" t="s">
        <v>293</v>
      </c>
      <c r="B24" s="223"/>
      <c r="C24" s="223"/>
      <c r="D24" s="223"/>
      <c r="E24" s="223"/>
      <c r="F24" s="223"/>
      <c r="G24" s="223"/>
      <c r="H24" s="224"/>
      <c r="I24" s="1">
        <v>17</v>
      </c>
      <c r="J24" s="5">
        <v>997487</v>
      </c>
      <c r="K24" s="7">
        <v>247906</v>
      </c>
    </row>
    <row r="25" spans="1:11" ht="12.75" customHeight="1">
      <c r="A25" s="222" t="s">
        <v>348</v>
      </c>
      <c r="B25" s="223"/>
      <c r="C25" s="223"/>
      <c r="D25" s="223"/>
      <c r="E25" s="223"/>
      <c r="F25" s="223"/>
      <c r="G25" s="223"/>
      <c r="H25" s="224"/>
      <c r="I25" s="1">
        <v>18</v>
      </c>
      <c r="J25" s="5"/>
      <c r="K25" s="7"/>
    </row>
    <row r="26" spans="1:11" ht="12.75" customHeight="1">
      <c r="A26" s="222" t="s">
        <v>294</v>
      </c>
      <c r="B26" s="223"/>
      <c r="C26" s="223"/>
      <c r="D26" s="223"/>
      <c r="E26" s="223"/>
      <c r="F26" s="223"/>
      <c r="G26" s="223"/>
      <c r="H26" s="224"/>
      <c r="I26" s="1">
        <v>19</v>
      </c>
      <c r="J26" s="5"/>
      <c r="K26" s="7"/>
    </row>
    <row r="27" spans="1:11" ht="12.75" customHeight="1">
      <c r="A27" s="211" t="s">
        <v>295</v>
      </c>
      <c r="B27" s="212"/>
      <c r="C27" s="212"/>
      <c r="D27" s="212"/>
      <c r="E27" s="212"/>
      <c r="F27" s="212"/>
      <c r="G27" s="212"/>
      <c r="H27" s="213"/>
      <c r="I27" s="1">
        <v>20</v>
      </c>
      <c r="J27" s="61">
        <f>SUM(J22:J26)</f>
        <v>1709687</v>
      </c>
      <c r="K27" s="50">
        <f>SUM(K22:K26)</f>
        <v>593970</v>
      </c>
    </row>
    <row r="28" spans="1:11" ht="12.75" customHeight="1">
      <c r="A28" s="222" t="s">
        <v>296</v>
      </c>
      <c r="B28" s="223"/>
      <c r="C28" s="223"/>
      <c r="D28" s="223"/>
      <c r="E28" s="223"/>
      <c r="F28" s="223"/>
      <c r="G28" s="223"/>
      <c r="H28" s="224"/>
      <c r="I28" s="1">
        <v>21</v>
      </c>
      <c r="J28" s="5">
        <v>31614348</v>
      </c>
      <c r="K28" s="7">
        <v>48027362</v>
      </c>
    </row>
    <row r="29" spans="1:11" ht="12.75" customHeight="1">
      <c r="A29" s="222" t="s">
        <v>297</v>
      </c>
      <c r="B29" s="223"/>
      <c r="C29" s="223"/>
      <c r="D29" s="223"/>
      <c r="E29" s="223"/>
      <c r="F29" s="223"/>
      <c r="G29" s="223"/>
      <c r="H29" s="224"/>
      <c r="I29" s="1">
        <v>22</v>
      </c>
      <c r="J29" s="5"/>
      <c r="K29" s="7"/>
    </row>
    <row r="30" spans="1:11" ht="12.75" customHeight="1">
      <c r="A30" s="222" t="s">
        <v>298</v>
      </c>
      <c r="B30" s="223"/>
      <c r="C30" s="223"/>
      <c r="D30" s="223"/>
      <c r="E30" s="223"/>
      <c r="F30" s="223"/>
      <c r="G30" s="223"/>
      <c r="H30" s="224"/>
      <c r="I30" s="1">
        <v>23</v>
      </c>
      <c r="J30" s="5"/>
      <c r="K30" s="7"/>
    </row>
    <row r="31" spans="1:11" ht="12.75" customHeight="1">
      <c r="A31" s="211" t="s">
        <v>299</v>
      </c>
      <c r="B31" s="212"/>
      <c r="C31" s="212"/>
      <c r="D31" s="212"/>
      <c r="E31" s="212"/>
      <c r="F31" s="212"/>
      <c r="G31" s="212"/>
      <c r="H31" s="213"/>
      <c r="I31" s="1">
        <v>24</v>
      </c>
      <c r="J31" s="61">
        <f>SUM(J28:J30)</f>
        <v>31614348</v>
      </c>
      <c r="K31" s="50">
        <f>SUM(K28:K30)</f>
        <v>48027362</v>
      </c>
    </row>
    <row r="32" spans="1:11" ht="12.75" customHeight="1">
      <c r="A32" s="211" t="s">
        <v>300</v>
      </c>
      <c r="B32" s="212"/>
      <c r="C32" s="212"/>
      <c r="D32" s="212"/>
      <c r="E32" s="212"/>
      <c r="F32" s="212"/>
      <c r="G32" s="212"/>
      <c r="H32" s="213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 customHeight="1">
      <c r="A33" s="225" t="s">
        <v>301</v>
      </c>
      <c r="B33" s="226"/>
      <c r="C33" s="226"/>
      <c r="D33" s="226"/>
      <c r="E33" s="226"/>
      <c r="F33" s="226"/>
      <c r="G33" s="226"/>
      <c r="H33" s="227"/>
      <c r="I33" s="1">
        <v>26</v>
      </c>
      <c r="J33" s="61">
        <f>IF(J31&gt;J27,J31-J27,0)</f>
        <v>29904661</v>
      </c>
      <c r="K33" s="50">
        <f>IF(K31&gt;K27,K31-K27,0)</f>
        <v>47433392</v>
      </c>
    </row>
    <row r="34" spans="1:11" ht="12.75">
      <c r="A34" s="228" t="s">
        <v>302</v>
      </c>
      <c r="B34" s="239"/>
      <c r="C34" s="239"/>
      <c r="D34" s="239"/>
      <c r="E34" s="239"/>
      <c r="F34" s="239"/>
      <c r="G34" s="239"/>
      <c r="H34" s="239"/>
      <c r="I34" s="274"/>
      <c r="J34" s="274"/>
      <c r="K34" s="275"/>
    </row>
    <row r="35" spans="1:11" ht="12.75" customHeight="1">
      <c r="A35" s="279" t="s">
        <v>303</v>
      </c>
      <c r="B35" s="280"/>
      <c r="C35" s="280"/>
      <c r="D35" s="280"/>
      <c r="E35" s="280"/>
      <c r="F35" s="280"/>
      <c r="G35" s="280"/>
      <c r="H35" s="281"/>
      <c r="I35" s="1">
        <v>27</v>
      </c>
      <c r="J35" s="5"/>
      <c r="K35" s="7"/>
    </row>
    <row r="36" spans="1:11" ht="12.75" customHeight="1">
      <c r="A36" s="222" t="s">
        <v>304</v>
      </c>
      <c r="B36" s="223"/>
      <c r="C36" s="223"/>
      <c r="D36" s="223"/>
      <c r="E36" s="223"/>
      <c r="F36" s="223"/>
      <c r="G36" s="223"/>
      <c r="H36" s="224"/>
      <c r="I36" s="1">
        <v>28</v>
      </c>
      <c r="J36" s="5">
        <v>169324325</v>
      </c>
      <c r="K36" s="7">
        <v>171135169</v>
      </c>
    </row>
    <row r="37" spans="1:11" ht="12.75" customHeight="1">
      <c r="A37" s="222" t="s">
        <v>305</v>
      </c>
      <c r="B37" s="223"/>
      <c r="C37" s="223"/>
      <c r="D37" s="223"/>
      <c r="E37" s="223"/>
      <c r="F37" s="223"/>
      <c r="G37" s="223"/>
      <c r="H37" s="224"/>
      <c r="I37" s="1">
        <v>29</v>
      </c>
      <c r="J37" s="5">
        <v>3545244</v>
      </c>
      <c r="K37" s="7"/>
    </row>
    <row r="38" spans="1:11" ht="12.75">
      <c r="A38" s="211" t="s">
        <v>306</v>
      </c>
      <c r="B38" s="212"/>
      <c r="C38" s="212"/>
      <c r="D38" s="212"/>
      <c r="E38" s="212"/>
      <c r="F38" s="212"/>
      <c r="G38" s="212"/>
      <c r="H38" s="212"/>
      <c r="I38" s="1">
        <v>30</v>
      </c>
      <c r="J38" s="61">
        <f>SUM(J35:J37)</f>
        <v>172869569</v>
      </c>
      <c r="K38" s="50">
        <f>SUM(K35:K37)</f>
        <v>171135169</v>
      </c>
    </row>
    <row r="39" spans="1:11" ht="12.75">
      <c r="A39" s="222" t="s">
        <v>307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171028250</v>
      </c>
      <c r="K39" s="7">
        <v>106212904</v>
      </c>
    </row>
    <row r="40" spans="1:11" ht="12.75">
      <c r="A40" s="222" t="s">
        <v>308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>
        <v>377389</v>
      </c>
    </row>
    <row r="41" spans="1:11" ht="12.75">
      <c r="A41" s="222" t="s">
        <v>309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>
        <v>1874577</v>
      </c>
      <c r="K41" s="7">
        <v>1828880</v>
      </c>
    </row>
    <row r="42" spans="1:11" ht="12.75">
      <c r="A42" s="222" t="s">
        <v>310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>
        <v>1985000</v>
      </c>
    </row>
    <row r="43" spans="1:11" ht="12.75">
      <c r="A43" s="222" t="s">
        <v>311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 customHeight="1">
      <c r="A44" s="211" t="s">
        <v>312</v>
      </c>
      <c r="B44" s="212"/>
      <c r="C44" s="212"/>
      <c r="D44" s="212"/>
      <c r="E44" s="212"/>
      <c r="F44" s="212"/>
      <c r="G44" s="212"/>
      <c r="H44" s="213"/>
      <c r="I44" s="1">
        <v>36</v>
      </c>
      <c r="J44" s="61">
        <f>SUM(J39:J43)</f>
        <v>172902827</v>
      </c>
      <c r="K44" s="50">
        <f>SUM(K39:K43)</f>
        <v>110404173</v>
      </c>
    </row>
    <row r="45" spans="1:11" ht="12.75" customHeight="1">
      <c r="A45" s="211" t="s">
        <v>313</v>
      </c>
      <c r="B45" s="212"/>
      <c r="C45" s="212"/>
      <c r="D45" s="212"/>
      <c r="E45" s="212"/>
      <c r="F45" s="212"/>
      <c r="G45" s="212"/>
      <c r="H45" s="213"/>
      <c r="I45" s="1">
        <v>37</v>
      </c>
      <c r="J45" s="61">
        <f>IF(J38&gt;J44,J38-J44,0)</f>
        <v>0</v>
      </c>
      <c r="K45" s="50">
        <f>IF(K38&gt;K44,K38-K44,0)</f>
        <v>60730996</v>
      </c>
    </row>
    <row r="46" spans="1:11" ht="12.75" customHeight="1">
      <c r="A46" s="211" t="s">
        <v>314</v>
      </c>
      <c r="B46" s="212"/>
      <c r="C46" s="212"/>
      <c r="D46" s="212"/>
      <c r="E46" s="212"/>
      <c r="F46" s="212"/>
      <c r="G46" s="212"/>
      <c r="H46" s="213"/>
      <c r="I46" s="1">
        <v>38</v>
      </c>
      <c r="J46" s="61">
        <f>IF(J44&gt;J38,J44-J38,0)</f>
        <v>33258</v>
      </c>
      <c r="K46" s="50">
        <f>IF(K44&gt;K38,K44-K38,0)</f>
        <v>0</v>
      </c>
    </row>
    <row r="47" spans="1:11" ht="12.75" customHeight="1">
      <c r="A47" s="222" t="s">
        <v>315</v>
      </c>
      <c r="B47" s="223"/>
      <c r="C47" s="223"/>
      <c r="D47" s="223"/>
      <c r="E47" s="223"/>
      <c r="F47" s="223"/>
      <c r="G47" s="223"/>
      <c r="H47" s="224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 customHeight="1">
      <c r="A48" s="222" t="s">
        <v>316</v>
      </c>
      <c r="B48" s="223"/>
      <c r="C48" s="223"/>
      <c r="D48" s="223"/>
      <c r="E48" s="223"/>
      <c r="F48" s="223"/>
      <c r="G48" s="223"/>
      <c r="H48" s="224"/>
      <c r="I48" s="1">
        <v>40</v>
      </c>
      <c r="J48" s="61">
        <f>IF(J20-J19+J33-J32+J46-J45&gt;0,J20-J19+J33-J32+J46-J45,0)</f>
        <v>6803503</v>
      </c>
      <c r="K48" s="50">
        <f>IF(K20-K19+K33-K32+K46-K45&gt;0,K20-K19+K33-K32+K46-K45,0)</f>
        <v>19700827</v>
      </c>
    </row>
    <row r="49" spans="1:11" ht="12.75" customHeight="1">
      <c r="A49" s="222" t="s">
        <v>317</v>
      </c>
      <c r="B49" s="223"/>
      <c r="C49" s="223"/>
      <c r="D49" s="223"/>
      <c r="E49" s="223"/>
      <c r="F49" s="223"/>
      <c r="G49" s="223"/>
      <c r="H49" s="224"/>
      <c r="I49" s="1">
        <v>41</v>
      </c>
      <c r="J49" s="5">
        <v>49838047</v>
      </c>
      <c r="K49" s="7">
        <v>31251047</v>
      </c>
    </row>
    <row r="50" spans="1:11" ht="12.75" customHeight="1">
      <c r="A50" s="222" t="s">
        <v>318</v>
      </c>
      <c r="B50" s="223"/>
      <c r="C50" s="223"/>
      <c r="D50" s="223"/>
      <c r="E50" s="223"/>
      <c r="F50" s="223"/>
      <c r="G50" s="223"/>
      <c r="H50" s="224"/>
      <c r="I50" s="1">
        <v>42</v>
      </c>
      <c r="J50" s="5"/>
      <c r="K50" s="7"/>
    </row>
    <row r="51" spans="1:11" ht="12.75" customHeight="1">
      <c r="A51" s="222" t="s">
        <v>319</v>
      </c>
      <c r="B51" s="223"/>
      <c r="C51" s="223"/>
      <c r="D51" s="223"/>
      <c r="E51" s="223"/>
      <c r="F51" s="223"/>
      <c r="G51" s="223"/>
      <c r="H51" s="224"/>
      <c r="I51" s="1">
        <v>43</v>
      </c>
      <c r="J51" s="5">
        <v>6803503</v>
      </c>
      <c r="K51" s="7">
        <v>19700827</v>
      </c>
    </row>
    <row r="52" spans="1:11" ht="12.75" customHeight="1">
      <c r="A52" s="244" t="s">
        <v>320</v>
      </c>
      <c r="B52" s="245"/>
      <c r="C52" s="245"/>
      <c r="D52" s="245"/>
      <c r="E52" s="245"/>
      <c r="F52" s="245"/>
      <c r="G52" s="245"/>
      <c r="H52" s="246"/>
      <c r="I52" s="4">
        <v>44</v>
      </c>
      <c r="J52" s="62">
        <f>J49+J50-J51</f>
        <v>43034544</v>
      </c>
      <c r="K52" s="58">
        <f>K49+K50-K51</f>
        <v>11550220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J7:K20 J22:K33 J35:K5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83" t="s">
        <v>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84" t="s">
        <v>16</v>
      </c>
      <c r="B4" s="284"/>
      <c r="C4" s="284"/>
      <c r="D4" s="284"/>
      <c r="E4" s="284"/>
      <c r="F4" s="284"/>
      <c r="G4" s="284"/>
      <c r="H4" s="284"/>
      <c r="I4" s="63" t="s">
        <v>54</v>
      </c>
      <c r="J4" s="64" t="s">
        <v>60</v>
      </c>
      <c r="K4" s="64" t="s">
        <v>61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9">
        <v>2</v>
      </c>
      <c r="J5" s="70" t="s">
        <v>56</v>
      </c>
      <c r="K5" s="70" t="s">
        <v>57</v>
      </c>
    </row>
    <row r="6" spans="1:11" ht="12.75">
      <c r="A6" s="228" t="s">
        <v>35</v>
      </c>
      <c r="B6" s="239"/>
      <c r="C6" s="239"/>
      <c r="D6" s="239"/>
      <c r="E6" s="239"/>
      <c r="F6" s="239"/>
      <c r="G6" s="239"/>
      <c r="H6" s="239"/>
      <c r="I6" s="274"/>
      <c r="J6" s="274"/>
      <c r="K6" s="275"/>
    </row>
    <row r="7" spans="1:11" ht="12.75">
      <c r="A7" s="222" t="s">
        <v>50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23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24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25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26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1" t="s">
        <v>49</v>
      </c>
      <c r="B12" s="212"/>
      <c r="C12" s="212"/>
      <c r="D12" s="212"/>
      <c r="E12" s="212"/>
      <c r="F12" s="212"/>
      <c r="G12" s="212"/>
      <c r="H12" s="212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2" t="s">
        <v>27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28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29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30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31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32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1" t="s">
        <v>13</v>
      </c>
      <c r="B19" s="212"/>
      <c r="C19" s="212"/>
      <c r="D19" s="212"/>
      <c r="E19" s="212"/>
      <c r="F19" s="212"/>
      <c r="G19" s="212"/>
      <c r="H19" s="212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1" t="s">
        <v>17</v>
      </c>
      <c r="B20" s="286"/>
      <c r="C20" s="286"/>
      <c r="D20" s="286"/>
      <c r="E20" s="286"/>
      <c r="F20" s="286"/>
      <c r="G20" s="286"/>
      <c r="H20" s="28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5" t="s">
        <v>18</v>
      </c>
      <c r="B21" s="288"/>
      <c r="C21" s="288"/>
      <c r="D21" s="288"/>
      <c r="E21" s="288"/>
      <c r="F21" s="288"/>
      <c r="G21" s="288"/>
      <c r="H21" s="28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8" t="s">
        <v>36</v>
      </c>
      <c r="B22" s="239"/>
      <c r="C22" s="239"/>
      <c r="D22" s="239"/>
      <c r="E22" s="239"/>
      <c r="F22" s="239"/>
      <c r="G22" s="239"/>
      <c r="H22" s="239"/>
      <c r="I22" s="274"/>
      <c r="J22" s="274"/>
      <c r="K22" s="275"/>
    </row>
    <row r="23" spans="1:11" ht="12.75">
      <c r="A23" s="222" t="s">
        <v>41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42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62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63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43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11" t="s">
        <v>22</v>
      </c>
      <c r="B28" s="212"/>
      <c r="C28" s="212"/>
      <c r="D28" s="212"/>
      <c r="E28" s="212"/>
      <c r="F28" s="212"/>
      <c r="G28" s="212"/>
      <c r="H28" s="212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2" t="s">
        <v>0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1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2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11" t="s">
        <v>14</v>
      </c>
      <c r="B32" s="212"/>
      <c r="C32" s="212"/>
      <c r="D32" s="212"/>
      <c r="E32" s="212"/>
      <c r="F32" s="212"/>
      <c r="G32" s="212"/>
      <c r="H32" s="212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1" t="s">
        <v>19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1" t="s">
        <v>20</v>
      </c>
      <c r="B34" s="212"/>
      <c r="C34" s="212"/>
      <c r="D34" s="212"/>
      <c r="E34" s="212"/>
      <c r="F34" s="212"/>
      <c r="G34" s="212"/>
      <c r="H34" s="212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8" t="s">
        <v>37</v>
      </c>
      <c r="B35" s="239"/>
      <c r="C35" s="239"/>
      <c r="D35" s="239"/>
      <c r="E35" s="239"/>
      <c r="F35" s="239"/>
      <c r="G35" s="239"/>
      <c r="H35" s="239"/>
      <c r="I35" s="274">
        <v>0</v>
      </c>
      <c r="J35" s="274"/>
      <c r="K35" s="275"/>
    </row>
    <row r="36" spans="1:11" ht="12.75">
      <c r="A36" s="222" t="s">
        <v>44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6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7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11" t="s">
        <v>15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2" t="s">
        <v>8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9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10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11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12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11" t="s">
        <v>33</v>
      </c>
      <c r="B45" s="212"/>
      <c r="C45" s="212"/>
      <c r="D45" s="212"/>
      <c r="E45" s="212"/>
      <c r="F45" s="212"/>
      <c r="G45" s="212"/>
      <c r="H45" s="212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1" t="s">
        <v>39</v>
      </c>
      <c r="B46" s="212"/>
      <c r="C46" s="212"/>
      <c r="D46" s="212"/>
      <c r="E46" s="212"/>
      <c r="F46" s="212"/>
      <c r="G46" s="212"/>
      <c r="H46" s="212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1" t="s">
        <v>40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1" t="s">
        <v>34</v>
      </c>
      <c r="B48" s="212"/>
      <c r="C48" s="212"/>
      <c r="D48" s="212"/>
      <c r="E48" s="212"/>
      <c r="F48" s="212"/>
      <c r="G48" s="212"/>
      <c r="H48" s="212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1" t="s">
        <v>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1" t="s">
        <v>38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45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46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5" t="s">
        <v>47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18" sqref="J18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98" t="s">
        <v>321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2"/>
    </row>
    <row r="2" spans="1:12" ht="15.75">
      <c r="A2" s="41"/>
      <c r="B2" s="71"/>
      <c r="C2" s="307" t="s">
        <v>322</v>
      </c>
      <c r="D2" s="307"/>
      <c r="E2" s="74">
        <v>40544</v>
      </c>
      <c r="F2" s="42" t="s">
        <v>78</v>
      </c>
      <c r="G2" s="308">
        <v>40816</v>
      </c>
      <c r="H2" s="309"/>
      <c r="I2" s="71"/>
      <c r="J2" s="71"/>
      <c r="K2" s="71"/>
      <c r="L2" s="75"/>
    </row>
    <row r="3" spans="1:11" ht="23.25" customHeight="1">
      <c r="A3" s="219" t="s">
        <v>109</v>
      </c>
      <c r="B3" s="220"/>
      <c r="C3" s="220"/>
      <c r="D3" s="220"/>
      <c r="E3" s="220"/>
      <c r="F3" s="220"/>
      <c r="G3" s="220"/>
      <c r="H3" s="221"/>
      <c r="I3" s="55" t="s">
        <v>110</v>
      </c>
      <c r="J3" s="56" t="s">
        <v>111</v>
      </c>
      <c r="K3" s="57" t="s">
        <v>112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78">
        <v>2</v>
      </c>
      <c r="J4" s="77" t="s">
        <v>56</v>
      </c>
      <c r="K4" s="77" t="s">
        <v>57</v>
      </c>
    </row>
    <row r="5" spans="1:11" ht="12.75" customHeight="1">
      <c r="A5" s="290" t="s">
        <v>323</v>
      </c>
      <c r="B5" s="291"/>
      <c r="C5" s="291"/>
      <c r="D5" s="291"/>
      <c r="E5" s="291"/>
      <c r="F5" s="291"/>
      <c r="G5" s="291"/>
      <c r="H5" s="292"/>
      <c r="I5" s="43">
        <v>1</v>
      </c>
      <c r="J5" s="6">
        <v>60388000</v>
      </c>
      <c r="K5" s="6">
        <v>60388000</v>
      </c>
    </row>
    <row r="6" spans="1:11" ht="12.75" customHeight="1">
      <c r="A6" s="304" t="s">
        <v>324</v>
      </c>
      <c r="B6" s="305"/>
      <c r="C6" s="305"/>
      <c r="D6" s="305"/>
      <c r="E6" s="305"/>
      <c r="F6" s="305"/>
      <c r="G6" s="305"/>
      <c r="H6" s="306"/>
      <c r="I6" s="43">
        <v>2</v>
      </c>
      <c r="J6" s="7">
        <v>-4258313</v>
      </c>
      <c r="K6" s="7">
        <v>-6863284</v>
      </c>
    </row>
    <row r="7" spans="1:11" ht="12.75" customHeight="1">
      <c r="A7" s="304" t="s">
        <v>325</v>
      </c>
      <c r="B7" s="305"/>
      <c r="C7" s="305"/>
      <c r="D7" s="305"/>
      <c r="E7" s="305"/>
      <c r="F7" s="305"/>
      <c r="G7" s="305"/>
      <c r="H7" s="306"/>
      <c r="I7" s="43">
        <v>3</v>
      </c>
      <c r="J7" s="7">
        <v>82275985</v>
      </c>
      <c r="K7" s="7">
        <v>89428724</v>
      </c>
    </row>
    <row r="8" spans="1:11" ht="12.75" customHeight="1">
      <c r="A8" s="304" t="s">
        <v>326</v>
      </c>
      <c r="B8" s="305"/>
      <c r="C8" s="305"/>
      <c r="D8" s="305"/>
      <c r="E8" s="305"/>
      <c r="F8" s="305"/>
      <c r="G8" s="305"/>
      <c r="H8" s="306"/>
      <c r="I8" s="43">
        <v>4</v>
      </c>
      <c r="J8" s="7">
        <v>152232994</v>
      </c>
      <c r="K8" s="7">
        <v>172129010</v>
      </c>
    </row>
    <row r="9" spans="1:11" ht="12.75">
      <c r="A9" s="304" t="s">
        <v>327</v>
      </c>
      <c r="B9" s="305"/>
      <c r="C9" s="305"/>
      <c r="D9" s="305"/>
      <c r="E9" s="305"/>
      <c r="F9" s="305"/>
      <c r="G9" s="305"/>
      <c r="H9" s="305"/>
      <c r="I9" s="43">
        <v>5</v>
      </c>
      <c r="J9" s="7">
        <v>24738134</v>
      </c>
      <c r="K9" s="7">
        <v>10423825</v>
      </c>
    </row>
    <row r="10" spans="1:11" ht="12.75" customHeight="1">
      <c r="A10" s="304" t="s">
        <v>328</v>
      </c>
      <c r="B10" s="305"/>
      <c r="C10" s="305"/>
      <c r="D10" s="305"/>
      <c r="E10" s="305"/>
      <c r="F10" s="305"/>
      <c r="G10" s="305"/>
      <c r="H10" s="306"/>
      <c r="I10" s="43">
        <v>6</v>
      </c>
      <c r="J10" s="7"/>
      <c r="K10" s="7"/>
    </row>
    <row r="11" spans="1:11" ht="12.75" customHeight="1">
      <c r="A11" s="304" t="s">
        <v>329</v>
      </c>
      <c r="B11" s="305"/>
      <c r="C11" s="305"/>
      <c r="D11" s="305"/>
      <c r="E11" s="305"/>
      <c r="F11" s="305"/>
      <c r="G11" s="305"/>
      <c r="H11" s="306"/>
      <c r="I11" s="43">
        <v>7</v>
      </c>
      <c r="J11" s="7"/>
      <c r="K11" s="7"/>
    </row>
    <row r="12" spans="1:11" ht="12.75" customHeight="1">
      <c r="A12" s="304" t="s">
        <v>332</v>
      </c>
      <c r="B12" s="305"/>
      <c r="C12" s="305"/>
      <c r="D12" s="305"/>
      <c r="E12" s="305"/>
      <c r="F12" s="305"/>
      <c r="G12" s="305"/>
      <c r="H12" s="306"/>
      <c r="I12" s="43">
        <v>8</v>
      </c>
      <c r="J12" s="7"/>
      <c r="K12" s="7"/>
    </row>
    <row r="13" spans="1:11" ht="12.75" customHeight="1">
      <c r="A13" s="304" t="s">
        <v>330</v>
      </c>
      <c r="B13" s="305"/>
      <c r="C13" s="305"/>
      <c r="D13" s="305"/>
      <c r="E13" s="305"/>
      <c r="F13" s="305"/>
      <c r="G13" s="305"/>
      <c r="H13" s="306"/>
      <c r="I13" s="43">
        <v>9</v>
      </c>
      <c r="J13" s="7"/>
      <c r="K13" s="7"/>
    </row>
    <row r="14" spans="1:11" ht="12.75" customHeight="1">
      <c r="A14" s="277" t="s">
        <v>331</v>
      </c>
      <c r="B14" s="278"/>
      <c r="C14" s="278"/>
      <c r="D14" s="278"/>
      <c r="E14" s="278"/>
      <c r="F14" s="278"/>
      <c r="G14" s="278"/>
      <c r="H14" s="278"/>
      <c r="I14" s="43">
        <v>10</v>
      </c>
      <c r="J14" s="50">
        <f>SUM(J5:J13)</f>
        <v>315376800</v>
      </c>
      <c r="K14" s="50">
        <f>SUM(K5:K13)</f>
        <v>325506275</v>
      </c>
    </row>
    <row r="15" spans="1:11" ht="12.75" customHeight="1">
      <c r="A15" s="271" t="s">
        <v>333</v>
      </c>
      <c r="B15" s="272"/>
      <c r="C15" s="272"/>
      <c r="D15" s="272"/>
      <c r="E15" s="272"/>
      <c r="F15" s="272"/>
      <c r="G15" s="272"/>
      <c r="H15" s="272"/>
      <c r="I15" s="43">
        <v>11</v>
      </c>
      <c r="J15" s="7"/>
      <c r="K15" s="7"/>
    </row>
    <row r="16" spans="1:11" ht="12.75" customHeight="1">
      <c r="A16" s="271" t="s">
        <v>334</v>
      </c>
      <c r="B16" s="272"/>
      <c r="C16" s="272"/>
      <c r="D16" s="272"/>
      <c r="E16" s="272"/>
      <c r="F16" s="272"/>
      <c r="G16" s="272"/>
      <c r="H16" s="272"/>
      <c r="I16" s="43">
        <v>12</v>
      </c>
      <c r="J16" s="7"/>
      <c r="K16" s="7"/>
    </row>
    <row r="17" spans="1:11" ht="12.75" customHeight="1">
      <c r="A17" s="271" t="s">
        <v>335</v>
      </c>
      <c r="B17" s="272"/>
      <c r="C17" s="272"/>
      <c r="D17" s="272"/>
      <c r="E17" s="272"/>
      <c r="F17" s="272"/>
      <c r="G17" s="272"/>
      <c r="H17" s="272"/>
      <c r="I17" s="43">
        <v>13</v>
      </c>
      <c r="J17" s="7"/>
      <c r="K17" s="7"/>
    </row>
    <row r="18" spans="1:11" ht="12.75" customHeight="1">
      <c r="A18" s="271" t="s">
        <v>336</v>
      </c>
      <c r="B18" s="272"/>
      <c r="C18" s="272"/>
      <c r="D18" s="272"/>
      <c r="E18" s="272"/>
      <c r="F18" s="272"/>
      <c r="G18" s="272"/>
      <c r="H18" s="272"/>
      <c r="I18" s="43">
        <v>14</v>
      </c>
      <c r="J18" s="7"/>
      <c r="K18" s="7"/>
    </row>
    <row r="19" spans="1:11" ht="12.75" customHeight="1">
      <c r="A19" s="271" t="s">
        <v>337</v>
      </c>
      <c r="B19" s="272"/>
      <c r="C19" s="272"/>
      <c r="D19" s="272"/>
      <c r="E19" s="272"/>
      <c r="F19" s="272"/>
      <c r="G19" s="272"/>
      <c r="H19" s="272"/>
      <c r="I19" s="43">
        <v>15</v>
      </c>
      <c r="J19" s="7"/>
      <c r="K19" s="7"/>
    </row>
    <row r="20" spans="1:11" ht="12.75" customHeight="1">
      <c r="A20" s="271" t="s">
        <v>339</v>
      </c>
      <c r="B20" s="272"/>
      <c r="C20" s="272"/>
      <c r="D20" s="272"/>
      <c r="E20" s="272"/>
      <c r="F20" s="272"/>
      <c r="G20" s="272"/>
      <c r="H20" s="272"/>
      <c r="I20" s="43">
        <v>16</v>
      </c>
      <c r="J20" s="7"/>
      <c r="K20" s="7"/>
    </row>
    <row r="21" spans="1:11" ht="12.75" customHeight="1">
      <c r="A21" s="277" t="s">
        <v>338</v>
      </c>
      <c r="B21" s="278"/>
      <c r="C21" s="278"/>
      <c r="D21" s="278"/>
      <c r="E21" s="278"/>
      <c r="F21" s="278"/>
      <c r="G21" s="278"/>
      <c r="H21" s="278"/>
      <c r="I21" s="43">
        <v>17</v>
      </c>
      <c r="J21" s="58">
        <f>SUM(J15:J20)</f>
        <v>0</v>
      </c>
      <c r="K21" s="58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 customHeight="1">
      <c r="A23" s="290" t="s">
        <v>340</v>
      </c>
      <c r="B23" s="291"/>
      <c r="C23" s="291"/>
      <c r="D23" s="291"/>
      <c r="E23" s="291"/>
      <c r="F23" s="291"/>
      <c r="G23" s="291"/>
      <c r="H23" s="292"/>
      <c r="I23" s="45">
        <v>18</v>
      </c>
      <c r="J23" s="44"/>
      <c r="K23" s="44"/>
    </row>
    <row r="24" spans="1:11" ht="17.25" customHeight="1">
      <c r="A24" s="293" t="s">
        <v>341</v>
      </c>
      <c r="B24" s="294"/>
      <c r="C24" s="294"/>
      <c r="D24" s="294"/>
      <c r="E24" s="294"/>
      <c r="F24" s="294"/>
      <c r="G24" s="294"/>
      <c r="H24" s="295"/>
      <c r="I24" s="46">
        <v>19</v>
      </c>
      <c r="J24" s="76"/>
      <c r="K24" s="76"/>
    </row>
    <row r="25" spans="1:11" ht="30" customHeight="1">
      <c r="A25" s="296" t="s">
        <v>58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1" t="s">
        <v>55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2" t="s">
        <v>59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2011-08-03T07:16:45Z</cp:lastPrinted>
  <dcterms:created xsi:type="dcterms:W3CDTF">2008-10-17T11:51:54Z</dcterms:created>
  <dcterms:modified xsi:type="dcterms:W3CDTF">2011-11-02T17:45:43Z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