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7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<sst xmlns="http://schemas.openxmlformats.org/spreadsheetml/2006/main" count="412" uniqueCount="361">
  <si>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</si>
  <si>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</si>
  <si>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</si>
  <si>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</si>
  <si>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</si>
  <si>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</si>
  <si>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</si>
  <si>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</si>
  <si>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</si>
  <si>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</si>
  <si>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</si>
  <si>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</si>
  <si>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</si>
  <si>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</si>
  <si>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</si>
  <si>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</si>
  <si>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</si>
  <si>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</si>
  <si>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</si>
  <si>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</si>
  <si>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</si>
  <si>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</si>
  <si>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</si>
  <si>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</si>
  <si>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</si>
  <si>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</si>
  <si>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</si>
  <si>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</si>
  <si>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</si>
  <si>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</si>
  <si>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</si>
  <si>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</si>
  <si>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</si>
  <si>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</si>
  <si>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</si>
  <si>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</si>
  <si>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</si>
  <si>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</si>
  <si>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</si>
  <si>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</si>
  <si>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</si>
  <si>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</si>
  <si>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</si>
  <si>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</si>
  <si>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</si>
  <si>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</si>
  <si>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</si>
  <si>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</si>
  <si>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</si>
  <si>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</si>
  <si>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</si>
  <si>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</si>
  <si>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</si>
  <si>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</si>
  <si>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</si>
  <si>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</si>
  <si>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</si>
  <si>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</si>
  <si>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</si>
  <si>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</si>
  <si>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</si>
  <si>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</si>
  <si>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</si>
  <si>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</si>
  <si>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</si>
  <si>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</si>
  <si>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</si>
  <si>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</si>
  <si>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</si>
  <si>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</si>
  <si>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</si>
  <si>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</si>
  <si>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</si>
  <si>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</si>
  <si>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</si>
  <si>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</si>
  <si>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</si>
  <si>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</si>
  <si>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</si>
  <si>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</si>
  <si>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</si>
  <si>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</si>
  <si>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</si>
  <si>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</si>
  <si>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</si>
  <si>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</si>
  <si>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</si>
  <si>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</si>
  <si>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</si>
  <si>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</si>
  <si>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</si>
  <si>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</si>
  <si>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</si>
  <si>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</si>
  <si>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</si>
  <si>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</si>
  <si>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</si>
  <si>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</si>
  <si>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</si>
  <si>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</si>
  <si>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</si>
  <si>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</si>
  <si>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</si>
  <si>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</si>
  <si>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</si>
  <si>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</si>
  <si>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</si>
  <si>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</si>
  <si>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</si>
  <si>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</si>
  <si>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</si>
  <si>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</si>
  <si>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</si>
  <si>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</si>
  <si>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</si>
  <si>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</si>
  <si>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</si>
  <si>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</si>
  <si>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</si>
  <si>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</si>
  <si>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</si>
  <si>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</si>
  <si>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</si>
  <si>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</si>
  <si>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</si>
  <si>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</si>
  <si>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</si>
  <si>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</si>
  <si>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</si>
  <si>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</si>
  <si>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</si>
  <si>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</si>
  <si>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</si>
  <si>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</si>
  <si>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</si>
  <si>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</si>
  <si>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</si>
  <si>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</si>
  <si>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</si>
  <si>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</si>
  <si>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</si>
  <si>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</si>
  <si>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</si>
  <si>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</si>
  <si>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</si>
  <si>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</si>
  <si>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</si>
  <si>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</si>
  <si>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</si>
  <si>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</si>
  <si>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</si>
  <si>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</si>
  <si>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</si>
  <si>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</si>
  <si>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</si>
  <si>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</si>
  <si>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</si>
  <si>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</si>
  <si>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</si>
  <si>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</si>
  <si>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</si>
  <si>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</si>
  <si>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</si>
  <si>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</si>
  <si>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</si>
  <si>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</si>
  <si>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</si>
  <si>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</si>
  <si>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</si>
  <si>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</si>
  <si>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</si>
  <si>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</si>
  <si>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</si>
  <si>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</si>
  <si>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</si>
  <si>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</si>
  <si>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</si>
  <si>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</si>
  <si>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</si>
  <si>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</si>
  <si>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</si>
  <si>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</si>
  <si>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</si>
  <si>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</si>
  <si>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</si>
  <si>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</si>
  <si>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</si>
  <si>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</si>
  <si>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</si>
  <si>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</si>
  <si>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</si>
  <si>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</si>
  <si>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</si>
  <si>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</si>
  <si>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</si>
  <si>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</si>
  <si>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</si>
  <si>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</si>
  <si>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</si>
  <si>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</si>
  <si>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</si>
  <si>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</si>
  <si>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</si>
  <si>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</si>
  <si>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</si>
  <si>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</si>
  <si>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</si>
  <si>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</si>
  <si>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</si>
  <si>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</si>
  <si>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</si>
  <si>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</si>
  <si>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</si>
  <si>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</si>
  <si>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</si>
  <si>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</si>
  <si>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</si>
  <si>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</si>
  <si>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</si>
  <si>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</si>
  <si>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</si>
  <si>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</si>
  <si>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</si>
  <si>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</si>
  <si>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</si>
  <si>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</si>
  <si>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</si>
  <si>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</si>
  <si>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</si>
  <si>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</si>
  <si>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</si>
  <si>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</si>
  <si>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</si>
  <si>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</si>
  <si>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</si>
  <si>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</si>
  <si>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</si>
  <si>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</si>
  <si>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</si>
  <si>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</si>
  <si>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</si>
  <si>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</si>
  <si>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</si>
  <si>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</si>
  <si>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</si>
  <si>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</si>
  <si>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</si>
  <si>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</si>
  <si>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</si>
  <si>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</si>
  <si>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</si>
  <si>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</si>
  <si>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</si>
  <si>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</si>
  <si>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</si>
  <si>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</si>
  <si>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</si>
  <si>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</si>
  <si>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</si>
  <si>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</si>
  <si>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</si>
  <si>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</si>
  <si>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</si>
  <si>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</si>
  <si>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</si>
  <si>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</si>
  <si>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</si>
  <si>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</si>
  <si>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</si>
  <si>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</si>
  <si>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</si>
  <si>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</si>
  <si>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</si>
  <si>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</si>
  <si>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</si>
  <si>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</si>
  <si>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</si>
  <si>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</si>
  <si>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</si>
  <si>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</si>
  <si>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</si>
  <si>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</si>
  <si>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</si>
  <si>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</si>
  <si>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</si>
  <si>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</si>
  <si>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</si>
  <si>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</si>
  <si>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</si>
  <si>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</si>
  <si>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</si>
  <si>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</si>
  <si>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</si>
  <si>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</si>
  <si>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</si>
  <si>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</si>
  <si>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</si>
  <si>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</si>
  <si>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</si>
  <si>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</si>
  <si>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</si>
  <si>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</si>
  <si>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</si>
  <si>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</si>
  <si>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</si>
  <si>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</si>
  <si>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</si>
  <si>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</si>
  <si>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</si>
  <si>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</si>
  <si>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</si>
  <si>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</si>
  <si>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</si>
  <si>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</si>
  <si>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</si>
  <si>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</si>
  <si>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</si>
  <si>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</si>
  <si>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</si>
  <si>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</si>
  <si>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</si>
  <si>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</si>
  <si>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</si>
  <si>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</si>
  <si>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03209741</t>
  </si>
  <si>
    <t>080027531</t>
  </si>
  <si>
    <t>94818858923</t>
  </si>
  <si>
    <t>MEDIKA D.D.</t>
  </si>
  <si>
    <t>ZAGREB</t>
  </si>
  <si>
    <t>CAPRAŠKA1</t>
  </si>
  <si>
    <t>medika.uprava@medika.hr</t>
  </si>
  <si>
    <t>www.medika.hr</t>
  </si>
  <si>
    <t>GRAD ZAGREB</t>
  </si>
  <si>
    <t>4646</t>
  </si>
  <si>
    <t>DA</t>
  </si>
  <si>
    <t>Split</t>
  </si>
  <si>
    <t>0694975</t>
  </si>
  <si>
    <t>Primus nekretnine d.o.o.</t>
  </si>
  <si>
    <t>Zagreb</t>
  </si>
  <si>
    <t>2534983</t>
  </si>
  <si>
    <t>ZU Ljekarna Delonga</t>
  </si>
  <si>
    <t>Okrug gornji</t>
  </si>
  <si>
    <t>1605747</t>
  </si>
  <si>
    <t>Požega</t>
  </si>
  <si>
    <t>02708396</t>
  </si>
  <si>
    <t>ZU Ljekarna Atalić</t>
  </si>
  <si>
    <t>Osijek</t>
  </si>
  <si>
    <t>0845124</t>
  </si>
  <si>
    <t>Ljekarna Dragica Blagus Vičanović</t>
  </si>
  <si>
    <t>Strahoninec</t>
  </si>
  <si>
    <t>80005080</t>
  </si>
  <si>
    <t>012412551</t>
  </si>
  <si>
    <t>012371441</t>
  </si>
  <si>
    <t>HERCEG JASMINKO</t>
  </si>
  <si>
    <t>RADMILOVIĆ DIJANA</t>
  </si>
  <si>
    <t>ZU Ljekarna Ines Škoko</t>
  </si>
  <si>
    <t>ZU Ljekarna Prima Pharma</t>
  </si>
  <si>
    <t>stanje na dan 31.12.2011</t>
  </si>
  <si>
    <t>Obveznik: Medika d.d._____________________________________________________________</t>
  </si>
  <si>
    <t>u razdoblju 01.01.2011. do 31.12.2011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</si>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</sst>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6">
      <selection activeCell="A30" sqref="A30:D3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10000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330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331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328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332</v>
      </c>
      <c r="E24" s="132"/>
      <c r="F24" s="132"/>
      <c r="G24" s="133"/>
      <c r="H24" s="38" t="s">
        <v>270</v>
      </c>
      <c r="I24" s="48">
        <v>697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334</v>
      </c>
      <c r="D26" s="50"/>
      <c r="E26" s="22"/>
      <c r="F26" s="51"/>
      <c r="G26" s="126" t="s">
        <v>273</v>
      </c>
      <c r="H26" s="12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 t="s">
        <v>356</v>
      </c>
      <c r="B30" s="144"/>
      <c r="C30" s="144"/>
      <c r="D30" s="145"/>
      <c r="E30" s="143" t="s">
        <v>335</v>
      </c>
      <c r="F30" s="144"/>
      <c r="G30" s="144"/>
      <c r="H30" s="121" t="s">
        <v>336</v>
      </c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 t="s">
        <v>337</v>
      </c>
      <c r="B32" s="144"/>
      <c r="C32" s="144"/>
      <c r="D32" s="145"/>
      <c r="E32" s="143" t="s">
        <v>338</v>
      </c>
      <c r="F32" s="144"/>
      <c r="G32" s="144"/>
      <c r="H32" s="121" t="s">
        <v>339</v>
      </c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 t="s">
        <v>340</v>
      </c>
      <c r="B34" s="144"/>
      <c r="C34" s="144"/>
      <c r="D34" s="145"/>
      <c r="E34" s="143" t="s">
        <v>341</v>
      </c>
      <c r="F34" s="144"/>
      <c r="G34" s="144"/>
      <c r="H34" s="121" t="s">
        <v>342</v>
      </c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 t="s">
        <v>355</v>
      </c>
      <c r="B36" s="144"/>
      <c r="C36" s="144"/>
      <c r="D36" s="145"/>
      <c r="E36" s="143" t="s">
        <v>343</v>
      </c>
      <c r="F36" s="144"/>
      <c r="G36" s="144"/>
      <c r="H36" s="121" t="s">
        <v>344</v>
      </c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 t="s">
        <v>345</v>
      </c>
      <c r="B38" s="144"/>
      <c r="C38" s="144"/>
      <c r="D38" s="145"/>
      <c r="E38" s="143" t="s">
        <v>346</v>
      </c>
      <c r="F38" s="144"/>
      <c r="G38" s="144"/>
      <c r="H38" s="121" t="s">
        <v>347</v>
      </c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 t="s">
        <v>348</v>
      </c>
      <c r="B40" s="144"/>
      <c r="C40" s="144"/>
      <c r="D40" s="145"/>
      <c r="E40" s="143" t="s">
        <v>349</v>
      </c>
      <c r="F40" s="144"/>
      <c r="G40" s="144"/>
      <c r="H40" s="121" t="s">
        <v>350</v>
      </c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354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351</v>
      </c>
      <c r="D48" s="160"/>
      <c r="E48" s="161"/>
      <c r="F48" s="32"/>
      <c r="G48" s="38" t="s">
        <v>281</v>
      </c>
      <c r="H48" s="159" t="s">
        <v>352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330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353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23">
      <selection activeCell="K120" sqref="K120"/>
    </sheetView>
  </sheetViews>
  <sheetFormatPr defaultColWidth="9.140625" defaultRowHeight="12.75"/>
  <cols>
    <col min="10" max="11" width="10.851562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357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358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328468502</v>
      </c>
      <c r="K9" s="12">
        <f>K10+K17+K27+K36+K40</f>
        <v>363198101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133845657</v>
      </c>
      <c r="K10" s="12">
        <f>SUM(K11:K16)</f>
        <v>175081644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95631738</v>
      </c>
      <c r="K12" s="13">
        <v>113457278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38063806</v>
      </c>
      <c r="K13" s="13">
        <v>61372626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150113</v>
      </c>
      <c r="K15" s="13">
        <v>118094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>
        <v>133646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172600037</v>
      </c>
      <c r="K17" s="12">
        <f>SUM(K18:K26)</f>
        <v>166756138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16515477</v>
      </c>
      <c r="K18" s="13">
        <v>16515477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131117126</v>
      </c>
      <c r="K19" s="13">
        <v>126967274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7742665</v>
      </c>
      <c r="K20" s="13">
        <v>7058733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13246831</v>
      </c>
      <c r="K21" s="13">
        <v>12695623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84780</v>
      </c>
      <c r="K23" s="13">
        <v>24379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3097407</v>
      </c>
      <c r="K24" s="13">
        <v>2724179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795751</v>
      </c>
      <c r="K25" s="13">
        <v>770473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19290772</v>
      </c>
      <c r="K27" s="12">
        <f>SUM(K28:K35)</f>
        <v>18694282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17267223</v>
      </c>
      <c r="K28" s="13">
        <v>17709261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2023549</v>
      </c>
      <c r="K33" s="13">
        <v>985021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2732036</v>
      </c>
      <c r="K40" s="13">
        <v>2666037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1354266652</v>
      </c>
      <c r="K41" s="12">
        <f>K42+K50+K57+K65</f>
        <v>1495636019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243283950</v>
      </c>
      <c r="K42" s="12">
        <f>SUM(K43:K49)</f>
        <v>213858036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471517</v>
      </c>
      <c r="K43" s="13">
        <v>400456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238821264</v>
      </c>
      <c r="K46" s="13">
        <v>210858036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3991169</v>
      </c>
      <c r="K47" s="13">
        <v>2599544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1041464985</v>
      </c>
      <c r="K50" s="12">
        <f>SUM(K51:K56)</f>
        <v>1200049644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11333959</v>
      </c>
      <c r="K51" s="13">
        <v>13835243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1019981026</v>
      </c>
      <c r="K52" s="13">
        <v>1177734997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4139567</v>
      </c>
      <c r="K54" s="13">
        <v>603088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4139880</v>
      </c>
      <c r="K55" s="13">
        <v>4010314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1870553</v>
      </c>
      <c r="K56" s="13">
        <v>3866002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38252473</v>
      </c>
      <c r="K57" s="12">
        <f>SUM(K58:K64)</f>
        <v>41149518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36082060</v>
      </c>
      <c r="K62" s="13">
        <v>39360000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2170413</v>
      </c>
      <c r="K63" s="13">
        <v>1789518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31265244</v>
      </c>
      <c r="K65" s="13">
        <v>40578821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1217043</v>
      </c>
      <c r="K66" s="13">
        <v>781642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1683952197</v>
      </c>
      <c r="K67" s="12">
        <f>K8+K9+K41+K66</f>
        <v>1859615762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124975856</v>
      </c>
      <c r="K68" s="14">
        <v>152322674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315376800</v>
      </c>
      <c r="K70" s="20">
        <f>K71+K72+K73+K79+K80+K83+K86</f>
        <v>327443355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60388000</v>
      </c>
      <c r="K71" s="13">
        <v>60388000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-4258313</v>
      </c>
      <c r="K72" s="13">
        <v>-6863284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82275985</v>
      </c>
      <c r="K73" s="12">
        <f>K74+K75-K76+K77+K78</f>
        <v>83398115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2729945</v>
      </c>
      <c r="K74" s="13">
        <v>7277713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60000000</v>
      </c>
      <c r="K75" s="13">
        <v>60000000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12250450</v>
      </c>
      <c r="K76" s="13">
        <v>15676088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31796490</v>
      </c>
      <c r="K78" s="13">
        <v>31796490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152232994</v>
      </c>
      <c r="K80" s="12">
        <f>K81-K82</f>
        <v>172129009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152232994</v>
      </c>
      <c r="K81" s="13">
        <v>172129009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24738134</v>
      </c>
      <c r="K83" s="12">
        <f>K84-K85</f>
        <v>18391515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24738134</v>
      </c>
      <c r="K84" s="13">
        <v>18391515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605321</v>
      </c>
      <c r="K87" s="12">
        <f>SUM(K88:K90)</f>
        <v>420100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605321</v>
      </c>
      <c r="K88" s="13">
        <v>420100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210976855</v>
      </c>
      <c r="K91" s="12">
        <f>SUM(K92:K100)</f>
        <v>51555505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200326490</v>
      </c>
      <c r="K94" s="13">
        <v>36421275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10650365</v>
      </c>
      <c r="K100" s="13">
        <v>15134230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1153175184</v>
      </c>
      <c r="K101" s="12">
        <f>SUM(K102:K113)</f>
        <v>1477001857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92771459</v>
      </c>
      <c r="K104" s="13">
        <v>325097796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1867125</v>
      </c>
      <c r="K105" s="13">
        <v>651356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984558130</v>
      </c>
      <c r="K106" s="13">
        <v>1077638037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35482060</v>
      </c>
      <c r="K107" s="13">
        <v>38010000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7592790</v>
      </c>
      <c r="K109" s="13">
        <v>9436040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4701840</v>
      </c>
      <c r="K110" s="13">
        <v>6029089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84977</v>
      </c>
      <c r="K111" s="13">
        <v>1034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26116803</v>
      </c>
      <c r="K113" s="13">
        <v>20138505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3818037</v>
      </c>
      <c r="K114" s="13">
        <v>3194945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1683952197</v>
      </c>
      <c r="K115" s="12">
        <f>K70+K87+K91+K101+K114</f>
        <v>1859615762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127975856</v>
      </c>
      <c r="K116" s="14">
        <v>152322674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v>315376800</v>
      </c>
      <c r="K119" s="13">
        <v>327443355</v>
      </c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29" sqref="K29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359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358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2073512313</v>
      </c>
      <c r="K7" s="20">
        <f>SUM(K8:K9)</f>
        <v>2185564050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2048249491</v>
      </c>
      <c r="K8" s="13">
        <v>2162199457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25262822</v>
      </c>
      <c r="K9" s="13">
        <v>23364593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2012246266</v>
      </c>
      <c r="K10" s="12">
        <f>K11+K12+K16+K20+K21+K22+K25+K26</f>
        <v>2129500084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1849068163</v>
      </c>
      <c r="K12" s="12">
        <f>SUM(K13:K15)</f>
        <v>1969853207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10958160</v>
      </c>
      <c r="K13" s="13">
        <v>11812087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1807362975</v>
      </c>
      <c r="K14" s="13">
        <v>1925560294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30747028</v>
      </c>
      <c r="K15" s="13">
        <v>32480826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83445620</v>
      </c>
      <c r="K16" s="12">
        <f>SUM(K17:K19)</f>
        <v>88420422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47521525</v>
      </c>
      <c r="K17" s="13">
        <v>51096702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23763541</v>
      </c>
      <c r="K18" s="13">
        <v>24438952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12160554</v>
      </c>
      <c r="K19" s="13">
        <v>12884768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18946125</v>
      </c>
      <c r="K20" s="13">
        <v>17773673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40929984</v>
      </c>
      <c r="K21" s="13">
        <v>39786092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18126504</v>
      </c>
      <c r="K22" s="12">
        <f>SUM(K23:K24)</f>
        <v>13632133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18126504</v>
      </c>
      <c r="K24" s="13">
        <v>13632133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1729870</v>
      </c>
      <c r="K25" s="13">
        <v>34557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/>
      <c r="K26" s="13"/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14169089</v>
      </c>
      <c r="K27" s="12">
        <f>SUM(K28:K32)</f>
        <v>4193924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>
        <v>782987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14169089</v>
      </c>
      <c r="K29" s="13">
        <v>3410937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41673620</v>
      </c>
      <c r="K33" s="12">
        <f>SUM(K34:K37)</f>
        <v>35056426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41673620</v>
      </c>
      <c r="K35" s="13">
        <v>35056426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2087681402</v>
      </c>
      <c r="K42" s="12">
        <f>K7+K27+K38+K40</f>
        <v>2189757974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2053919886</v>
      </c>
      <c r="K43" s="12">
        <f>K10+K33+K39+K41</f>
        <v>2164556510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33761516</v>
      </c>
      <c r="K44" s="12">
        <f>K42-K43</f>
        <v>25201464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33761516</v>
      </c>
      <c r="K45" s="12">
        <f>IF(K42&gt;K43,K42-K43,0)</f>
        <v>25201464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9023382</v>
      </c>
      <c r="K47" s="13">
        <v>6809949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24738134</v>
      </c>
      <c r="K48" s="12">
        <f>K44-K47</f>
        <v>18391515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24738134</v>
      </c>
      <c r="K49" s="12">
        <f>IF(K48&gt;0,K48,0)</f>
        <v>18391515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>
        <v>24738134</v>
      </c>
      <c r="K53" s="13">
        <v>18391515</v>
      </c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24738134</v>
      </c>
      <c r="K56" s="11">
        <v>18391515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24738134</v>
      </c>
      <c r="K67" s="18">
        <f>K56+K66</f>
        <v>18391515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9.140625" defaultRowHeight="12.75"/>
  <cols>
    <col min="10" max="10" width="10.28125" style="0" customWidth="1"/>
    <col min="11" max="11" width="9.8515625" style="0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360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358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33761516</v>
      </c>
      <c r="K8" s="13">
        <v>25201464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18946125</v>
      </c>
      <c r="K9" s="13">
        <v>17773673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>
        <v>88972396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65207008</v>
      </c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>
        <v>29425914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117914649</v>
      </c>
      <c r="K14" s="12">
        <f>SUM(K8:K13)</f>
        <v>161373447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13938900</v>
      </c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>
        <v>158684465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31585295</v>
      </c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31603908</v>
      </c>
      <c r="K18" s="13">
        <v>24025821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77128103</v>
      </c>
      <c r="K19" s="12">
        <f>SUM(K15:K18)</f>
        <v>182710286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40786546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21336839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702863</v>
      </c>
      <c r="K23" s="13">
        <v>581433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2732948</v>
      </c>
      <c r="K25" s="13">
        <v>409325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3923136</v>
      </c>
      <c r="K27" s="13">
        <v>4164325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7358947</v>
      </c>
      <c r="K28" s="12">
        <f>SUM(K23:K27)</f>
        <v>5155083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26926450</v>
      </c>
      <c r="K29" s="13">
        <v>4882328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3013856</v>
      </c>
      <c r="K31" s="13">
        <v>38722325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29940306</v>
      </c>
      <c r="K32" s="12">
        <f>SUM(K29:K31)</f>
        <v>43604653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22581359</v>
      </c>
      <c r="K34" s="12">
        <f>IF(K32&gt;K28,K32-K28,0)</f>
        <v>38449570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220585345</v>
      </c>
      <c r="K37" s="13">
        <v>244896300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220585345</v>
      </c>
      <c r="K39" s="12">
        <f>SUM(K36:K38)</f>
        <v>244896300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254652602</v>
      </c>
      <c r="K40" s="13">
        <v>164819425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103068</v>
      </c>
      <c r="K41" s="13">
        <v>377013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2607665</v>
      </c>
      <c r="K42" s="13">
        <v>2574266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>
        <v>8025610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257363335</v>
      </c>
      <c r="K45" s="12">
        <f>SUM(K40:K44)</f>
        <v>175796314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69099986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36777990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9313577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18572803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49838047</v>
      </c>
      <c r="K50" s="13">
        <v>31265244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>
        <v>9313577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18572803</v>
      </c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31265244</v>
      </c>
      <c r="K53" s="18">
        <f>K50+K51-K52</f>
        <v>40578821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40544</v>
      </c>
      <c r="F2" s="99" t="s">
        <v>258</v>
      </c>
      <c r="G2" s="260">
        <v>40908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60388000</v>
      </c>
      <c r="K5" s="107">
        <v>60388000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-4258313</v>
      </c>
      <c r="K6" s="108">
        <v>-6863284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82275985</v>
      </c>
      <c r="K7" s="108">
        <v>83398115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152232994</v>
      </c>
      <c r="K8" s="108">
        <v>172129009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24738134</v>
      </c>
      <c r="K9" s="108">
        <v>18391515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315376800</v>
      </c>
      <c r="K14" s="109">
        <f>SUM(K5:K13)</f>
        <v>327443355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potocki</cp:lastModifiedBy>
  <cp:lastPrinted>2012-03-29T11:38:24Z</cp:lastPrinted>
  <dcterms:created xsi:type="dcterms:W3CDTF">2008-10-17T11:51:54Z</dcterms:created>
  <dcterms:modified xsi:type="dcterms:W3CDTF">2012-03-29T13:06:59Z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