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<sst xmlns="http://schemas.openxmlformats.org/spreadsheetml/2006/main" count="415" uniqueCount="361">
  <si>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</si>
  <si>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</si>
  <si>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</si>
  <si>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</si>
  <si>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</si>
  <si>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</si>
  <si>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</si>
  <si>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</si>
  <si>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</si>
  <si>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</si>
  <si>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</si>
  <si>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</si>
  <si>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</si>
  <si>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</si>
  <si>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</si>
  <si>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</si>
  <si>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</si>
  <si>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</si>
  <si>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</si>
  <si>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</si>
  <si>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</si>
  <si>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</si>
  <si>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</si>
  <si>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</si>
  <si>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</si>
  <si>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</si>
  <si>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</si>
  <si>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</si>
  <si>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</si>
  <si>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</si>
  <si>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</si>
  <si>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</si>
  <si>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</si>
  <si>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</si>
  <si>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</si>
  <si>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</si>
  <si>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</si>
  <si>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</si>
  <si>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</si>
  <si>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</si>
  <si>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</si>
  <si>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</si>
  <si>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</si>
  <si>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</si>
  <si>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</si>
  <si>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</si>
  <si>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</si>
  <si>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</si>
  <si>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</si>
  <si>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</si>
  <si>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</si>
  <si>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</si>
  <si>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</si>
  <si>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</si>
  <si>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</si>
  <si>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</si>
  <si>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</si>
  <si>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</si>
  <si>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</si>
  <si>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</si>
  <si>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</si>
  <si>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</si>
  <si>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</si>
  <si>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</si>
  <si>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</si>
  <si>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</si>
  <si>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</si>
  <si>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</si>
  <si>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</si>
  <si>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</si>
  <si>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</si>
  <si>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</si>
  <si>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</si>
  <si>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</si>
  <si>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</si>
  <si>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</si>
  <si>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</si>
  <si>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</si>
  <si>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</si>
  <si>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</si>
  <si>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</si>
  <si>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</si>
  <si>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</si>
  <si>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</si>
  <si>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</si>
  <si>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</si>
  <si>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</si>
  <si>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</si>
  <si>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</si>
  <si>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</si>
  <si>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</si>
  <si>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</si>
  <si>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</si>
  <si>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</si>
  <si>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</si>
  <si>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</si>
  <si>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</si>
  <si>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</si>
  <si>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</si>
  <si>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</si>
  <si>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</si>
  <si>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</si>
  <si>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</si>
  <si>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</si>
  <si>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</si>
  <si>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</si>
  <si>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</si>
  <si>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</si>
  <si>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</si>
  <si>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</si>
  <si>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</si>
  <si>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</si>
  <si>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</si>
  <si>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</si>
  <si>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</si>
  <si>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</si>
  <si>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</si>
  <si>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</si>
  <si>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</si>
  <si>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</si>
  <si>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</si>
  <si>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</si>
  <si>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</si>
  <si>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</si>
  <si>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</si>
  <si>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</si>
  <si>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</si>
  <si>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</si>
  <si>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</si>
  <si>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</si>
  <si>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</si>
  <si>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</si>
  <si>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</si>
  <si>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</si>
  <si>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</si>
  <si>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</si>
  <si>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</si>
  <si>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</si>
  <si>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</si>
  <si>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</si>
  <si>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</si>
  <si>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</si>
  <si>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</si>
  <si>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</si>
  <si>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</si>
  <si>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</si>
  <si>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</si>
  <si>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</si>
  <si>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</si>
  <si>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</si>
  <si>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</si>
  <si>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</si>
  <si>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</si>
  <si>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</si>
  <si>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</si>
  <si>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</si>
  <si>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</si>
  <si>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</si>
  <si>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</si>
  <si>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</si>
  <si>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</si>
  <si>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</si>
  <si>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</si>
  <si>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</si>
  <si>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</si>
  <si>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</si>
  <si>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</si>
  <si>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</si>
  <si>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</si>
  <si>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</si>
  <si>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</si>
  <si>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</si>
  <si>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</si>
  <si>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</si>
  <si>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</si>
  <si>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</si>
  <si>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</si>
  <si>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</si>
  <si>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</si>
  <si>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</si>
  <si>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</si>
  <si>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</si>
  <si>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</si>
  <si>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</si>
  <si>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</si>
  <si>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</si>
  <si>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</si>
  <si>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</si>
  <si>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</si>
  <si>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</si>
  <si>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</si>
  <si>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</si>
  <si>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</si>
  <si>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</si>
  <si>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</si>
  <si>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</si>
  <si>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</si>
  <si>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</si>
  <si>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</si>
  <si>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</si>
  <si>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</si>
  <si>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</si>
  <si>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</si>
  <si>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</si>
  <si>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</si>
  <si>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</si>
  <si>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</si>
  <si>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</si>
  <si>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</si>
  <si>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</si>
  <si>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</si>
  <si>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</si>
  <si>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</si>
  <si>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</si>
  <si>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</si>
  <si>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</si>
  <si>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</si>
  <si>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</si>
  <si>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</si>
  <si>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</si>
  <si>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</si>
  <si>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</si>
  <si>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</si>
  <si>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</si>
  <si>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</si>
  <si>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</si>
  <si>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</si>
  <si>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</si>
  <si>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</si>
  <si>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</si>
  <si>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</si>
  <si>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</si>
  <si>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</si>
  <si>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</si>
  <si>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</si>
  <si>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</si>
  <si>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</si>
  <si>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</si>
  <si>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</si>
  <si>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</si>
  <si>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</si>
  <si>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</si>
  <si>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</si>
  <si>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</si>
  <si>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</si>
  <si>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</si>
  <si>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</si>
  <si>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</si>
  <si>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</si>
  <si>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</si>
  <si>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</si>
  <si>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</si>
  <si>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</si>
  <si>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</si>
  <si>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</si>
  <si>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</si>
  <si>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</si>
  <si>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</si>
  <si>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</si>
  <si>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</si>
  <si>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</si>
  <si>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</si>
  <si>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</si>
  <si>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</si>
  <si>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</si>
  <si>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</si>
  <si>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</si>
  <si>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</si>
  <si>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</si>
  <si>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</si>
  <si>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</si>
  <si>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</si>
  <si>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</si>
  <si>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</si>
  <si>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</si>
  <si>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</si>
  <si>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</si>
  <si>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</si>
  <si>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</si>
  <si>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</si>
  <si>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</si>
  <si>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</si>
  <si>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</si>
  <si>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</si>
  <si>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</si>
  <si>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</si>
  <si>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</si>
  <si>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</si>
  <si>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</si>
  <si>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</si>
  <si>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</si>
  <si>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</si>
  <si>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</si>
  <si>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</si>
  <si>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</si>
  <si>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</si>
  <si>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</si>
  <si>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</si>
  <si>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</si>
  <si>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</si>
  <si>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</si>
  <si>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</si>
  <si>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</si>
  <si>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</si>
  <si>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</si>
  <si>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</si>
  <si>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</si>
  <si>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</si>
  <si>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</si>
  <si>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</si>
  <si>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</si>
  <si>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</si>
  <si>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</si>
  <si>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</si>
  <si>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</si>
  <si>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</si>
  <si>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</si>
  <si>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</si>
  <si>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</si>
  <si>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</si>
  <si>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</si>
  <si>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</si>
  <si>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</si>
  <si>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</si>
  <si>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</si>
  <si>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</si>
  <si>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</si>
  <si>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</si>
  <si>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</si>
  <si>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</si>
  <si>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</si>
  <si>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</si>
  <si>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DA</t>
  </si>
  <si>
    <t>ZU Ljekarne Prima Pharme</t>
  </si>
  <si>
    <t>Split</t>
  </si>
  <si>
    <t>0694975</t>
  </si>
  <si>
    <t>Zagreb</t>
  </si>
  <si>
    <t>2534983</t>
  </si>
  <si>
    <t>RADMILOVIĆ DIJANA</t>
  </si>
  <si>
    <t>012412551</t>
  </si>
  <si>
    <t>012371441</t>
  </si>
  <si>
    <t>HERCEG JASMINKO</t>
  </si>
  <si>
    <t>Primus nekretnine d.o.o.</t>
  </si>
  <si>
    <t>Obveznik: MEDIKA d.d._____________________________________________________________</t>
  </si>
  <si>
    <t xml:space="preserve">ZU  Ljekarna Delonga </t>
  </si>
  <si>
    <t>Okrug gornji</t>
  </si>
  <si>
    <t>1605747</t>
  </si>
  <si>
    <t>ZU Ljekarna Ines Škoko</t>
  </si>
  <si>
    <t xml:space="preserve">Požega </t>
  </si>
  <si>
    <t>02708396</t>
  </si>
  <si>
    <t>Osijek</t>
  </si>
  <si>
    <t>0845124</t>
  </si>
  <si>
    <t>Strahoninec</t>
  </si>
  <si>
    <t>4646</t>
  </si>
  <si>
    <t>Ljekarna Dragica Blagus Vičanović</t>
  </si>
  <si>
    <t>80005080</t>
  </si>
  <si>
    <t>1.1.2011.</t>
  </si>
  <si>
    <t>31.12.2011.</t>
  </si>
  <si>
    <t>u razdoblju 01.01.2011. do 31.12.2011.</t>
  </si>
  <si>
    <t>stanje na dan 31.12.2011.</t>
  </si>
  <si>
    <t>ZU Ljekarna Atalić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</si>
</sst>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38" sqref="A38:D3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356</v>
      </c>
      <c r="F2" s="12"/>
      <c r="G2" s="13" t="s">
        <v>250</v>
      </c>
      <c r="H2" s="120" t="s">
        <v>357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331</v>
      </c>
      <c r="E24" s="163"/>
      <c r="F24" s="163"/>
      <c r="G24" s="164"/>
      <c r="H24" s="51" t="s">
        <v>261</v>
      </c>
      <c r="I24" s="122">
        <v>697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353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333</v>
      </c>
      <c r="B30" s="153"/>
      <c r="C30" s="153"/>
      <c r="D30" s="154"/>
      <c r="E30" s="160" t="s">
        <v>334</v>
      </c>
      <c r="F30" s="153"/>
      <c r="G30" s="153"/>
      <c r="H30" s="150" t="s">
        <v>335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342</v>
      </c>
      <c r="B32" s="153"/>
      <c r="C32" s="153"/>
      <c r="D32" s="154"/>
      <c r="E32" s="160" t="s">
        <v>336</v>
      </c>
      <c r="F32" s="153"/>
      <c r="G32" s="153"/>
      <c r="H32" s="150" t="s">
        <v>337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 t="s">
        <v>344</v>
      </c>
      <c r="B34" s="153"/>
      <c r="C34" s="153"/>
      <c r="D34" s="154"/>
      <c r="E34" s="160" t="s">
        <v>345</v>
      </c>
      <c r="F34" s="153"/>
      <c r="G34" s="153"/>
      <c r="H34" s="150" t="s">
        <v>346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 t="s">
        <v>347</v>
      </c>
      <c r="B36" s="153"/>
      <c r="C36" s="153"/>
      <c r="D36" s="154"/>
      <c r="E36" s="160" t="s">
        <v>348</v>
      </c>
      <c r="F36" s="153"/>
      <c r="G36" s="153"/>
      <c r="H36" s="150" t="s">
        <v>349</v>
      </c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 t="s">
        <v>360</v>
      </c>
      <c r="B38" s="153"/>
      <c r="C38" s="153"/>
      <c r="D38" s="154"/>
      <c r="E38" s="160" t="s">
        <v>350</v>
      </c>
      <c r="F38" s="153"/>
      <c r="G38" s="153"/>
      <c r="H38" s="150" t="s">
        <v>351</v>
      </c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 t="s">
        <v>354</v>
      </c>
      <c r="B40" s="153"/>
      <c r="C40" s="153"/>
      <c r="D40" s="154"/>
      <c r="E40" s="160" t="s">
        <v>352</v>
      </c>
      <c r="F40" s="153"/>
      <c r="G40" s="153"/>
      <c r="H40" s="150" t="s">
        <v>355</v>
      </c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338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339</v>
      </c>
      <c r="D48" s="133"/>
      <c r="E48" s="134"/>
      <c r="F48" s="16"/>
      <c r="G48" s="51" t="s">
        <v>271</v>
      </c>
      <c r="H48" s="137" t="s">
        <v>340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341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95">
      <selection activeCell="J118" sqref="J118:K119"/>
    </sheetView>
  </sheetViews>
  <sheetFormatPr defaultColWidth="9.140625" defaultRowHeight="12.75"/>
  <cols>
    <col min="1" max="9" width="9.140625" style="52" customWidth="1"/>
    <col min="10" max="11" width="12.5742187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328468502</v>
      </c>
      <c r="K8" s="53">
        <f>K9+K16+K26+K35+K39</f>
        <v>358746148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133845657</v>
      </c>
      <c r="K9" s="53">
        <f>SUM(K10:K15)</f>
        <v>173497784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95631738</v>
      </c>
      <c r="K11" s="7">
        <v>93937975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38063806</v>
      </c>
      <c r="K12" s="7">
        <v>79308069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150113</v>
      </c>
      <c r="K14" s="7">
        <v>118094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>
        <v>133646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172600037</v>
      </c>
      <c r="K16" s="53">
        <f>SUM(K17:K25)</f>
        <v>166756138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16515477</v>
      </c>
      <c r="K17" s="7">
        <v>16515477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131117126</v>
      </c>
      <c r="K18" s="7">
        <v>126967274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7742665</v>
      </c>
      <c r="K19" s="7">
        <v>7058733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13246831</v>
      </c>
      <c r="K20" s="7">
        <v>12695623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84780</v>
      </c>
      <c r="K22" s="7">
        <v>24379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3097407</v>
      </c>
      <c r="K23" s="7">
        <v>2724179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795751</v>
      </c>
      <c r="K24" s="7">
        <v>770473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19290772</v>
      </c>
      <c r="K26" s="53">
        <f>SUM(K27:K34)</f>
        <v>15801101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17267223</v>
      </c>
      <c r="K27" s="7">
        <v>14816080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2023549</v>
      </c>
      <c r="K32" s="7">
        <v>985021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2732036</v>
      </c>
      <c r="K39" s="7">
        <v>2691125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1354266652</v>
      </c>
      <c r="K40" s="53">
        <f>K41+K49+K56+K64</f>
        <v>1495634744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243283950</v>
      </c>
      <c r="K41" s="53">
        <f>SUM(K42:K48)</f>
        <v>213858036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471517</v>
      </c>
      <c r="K42" s="7">
        <v>400456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238821264</v>
      </c>
      <c r="K45" s="7">
        <v>210858036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3991169</v>
      </c>
      <c r="K46" s="7">
        <v>2599544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1041464985</v>
      </c>
      <c r="K49" s="53">
        <f>SUM(K50:K55)</f>
        <v>1200148175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11333959</v>
      </c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1019981026</v>
      </c>
      <c r="K51" s="7">
        <v>1191570240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4139567</v>
      </c>
      <c r="K53" s="7">
        <v>603088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4139880</v>
      </c>
      <c r="K54" s="7">
        <v>4009039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1870553</v>
      </c>
      <c r="K55" s="7">
        <v>3965808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38266670</v>
      </c>
      <c r="K56" s="53">
        <f>SUM(K57:K63)</f>
        <v>41151041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36096257</v>
      </c>
      <c r="K61" s="7">
        <v>39361523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2170413</v>
      </c>
      <c r="K62" s="7">
        <v>1789518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31251047</v>
      </c>
      <c r="K64" s="7">
        <v>40477492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1217043</v>
      </c>
      <c r="K65" s="7">
        <v>781642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1683952197</v>
      </c>
      <c r="K66" s="53">
        <f>K7+K8+K40+K65</f>
        <v>1855162534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124975856</v>
      </c>
      <c r="K67" s="8">
        <v>152322674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315376800</v>
      </c>
      <c r="K69" s="54">
        <f>K70+K71+K72+K78+K79+K82+K85</f>
        <v>327473987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-4258313</v>
      </c>
      <c r="K71" s="7">
        <v>-6863284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82275985</v>
      </c>
      <c r="K72" s="53">
        <f>K73+K74-K75+K76+K77</f>
        <v>83398115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2729945</v>
      </c>
      <c r="K73" s="7">
        <v>7277713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60000000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12250450</v>
      </c>
      <c r="K75" s="7">
        <v>15676088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152232994</v>
      </c>
      <c r="K79" s="53">
        <f>K80-K81</f>
        <v>172129009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152232994</v>
      </c>
      <c r="K80" s="7">
        <v>172129009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24738134</v>
      </c>
      <c r="K82" s="53">
        <f>K83-K84</f>
        <v>18422147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24738134</v>
      </c>
      <c r="K83" s="7">
        <v>18422147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605321</v>
      </c>
      <c r="K86" s="53">
        <f>SUM(K87:K89)</f>
        <v>420100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605321</v>
      </c>
      <c r="K87" s="7">
        <v>420100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210976855</v>
      </c>
      <c r="K90" s="53">
        <f>SUM(K91:K99)</f>
        <v>47071645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200326490</v>
      </c>
      <c r="K93" s="7">
        <v>36421275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10650365</v>
      </c>
      <c r="K99" s="7">
        <v>10650370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1153175184</v>
      </c>
      <c r="K100" s="53">
        <f>SUM(K101:K112)</f>
        <v>1477001857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92771459</v>
      </c>
      <c r="K103" s="7">
        <v>325097796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1867125</v>
      </c>
      <c r="K104" s="7">
        <v>651356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984558130</v>
      </c>
      <c r="K105" s="7">
        <v>1077638037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35482060</v>
      </c>
      <c r="K106" s="7">
        <v>38010000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7592790</v>
      </c>
      <c r="K108" s="7">
        <v>9436040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4701840</v>
      </c>
      <c r="K109" s="7">
        <v>6029089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84977</v>
      </c>
      <c r="K110" s="7">
        <v>1034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26116803</v>
      </c>
      <c r="K112" s="7">
        <v>20138505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3818037</v>
      </c>
      <c r="K113" s="7">
        <v>3194945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1683952197</v>
      </c>
      <c r="K114" s="53">
        <f>K69+K86+K90+K100+K113</f>
        <v>1855162534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127975856</v>
      </c>
      <c r="K115" s="8">
        <v>152322674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315376800</v>
      </c>
      <c r="K118" s="7">
        <v>327473987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1">
      <selection activeCell="J56" sqref="J56:M67"/>
    </sheetView>
  </sheetViews>
  <sheetFormatPr defaultColWidth="9.140625" defaultRowHeight="12.75"/>
  <cols>
    <col min="1" max="9" width="9.140625" style="52" customWidth="1"/>
    <col min="10" max="13" width="14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2073512313</v>
      </c>
      <c r="K7" s="54">
        <f>SUM(K8:K9)</f>
        <v>551557684</v>
      </c>
      <c r="L7" s="54">
        <f>SUM(L8:L9)</f>
        <v>2186353856</v>
      </c>
      <c r="M7" s="54">
        <f>SUM(M8:M9)</f>
        <v>553162111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2048249491</v>
      </c>
      <c r="K8" s="7">
        <v>532652507</v>
      </c>
      <c r="L8" s="7">
        <v>2162199457</v>
      </c>
      <c r="M8" s="7">
        <v>537475329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25262822</v>
      </c>
      <c r="K9" s="7">
        <v>18905177</v>
      </c>
      <c r="L9" s="7">
        <v>24154399</v>
      </c>
      <c r="M9" s="7">
        <v>15686782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2012246266</v>
      </c>
      <c r="K10" s="53">
        <f>K11+K12+K16+K20+K21+K22+K25+K26</f>
        <v>524842249</v>
      </c>
      <c r="L10" s="53">
        <f>L11+L12+L16+L20+L21+L22+L25+L26</f>
        <v>2129500084</v>
      </c>
      <c r="M10" s="53">
        <f>M11+M12+M16+M20+M21+M22+M25+M26</f>
        <v>533397597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1849068163</v>
      </c>
      <c r="K12" s="53">
        <f>SUM(K13:K15)</f>
        <v>478081488</v>
      </c>
      <c r="L12" s="53">
        <f>SUM(L13:L15)</f>
        <v>1969575790</v>
      </c>
      <c r="M12" s="53">
        <f>SUM(M13:M15)</f>
        <v>487776158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10958160</v>
      </c>
      <c r="K13" s="7">
        <v>3470147</v>
      </c>
      <c r="L13" s="7">
        <v>11812087</v>
      </c>
      <c r="M13" s="7">
        <v>3741544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1807362975</v>
      </c>
      <c r="K14" s="7">
        <v>465090650</v>
      </c>
      <c r="L14" s="7">
        <v>1925560294</v>
      </c>
      <c r="M14" s="7">
        <v>475205667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30747028</v>
      </c>
      <c r="K15" s="7">
        <v>9520691</v>
      </c>
      <c r="L15" s="7">
        <v>32203409</v>
      </c>
      <c r="M15" s="7">
        <v>8828947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83445620</v>
      </c>
      <c r="K16" s="53">
        <f>SUM(K17:K19)</f>
        <v>20810488</v>
      </c>
      <c r="L16" s="53">
        <f>SUM(L17:L19)</f>
        <v>88420422</v>
      </c>
      <c r="M16" s="53">
        <f>SUM(M17:M19)</f>
        <v>22742636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47521525</v>
      </c>
      <c r="K17" s="7">
        <v>12167198</v>
      </c>
      <c r="L17" s="7">
        <v>51096702</v>
      </c>
      <c r="M17" s="7">
        <v>13238004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23763541</v>
      </c>
      <c r="K18" s="7">
        <v>5606834</v>
      </c>
      <c r="L18" s="7">
        <v>24438952</v>
      </c>
      <c r="M18" s="7">
        <v>6197034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12160554</v>
      </c>
      <c r="K19" s="7">
        <v>3036456</v>
      </c>
      <c r="L19" s="7">
        <v>12884768</v>
      </c>
      <c r="M19" s="7">
        <v>3307598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18946125</v>
      </c>
      <c r="K20" s="7">
        <v>4999880</v>
      </c>
      <c r="L20" s="7">
        <v>17773673</v>
      </c>
      <c r="M20" s="7">
        <v>4313890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40929984</v>
      </c>
      <c r="K21" s="7">
        <v>11911415</v>
      </c>
      <c r="L21" s="7">
        <v>40063509</v>
      </c>
      <c r="M21" s="7">
        <v>14785894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18126504</v>
      </c>
      <c r="K22" s="53">
        <f>SUM(K23:K24)</f>
        <v>7760728</v>
      </c>
      <c r="L22" s="53">
        <f>SUM(L23:L24)</f>
        <v>13632133</v>
      </c>
      <c r="M22" s="53">
        <f>SUM(M23:M24)</f>
        <v>3744462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18126504</v>
      </c>
      <c r="K24" s="7">
        <v>7760728</v>
      </c>
      <c r="L24" s="7">
        <v>13632133</v>
      </c>
      <c r="M24" s="7">
        <v>3744462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1729870</v>
      </c>
      <c r="K25" s="7">
        <v>1278250</v>
      </c>
      <c r="L25" s="7">
        <v>34557</v>
      </c>
      <c r="M25" s="7">
        <v>34557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14169089</v>
      </c>
      <c r="K27" s="53">
        <f>SUM(K28:K32)</f>
        <v>4385977</v>
      </c>
      <c r="L27" s="53">
        <f>SUM(L28:L32)</f>
        <v>3410937</v>
      </c>
      <c r="M27" s="53">
        <f>SUM(M28:M32)</f>
        <v>82667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14169089</v>
      </c>
      <c r="K29" s="7">
        <v>4385977</v>
      </c>
      <c r="L29" s="7">
        <v>3410937</v>
      </c>
      <c r="M29" s="7">
        <v>82667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41673620</v>
      </c>
      <c r="K33" s="53">
        <f>SUM(K34:K37)</f>
        <v>14875611</v>
      </c>
      <c r="L33" s="53">
        <f>SUM(L34:L37)</f>
        <v>35056426</v>
      </c>
      <c r="M33" s="53">
        <f>SUM(M34:M37)</f>
        <v>9218190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41673620</v>
      </c>
      <c r="K35" s="7">
        <v>14875611</v>
      </c>
      <c r="L35" s="7">
        <v>35056426</v>
      </c>
      <c r="M35" s="7">
        <v>9218190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2087681402</v>
      </c>
      <c r="K42" s="53">
        <f>K7+K27+K38+K40</f>
        <v>555943661</v>
      </c>
      <c r="L42" s="53">
        <f>L7+L27+L38+L40</f>
        <v>2189764793</v>
      </c>
      <c r="M42" s="53">
        <f>M7+M27+M38+M40</f>
        <v>553244778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2053919886</v>
      </c>
      <c r="K43" s="53">
        <f>K10+K33+K39+K41</f>
        <v>539717860</v>
      </c>
      <c r="L43" s="53">
        <f>L10+L33+L39+L41</f>
        <v>2164556510</v>
      </c>
      <c r="M43" s="53">
        <f>M10+M33+M39+M41</f>
        <v>542615787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33761516</v>
      </c>
      <c r="K44" s="53">
        <f>K42-K43</f>
        <v>16225801</v>
      </c>
      <c r="L44" s="53">
        <f>L42-L43</f>
        <v>25208283</v>
      </c>
      <c r="M44" s="53">
        <f>M42-M43</f>
        <v>10628991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33761516</v>
      </c>
      <c r="K45" s="53">
        <f>IF(K42&gt;K43,K42-K43,0)</f>
        <v>16225801</v>
      </c>
      <c r="L45" s="53">
        <f>IF(L42&gt;L43,L42-L43,0)</f>
        <v>25208283</v>
      </c>
      <c r="M45" s="53">
        <f>IF(M42&gt;M43,M42-M43,0)</f>
        <v>10628991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9023382</v>
      </c>
      <c r="K47" s="7">
        <v>4213738</v>
      </c>
      <c r="L47" s="7">
        <v>6786136</v>
      </c>
      <c r="M47" s="7">
        <v>2630669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24738134</v>
      </c>
      <c r="K48" s="53">
        <f>K44-K47</f>
        <v>12012063</v>
      </c>
      <c r="L48" s="53">
        <f>L44-L47</f>
        <v>18422147</v>
      </c>
      <c r="M48" s="53">
        <f>M44-M47</f>
        <v>7998322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24738134</v>
      </c>
      <c r="K49" s="53">
        <f>IF(K48&gt;0,K48,0)</f>
        <v>12012063</v>
      </c>
      <c r="L49" s="53">
        <f>IF(L48&gt;0,L48,0)</f>
        <v>18422147</v>
      </c>
      <c r="M49" s="53">
        <f>IF(M48&gt;0,M48,0)</f>
        <v>7998322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24738134</v>
      </c>
      <c r="K53" s="7">
        <v>12012063</v>
      </c>
      <c r="L53" s="7">
        <v>18422147</v>
      </c>
      <c r="M53" s="7">
        <v>7998322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24738134</v>
      </c>
      <c r="K56" s="6">
        <v>12012063</v>
      </c>
      <c r="L56" s="6">
        <v>18422147</v>
      </c>
      <c r="M56" s="6">
        <v>7998322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24738134</v>
      </c>
      <c r="K67" s="61">
        <f>K56+K66</f>
        <v>12012063</v>
      </c>
      <c r="L67" s="61">
        <f>L56+L66</f>
        <v>18422147</v>
      </c>
      <c r="M67" s="61">
        <f>M56+M66</f>
        <v>7998322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9" width="9.140625" style="52" customWidth="1"/>
    <col min="10" max="11" width="13.140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358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33761516</v>
      </c>
      <c r="K7" s="7">
        <v>25208283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18946125</v>
      </c>
      <c r="K8" s="7">
        <v>17773673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89056339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65207008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29425914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117914649</v>
      </c>
      <c r="K13" s="53">
        <f>SUM(K7:K12)</f>
        <v>161464209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13938900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158683180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31585295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31618105</v>
      </c>
      <c r="K17" s="7">
        <v>9419925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77142300</v>
      </c>
      <c r="K18" s="53">
        <f>SUM(K14:K17)</f>
        <v>168103105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40772349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6638896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702863</v>
      </c>
      <c r="K22" s="7">
        <v>681521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2732948</v>
      </c>
      <c r="K24" s="7">
        <v>293292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3923136</v>
      </c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7358947</v>
      </c>
      <c r="K27" s="53">
        <f>SUM(K22:K26)</f>
        <v>974813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26926450</v>
      </c>
      <c r="K28" s="7">
        <v>47440361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3013856</v>
      </c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29940306</v>
      </c>
      <c r="K31" s="53">
        <f>SUM(K28:K30)</f>
        <v>47440361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22581359</v>
      </c>
      <c r="K33" s="53">
        <f>IF(K31&gt;K27,K31-K27,0)</f>
        <v>46465548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220585345</v>
      </c>
      <c r="K36" s="7">
        <v>209617239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220585345</v>
      </c>
      <c r="K38" s="53">
        <f>SUM(K35:K37)</f>
        <v>209617239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254652602</v>
      </c>
      <c r="K39" s="7">
        <v>144367020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103068</v>
      </c>
      <c r="K40" s="7">
        <v>377013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2607665</v>
      </c>
      <c r="K41" s="7">
        <v>2542317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257363335</v>
      </c>
      <c r="K44" s="53">
        <f>SUM(K39:K43)</f>
        <v>147286350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62330889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36777990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9226445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18587000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49838047</v>
      </c>
      <c r="K49" s="7">
        <v>31251047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9226445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18587000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31251047</v>
      </c>
      <c r="K52" s="61">
        <f>K49+K50-K51</f>
        <v>40477492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6" sqref="A36:H3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29" sqref="E2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40908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60388000</v>
      </c>
      <c r="K5" s="45">
        <v>60388000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-4258313</v>
      </c>
      <c r="K6" s="46">
        <v>-6863284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82275985</v>
      </c>
      <c r="K7" s="46">
        <v>83398115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152232994</v>
      </c>
      <c r="K8" s="46">
        <v>172129009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24738134</v>
      </c>
      <c r="K9" s="46">
        <v>18422147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315376800</v>
      </c>
      <c r="K14" s="79">
        <f>SUM(K5:K13)</f>
        <v>327473987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2012-02-13T14:45:46Z</cp:lastPrinted>
  <dcterms:created xsi:type="dcterms:W3CDTF">2008-10-17T11:51:54Z</dcterms:created>
  <dcterms:modified xsi:type="dcterms:W3CDTF">2012-02-13T14:48:03Z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