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NT_D" sheetId="5" r:id="rId5"/>
    <sheet name="EQUITY" sheetId="6" r:id="rId6"/>
    <sheet name="Bilješke" sheetId="7" r:id="rId7"/>
  </sheets>
  <definedNames>
    <definedName name="_xlnm.Print_Area" localSheetId="6">'Bilješke'!$A$1:$J$53</definedName>
    <definedName name="_xlnm.Print_Area" localSheetId="5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<sst xmlns="http://schemas.openxmlformats.org/spreadsheetml/2006/main" count="395" uniqueCount="355">
  <si>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</si>
  <si>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</si>
  <si>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</si>
  <si>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</si>
  <si>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</si>
  <si>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</si>
  <si>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</si>
  <si>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</si>
  <si>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</si>
  <si>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</si>
  <si>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</si>
  <si>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</si>
  <si>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</si>
  <si>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</si>
  <si>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</si>
  <si>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</si>
  <si>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</si>
  <si>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 xml:space="preserve">     4. Zajmovi dani poduzetnicima u kojima postoje sudjelujući interesi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</si>
  <si>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</si>
  <si>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</si>
  <si>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</si>
  <si>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</si>
  <si>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</si>
  <si>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</si>
  <si>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</si>
  <si>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</si>
  <si>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</si>
  <si>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</si>
  <si>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</si>
  <si>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</si>
  <si>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</si>
  <si>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</si>
  <si>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</si>
  <si>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</si>
  <si>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</si>
  <si>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</si>
  <si>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</si>
  <si>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</si>
  <si>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</si>
  <si>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</si>
  <si>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</si>
  <si>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</si>
  <si>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</si>
  <si>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</si>
  <si>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</si>
  <si>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</si>
  <si>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</si>
  <si>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</si>
  <si>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</si>
  <si>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A) KAPITAL I REZERVE</t>
  </si>
  <si>
    <t>IZVJEŠTAJ O NOVČANOM TIJEKU - Direktna metoda</t>
  </si>
  <si>
    <t>I.  Ukupno novčani primici od poslovnih aktivnosti (001 do 005)</t>
  </si>
  <si>
    <t xml:space="preserve">     1. Novčani primici od kupaca</t>
  </si>
  <si>
    <t>MB: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</si>
  <si>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</si>
  <si>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</si>
  <si>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</si>
  <si>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</si>
  <si>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</si>
  <si>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</si>
  <si>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>Stavke koje umanjuju kapital upisuju se s negativnim predznakom 
Podaci pod AOP oznakama 001 do 009 upisuju se kao stanje na datum bilance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</si>
  <si>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</si>
  <si>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</si>
  <si>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</si>
  <si>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</si>
  <si>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</si>
  <si>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</si>
  <si>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</si>
  <si>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</si>
  <si>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D.D.</t>
  </si>
  <si>
    <t>ZAGREB</t>
  </si>
  <si>
    <t>CAPRAŠKA 1</t>
  </si>
  <si>
    <t>medika@medika.hr</t>
  </si>
  <si>
    <t>www.medika.hr</t>
  </si>
  <si>
    <t>4646</t>
  </si>
  <si>
    <t>GRAD ZAGREB</t>
  </si>
  <si>
    <t>RADMILOVIĆ DIJANA</t>
  </si>
  <si>
    <t>012412551</t>
  </si>
  <si>
    <t>012371441</t>
  </si>
  <si>
    <t>HERCEG JASMINKO</t>
  </si>
  <si>
    <t>Appendix 1.</t>
  </si>
  <si>
    <t>Reporting period:</t>
  </si>
  <si>
    <t>to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</si>
  <si>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</si>
  <si>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</si>
  <si>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</si>
  <si>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</si>
  <si>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</si>
  <si>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</si>
  <si>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</si>
  <si>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</si>
  <si>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</si>
  <si>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</si>
  <si>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</si>
  <si>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NO</t>
  </si>
  <si>
    <t>Consolidating entities (according to IFRS):</t>
  </si>
  <si>
    <t>Headquarters:</t>
  </si>
  <si>
    <t>Number of employees:</t>
  </si>
  <si>
    <t>(end of reporting period)</t>
  </si>
  <si>
    <t>Code of NKD:</t>
  </si>
  <si>
    <t>Bookkeeping service:</t>
  </si>
  <si>
    <t>Contact person:</t>
  </si>
  <si>
    <t>Telephone number:</t>
  </si>
  <si>
    <t>Name:</t>
  </si>
  <si>
    <t>Fax: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</si>
  <si>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</si>
  <si>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</si>
  <si>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</si>
  <si>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</si>
  <si>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</si>
  <si>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</si>
  <si>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</si>
  <si>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</si>
  <si>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   31.03.2011</t>
  </si>
  <si>
    <t>Issuer: _MEDIKA D.D.____________________________________________________________</t>
  </si>
  <si>
    <t>Description</t>
  </si>
  <si>
    <t>AOP
mark</t>
  </si>
  <si>
    <t>Previous period</t>
  </si>
  <si>
    <t>Current period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</si>
  <si>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</si>
  <si>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</si>
  <si>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</si>
  <si>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</si>
  <si>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</si>
  <si>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</si>
  <si>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</si>
  <si>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</si>
  <si>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</si>
  <si>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</si>
  <si>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</si>
  <si>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</si>
  <si>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</si>
  <si>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</si>
  <si>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</si>
  <si>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</si>
  <si>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</si>
  <si>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</si>
  <si>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 xml:space="preserve">     1. Investment in subsidiaries and associates</t>
  </si>
  <si>
    <t xml:space="preserve">     2. Loans to related parties</t>
  </si>
  <si>
    <t xml:space="preserve">     5. Investment in securities</t>
  </si>
  <si>
    <t xml:space="preserve">     3. Loans given to minority interest 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</si>
  <si>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</si>
  <si>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</si>
  <si>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</si>
  <si>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III. NON-CURRENT FINANCIAL ASSETS (021 to 028)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</si>
  <si>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</si>
  <si>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</si>
  <si>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</si>
  <si>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</si>
  <si>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</si>
  <si>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</si>
  <si>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</si>
  <si>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</si>
  <si>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</si>
  <si>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</si>
  <si>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</si>
  <si>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</si>
  <si>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</si>
  <si>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</si>
  <si>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</si>
  <si>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</si>
  <si>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</si>
  <si>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</si>
  <si>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</si>
  <si>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</si>
  <si>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</si>
  <si>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</si>
  <si>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Zajmovi dani poduzetnicima u kojima postoje sudjelujući interesi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</si>
  <si>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</si>
  <si>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</si>
  <si>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</si>
  <si>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</si>
  <si>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</si>
  <si>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</si>
  <si>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</si>
  <si>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</si>
  <si>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</si>
  <si>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2. Reserves for treasury shares</t>
  </si>
  <si>
    <t>3. Treasury shares</t>
  </si>
  <si>
    <t>4. Statututory reserves</t>
  </si>
  <si>
    <t>5. Other reserves</t>
  </si>
  <si>
    <t>1. Legal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</si>
  <si>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</si>
  <si>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</si>
  <si>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</si>
  <si>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</si>
  <si>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</si>
  <si>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</si>
  <si>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</si>
  <si>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</si>
  <si>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</si>
  <si>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</si>
  <si>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</si>
  <si>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</si>
  <si>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</si>
  <si>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</si>
  <si>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</si>
  <si>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</si>
  <si>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</si>
  <si>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</si>
  <si>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</si>
  <si>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</si>
  <si>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</si>
  <si>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</si>
  <si>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</si>
  <si>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</si>
  <si>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</si>
  <si>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11. Liabilites for non-current assets available for sale</t>
  </si>
  <si>
    <t xml:space="preserve">   12. Other current liabilites</t>
  </si>
  <si>
    <t xml:space="preserve">   10. Dividend payables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</si>
  <si>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</si>
  <si>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</si>
  <si>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EQUITY AND LIABILITIES</t>
  </si>
  <si>
    <t>SUPPLEMENT TO BALANCE SHEET (for consolidated financial statements)</t>
  </si>
  <si>
    <t>1. Attributable to equity holders</t>
  </si>
  <si>
    <t>2. Attributable to minority interest</t>
  </si>
  <si>
    <t>Note 1.: Supplement to balance sheet is filled for consolidated financial statements.</t>
  </si>
  <si>
    <t xml:space="preserve">   6. Non-current assets available for sale </t>
  </si>
  <si>
    <t xml:space="preserve">     7. Liabilities to participating parties </t>
  </si>
  <si>
    <t>PROFIT AND LOSS</t>
  </si>
  <si>
    <t>in period 01.01.2011. do 31.03.2011.</t>
  </si>
  <si>
    <t>in period 01.01.2011. to 31.03.2011.</t>
  </si>
  <si>
    <t>Issuer: MEDIKA D.D._____________________________________________________________</t>
  </si>
  <si>
    <t>Cumulative</t>
  </si>
  <si>
    <t>Quarter</t>
  </si>
  <si>
    <t xml:space="preserve">   1. Revenues from sale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</si>
  <si>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</si>
  <si>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</si>
  <si>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</si>
  <si>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</si>
  <si>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</si>
  <si>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</si>
  <si>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</si>
  <si>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</si>
  <si>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</si>
  <si>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</si>
  <si>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</si>
  <si>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</si>
  <si>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</si>
  <si>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</si>
  <si>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</si>
  <si>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</si>
  <si>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</si>
  <si>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</si>
  <si>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</si>
  <si>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</si>
  <si>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
         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</si>
  <si>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</si>
  <si>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</si>
  <si>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</si>
  <si>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</si>
  <si>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</si>
  <si>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</si>
  <si>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</si>
  <si>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</si>
  <si>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</si>
  <si>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</si>
  <si>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</si>
  <si>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</si>
  <si>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</si>
  <si>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</si>
  <si>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</si>
  <si>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</si>
  <si>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</si>
  <si>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</si>
  <si>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</si>
  <si>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</si>
  <si>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</si>
  <si>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</si>
  <si>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</si>
  <si>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</si>
  <si>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</si>
  <si>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</si>
  <si>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</si>
  <si>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1. Exchage differences on translation of foreign operations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</si>
  <si>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</si>
  <si>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</si>
  <si>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</si>
  <si>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</si>
  <si>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</si>
  <si>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</si>
  <si>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</si>
  <si>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</si>
  <si>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</si>
  <si>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</si>
  <si>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</si>
  <si>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</si>
  <si>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</si>
  <si>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</si>
  <si>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</si>
  <si>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</si>
  <si>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</si>
  <si>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</si>
  <si>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</si>
  <si>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</si>
  <si>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</si>
  <si>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</si>
  <si>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</si>
  <si>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</si>
  <si>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</si>
  <si>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</si>
  <si>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</si>
  <si>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</si>
  <si>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</si>
  <si>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Dividents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</si>
  <si>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</si>
  <si>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</si>
  <si>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</si>
  <si>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</si>
  <si>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</si>
  <si>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</si>
  <si>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</si>
  <si>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</si>
  <si>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</si>
  <si>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</si>
  <si>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</si>
  <si>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</si>
  <si>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</si>
  <si>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</si>
  <si>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</si>
  <si>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</si>
  <si>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</si>
  <si>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</si>
  <si>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</si>
  <si>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</si>
  <si>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</si>
  <si>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</si>
  <si>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</si>
  <si>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</si>
  <si>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</si>
  <si>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</si>
  <si>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</si>
  <si>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</si>
  <si>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</si>
  <si>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</si>
  <si>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</si>
  <si>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</si>
  <si>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</si>
  <si>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</si>
  <si>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</si>
  <si>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</si>
  <si>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9. Other revaluation</t>
  </si>
  <si>
    <t>10. Total capital and reserves (AOP 001 to 009)</t>
  </si>
  <si>
    <t xml:space="preserve">  8. Revaluation of financial assets available for sale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</si>
  <si>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</si>
  <si>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</si>
  <si>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</si>
  <si>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</si>
  <si>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</si>
  <si>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17. Total increase or decrease of equity (AOP 011 to 016)</t>
  </si>
  <si>
    <t>16. Other changes of equity</t>
  </si>
  <si>
    <t>17 a. Attributable to equity holders</t>
  </si>
  <si>
    <t>17 b. Attributable to minority interest</t>
  </si>
  <si>
    <t>Quartarly financial statements TFI-POD</t>
  </si>
  <si>
    <t>(only surname and name of contact person)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</si>
</sst>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57" applyFont="1" applyAlignment="1" applyProtection="1">
      <alignment horizontal="left"/>
      <protection hidden="1"/>
    </xf>
    <xf numFmtId="0" fontId="7" fillId="0" borderId="0" xfId="57" applyFont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5">
      <selection activeCell="C50" sqref="C50:I5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80</v>
      </c>
      <c r="B1" s="145"/>
      <c r="C1" s="14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83" t="s">
        <v>81</v>
      </c>
      <c r="B2" s="184"/>
      <c r="C2" s="184"/>
      <c r="D2" s="185"/>
      <c r="E2" s="116">
        <v>40544</v>
      </c>
      <c r="F2" s="12"/>
      <c r="G2" s="13" t="s">
        <v>82</v>
      </c>
      <c r="H2" s="116">
        <v>40633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86" t="s">
        <v>353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35" t="s">
        <v>83</v>
      </c>
      <c r="B6" s="163"/>
      <c r="C6" s="150" t="s">
        <v>66</v>
      </c>
      <c r="D6" s="151"/>
      <c r="E6" s="29"/>
      <c r="F6" s="29"/>
      <c r="G6" s="29"/>
      <c r="H6" s="29"/>
      <c r="I6" s="90"/>
      <c r="J6" s="10"/>
      <c r="K6" s="10"/>
      <c r="L6" s="10"/>
    </row>
    <row r="7" spans="1:12" ht="12.75">
      <c r="A7" s="125"/>
      <c r="B7" s="125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 customHeight="1">
      <c r="A8" s="182" t="s">
        <v>84</v>
      </c>
      <c r="B8" s="182"/>
      <c r="C8" s="150" t="s">
        <v>67</v>
      </c>
      <c r="D8" s="151"/>
      <c r="E8" s="29"/>
      <c r="F8" s="29"/>
      <c r="G8" s="29"/>
      <c r="H8" s="29"/>
      <c r="I8" s="92"/>
      <c r="J8" s="10"/>
      <c r="K8" s="10"/>
      <c r="L8" s="10"/>
    </row>
    <row r="9" spans="1:12" ht="12.75">
      <c r="A9" s="182"/>
      <c r="B9" s="182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 customHeight="1">
      <c r="A10" s="182" t="s">
        <v>85</v>
      </c>
      <c r="B10" s="182"/>
      <c r="C10" s="150" t="s">
        <v>68</v>
      </c>
      <c r="D10" s="151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2"/>
      <c r="B11" s="182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35" t="s">
        <v>86</v>
      </c>
      <c r="B12" s="163"/>
      <c r="C12" s="152" t="s">
        <v>69</v>
      </c>
      <c r="D12" s="179"/>
      <c r="E12" s="179"/>
      <c r="F12" s="179"/>
      <c r="G12" s="179"/>
      <c r="H12" s="179"/>
      <c r="I12" s="138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35" t="s">
        <v>87</v>
      </c>
      <c r="B14" s="163"/>
      <c r="C14" s="180">
        <v>10000</v>
      </c>
      <c r="D14" s="181"/>
      <c r="E14" s="16"/>
      <c r="F14" s="152" t="s">
        <v>70</v>
      </c>
      <c r="G14" s="179"/>
      <c r="H14" s="179"/>
      <c r="I14" s="138"/>
      <c r="J14" s="10"/>
      <c r="K14" s="10"/>
      <c r="L14" s="10"/>
    </row>
    <row r="15" spans="1:12" ht="12.75">
      <c r="A15" s="125"/>
      <c r="B15" s="125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35" t="s">
        <v>88</v>
      </c>
      <c r="B16" s="163"/>
      <c r="C16" s="152" t="s">
        <v>71</v>
      </c>
      <c r="D16" s="179"/>
      <c r="E16" s="179"/>
      <c r="F16" s="179"/>
      <c r="G16" s="179"/>
      <c r="H16" s="179"/>
      <c r="I16" s="138"/>
      <c r="J16" s="10"/>
      <c r="K16" s="10"/>
      <c r="L16" s="10"/>
    </row>
    <row r="17" spans="1:12" ht="12.75">
      <c r="A17" s="125"/>
      <c r="B17" s="125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35" t="s">
        <v>89</v>
      </c>
      <c r="B18" s="163"/>
      <c r="C18" s="174" t="s">
        <v>72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125"/>
      <c r="B19" s="125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35" t="s">
        <v>90</v>
      </c>
      <c r="B20" s="163"/>
      <c r="C20" s="174" t="s">
        <v>73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125"/>
      <c r="B21" s="125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30" t="s">
        <v>91</v>
      </c>
      <c r="B22" s="130"/>
      <c r="C22" s="117">
        <v>133</v>
      </c>
      <c r="D22" s="152" t="s">
        <v>70</v>
      </c>
      <c r="E22" s="164"/>
      <c r="F22" s="165"/>
      <c r="G22" s="177"/>
      <c r="H22" s="178"/>
      <c r="I22" s="93"/>
      <c r="J22" s="10"/>
      <c r="K22" s="10"/>
      <c r="L22" s="10"/>
    </row>
    <row r="23" spans="1:12" ht="12.75">
      <c r="A23" s="130"/>
      <c r="B23" s="130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35" t="s">
        <v>92</v>
      </c>
      <c r="B24" s="163"/>
      <c r="C24" s="117">
        <v>21</v>
      </c>
      <c r="D24" s="152" t="s">
        <v>75</v>
      </c>
      <c r="E24" s="164"/>
      <c r="F24" s="164"/>
      <c r="G24" s="165"/>
      <c r="H24" s="124" t="s">
        <v>97</v>
      </c>
      <c r="I24" s="118">
        <v>350</v>
      </c>
      <c r="J24" s="10"/>
      <c r="K24" s="10"/>
      <c r="L24" s="10"/>
    </row>
    <row r="25" spans="1:12" ht="12.75">
      <c r="A25" s="125"/>
      <c r="B25" s="125"/>
      <c r="C25" s="16"/>
      <c r="D25" s="24"/>
      <c r="E25" s="24"/>
      <c r="F25" s="24"/>
      <c r="G25" s="22"/>
      <c r="H25" s="125" t="s">
        <v>98</v>
      </c>
      <c r="I25" s="94"/>
      <c r="J25" s="10"/>
      <c r="K25" s="10"/>
      <c r="L25" s="10"/>
    </row>
    <row r="26" spans="1:12" ht="12.75">
      <c r="A26" s="135" t="s">
        <v>93</v>
      </c>
      <c r="B26" s="163"/>
      <c r="C26" s="119" t="s">
        <v>94</v>
      </c>
      <c r="D26" s="25"/>
      <c r="E26" s="33"/>
      <c r="F26" s="24"/>
      <c r="G26" s="166" t="s">
        <v>99</v>
      </c>
      <c r="H26" s="167"/>
      <c r="I26" s="120" t="s">
        <v>74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8" t="s">
        <v>95</v>
      </c>
      <c r="B28" s="169"/>
      <c r="C28" s="170"/>
      <c r="D28" s="170"/>
      <c r="E28" s="171" t="s">
        <v>96</v>
      </c>
      <c r="F28" s="172"/>
      <c r="G28" s="172"/>
      <c r="H28" s="173" t="s">
        <v>53</v>
      </c>
      <c r="I28" s="173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1"/>
      <c r="B31" s="22"/>
      <c r="C31" s="21"/>
      <c r="D31" s="161"/>
      <c r="E31" s="161"/>
      <c r="F31" s="161"/>
      <c r="G31" s="162"/>
      <c r="H31" s="16"/>
      <c r="I31" s="97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99"/>
      <c r="B37" s="30"/>
      <c r="C37" s="155"/>
      <c r="D37" s="156"/>
      <c r="E37" s="16"/>
      <c r="F37" s="155"/>
      <c r="G37" s="156"/>
      <c r="H37" s="16"/>
      <c r="I37" s="92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 customHeight="1">
      <c r="A44" s="130" t="s">
        <v>100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26"/>
      <c r="B45" s="126"/>
      <c r="C45" s="155"/>
      <c r="D45" s="156"/>
      <c r="E45" s="16"/>
      <c r="F45" s="155"/>
      <c r="G45" s="157"/>
      <c r="H45" s="35"/>
      <c r="I45" s="103"/>
      <c r="J45" s="10"/>
      <c r="K45" s="10"/>
      <c r="L45" s="10"/>
    </row>
    <row r="46" spans="1:12" ht="12.75" customHeight="1">
      <c r="A46" s="130" t="s">
        <v>101</v>
      </c>
      <c r="B46" s="131"/>
      <c r="C46" s="152" t="s">
        <v>76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125"/>
      <c r="B47" s="125"/>
      <c r="C47" s="21" t="s">
        <v>354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0" t="s">
        <v>102</v>
      </c>
      <c r="B48" s="131"/>
      <c r="C48" s="137" t="s">
        <v>77</v>
      </c>
      <c r="D48" s="133"/>
      <c r="E48" s="134"/>
      <c r="F48" s="16"/>
      <c r="G48" s="50" t="s">
        <v>104</v>
      </c>
      <c r="H48" s="137" t="s">
        <v>78</v>
      </c>
      <c r="I48" s="134"/>
      <c r="J48" s="10"/>
      <c r="K48" s="10"/>
      <c r="L48" s="10"/>
    </row>
    <row r="49" spans="1:12" ht="12.75">
      <c r="A49" s="125"/>
      <c r="B49" s="125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 customHeight="1">
      <c r="A50" s="130" t="s">
        <v>89</v>
      </c>
      <c r="B50" s="131"/>
      <c r="C50" s="132" t="s">
        <v>72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125"/>
      <c r="B51" s="125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35" t="s">
        <v>103</v>
      </c>
      <c r="B52" s="136"/>
      <c r="C52" s="137" t="s">
        <v>79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27"/>
      <c r="B53" s="127"/>
      <c r="C53" s="146" t="s">
        <v>105</v>
      </c>
      <c r="D53" s="146"/>
      <c r="E53" s="146"/>
      <c r="F53" s="146"/>
      <c r="G53" s="146"/>
      <c r="H53" s="146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39" t="s">
        <v>106</v>
      </c>
      <c r="C55" s="140"/>
      <c r="D55" s="140"/>
      <c r="E55" s="140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41" t="s">
        <v>107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4"/>
      <c r="B57" s="141" t="s">
        <v>108</v>
      </c>
      <c r="C57" s="142"/>
      <c r="D57" s="142"/>
      <c r="E57" s="142"/>
      <c r="F57" s="142"/>
      <c r="G57" s="142"/>
      <c r="H57" s="142"/>
      <c r="I57" s="106"/>
      <c r="J57" s="10"/>
      <c r="K57" s="10"/>
      <c r="L57" s="10"/>
    </row>
    <row r="58" spans="1:12" ht="12.75">
      <c r="A58" s="104"/>
      <c r="B58" s="141" t="s">
        <v>109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4"/>
      <c r="B59" s="141" t="s">
        <v>110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54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55</v>
      </c>
      <c r="F62" s="33"/>
      <c r="G62" s="147" t="s">
        <v>111</v>
      </c>
      <c r="H62" s="148"/>
      <c r="I62" s="149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28"/>
      <c r="H63" s="129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@medika.hr"/>
    <hyperlink ref="C20" r:id="rId2" display="www.medika.hr"/>
    <hyperlink ref="C50" r:id="rId3" display="medik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" max="9" width="9.140625" style="51" customWidth="1"/>
    <col min="10" max="10" width="11.00390625" style="51" customWidth="1"/>
    <col min="11" max="11" width="11.140625" style="51" bestFit="1" customWidth="1"/>
    <col min="12" max="16384" width="9.140625" style="51" customWidth="1"/>
  </cols>
  <sheetData>
    <row r="1" spans="1:11" ht="12.75" customHeight="1">
      <c r="A1" s="199" t="s">
        <v>112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113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 t="s">
        <v>114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4">
      <c r="A4" s="204" t="s">
        <v>115</v>
      </c>
      <c r="B4" s="205"/>
      <c r="C4" s="205"/>
      <c r="D4" s="205"/>
      <c r="E4" s="205"/>
      <c r="F4" s="205"/>
      <c r="G4" s="205"/>
      <c r="H4" s="206"/>
      <c r="I4" s="57" t="s">
        <v>116</v>
      </c>
      <c r="J4" s="58" t="s">
        <v>117</v>
      </c>
      <c r="K4" s="59" t="s">
        <v>118</v>
      </c>
    </row>
    <row r="5" spans="1:11" ht="12.75">
      <c r="A5" s="189">
        <v>1</v>
      </c>
      <c r="B5" s="189"/>
      <c r="C5" s="189"/>
      <c r="D5" s="189"/>
      <c r="E5" s="189"/>
      <c r="F5" s="189"/>
      <c r="G5" s="189"/>
      <c r="H5" s="189"/>
      <c r="I5" s="56">
        <v>2</v>
      </c>
      <c r="J5" s="55">
        <v>3</v>
      </c>
      <c r="K5" s="55">
        <v>4</v>
      </c>
    </row>
    <row r="6" spans="1:11" ht="12.7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2"/>
    </row>
    <row r="7" spans="1:11" ht="12.75" customHeight="1">
      <c r="A7" s="193" t="s">
        <v>119</v>
      </c>
      <c r="B7" s="194"/>
      <c r="C7" s="194"/>
      <c r="D7" s="194"/>
      <c r="E7" s="194"/>
      <c r="F7" s="194"/>
      <c r="G7" s="194"/>
      <c r="H7" s="195"/>
      <c r="I7" s="3">
        <v>1</v>
      </c>
      <c r="J7" s="6"/>
      <c r="K7" s="6"/>
    </row>
    <row r="8" spans="1:11" ht="12.75">
      <c r="A8" s="196" t="s">
        <v>120</v>
      </c>
      <c r="B8" s="197"/>
      <c r="C8" s="197"/>
      <c r="D8" s="197"/>
      <c r="E8" s="197"/>
      <c r="F8" s="197"/>
      <c r="G8" s="197"/>
      <c r="H8" s="198"/>
      <c r="I8" s="1">
        <v>2</v>
      </c>
      <c r="J8" s="52">
        <f>J9+J16+J26+J35+J39</f>
        <v>247189960</v>
      </c>
      <c r="K8" s="52">
        <f>K9+K16+K26+K35+K39</f>
        <v>243896497</v>
      </c>
    </row>
    <row r="9" spans="1:11" ht="12.75" customHeight="1">
      <c r="A9" s="207" t="s">
        <v>121</v>
      </c>
      <c r="B9" s="208"/>
      <c r="C9" s="208"/>
      <c r="D9" s="208"/>
      <c r="E9" s="208"/>
      <c r="F9" s="208"/>
      <c r="G9" s="208"/>
      <c r="H9" s="209"/>
      <c r="I9" s="1">
        <v>3</v>
      </c>
      <c r="J9" s="52">
        <f>SUM(J10:J15)</f>
        <v>30743977</v>
      </c>
      <c r="K9" s="52">
        <f>SUM(K10:K15)</f>
        <v>29620636</v>
      </c>
    </row>
    <row r="10" spans="1:11" ht="12.75" customHeight="1">
      <c r="A10" s="207" t="s">
        <v>122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 customHeight="1">
      <c r="A11" s="207" t="s">
        <v>123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18664278</v>
      </c>
      <c r="K11" s="7">
        <v>17575126</v>
      </c>
    </row>
    <row r="12" spans="1:11" ht="12.75" customHeight="1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11929586</v>
      </c>
      <c r="K12" s="7">
        <v>11929586</v>
      </c>
    </row>
    <row r="13" spans="1:11" ht="12.75" customHeight="1">
      <c r="A13" s="207" t="s">
        <v>124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 customHeight="1">
      <c r="A14" s="207" t="s">
        <v>125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150113</v>
      </c>
      <c r="K14" s="7">
        <v>115924</v>
      </c>
    </row>
    <row r="15" spans="1:11" ht="12.75" customHeight="1">
      <c r="A15" s="207" t="s">
        <v>126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 customHeight="1">
      <c r="A16" s="207" t="s">
        <v>127</v>
      </c>
      <c r="B16" s="208"/>
      <c r="C16" s="208"/>
      <c r="D16" s="208"/>
      <c r="E16" s="208"/>
      <c r="F16" s="208"/>
      <c r="G16" s="208"/>
      <c r="H16" s="209"/>
      <c r="I16" s="1">
        <v>10</v>
      </c>
      <c r="J16" s="52">
        <f>SUM(J17:J25)</f>
        <v>154116332</v>
      </c>
      <c r="K16" s="52">
        <f>SUM(K17:K25)</f>
        <v>151972993</v>
      </c>
    </row>
    <row r="17" spans="1:11" ht="12.75" customHeight="1">
      <c r="A17" s="207" t="s">
        <v>128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15994716</v>
      </c>
      <c r="K17" s="7">
        <v>15994716</v>
      </c>
    </row>
    <row r="18" spans="1:11" ht="12.75" customHeight="1">
      <c r="A18" s="207" t="s">
        <v>129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116653874</v>
      </c>
      <c r="K18" s="7">
        <v>115803159</v>
      </c>
    </row>
    <row r="19" spans="1:11" ht="12.75" customHeight="1">
      <c r="A19" s="207" t="s">
        <v>130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7038304</v>
      </c>
      <c r="K19" s="7">
        <v>7029251</v>
      </c>
    </row>
    <row r="20" spans="1:11" ht="12.75" customHeight="1">
      <c r="A20" s="207" t="s">
        <v>131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10631567</v>
      </c>
      <c r="K20" s="7">
        <v>9754024</v>
      </c>
    </row>
    <row r="21" spans="1:11" ht="12.75" customHeight="1">
      <c r="A21" s="207" t="s">
        <v>132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 customHeight="1">
      <c r="A22" s="207" t="s">
        <v>133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62705</v>
      </c>
      <c r="K22" s="7">
        <v>81977</v>
      </c>
    </row>
    <row r="23" spans="1:11" ht="12.75" customHeight="1">
      <c r="A23" s="207" t="s">
        <v>134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2957815</v>
      </c>
      <c r="K23" s="7">
        <v>2562920</v>
      </c>
    </row>
    <row r="24" spans="1:11" ht="12.75" customHeight="1">
      <c r="A24" s="207" t="s">
        <v>135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777351</v>
      </c>
      <c r="K24" s="7">
        <v>746946</v>
      </c>
    </row>
    <row r="25" spans="1:11" ht="12.75" customHeight="1">
      <c r="A25" s="207" t="s">
        <v>136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/>
    </row>
    <row r="26" spans="1:11" ht="12.75">
      <c r="A26" s="207" t="s">
        <v>144</v>
      </c>
      <c r="B26" s="208"/>
      <c r="C26" s="208"/>
      <c r="D26" s="208"/>
      <c r="E26" s="208"/>
      <c r="F26" s="208"/>
      <c r="G26" s="208"/>
      <c r="H26" s="209"/>
      <c r="I26" s="1">
        <v>20</v>
      </c>
      <c r="J26" s="52">
        <f>SUM(J27:J34)</f>
        <v>61826527</v>
      </c>
      <c r="K26" s="52">
        <f>SUM(K27:K34)</f>
        <v>61799744</v>
      </c>
    </row>
    <row r="27" spans="1:11" ht="12.75" customHeight="1">
      <c r="A27" s="207" t="s">
        <v>137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60000000</v>
      </c>
      <c r="K27" s="7">
        <v>60000000</v>
      </c>
    </row>
    <row r="28" spans="1:11" ht="12.75" customHeight="1">
      <c r="A28" s="207" t="s">
        <v>138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 customHeight="1">
      <c r="A29" s="207" t="s">
        <v>140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/>
      <c r="K29" s="7"/>
    </row>
    <row r="30" spans="1:11" ht="12.75">
      <c r="A30" s="207" t="s">
        <v>17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 customHeight="1">
      <c r="A31" s="207" t="s">
        <v>139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 customHeight="1">
      <c r="A32" s="207" t="s">
        <v>141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1826527</v>
      </c>
      <c r="K32" s="7">
        <v>1799744</v>
      </c>
    </row>
    <row r="33" spans="1:11" ht="12.75" customHeight="1">
      <c r="A33" s="207" t="s">
        <v>142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143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145</v>
      </c>
      <c r="B35" s="208"/>
      <c r="C35" s="208"/>
      <c r="D35" s="208"/>
      <c r="E35" s="208"/>
      <c r="F35" s="208"/>
      <c r="G35" s="208"/>
      <c r="H35" s="209"/>
      <c r="I35" s="1">
        <v>29</v>
      </c>
      <c r="J35" s="52">
        <f>SUM(J36:J38)</f>
        <v>0</v>
      </c>
      <c r="K35" s="52">
        <f>SUM(K36:K38)</f>
        <v>0</v>
      </c>
    </row>
    <row r="36" spans="1:11" ht="12.75" customHeight="1">
      <c r="A36" s="207" t="s">
        <v>146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 customHeight="1">
      <c r="A37" s="207" t="s">
        <v>147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 customHeight="1">
      <c r="A38" s="207" t="s">
        <v>148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 customHeight="1">
      <c r="A39" s="207" t="s">
        <v>149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503124</v>
      </c>
      <c r="K39" s="7">
        <v>503124</v>
      </c>
    </row>
    <row r="40" spans="1:11" ht="12.75">
      <c r="A40" s="196" t="s">
        <v>150</v>
      </c>
      <c r="B40" s="197"/>
      <c r="C40" s="197"/>
      <c r="D40" s="197"/>
      <c r="E40" s="197"/>
      <c r="F40" s="197"/>
      <c r="G40" s="197"/>
      <c r="H40" s="198"/>
      <c r="I40" s="1">
        <v>34</v>
      </c>
      <c r="J40" s="52">
        <f>J41+J49+J56+J64</f>
        <v>1369616651</v>
      </c>
      <c r="K40" s="52">
        <f>K41+K49+K56+K64</f>
        <v>1429263411</v>
      </c>
    </row>
    <row r="41" spans="1:11" ht="12.75">
      <c r="A41" s="207" t="s">
        <v>151</v>
      </c>
      <c r="B41" s="208"/>
      <c r="C41" s="208"/>
      <c r="D41" s="208"/>
      <c r="E41" s="208"/>
      <c r="F41" s="208"/>
      <c r="G41" s="208"/>
      <c r="H41" s="209"/>
      <c r="I41" s="1">
        <v>35</v>
      </c>
      <c r="J41" s="52">
        <f>SUM(J42:J48)</f>
        <v>220337783</v>
      </c>
      <c r="K41" s="52">
        <f>SUM(K42:K48)</f>
        <v>214628080</v>
      </c>
    </row>
    <row r="42" spans="1:11" ht="12.75" customHeight="1">
      <c r="A42" s="207" t="s">
        <v>152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209553</v>
      </c>
      <c r="K42" s="7">
        <v>219934</v>
      </c>
    </row>
    <row r="43" spans="1:11" ht="12.75" customHeight="1">
      <c r="A43" s="207" t="s">
        <v>153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/>
    </row>
    <row r="44" spans="1:11" ht="12.75" customHeight="1">
      <c r="A44" s="207" t="s">
        <v>154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/>
      <c r="K44" s="7"/>
    </row>
    <row r="45" spans="1:11" ht="12.75" customHeight="1">
      <c r="A45" s="207" t="s">
        <v>155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216328084</v>
      </c>
      <c r="K45" s="7">
        <v>211404018</v>
      </c>
    </row>
    <row r="46" spans="1:11" ht="12.75" customHeight="1">
      <c r="A46" s="207" t="s">
        <v>156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3800146</v>
      </c>
      <c r="K46" s="7">
        <v>3004128</v>
      </c>
    </row>
    <row r="47" spans="1:11" ht="12.75" customHeight="1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157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158</v>
      </c>
      <c r="B49" s="208"/>
      <c r="C49" s="208"/>
      <c r="D49" s="208"/>
      <c r="E49" s="208"/>
      <c r="F49" s="208"/>
      <c r="G49" s="208"/>
      <c r="H49" s="209"/>
      <c r="I49" s="1">
        <v>43</v>
      </c>
      <c r="J49" s="52">
        <f>SUM(J50:J55)</f>
        <v>1083124463</v>
      </c>
      <c r="K49" s="52">
        <f>SUM(K50:K55)</f>
        <v>1171958976</v>
      </c>
    </row>
    <row r="50" spans="1:11" ht="12.75" customHeight="1">
      <c r="A50" s="207" t="s">
        <v>159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>
        <v>118328129</v>
      </c>
      <c r="K50" s="7">
        <v>123861891</v>
      </c>
    </row>
    <row r="51" spans="1:11" ht="12.75" customHeight="1">
      <c r="A51" s="207" t="s">
        <v>160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959570333</v>
      </c>
      <c r="K51" s="7">
        <v>1043596725</v>
      </c>
    </row>
    <row r="52" spans="1:11" ht="12.75" customHeight="1">
      <c r="A52" s="207" t="s">
        <v>161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 customHeight="1">
      <c r="A53" s="207" t="s">
        <v>162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117316</v>
      </c>
      <c r="K53" s="7">
        <v>115633</v>
      </c>
    </row>
    <row r="54" spans="1:11" ht="12.75" customHeight="1">
      <c r="A54" s="207" t="s">
        <v>163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3954251</v>
      </c>
      <c r="K54" s="7">
        <v>2449492</v>
      </c>
    </row>
    <row r="55" spans="1:11" ht="12.75" customHeight="1">
      <c r="A55" s="207" t="s">
        <v>164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1154434</v>
      </c>
      <c r="K55" s="7">
        <v>1935235</v>
      </c>
    </row>
    <row r="56" spans="1:11" ht="12.75">
      <c r="A56" s="207" t="s">
        <v>165</v>
      </c>
      <c r="B56" s="208"/>
      <c r="C56" s="208"/>
      <c r="D56" s="208"/>
      <c r="E56" s="208"/>
      <c r="F56" s="208"/>
      <c r="G56" s="208"/>
      <c r="H56" s="209"/>
      <c r="I56" s="1">
        <v>50</v>
      </c>
      <c r="J56" s="52">
        <f>SUM(J57:J63)</f>
        <v>39585807</v>
      </c>
      <c r="K56" s="52">
        <f>SUM(K57:K63)</f>
        <v>25691419</v>
      </c>
    </row>
    <row r="57" spans="1:11" ht="12.75" customHeight="1">
      <c r="A57" s="207" t="s">
        <v>137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 customHeight="1">
      <c r="A58" s="207" t="s">
        <v>138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>
        <v>1333334</v>
      </c>
      <c r="K58" s="7">
        <v>333334</v>
      </c>
    </row>
    <row r="59" spans="1:11" ht="12.75" customHeight="1">
      <c r="A59" s="207" t="s">
        <v>166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167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 customHeight="1">
      <c r="A61" s="207" t="s">
        <v>139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36082060</v>
      </c>
      <c r="K61" s="7">
        <v>23247442</v>
      </c>
    </row>
    <row r="62" spans="1:11" ht="12.75" customHeight="1">
      <c r="A62" s="207" t="s">
        <v>141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2170413</v>
      </c>
      <c r="K62" s="7">
        <v>2110643</v>
      </c>
    </row>
    <row r="63" spans="1:11" ht="12.75" customHeight="1">
      <c r="A63" s="207" t="s">
        <v>168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 customHeight="1">
      <c r="A64" s="207" t="s">
        <v>169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26568598</v>
      </c>
      <c r="K64" s="7">
        <v>16984936</v>
      </c>
    </row>
    <row r="65" spans="1:11" ht="12.75" customHeight="1">
      <c r="A65" s="196" t="s">
        <v>170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>
        <v>850196</v>
      </c>
      <c r="K65" s="7">
        <v>1195515</v>
      </c>
    </row>
    <row r="66" spans="1:11" ht="12.75">
      <c r="A66" s="196" t="s">
        <v>171</v>
      </c>
      <c r="B66" s="197"/>
      <c r="C66" s="197"/>
      <c r="D66" s="197"/>
      <c r="E66" s="197"/>
      <c r="F66" s="197"/>
      <c r="G66" s="197"/>
      <c r="H66" s="198"/>
      <c r="I66" s="1">
        <v>60</v>
      </c>
      <c r="J66" s="52">
        <f>J7+J8+J40+J65</f>
        <v>1617656807</v>
      </c>
      <c r="K66" s="52">
        <f>K7+K8+K40+K65</f>
        <v>1674355423</v>
      </c>
    </row>
    <row r="67" spans="1:11" ht="12.75" customHeight="1">
      <c r="A67" s="210" t="s">
        <v>172</v>
      </c>
      <c r="B67" s="211"/>
      <c r="C67" s="211"/>
      <c r="D67" s="211"/>
      <c r="E67" s="211"/>
      <c r="F67" s="211"/>
      <c r="G67" s="211"/>
      <c r="H67" s="212"/>
      <c r="I67" s="4">
        <v>61</v>
      </c>
      <c r="J67" s="8">
        <v>127975856</v>
      </c>
      <c r="K67" s="8">
        <v>149384521</v>
      </c>
    </row>
    <row r="68" spans="1:11" ht="12.75">
      <c r="A68" s="213" t="s">
        <v>212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3" t="s">
        <v>173</v>
      </c>
      <c r="B69" s="194"/>
      <c r="C69" s="194"/>
      <c r="D69" s="194"/>
      <c r="E69" s="194"/>
      <c r="F69" s="194"/>
      <c r="G69" s="194"/>
      <c r="H69" s="195"/>
      <c r="I69" s="3">
        <v>62</v>
      </c>
      <c r="J69" s="53">
        <f>J70+J71+J72+J78+J79+J82+J85</f>
        <v>303281707</v>
      </c>
      <c r="K69" s="53">
        <f>K70+K71+K72+K78+K79+K82+K85</f>
        <v>310328702</v>
      </c>
    </row>
    <row r="70" spans="1:11" ht="12.75" customHeight="1">
      <c r="A70" s="207" t="s">
        <v>174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60388000</v>
      </c>
      <c r="K70" s="7">
        <v>60388000</v>
      </c>
    </row>
    <row r="71" spans="1:11" ht="12.75" customHeight="1">
      <c r="A71" s="207" t="s">
        <v>175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>
        <v>-4258313</v>
      </c>
      <c r="K71" s="7">
        <v>-4258313</v>
      </c>
    </row>
    <row r="72" spans="1:11" ht="12.75">
      <c r="A72" s="207" t="s">
        <v>176</v>
      </c>
      <c r="B72" s="208"/>
      <c r="C72" s="208"/>
      <c r="D72" s="208"/>
      <c r="E72" s="208"/>
      <c r="F72" s="208"/>
      <c r="G72" s="208"/>
      <c r="H72" s="209"/>
      <c r="I72" s="1">
        <v>65</v>
      </c>
      <c r="J72" s="52">
        <f>J73+J74-J75+J76+J77</f>
        <v>82275985</v>
      </c>
      <c r="K72" s="52">
        <f>K73+K74-K75+K76+K77</f>
        <v>82275985</v>
      </c>
    </row>
    <row r="73" spans="1:11" ht="12.75" customHeight="1">
      <c r="A73" s="216" t="s">
        <v>181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2729945</v>
      </c>
      <c r="K73" s="7">
        <v>2729945</v>
      </c>
    </row>
    <row r="74" spans="1:11" ht="12.75" customHeight="1">
      <c r="A74" s="216" t="s">
        <v>177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60000000</v>
      </c>
      <c r="K74" s="7">
        <v>60000000</v>
      </c>
    </row>
    <row r="75" spans="1:11" ht="12.75" customHeight="1">
      <c r="A75" s="216" t="s">
        <v>178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12250450</v>
      </c>
      <c r="K75" s="7">
        <v>12250450</v>
      </c>
    </row>
    <row r="76" spans="1:11" ht="12.75" customHeight="1">
      <c r="A76" s="216" t="s">
        <v>179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/>
      <c r="K76" s="7"/>
    </row>
    <row r="77" spans="1:11" ht="12.75" customHeight="1">
      <c r="A77" s="216" t="s">
        <v>180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31796490</v>
      </c>
      <c r="K77" s="7">
        <v>31796490</v>
      </c>
    </row>
    <row r="78" spans="1:11" ht="12.75" customHeight="1">
      <c r="A78" s="207" t="s">
        <v>182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/>
      <c r="K78" s="7"/>
    </row>
    <row r="79" spans="1:11" ht="12.75">
      <c r="A79" s="207" t="s">
        <v>183</v>
      </c>
      <c r="B79" s="208"/>
      <c r="C79" s="208"/>
      <c r="D79" s="208"/>
      <c r="E79" s="208"/>
      <c r="F79" s="208"/>
      <c r="G79" s="208"/>
      <c r="H79" s="209"/>
      <c r="I79" s="1">
        <v>72</v>
      </c>
      <c r="J79" s="52">
        <f>J80-J81</f>
        <v>146436891</v>
      </c>
      <c r="K79" s="52">
        <f>K80-K81</f>
        <v>164876035</v>
      </c>
    </row>
    <row r="80" spans="1:11" ht="12.75">
      <c r="A80" s="216" t="s">
        <v>184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146436891</v>
      </c>
      <c r="K80" s="7">
        <v>164876035</v>
      </c>
    </row>
    <row r="81" spans="1:11" ht="12.75">
      <c r="A81" s="216" t="s">
        <v>185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>
      <c r="A82" s="207" t="s">
        <v>186</v>
      </c>
      <c r="B82" s="208"/>
      <c r="C82" s="208"/>
      <c r="D82" s="208"/>
      <c r="E82" s="208"/>
      <c r="F82" s="208"/>
      <c r="G82" s="208"/>
      <c r="H82" s="209"/>
      <c r="I82" s="1">
        <v>75</v>
      </c>
      <c r="J82" s="52">
        <f>J83-J84</f>
        <v>18439144</v>
      </c>
      <c r="K82" s="52">
        <f>K83-K84</f>
        <v>7046995</v>
      </c>
    </row>
    <row r="83" spans="1:11" ht="12.75">
      <c r="A83" s="216" t="s">
        <v>187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18439144</v>
      </c>
      <c r="K83" s="7">
        <v>7046995</v>
      </c>
    </row>
    <row r="84" spans="1:11" ht="12.75">
      <c r="A84" s="216" t="s">
        <v>188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/>
    </row>
    <row r="85" spans="1:11" ht="12.75">
      <c r="A85" s="207" t="s">
        <v>189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196" t="s">
        <v>190</v>
      </c>
      <c r="B86" s="197"/>
      <c r="C86" s="197"/>
      <c r="D86" s="197"/>
      <c r="E86" s="197"/>
      <c r="F86" s="197"/>
      <c r="G86" s="197"/>
      <c r="H86" s="198"/>
      <c r="I86" s="1">
        <v>79</v>
      </c>
      <c r="J86" s="52">
        <f>SUM(J87:J89)</f>
        <v>402284</v>
      </c>
      <c r="K86" s="52">
        <f>SUM(K87:K89)</f>
        <v>402284</v>
      </c>
    </row>
    <row r="87" spans="1:11" ht="12.75" customHeight="1">
      <c r="A87" s="207" t="s">
        <v>191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402284</v>
      </c>
      <c r="K87" s="7">
        <v>402284</v>
      </c>
    </row>
    <row r="88" spans="1:11" ht="12.75" customHeight="1">
      <c r="A88" s="207" t="s">
        <v>192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 customHeight="1">
      <c r="A89" s="207" t="s">
        <v>193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/>
      <c r="K89" s="7"/>
    </row>
    <row r="90" spans="1:11" ht="12.75">
      <c r="A90" s="196" t="s">
        <v>194</v>
      </c>
      <c r="B90" s="197"/>
      <c r="C90" s="197"/>
      <c r="D90" s="197"/>
      <c r="E90" s="197"/>
      <c r="F90" s="197"/>
      <c r="G90" s="197"/>
      <c r="H90" s="198"/>
      <c r="I90" s="1">
        <v>83</v>
      </c>
      <c r="J90" s="52">
        <f>SUM(J91:J99)</f>
        <v>193545079</v>
      </c>
      <c r="K90" s="52">
        <f>SUM(K91:K99)</f>
        <v>140338462</v>
      </c>
    </row>
    <row r="91" spans="1:11" ht="12.75" customHeight="1">
      <c r="A91" s="207" t="s">
        <v>195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 customHeight="1">
      <c r="A92" s="207" t="s">
        <v>196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/>
    </row>
    <row r="93" spans="1:11" ht="12.75" customHeight="1">
      <c r="A93" s="207" t="s">
        <v>197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193545079</v>
      </c>
      <c r="K93" s="7">
        <v>140338462</v>
      </c>
    </row>
    <row r="94" spans="1:11" ht="12.75" customHeight="1">
      <c r="A94" s="207" t="s">
        <v>198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 customHeight="1">
      <c r="A95" s="207" t="s">
        <v>199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 customHeight="1">
      <c r="A96" s="207" t="s">
        <v>200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218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 customHeight="1">
      <c r="A98" s="207" t="s">
        <v>201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 customHeight="1">
      <c r="A99" s="207" t="s">
        <v>202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196" t="s">
        <v>203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52">
        <f>SUM(J101:J112)</f>
        <v>1116789228</v>
      </c>
      <c r="K100" s="52">
        <f>SUM(K101:K112)</f>
        <v>1220426798</v>
      </c>
    </row>
    <row r="101" spans="1:11" ht="12.75" customHeight="1">
      <c r="A101" s="207" t="s">
        <v>204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>
        <v>1190344</v>
      </c>
      <c r="K101" s="7">
        <v>1160344</v>
      </c>
    </row>
    <row r="102" spans="1:11" ht="12.75" customHeight="1">
      <c r="A102" s="207" t="s">
        <v>196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/>
      <c r="K102" s="7"/>
    </row>
    <row r="103" spans="1:11" ht="12.75" customHeight="1">
      <c r="A103" s="207" t="s">
        <v>197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86834434</v>
      </c>
      <c r="K103" s="7">
        <v>146172557</v>
      </c>
    </row>
    <row r="104" spans="1:11" ht="12.75" customHeight="1">
      <c r="A104" s="207" t="s">
        <v>198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1867124</v>
      </c>
      <c r="K104" s="7"/>
    </row>
    <row r="105" spans="1:11" ht="12.75" customHeight="1">
      <c r="A105" s="207" t="s">
        <v>199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977925289</v>
      </c>
      <c r="K105" s="7">
        <v>1038429687</v>
      </c>
    </row>
    <row r="106" spans="1:11" ht="12.75" customHeight="1">
      <c r="A106" s="207" t="s">
        <v>200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>
        <v>35482060</v>
      </c>
      <c r="K106" s="7">
        <v>23247442</v>
      </c>
    </row>
    <row r="107" spans="1:11" ht="12.75" customHeight="1">
      <c r="A107" s="207" t="s">
        <v>218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 customHeight="1">
      <c r="A108" s="207" t="s">
        <v>205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5259383</v>
      </c>
      <c r="K108" s="7">
        <v>5226534</v>
      </c>
    </row>
    <row r="109" spans="1:11" ht="12.75" customHeight="1">
      <c r="A109" s="207" t="s">
        <v>206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2445982</v>
      </c>
      <c r="K109" s="7">
        <v>4193530</v>
      </c>
    </row>
    <row r="110" spans="1:11" ht="12.75" customHeight="1">
      <c r="A110" s="207" t="s">
        <v>209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84977</v>
      </c>
      <c r="K110" s="7">
        <v>10234</v>
      </c>
    </row>
    <row r="111" spans="1:11" ht="12.75" customHeight="1">
      <c r="A111" s="207" t="s">
        <v>207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 customHeight="1">
      <c r="A112" s="207" t="s">
        <v>208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5699635</v>
      </c>
      <c r="K112" s="7">
        <v>1986470</v>
      </c>
    </row>
    <row r="113" spans="1:11" ht="12.75" customHeight="1">
      <c r="A113" s="196" t="s">
        <v>210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>
        <v>3638509</v>
      </c>
      <c r="K113" s="7">
        <v>2859177</v>
      </c>
    </row>
    <row r="114" spans="1:11" ht="12.75">
      <c r="A114" s="196" t="s">
        <v>211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52">
        <f>J69+J86+J90+J100+J113</f>
        <v>1617656807</v>
      </c>
      <c r="K114" s="52">
        <f>K69+K86+K90+K100+K113</f>
        <v>1674355423</v>
      </c>
    </row>
    <row r="115" spans="1:11" ht="12.75" customHeight="1">
      <c r="A115" s="221" t="s">
        <v>172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>
        <v>127975856</v>
      </c>
      <c r="K115" s="8">
        <v>149384521</v>
      </c>
    </row>
    <row r="116" spans="1:11" ht="12.75">
      <c r="A116" s="213" t="s">
        <v>213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193" t="s">
        <v>49</v>
      </c>
      <c r="B117" s="194"/>
      <c r="C117" s="194"/>
      <c r="D117" s="194"/>
      <c r="E117" s="194"/>
      <c r="F117" s="194"/>
      <c r="G117" s="194"/>
      <c r="H117" s="194"/>
      <c r="I117" s="227"/>
      <c r="J117" s="227"/>
      <c r="K117" s="228"/>
    </row>
    <row r="118" spans="1:11" ht="12.75" customHeight="1">
      <c r="A118" s="207" t="s">
        <v>214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 customHeight="1">
      <c r="A119" s="229" t="s">
        <v>215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1" ht="12.75">
      <c r="A120" s="232" t="s">
        <v>216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F74" sqref="F74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199" t="s">
        <v>219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46" t="s">
        <v>221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4" t="s">
        <v>222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4">
      <c r="A4" s="235" t="s">
        <v>115</v>
      </c>
      <c r="B4" s="235"/>
      <c r="C4" s="235"/>
      <c r="D4" s="235"/>
      <c r="E4" s="235"/>
      <c r="F4" s="235"/>
      <c r="G4" s="235"/>
      <c r="H4" s="235"/>
      <c r="I4" s="57" t="s">
        <v>116</v>
      </c>
      <c r="J4" s="236" t="s">
        <v>117</v>
      </c>
      <c r="K4" s="236"/>
      <c r="L4" s="236" t="s">
        <v>118</v>
      </c>
      <c r="M4" s="236"/>
    </row>
    <row r="5" spans="1:13" ht="12.75">
      <c r="A5" s="235"/>
      <c r="B5" s="235"/>
      <c r="C5" s="235"/>
      <c r="D5" s="235"/>
      <c r="E5" s="235"/>
      <c r="F5" s="235"/>
      <c r="G5" s="235"/>
      <c r="H5" s="235"/>
      <c r="I5" s="57"/>
      <c r="J5" s="59" t="s">
        <v>223</v>
      </c>
      <c r="K5" s="59" t="s">
        <v>224</v>
      </c>
      <c r="L5" s="59" t="s">
        <v>223</v>
      </c>
      <c r="M5" s="59" t="s">
        <v>224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3" t="s">
        <v>226</v>
      </c>
      <c r="B7" s="194"/>
      <c r="C7" s="194"/>
      <c r="D7" s="194"/>
      <c r="E7" s="194"/>
      <c r="F7" s="194"/>
      <c r="G7" s="194"/>
      <c r="H7" s="195"/>
      <c r="I7" s="3">
        <v>111</v>
      </c>
      <c r="J7" s="53">
        <f>SUM(J8:J9)</f>
        <v>481014511</v>
      </c>
      <c r="K7" s="53">
        <f>SUM(K8:K9)</f>
        <v>481014511</v>
      </c>
      <c r="L7" s="53">
        <f>SUM(L8:L9)</f>
        <v>510580541</v>
      </c>
      <c r="M7" s="53">
        <f>SUM(M8:M9)</f>
        <v>510580541</v>
      </c>
    </row>
    <row r="8" spans="1:13" ht="12.75" customHeight="1">
      <c r="A8" s="196" t="s">
        <v>225</v>
      </c>
      <c r="B8" s="197"/>
      <c r="C8" s="197"/>
      <c r="D8" s="197"/>
      <c r="E8" s="197"/>
      <c r="F8" s="197"/>
      <c r="G8" s="197"/>
      <c r="H8" s="198"/>
      <c r="I8" s="1">
        <v>112</v>
      </c>
      <c r="J8" s="7">
        <v>479443863</v>
      </c>
      <c r="K8" s="7">
        <v>479443863</v>
      </c>
      <c r="L8" s="7">
        <v>508940821</v>
      </c>
      <c r="M8" s="7">
        <v>508940821</v>
      </c>
    </row>
    <row r="9" spans="1:13" ht="12.75" customHeight="1">
      <c r="A9" s="196" t="s">
        <v>227</v>
      </c>
      <c r="B9" s="197"/>
      <c r="C9" s="197"/>
      <c r="D9" s="197"/>
      <c r="E9" s="197"/>
      <c r="F9" s="197"/>
      <c r="G9" s="197"/>
      <c r="H9" s="198"/>
      <c r="I9" s="1">
        <v>113</v>
      </c>
      <c r="J9" s="7">
        <v>1570648</v>
      </c>
      <c r="K9" s="7">
        <v>1570648</v>
      </c>
      <c r="L9" s="7">
        <v>1639720</v>
      </c>
      <c r="M9" s="7">
        <v>1639720</v>
      </c>
    </row>
    <row r="10" spans="1:13" ht="12.75">
      <c r="A10" s="196" t="s">
        <v>228</v>
      </c>
      <c r="B10" s="197"/>
      <c r="C10" s="197"/>
      <c r="D10" s="197"/>
      <c r="E10" s="197"/>
      <c r="F10" s="197"/>
      <c r="G10" s="197"/>
      <c r="H10" s="198"/>
      <c r="I10" s="1">
        <v>114</v>
      </c>
      <c r="J10" s="52">
        <f>J11+J12+J16+J20+J21+J22+J25+J26</f>
        <v>470764048</v>
      </c>
      <c r="K10" s="52">
        <f>K11+K12+K16+K20+K21+K22+K25+K26</f>
        <v>470764048</v>
      </c>
      <c r="L10" s="52">
        <f>L11+L12+L16+L20+L21+L22+L25+L26</f>
        <v>496351564</v>
      </c>
      <c r="M10" s="52">
        <f>M11+M12+M16+M20+M21+M22+M25+M26</f>
        <v>496351564</v>
      </c>
    </row>
    <row r="11" spans="1:13" ht="12.75">
      <c r="A11" s="196" t="s">
        <v>229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/>
      <c r="K11" s="7"/>
      <c r="L11" s="7"/>
      <c r="M11" s="7"/>
    </row>
    <row r="12" spans="1:13" ht="12.75">
      <c r="A12" s="196" t="s">
        <v>230</v>
      </c>
      <c r="B12" s="197"/>
      <c r="C12" s="197"/>
      <c r="D12" s="197"/>
      <c r="E12" s="197"/>
      <c r="F12" s="197"/>
      <c r="G12" s="197"/>
      <c r="H12" s="198"/>
      <c r="I12" s="1">
        <v>116</v>
      </c>
      <c r="J12" s="52">
        <f>SUM(J13:J15)</f>
        <v>444025966</v>
      </c>
      <c r="K12" s="52">
        <f>SUM(K13:K15)</f>
        <v>444025966</v>
      </c>
      <c r="L12" s="52">
        <f>SUM(L13:L15)</f>
        <v>469928119</v>
      </c>
      <c r="M12" s="52">
        <f>SUM(M13:M15)</f>
        <v>469928119</v>
      </c>
    </row>
    <row r="13" spans="1:13" ht="12.75" customHeight="1">
      <c r="A13" s="207" t="s">
        <v>231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1715390</v>
      </c>
      <c r="K13" s="7">
        <v>1715390</v>
      </c>
      <c r="L13" s="7">
        <v>2041878</v>
      </c>
      <c r="M13" s="7">
        <v>2041878</v>
      </c>
    </row>
    <row r="14" spans="1:13" ht="12.75" customHeight="1">
      <c r="A14" s="207" t="s">
        <v>232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438453878</v>
      </c>
      <c r="K14" s="7">
        <v>438453878</v>
      </c>
      <c r="L14" s="7">
        <v>463036957</v>
      </c>
      <c r="M14" s="7">
        <v>463036957</v>
      </c>
    </row>
    <row r="15" spans="1:13" ht="12.75" customHeight="1">
      <c r="A15" s="207" t="s">
        <v>233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3856698</v>
      </c>
      <c r="K15" s="7">
        <v>3856698</v>
      </c>
      <c r="L15" s="7">
        <v>4849284</v>
      </c>
      <c r="M15" s="7">
        <v>4849284</v>
      </c>
    </row>
    <row r="16" spans="1:13" ht="12.75">
      <c r="A16" s="196" t="s">
        <v>234</v>
      </c>
      <c r="B16" s="197"/>
      <c r="C16" s="197"/>
      <c r="D16" s="197"/>
      <c r="E16" s="197"/>
      <c r="F16" s="197"/>
      <c r="G16" s="197"/>
      <c r="H16" s="198"/>
      <c r="I16" s="1">
        <v>120</v>
      </c>
      <c r="J16" s="52">
        <f>SUM(J17:J19)</f>
        <v>12819494</v>
      </c>
      <c r="K16" s="52">
        <f>SUM(K17:K19)</f>
        <v>12819494</v>
      </c>
      <c r="L16" s="52">
        <f>SUM(L17:L19)</f>
        <v>12564433</v>
      </c>
      <c r="M16" s="52">
        <f>SUM(M17:M19)</f>
        <v>12564433</v>
      </c>
    </row>
    <row r="17" spans="1:13" ht="12.75" customHeight="1">
      <c r="A17" s="207" t="s">
        <v>235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7002828</v>
      </c>
      <c r="K17" s="7">
        <v>7002828</v>
      </c>
      <c r="L17" s="7">
        <v>7167271</v>
      </c>
      <c r="M17" s="7">
        <v>7167271</v>
      </c>
    </row>
    <row r="18" spans="1:13" ht="12.75" customHeight="1">
      <c r="A18" s="207" t="s">
        <v>236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3940132</v>
      </c>
      <c r="K18" s="7">
        <v>3940132</v>
      </c>
      <c r="L18" s="7">
        <v>3554719</v>
      </c>
      <c r="M18" s="7">
        <v>3554719</v>
      </c>
    </row>
    <row r="19" spans="1:13" ht="12.75" customHeight="1">
      <c r="A19" s="207" t="s">
        <v>237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1876534</v>
      </c>
      <c r="K19" s="7">
        <v>1876534</v>
      </c>
      <c r="L19" s="7">
        <v>1842443</v>
      </c>
      <c r="M19" s="7">
        <v>1842443</v>
      </c>
    </row>
    <row r="20" spans="1:13" ht="12.75">
      <c r="A20" s="196" t="s">
        <v>238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3762405</v>
      </c>
      <c r="K20" s="7">
        <v>3762405</v>
      </c>
      <c r="L20" s="7">
        <v>3887438</v>
      </c>
      <c r="M20" s="7">
        <v>3887438</v>
      </c>
    </row>
    <row r="21" spans="1:13" ht="12.75">
      <c r="A21" s="196" t="s">
        <v>239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>
        <v>7156183</v>
      </c>
      <c r="K21" s="7">
        <v>7156183</v>
      </c>
      <c r="L21" s="7">
        <v>5027739</v>
      </c>
      <c r="M21" s="7">
        <v>5027739</v>
      </c>
    </row>
    <row r="22" spans="1:13" ht="12.75">
      <c r="A22" s="196" t="s">
        <v>240</v>
      </c>
      <c r="B22" s="197"/>
      <c r="C22" s="197"/>
      <c r="D22" s="197"/>
      <c r="E22" s="197"/>
      <c r="F22" s="197"/>
      <c r="G22" s="197"/>
      <c r="H22" s="198"/>
      <c r="I22" s="1">
        <v>126</v>
      </c>
      <c r="J22" s="52">
        <f>SUM(J23:J24)</f>
        <v>3000000</v>
      </c>
      <c r="K22" s="52">
        <f>SUM(K23:K24)</f>
        <v>3000000</v>
      </c>
      <c r="L22" s="52">
        <f>SUM(L23:L24)</f>
        <v>4943835</v>
      </c>
      <c r="M22" s="52">
        <f>SUM(M23:M24)</f>
        <v>4943835</v>
      </c>
    </row>
    <row r="23" spans="1:13" ht="12.75" customHeight="1">
      <c r="A23" s="207" t="s">
        <v>241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 customHeight="1">
      <c r="A24" s="207" t="s">
        <v>242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3000000</v>
      </c>
      <c r="K24" s="7">
        <v>3000000</v>
      </c>
      <c r="L24" s="7">
        <v>4943835</v>
      </c>
      <c r="M24" s="7">
        <v>4943835</v>
      </c>
    </row>
    <row r="25" spans="1:13" ht="12.75">
      <c r="A25" s="196" t="s">
        <v>243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/>
      <c r="K25" s="7"/>
      <c r="L25" s="7"/>
      <c r="M25" s="7"/>
    </row>
    <row r="26" spans="1:13" ht="12.75">
      <c r="A26" s="196" t="s">
        <v>244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/>
      <c r="K26" s="7"/>
      <c r="L26" s="7"/>
      <c r="M26" s="7"/>
    </row>
    <row r="27" spans="1:13" ht="12.75">
      <c r="A27" s="196" t="s">
        <v>245</v>
      </c>
      <c r="B27" s="197"/>
      <c r="C27" s="197"/>
      <c r="D27" s="197"/>
      <c r="E27" s="197"/>
      <c r="F27" s="197"/>
      <c r="G27" s="197"/>
      <c r="H27" s="198"/>
      <c r="I27" s="1">
        <v>131</v>
      </c>
      <c r="J27" s="52">
        <f>SUM(J28:J32)</f>
        <v>4646734</v>
      </c>
      <c r="K27" s="52">
        <f>SUM(K28:K32)</f>
        <v>4646734</v>
      </c>
      <c r="L27" s="52">
        <f>SUM(L28:L32)</f>
        <v>951578</v>
      </c>
      <c r="M27" s="52">
        <f>SUM(M28:M32)</f>
        <v>951578</v>
      </c>
    </row>
    <row r="28" spans="1:13" ht="12.75" customHeight="1">
      <c r="A28" s="196" t="s">
        <v>246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/>
      <c r="K28" s="7"/>
      <c r="L28" s="7">
        <v>16325</v>
      </c>
      <c r="M28" s="7">
        <v>16325</v>
      </c>
    </row>
    <row r="29" spans="1:13" ht="12.75" customHeight="1">
      <c r="A29" s="196" t="s">
        <v>247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>
        <v>4646734</v>
      </c>
      <c r="K29" s="7">
        <v>4646734</v>
      </c>
      <c r="L29" s="7">
        <v>935253</v>
      </c>
      <c r="M29" s="7">
        <v>935253</v>
      </c>
    </row>
    <row r="30" spans="1:13" ht="12.75" customHeight="1">
      <c r="A30" s="196" t="s">
        <v>248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/>
      <c r="K30" s="7"/>
      <c r="L30" s="7"/>
      <c r="M30" s="7"/>
    </row>
    <row r="31" spans="1:13" ht="12.75" customHeight="1">
      <c r="A31" s="196" t="s">
        <v>249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/>
      <c r="K31" s="7"/>
      <c r="L31" s="7"/>
      <c r="M31" s="7"/>
    </row>
    <row r="32" spans="1:13" ht="12.75" customHeight="1">
      <c r="A32" s="196" t="s">
        <v>250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/>
      <c r="K32" s="7"/>
      <c r="L32" s="7"/>
      <c r="M32" s="7"/>
    </row>
    <row r="33" spans="1:13" ht="12.75">
      <c r="A33" s="196" t="s">
        <v>251</v>
      </c>
      <c r="B33" s="197"/>
      <c r="C33" s="197"/>
      <c r="D33" s="197"/>
      <c r="E33" s="197"/>
      <c r="F33" s="197"/>
      <c r="G33" s="197"/>
      <c r="H33" s="198"/>
      <c r="I33" s="1">
        <v>137</v>
      </c>
      <c r="J33" s="52">
        <f>SUM(J34:J37)</f>
        <v>7246246</v>
      </c>
      <c r="K33" s="52">
        <f>SUM(K34:K37)</f>
        <v>7246246</v>
      </c>
      <c r="L33" s="52">
        <f>SUM(L34:L37)</f>
        <v>5113420</v>
      </c>
      <c r="M33" s="52">
        <f>SUM(M34:M37)</f>
        <v>5113420</v>
      </c>
    </row>
    <row r="34" spans="1:13" ht="12.75" customHeight="1">
      <c r="A34" s="196" t="s">
        <v>246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/>
      <c r="K34" s="7"/>
      <c r="L34" s="7"/>
      <c r="M34" s="7"/>
    </row>
    <row r="35" spans="1:13" ht="12.75" customHeight="1">
      <c r="A35" s="196" t="s">
        <v>247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v>7246246</v>
      </c>
      <c r="K35" s="7">
        <v>7246246</v>
      </c>
      <c r="L35" s="7">
        <v>5113420</v>
      </c>
      <c r="M35" s="7">
        <v>5113420</v>
      </c>
    </row>
    <row r="36" spans="1:13" ht="12.75" customHeight="1">
      <c r="A36" s="196" t="s">
        <v>252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/>
      <c r="K36" s="7"/>
      <c r="L36" s="7"/>
      <c r="M36" s="7"/>
    </row>
    <row r="37" spans="1:13" ht="12.75" customHeight="1">
      <c r="A37" s="196" t="s">
        <v>253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/>
      <c r="K37" s="7"/>
      <c r="L37" s="7"/>
      <c r="M37" s="7"/>
    </row>
    <row r="38" spans="1:13" ht="12.75">
      <c r="A38" s="196" t="s">
        <v>254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/>
      <c r="K38" s="7"/>
      <c r="L38" s="7"/>
      <c r="M38" s="7"/>
    </row>
    <row r="39" spans="1:13" ht="12.75">
      <c r="A39" s="196" t="s">
        <v>255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/>
      <c r="K39" s="7"/>
      <c r="L39" s="7"/>
      <c r="M39" s="7"/>
    </row>
    <row r="40" spans="1:13" ht="12.75">
      <c r="A40" s="196" t="s">
        <v>256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/>
      <c r="K40" s="7"/>
      <c r="L40" s="7"/>
      <c r="M40" s="7"/>
    </row>
    <row r="41" spans="1:13" ht="12.75">
      <c r="A41" s="196" t="s">
        <v>257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/>
      <c r="K41" s="7"/>
      <c r="L41" s="7"/>
      <c r="M41" s="7"/>
    </row>
    <row r="42" spans="1:13" ht="12.75">
      <c r="A42" s="196" t="s">
        <v>258</v>
      </c>
      <c r="B42" s="197"/>
      <c r="C42" s="197"/>
      <c r="D42" s="197"/>
      <c r="E42" s="197"/>
      <c r="F42" s="197"/>
      <c r="G42" s="197"/>
      <c r="H42" s="198"/>
      <c r="I42" s="1">
        <v>146</v>
      </c>
      <c r="J42" s="52">
        <f>J7+J27+J38+J40</f>
        <v>485661245</v>
      </c>
      <c r="K42" s="52">
        <f>K7+K27+K38+K40</f>
        <v>485661245</v>
      </c>
      <c r="L42" s="52">
        <f>L7+L27+L38+L40</f>
        <v>511532119</v>
      </c>
      <c r="M42" s="52">
        <f>M7+M27+M38+M40</f>
        <v>511532119</v>
      </c>
    </row>
    <row r="43" spans="1:13" ht="12.75">
      <c r="A43" s="196" t="s">
        <v>259</v>
      </c>
      <c r="B43" s="197"/>
      <c r="C43" s="197"/>
      <c r="D43" s="197"/>
      <c r="E43" s="197"/>
      <c r="F43" s="197"/>
      <c r="G43" s="197"/>
      <c r="H43" s="198"/>
      <c r="I43" s="1">
        <v>147</v>
      </c>
      <c r="J43" s="52">
        <f>J10+J33+J39+J41</f>
        <v>478010294</v>
      </c>
      <c r="K43" s="52">
        <f>K10+K33+K39+K41</f>
        <v>478010294</v>
      </c>
      <c r="L43" s="52">
        <f>L10+L33+L39+L41</f>
        <v>501464984</v>
      </c>
      <c r="M43" s="52">
        <f>M10+M33+M39+M41</f>
        <v>501464984</v>
      </c>
    </row>
    <row r="44" spans="1:13" ht="12.75">
      <c r="A44" s="196" t="s">
        <v>260</v>
      </c>
      <c r="B44" s="197"/>
      <c r="C44" s="197"/>
      <c r="D44" s="197"/>
      <c r="E44" s="197"/>
      <c r="F44" s="197"/>
      <c r="G44" s="197"/>
      <c r="H44" s="198"/>
      <c r="I44" s="1">
        <v>148</v>
      </c>
      <c r="J44" s="52">
        <f>J42-J43</f>
        <v>7650951</v>
      </c>
      <c r="K44" s="52">
        <f>K42-K43</f>
        <v>7650951</v>
      </c>
      <c r="L44" s="52">
        <f>L42-L43</f>
        <v>10067135</v>
      </c>
      <c r="M44" s="52">
        <f>M42-M43</f>
        <v>10067135</v>
      </c>
    </row>
    <row r="45" spans="1:13" ht="12.75">
      <c r="A45" s="216" t="s">
        <v>261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2">
        <f>IF(J42&gt;J43,J42-J43,0)</f>
        <v>7650951</v>
      </c>
      <c r="K45" s="52">
        <f>IF(K42&gt;K43,K42-K43,0)</f>
        <v>7650951</v>
      </c>
      <c r="L45" s="52">
        <f>IF(L42&gt;L43,L42-L43,0)</f>
        <v>10067135</v>
      </c>
      <c r="M45" s="52">
        <f>IF(M42&gt;M43,M42-M43,0)</f>
        <v>10067135</v>
      </c>
    </row>
    <row r="46" spans="1:13" ht="12.75">
      <c r="A46" s="216" t="s">
        <v>262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96" t="s">
        <v>263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>
        <v>2295285</v>
      </c>
      <c r="K47" s="7">
        <v>2295285</v>
      </c>
      <c r="L47" s="7">
        <v>3020140</v>
      </c>
      <c r="M47" s="7">
        <v>3020140</v>
      </c>
    </row>
    <row r="48" spans="1:13" ht="12.75">
      <c r="A48" s="196" t="s">
        <v>264</v>
      </c>
      <c r="B48" s="197"/>
      <c r="C48" s="197"/>
      <c r="D48" s="197"/>
      <c r="E48" s="197"/>
      <c r="F48" s="197"/>
      <c r="G48" s="197"/>
      <c r="H48" s="198"/>
      <c r="I48" s="1">
        <v>152</v>
      </c>
      <c r="J48" s="52">
        <f>J44-J47</f>
        <v>5355666</v>
      </c>
      <c r="K48" s="52">
        <f>K44-K47</f>
        <v>5355666</v>
      </c>
      <c r="L48" s="52">
        <f>L44-L47</f>
        <v>7046995</v>
      </c>
      <c r="M48" s="52">
        <f>M44-M47</f>
        <v>7046995</v>
      </c>
    </row>
    <row r="49" spans="1:13" ht="12.75">
      <c r="A49" s="216" t="s">
        <v>265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2">
        <f>IF(J48&gt;0,J48,0)</f>
        <v>5355666</v>
      </c>
      <c r="K49" s="52">
        <f>IF(K48&gt;0,K48,0)</f>
        <v>5355666</v>
      </c>
      <c r="L49" s="52">
        <f>IF(L48&gt;0,L48,0)</f>
        <v>7046995</v>
      </c>
      <c r="M49" s="52">
        <f>IF(M48&gt;0,M48,0)</f>
        <v>7046995</v>
      </c>
    </row>
    <row r="50" spans="1:13" ht="12.75">
      <c r="A50" s="240" t="s">
        <v>266</v>
      </c>
      <c r="B50" s="241"/>
      <c r="C50" s="241"/>
      <c r="D50" s="241"/>
      <c r="E50" s="241"/>
      <c r="F50" s="241"/>
      <c r="G50" s="241"/>
      <c r="H50" s="242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3" t="s">
        <v>267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193" t="s">
        <v>268</v>
      </c>
      <c r="B52" s="194"/>
      <c r="C52" s="194"/>
      <c r="D52" s="194"/>
      <c r="E52" s="194"/>
      <c r="F52" s="194"/>
      <c r="G52" s="194"/>
      <c r="H52" s="194"/>
      <c r="I52" s="54"/>
      <c r="J52" s="54"/>
      <c r="K52" s="54"/>
      <c r="L52" s="54"/>
      <c r="M52" s="61"/>
    </row>
    <row r="53" spans="1:13" ht="12.75" customHeight="1">
      <c r="A53" s="243" t="s">
        <v>214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 customHeight="1">
      <c r="A54" s="237" t="s">
        <v>215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213" t="s">
        <v>269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193" t="s">
        <v>270</v>
      </c>
      <c r="B56" s="194"/>
      <c r="C56" s="194"/>
      <c r="D56" s="194"/>
      <c r="E56" s="194"/>
      <c r="F56" s="194"/>
      <c r="G56" s="194"/>
      <c r="H56" s="195"/>
      <c r="I56" s="9">
        <v>157</v>
      </c>
      <c r="J56" s="6">
        <v>5355666</v>
      </c>
      <c r="K56" s="6">
        <v>5355666</v>
      </c>
      <c r="L56" s="6">
        <v>7046995</v>
      </c>
      <c r="M56" s="6">
        <v>7046995</v>
      </c>
    </row>
    <row r="57" spans="1:13" ht="12.75">
      <c r="A57" s="196" t="s">
        <v>271</v>
      </c>
      <c r="B57" s="197"/>
      <c r="C57" s="197"/>
      <c r="D57" s="197"/>
      <c r="E57" s="197"/>
      <c r="F57" s="197"/>
      <c r="G57" s="197"/>
      <c r="H57" s="19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6" t="s">
        <v>274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/>
      <c r="K58" s="7"/>
      <c r="L58" s="7"/>
      <c r="M58" s="7"/>
    </row>
    <row r="59" spans="1:13" ht="12.75">
      <c r="A59" s="196" t="s">
        <v>272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/>
      <c r="K59" s="7"/>
      <c r="L59" s="7"/>
      <c r="M59" s="7"/>
    </row>
    <row r="60" spans="1:13" ht="12.75">
      <c r="A60" s="196" t="s">
        <v>273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/>
      <c r="K60" s="7"/>
      <c r="L60" s="7"/>
      <c r="M60" s="7"/>
    </row>
    <row r="61" spans="1:13" ht="12.75">
      <c r="A61" s="196" t="s">
        <v>275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/>
      <c r="K61" s="7"/>
      <c r="L61" s="7"/>
      <c r="M61" s="7"/>
    </row>
    <row r="62" spans="1:13" ht="12.75">
      <c r="A62" s="196" t="s">
        <v>276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/>
      <c r="K62" s="7"/>
      <c r="L62" s="7"/>
      <c r="M62" s="7"/>
    </row>
    <row r="63" spans="1:13" ht="12.75">
      <c r="A63" s="196" t="s">
        <v>277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/>
      <c r="K63" s="7"/>
      <c r="L63" s="7"/>
      <c r="M63" s="7"/>
    </row>
    <row r="64" spans="1:13" ht="12.75">
      <c r="A64" s="196" t="s">
        <v>278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/>
      <c r="K64" s="7"/>
      <c r="L64" s="7"/>
      <c r="M64" s="7"/>
    </row>
    <row r="65" spans="1:13" ht="12.75">
      <c r="A65" s="196" t="s">
        <v>279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/>
      <c r="K65" s="7"/>
      <c r="L65" s="7"/>
      <c r="M65" s="7"/>
    </row>
    <row r="66" spans="1:13" ht="12.75">
      <c r="A66" s="196" t="s">
        <v>280</v>
      </c>
      <c r="B66" s="197"/>
      <c r="C66" s="197"/>
      <c r="D66" s="197"/>
      <c r="E66" s="197"/>
      <c r="F66" s="197"/>
      <c r="G66" s="197"/>
      <c r="H66" s="19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6" t="s">
        <v>281</v>
      </c>
      <c r="B67" s="197"/>
      <c r="C67" s="197"/>
      <c r="D67" s="197"/>
      <c r="E67" s="197"/>
      <c r="F67" s="197"/>
      <c r="G67" s="197"/>
      <c r="H67" s="198"/>
      <c r="I67" s="1">
        <v>168</v>
      </c>
      <c r="J67" s="60">
        <f>J56+J66</f>
        <v>5355666</v>
      </c>
      <c r="K67" s="60">
        <f>K56+K66</f>
        <v>5355666</v>
      </c>
      <c r="L67" s="60">
        <f>L56+L66</f>
        <v>7046995</v>
      </c>
      <c r="M67" s="60">
        <f>M56+M66</f>
        <v>7046995</v>
      </c>
    </row>
    <row r="68" spans="1:13" ht="12.75" customHeight="1">
      <c r="A68" s="247" t="s">
        <v>282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283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 customHeight="1">
      <c r="A70" s="243" t="s">
        <v>214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 customHeight="1">
      <c r="A71" s="237" t="s">
        <v>215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4" t="s">
        <v>284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220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114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4">
      <c r="A4" s="204" t="s">
        <v>115</v>
      </c>
      <c r="B4" s="205"/>
      <c r="C4" s="205"/>
      <c r="D4" s="205"/>
      <c r="E4" s="205"/>
      <c r="F4" s="205"/>
      <c r="G4" s="205"/>
      <c r="H4" s="206"/>
      <c r="I4" s="57" t="s">
        <v>116</v>
      </c>
      <c r="J4" s="58" t="s">
        <v>117</v>
      </c>
      <c r="K4" s="59" t="s">
        <v>118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7">
        <v>2</v>
      </c>
      <c r="J5" s="68" t="s">
        <v>58</v>
      </c>
      <c r="K5" s="68" t="s">
        <v>59</v>
      </c>
    </row>
    <row r="6" spans="1:11" ht="12.75">
      <c r="A6" s="213" t="s">
        <v>285</v>
      </c>
      <c r="B6" s="224"/>
      <c r="C6" s="224"/>
      <c r="D6" s="224"/>
      <c r="E6" s="224"/>
      <c r="F6" s="224"/>
      <c r="G6" s="224"/>
      <c r="H6" s="224"/>
      <c r="I6" s="259"/>
      <c r="J6" s="259"/>
      <c r="K6" s="260"/>
    </row>
    <row r="7" spans="1:11" ht="12.75" customHeight="1">
      <c r="A7" s="256" t="s">
        <v>286</v>
      </c>
      <c r="B7" s="257"/>
      <c r="C7" s="257"/>
      <c r="D7" s="257"/>
      <c r="E7" s="257"/>
      <c r="F7" s="257"/>
      <c r="G7" s="257"/>
      <c r="H7" s="257"/>
      <c r="I7" s="1">
        <v>1</v>
      </c>
      <c r="J7" s="5">
        <v>7650951</v>
      </c>
      <c r="K7" s="7">
        <v>10067135</v>
      </c>
    </row>
    <row r="8" spans="1:11" ht="12.75" customHeight="1">
      <c r="A8" s="256" t="s">
        <v>287</v>
      </c>
      <c r="B8" s="257"/>
      <c r="C8" s="257"/>
      <c r="D8" s="257"/>
      <c r="E8" s="257"/>
      <c r="F8" s="257"/>
      <c r="G8" s="257"/>
      <c r="H8" s="257"/>
      <c r="I8" s="1">
        <v>2</v>
      </c>
      <c r="J8" s="5">
        <v>3762405</v>
      </c>
      <c r="K8" s="7">
        <v>3887438</v>
      </c>
    </row>
    <row r="9" spans="1:11" ht="12.75" customHeight="1">
      <c r="A9" s="256" t="s">
        <v>288</v>
      </c>
      <c r="B9" s="257"/>
      <c r="C9" s="257"/>
      <c r="D9" s="257"/>
      <c r="E9" s="257"/>
      <c r="F9" s="257"/>
      <c r="G9" s="257"/>
      <c r="H9" s="257"/>
      <c r="I9" s="1">
        <v>3</v>
      </c>
      <c r="J9" s="5">
        <v>36515146</v>
      </c>
      <c r="K9" s="7">
        <v>56608808</v>
      </c>
    </row>
    <row r="10" spans="1:11" ht="12.75" customHeight="1">
      <c r="A10" s="256" t="s">
        <v>289</v>
      </c>
      <c r="B10" s="257"/>
      <c r="C10" s="257"/>
      <c r="D10" s="257"/>
      <c r="E10" s="257"/>
      <c r="F10" s="257"/>
      <c r="G10" s="257"/>
      <c r="H10" s="257"/>
      <c r="I10" s="1">
        <v>4</v>
      </c>
      <c r="J10" s="5"/>
      <c r="K10" s="7"/>
    </row>
    <row r="11" spans="1:11" ht="12.75" customHeight="1">
      <c r="A11" s="256" t="s">
        <v>290</v>
      </c>
      <c r="B11" s="257"/>
      <c r="C11" s="257"/>
      <c r="D11" s="257"/>
      <c r="E11" s="257"/>
      <c r="F11" s="257"/>
      <c r="G11" s="257"/>
      <c r="H11" s="257"/>
      <c r="I11" s="1">
        <v>5</v>
      </c>
      <c r="J11" s="5"/>
      <c r="K11" s="7">
        <v>5709703</v>
      </c>
    </row>
    <row r="12" spans="1:11" ht="12.75" customHeight="1">
      <c r="A12" s="256" t="s">
        <v>291</v>
      </c>
      <c r="B12" s="257"/>
      <c r="C12" s="257"/>
      <c r="D12" s="257"/>
      <c r="E12" s="257"/>
      <c r="F12" s="257"/>
      <c r="G12" s="257"/>
      <c r="H12" s="257"/>
      <c r="I12" s="1">
        <v>6</v>
      </c>
      <c r="J12" s="5">
        <v>5923625</v>
      </c>
      <c r="K12" s="7"/>
    </row>
    <row r="13" spans="1:11" ht="12.75" customHeight="1">
      <c r="A13" s="262" t="s">
        <v>292</v>
      </c>
      <c r="B13" s="263"/>
      <c r="C13" s="263"/>
      <c r="D13" s="263"/>
      <c r="E13" s="263"/>
      <c r="F13" s="263"/>
      <c r="G13" s="263"/>
      <c r="H13" s="263"/>
      <c r="I13" s="1">
        <v>7</v>
      </c>
      <c r="J13" s="63">
        <f>SUM(J7:J12)</f>
        <v>53852127</v>
      </c>
      <c r="K13" s="52">
        <f>SUM(K7:K12)</f>
        <v>76273084</v>
      </c>
    </row>
    <row r="14" spans="1:11" ht="12.75" customHeight="1">
      <c r="A14" s="256" t="s">
        <v>293</v>
      </c>
      <c r="B14" s="257"/>
      <c r="C14" s="257"/>
      <c r="D14" s="257"/>
      <c r="E14" s="257"/>
      <c r="F14" s="257"/>
      <c r="G14" s="257"/>
      <c r="H14" s="261"/>
      <c r="I14" s="1">
        <v>8</v>
      </c>
      <c r="J14" s="5"/>
      <c r="K14" s="7"/>
    </row>
    <row r="15" spans="1:11" ht="12.75" customHeight="1">
      <c r="A15" s="256" t="s">
        <v>294</v>
      </c>
      <c r="B15" s="257"/>
      <c r="C15" s="257"/>
      <c r="D15" s="257"/>
      <c r="E15" s="257"/>
      <c r="F15" s="257"/>
      <c r="G15" s="257"/>
      <c r="H15" s="261"/>
      <c r="I15" s="1">
        <v>9</v>
      </c>
      <c r="J15" s="5">
        <v>80730348</v>
      </c>
      <c r="K15" s="7">
        <v>88834513</v>
      </c>
    </row>
    <row r="16" spans="1:11" ht="12.75" customHeight="1">
      <c r="A16" s="256" t="s">
        <v>295</v>
      </c>
      <c r="B16" s="257"/>
      <c r="C16" s="257"/>
      <c r="D16" s="257"/>
      <c r="E16" s="257"/>
      <c r="F16" s="257"/>
      <c r="G16" s="257"/>
      <c r="H16" s="261"/>
      <c r="I16" s="1">
        <v>10</v>
      </c>
      <c r="J16" s="5"/>
      <c r="K16" s="7"/>
    </row>
    <row r="17" spans="1:11" ht="12.75" customHeight="1">
      <c r="A17" s="256" t="s">
        <v>296</v>
      </c>
      <c r="B17" s="257"/>
      <c r="C17" s="257"/>
      <c r="D17" s="257"/>
      <c r="E17" s="257"/>
      <c r="F17" s="257"/>
      <c r="G17" s="257"/>
      <c r="H17" s="261"/>
      <c r="I17" s="1">
        <v>11</v>
      </c>
      <c r="J17" s="5">
        <v>2295285</v>
      </c>
      <c r="K17" s="7">
        <v>2434575</v>
      </c>
    </row>
    <row r="18" spans="1:11" ht="12.75" customHeight="1">
      <c r="A18" s="262" t="s">
        <v>297</v>
      </c>
      <c r="B18" s="263"/>
      <c r="C18" s="263"/>
      <c r="D18" s="263"/>
      <c r="E18" s="263"/>
      <c r="F18" s="263"/>
      <c r="G18" s="263"/>
      <c r="H18" s="263"/>
      <c r="I18" s="1">
        <v>12</v>
      </c>
      <c r="J18" s="63">
        <f>SUM(J14:J17)</f>
        <v>83025633</v>
      </c>
      <c r="K18" s="52">
        <f>SUM(K14:K17)</f>
        <v>91269088</v>
      </c>
    </row>
    <row r="19" spans="1:11" ht="12.75" customHeight="1">
      <c r="A19" s="262" t="s">
        <v>298</v>
      </c>
      <c r="B19" s="263"/>
      <c r="C19" s="263"/>
      <c r="D19" s="263"/>
      <c r="E19" s="263"/>
      <c r="F19" s="263"/>
      <c r="G19" s="263"/>
      <c r="H19" s="263"/>
      <c r="I19" s="1">
        <v>13</v>
      </c>
      <c r="J19" s="63">
        <f>IF(J13&gt;J18,J13-J18,0)</f>
        <v>0</v>
      </c>
      <c r="K19" s="52">
        <f>IF(K13&gt;K18,K13-K18,0)</f>
        <v>0</v>
      </c>
    </row>
    <row r="20" spans="1:11" ht="12.75" customHeight="1">
      <c r="A20" s="262" t="s">
        <v>299</v>
      </c>
      <c r="B20" s="263"/>
      <c r="C20" s="263"/>
      <c r="D20" s="263"/>
      <c r="E20" s="263"/>
      <c r="F20" s="263"/>
      <c r="G20" s="263"/>
      <c r="H20" s="263"/>
      <c r="I20" s="1">
        <v>14</v>
      </c>
      <c r="J20" s="63">
        <f>IF(J18&gt;J13,J18-J13,0)</f>
        <v>29173506</v>
      </c>
      <c r="K20" s="52">
        <f>IF(K18&gt;K13,K18-K13,0)</f>
        <v>14996004</v>
      </c>
    </row>
    <row r="21" spans="1:11" ht="12.75">
      <c r="A21" s="213" t="s">
        <v>300</v>
      </c>
      <c r="B21" s="224"/>
      <c r="C21" s="224"/>
      <c r="D21" s="224"/>
      <c r="E21" s="224"/>
      <c r="F21" s="224"/>
      <c r="G21" s="224"/>
      <c r="H21" s="224"/>
      <c r="I21" s="259"/>
      <c r="J21" s="259"/>
      <c r="K21" s="260"/>
    </row>
    <row r="22" spans="1:11" ht="12.75" customHeight="1">
      <c r="A22" s="264" t="s">
        <v>301</v>
      </c>
      <c r="B22" s="265"/>
      <c r="C22" s="265"/>
      <c r="D22" s="265"/>
      <c r="E22" s="265"/>
      <c r="F22" s="265"/>
      <c r="G22" s="265"/>
      <c r="H22" s="266"/>
      <c r="I22" s="1">
        <v>15</v>
      </c>
      <c r="J22" s="5">
        <v>183705</v>
      </c>
      <c r="K22" s="7">
        <v>99016</v>
      </c>
    </row>
    <row r="23" spans="1:11" ht="12.75" customHeight="1">
      <c r="A23" s="207" t="s">
        <v>302</v>
      </c>
      <c r="B23" s="208"/>
      <c r="C23" s="208"/>
      <c r="D23" s="208"/>
      <c r="E23" s="208"/>
      <c r="F23" s="208"/>
      <c r="G23" s="208"/>
      <c r="H23" s="209"/>
      <c r="I23" s="1">
        <v>16</v>
      </c>
      <c r="J23" s="5"/>
      <c r="K23" s="7"/>
    </row>
    <row r="24" spans="1:11" ht="12.75" customHeight="1">
      <c r="A24" s="207" t="s">
        <v>303</v>
      </c>
      <c r="B24" s="208"/>
      <c r="C24" s="208"/>
      <c r="D24" s="208"/>
      <c r="E24" s="208"/>
      <c r="F24" s="208"/>
      <c r="G24" s="208"/>
      <c r="H24" s="209"/>
      <c r="I24" s="1">
        <v>17</v>
      </c>
      <c r="J24" s="5">
        <v>112659</v>
      </c>
      <c r="K24" s="7">
        <v>70648</v>
      </c>
    </row>
    <row r="25" spans="1:11" ht="12.75" customHeight="1">
      <c r="A25" s="207" t="s">
        <v>304</v>
      </c>
      <c r="B25" s="208"/>
      <c r="C25" s="208"/>
      <c r="D25" s="208"/>
      <c r="E25" s="208"/>
      <c r="F25" s="208"/>
      <c r="G25" s="208"/>
      <c r="H25" s="209"/>
      <c r="I25" s="1">
        <v>18</v>
      </c>
      <c r="J25" s="5"/>
      <c r="K25" s="7"/>
    </row>
    <row r="26" spans="1:11" ht="12.75" customHeight="1">
      <c r="A26" s="207" t="s">
        <v>305</v>
      </c>
      <c r="B26" s="208"/>
      <c r="C26" s="208"/>
      <c r="D26" s="208"/>
      <c r="E26" s="208"/>
      <c r="F26" s="208"/>
      <c r="G26" s="208"/>
      <c r="H26" s="209"/>
      <c r="I26" s="1">
        <v>19</v>
      </c>
      <c r="J26" s="5">
        <v>481620</v>
      </c>
      <c r="K26" s="7"/>
    </row>
    <row r="27" spans="1:11" ht="12.75" customHeight="1">
      <c r="A27" s="196" t="s">
        <v>306</v>
      </c>
      <c r="B27" s="197"/>
      <c r="C27" s="197"/>
      <c r="D27" s="197"/>
      <c r="E27" s="197"/>
      <c r="F27" s="197"/>
      <c r="G27" s="197"/>
      <c r="H27" s="198"/>
      <c r="I27" s="1">
        <v>20</v>
      </c>
      <c r="J27" s="63">
        <f>SUM(J22:J26)</f>
        <v>777984</v>
      </c>
      <c r="K27" s="52">
        <f>SUM(K22:K26)</f>
        <v>169664</v>
      </c>
    </row>
    <row r="28" spans="1:11" ht="12.75" customHeight="1">
      <c r="A28" s="207" t="s">
        <v>307</v>
      </c>
      <c r="B28" s="208"/>
      <c r="C28" s="208"/>
      <c r="D28" s="208"/>
      <c r="E28" s="208"/>
      <c r="F28" s="208"/>
      <c r="G28" s="208"/>
      <c r="H28" s="209"/>
      <c r="I28" s="1">
        <v>21</v>
      </c>
      <c r="J28" s="5">
        <v>5358187</v>
      </c>
      <c r="K28" s="7">
        <v>611</v>
      </c>
    </row>
    <row r="29" spans="1:11" ht="12.75" customHeight="1">
      <c r="A29" s="207" t="s">
        <v>308</v>
      </c>
      <c r="B29" s="208"/>
      <c r="C29" s="208"/>
      <c r="D29" s="208"/>
      <c r="E29" s="208"/>
      <c r="F29" s="208"/>
      <c r="G29" s="208"/>
      <c r="H29" s="209"/>
      <c r="I29" s="1">
        <v>22</v>
      </c>
      <c r="J29" s="5"/>
      <c r="K29" s="7"/>
    </row>
    <row r="30" spans="1:11" ht="12.75" customHeight="1">
      <c r="A30" s="207" t="s">
        <v>309</v>
      </c>
      <c r="B30" s="208"/>
      <c r="C30" s="208"/>
      <c r="D30" s="208"/>
      <c r="E30" s="208"/>
      <c r="F30" s="208"/>
      <c r="G30" s="208"/>
      <c r="H30" s="209"/>
      <c r="I30" s="1">
        <v>23</v>
      </c>
      <c r="J30" s="5"/>
      <c r="K30" s="7"/>
    </row>
    <row r="31" spans="1:11" ht="12.75" customHeight="1">
      <c r="A31" s="196" t="s">
        <v>310</v>
      </c>
      <c r="B31" s="197"/>
      <c r="C31" s="197"/>
      <c r="D31" s="197"/>
      <c r="E31" s="197"/>
      <c r="F31" s="197"/>
      <c r="G31" s="197"/>
      <c r="H31" s="198"/>
      <c r="I31" s="1">
        <v>24</v>
      </c>
      <c r="J31" s="63">
        <f>SUM(J28:J30)</f>
        <v>5358187</v>
      </c>
      <c r="K31" s="52">
        <v>611767</v>
      </c>
    </row>
    <row r="32" spans="1:11" ht="12.75" customHeight="1">
      <c r="A32" s="196" t="s">
        <v>311</v>
      </c>
      <c r="B32" s="197"/>
      <c r="C32" s="197"/>
      <c r="D32" s="197"/>
      <c r="E32" s="197"/>
      <c r="F32" s="197"/>
      <c r="G32" s="197"/>
      <c r="H32" s="198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 customHeight="1">
      <c r="A33" s="210" t="s">
        <v>312</v>
      </c>
      <c r="B33" s="211"/>
      <c r="C33" s="211"/>
      <c r="D33" s="211"/>
      <c r="E33" s="211"/>
      <c r="F33" s="211"/>
      <c r="G33" s="211"/>
      <c r="H33" s="212"/>
      <c r="I33" s="1">
        <v>26</v>
      </c>
      <c r="J33" s="63">
        <f>IF(J31&gt;J27,J31-J27,0)</f>
        <v>4580203</v>
      </c>
      <c r="K33" s="52">
        <f>IF(K31&gt;K27,K31-K27,0)</f>
        <v>442103</v>
      </c>
    </row>
    <row r="34" spans="1:11" ht="12.75">
      <c r="A34" s="213" t="s">
        <v>313</v>
      </c>
      <c r="B34" s="224"/>
      <c r="C34" s="224"/>
      <c r="D34" s="224"/>
      <c r="E34" s="224"/>
      <c r="F34" s="224"/>
      <c r="G34" s="224"/>
      <c r="H34" s="224"/>
      <c r="I34" s="259"/>
      <c r="J34" s="259"/>
      <c r="K34" s="260"/>
    </row>
    <row r="35" spans="1:11" ht="12.75" customHeight="1">
      <c r="A35" s="264" t="s">
        <v>314</v>
      </c>
      <c r="B35" s="265"/>
      <c r="C35" s="265"/>
      <c r="D35" s="265"/>
      <c r="E35" s="265"/>
      <c r="F35" s="265"/>
      <c r="G35" s="265"/>
      <c r="H35" s="266"/>
      <c r="I35" s="1">
        <v>27</v>
      </c>
      <c r="J35" s="5"/>
      <c r="K35" s="7"/>
    </row>
    <row r="36" spans="1:11" ht="12.75" customHeight="1">
      <c r="A36" s="207" t="s">
        <v>315</v>
      </c>
      <c r="B36" s="208"/>
      <c r="C36" s="208"/>
      <c r="D36" s="208"/>
      <c r="E36" s="208"/>
      <c r="F36" s="208"/>
      <c r="G36" s="208"/>
      <c r="H36" s="209"/>
      <c r="I36" s="1">
        <v>28</v>
      </c>
      <c r="J36" s="5">
        <v>56323997</v>
      </c>
      <c r="K36" s="7">
        <v>63654955</v>
      </c>
    </row>
    <row r="37" spans="1:11" ht="12.75" customHeight="1">
      <c r="A37" s="207" t="s">
        <v>316</v>
      </c>
      <c r="B37" s="208"/>
      <c r="C37" s="208"/>
      <c r="D37" s="208"/>
      <c r="E37" s="208"/>
      <c r="F37" s="208"/>
      <c r="G37" s="208"/>
      <c r="H37" s="209"/>
      <c r="I37" s="1">
        <v>29</v>
      </c>
      <c r="J37" s="5">
        <v>4200925</v>
      </c>
      <c r="K37" s="7"/>
    </row>
    <row r="38" spans="1:11" ht="12.75">
      <c r="A38" s="196" t="s">
        <v>317</v>
      </c>
      <c r="B38" s="197"/>
      <c r="C38" s="197"/>
      <c r="D38" s="197"/>
      <c r="E38" s="197"/>
      <c r="F38" s="197"/>
      <c r="G38" s="197"/>
      <c r="H38" s="197"/>
      <c r="I38" s="1">
        <v>30</v>
      </c>
      <c r="J38" s="63">
        <f>SUM(J35:J37)</f>
        <v>60524922</v>
      </c>
      <c r="K38" s="52">
        <f>SUM(K35:K37)</f>
        <v>63654955</v>
      </c>
    </row>
    <row r="39" spans="1:11" ht="12.75">
      <c r="A39" s="207" t="s">
        <v>318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50437192</v>
      </c>
      <c r="K39" s="7">
        <v>57231700</v>
      </c>
    </row>
    <row r="40" spans="1:11" ht="12.75">
      <c r="A40" s="207" t="s">
        <v>319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>
        <v>74743</v>
      </c>
    </row>
    <row r="41" spans="1:11" ht="12.75">
      <c r="A41" s="207" t="s">
        <v>320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>
        <v>470446</v>
      </c>
      <c r="K41" s="7">
        <v>494067</v>
      </c>
    </row>
    <row r="42" spans="1:11" ht="12.75">
      <c r="A42" s="207" t="s">
        <v>321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322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 customHeight="1">
      <c r="A44" s="196" t="s">
        <v>323</v>
      </c>
      <c r="B44" s="197"/>
      <c r="C44" s="197"/>
      <c r="D44" s="197"/>
      <c r="E44" s="197"/>
      <c r="F44" s="197"/>
      <c r="G44" s="197"/>
      <c r="H44" s="198"/>
      <c r="I44" s="1">
        <v>36</v>
      </c>
      <c r="J44" s="63">
        <f>SUM(J39:J43)</f>
        <v>50907638</v>
      </c>
      <c r="K44" s="52">
        <f>SUM(K39:K43)</f>
        <v>57800510</v>
      </c>
    </row>
    <row r="45" spans="1:11" ht="12.75" customHeight="1">
      <c r="A45" s="196" t="s">
        <v>324</v>
      </c>
      <c r="B45" s="197"/>
      <c r="C45" s="197"/>
      <c r="D45" s="197"/>
      <c r="E45" s="197"/>
      <c r="F45" s="197"/>
      <c r="G45" s="197"/>
      <c r="H45" s="198"/>
      <c r="I45" s="1">
        <v>37</v>
      </c>
      <c r="J45" s="63">
        <f>IF(J38&gt;J44,J38-J44,0)</f>
        <v>9617284</v>
      </c>
      <c r="K45" s="52">
        <f>IF(K38&gt;K44,K38-K44,0)</f>
        <v>5854445</v>
      </c>
    </row>
    <row r="46" spans="1:11" ht="12.75" customHeight="1">
      <c r="A46" s="196" t="s">
        <v>325</v>
      </c>
      <c r="B46" s="197"/>
      <c r="C46" s="197"/>
      <c r="D46" s="197"/>
      <c r="E46" s="197"/>
      <c r="F46" s="197"/>
      <c r="G46" s="197"/>
      <c r="H46" s="198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 customHeight="1">
      <c r="A47" s="207" t="s">
        <v>326</v>
      </c>
      <c r="B47" s="208"/>
      <c r="C47" s="208"/>
      <c r="D47" s="208"/>
      <c r="E47" s="208"/>
      <c r="F47" s="208"/>
      <c r="G47" s="208"/>
      <c r="H47" s="209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 customHeight="1">
      <c r="A48" s="207" t="s">
        <v>327</v>
      </c>
      <c r="B48" s="208"/>
      <c r="C48" s="208"/>
      <c r="D48" s="208"/>
      <c r="E48" s="208"/>
      <c r="F48" s="208"/>
      <c r="G48" s="208"/>
      <c r="H48" s="209"/>
      <c r="I48" s="1">
        <v>40</v>
      </c>
      <c r="J48" s="63">
        <f>IF(J20-J19+J33-J32+J46-J45&gt;0,J20-J19+J33-J32+J46-J45,0)</f>
        <v>24136425</v>
      </c>
      <c r="K48" s="52">
        <f>IF(K20-K19+K33-K32+K46-K45&gt;0,K20-K19+K33-K32+K46-K45,0)</f>
        <v>9583662</v>
      </c>
    </row>
    <row r="49" spans="1:11" ht="12.75" customHeight="1">
      <c r="A49" s="207" t="s">
        <v>328</v>
      </c>
      <c r="B49" s="208"/>
      <c r="C49" s="208"/>
      <c r="D49" s="208"/>
      <c r="E49" s="208"/>
      <c r="F49" s="208"/>
      <c r="G49" s="208"/>
      <c r="H49" s="209"/>
      <c r="I49" s="1">
        <v>41</v>
      </c>
      <c r="J49" s="5">
        <v>41993688</v>
      </c>
      <c r="K49" s="7">
        <v>26568598</v>
      </c>
    </row>
    <row r="50" spans="1:11" ht="12.75" customHeight="1">
      <c r="A50" s="207" t="s">
        <v>329</v>
      </c>
      <c r="B50" s="208"/>
      <c r="C50" s="208"/>
      <c r="D50" s="208"/>
      <c r="E50" s="208"/>
      <c r="F50" s="208"/>
      <c r="G50" s="208"/>
      <c r="H50" s="209"/>
      <c r="I50" s="1">
        <v>42</v>
      </c>
      <c r="J50" s="5"/>
      <c r="K50" s="7"/>
    </row>
    <row r="51" spans="1:11" ht="12.75" customHeight="1">
      <c r="A51" s="207" t="s">
        <v>330</v>
      </c>
      <c r="B51" s="208"/>
      <c r="C51" s="208"/>
      <c r="D51" s="208"/>
      <c r="E51" s="208"/>
      <c r="F51" s="208"/>
      <c r="G51" s="208"/>
      <c r="H51" s="209"/>
      <c r="I51" s="1">
        <v>43</v>
      </c>
      <c r="J51" s="5">
        <v>24136425</v>
      </c>
      <c r="K51" s="7">
        <v>9583662</v>
      </c>
    </row>
    <row r="52" spans="1:11" ht="12.75" customHeight="1">
      <c r="A52" s="229" t="s">
        <v>331</v>
      </c>
      <c r="B52" s="230"/>
      <c r="C52" s="230"/>
      <c r="D52" s="230"/>
      <c r="E52" s="230"/>
      <c r="F52" s="230"/>
      <c r="G52" s="230"/>
      <c r="H52" s="231"/>
      <c r="I52" s="4">
        <v>44</v>
      </c>
      <c r="J52" s="64">
        <f>J49+J50-J51</f>
        <v>17857263</v>
      </c>
      <c r="K52" s="60">
        <f>K49+K50-K51</f>
        <v>16984936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4" t="s">
        <v>50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68" t="s">
        <v>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9" t="s">
        <v>16</v>
      </c>
      <c r="B4" s="269"/>
      <c r="C4" s="269"/>
      <c r="D4" s="269"/>
      <c r="E4" s="269"/>
      <c r="F4" s="269"/>
      <c r="G4" s="269"/>
      <c r="H4" s="269"/>
      <c r="I4" s="65" t="s">
        <v>56</v>
      </c>
      <c r="J4" s="66" t="s">
        <v>62</v>
      </c>
      <c r="K4" s="66" t="s">
        <v>63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1">
        <v>2</v>
      </c>
      <c r="J5" s="72" t="s">
        <v>58</v>
      </c>
      <c r="K5" s="72" t="s">
        <v>59</v>
      </c>
    </row>
    <row r="6" spans="1:11" ht="12.75">
      <c r="A6" s="213" t="s">
        <v>36</v>
      </c>
      <c r="B6" s="224"/>
      <c r="C6" s="224"/>
      <c r="D6" s="224"/>
      <c r="E6" s="224"/>
      <c r="F6" s="224"/>
      <c r="G6" s="224"/>
      <c r="H6" s="224"/>
      <c r="I6" s="259"/>
      <c r="J6" s="259"/>
      <c r="K6" s="260"/>
    </row>
    <row r="7" spans="1:11" ht="12.75">
      <c r="A7" s="207" t="s">
        <v>52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24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25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26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27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196" t="s">
        <v>51</v>
      </c>
      <c r="B12" s="197"/>
      <c r="C12" s="197"/>
      <c r="D12" s="197"/>
      <c r="E12" s="197"/>
      <c r="F12" s="197"/>
      <c r="G12" s="197"/>
      <c r="H12" s="197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7" t="s">
        <v>28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29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30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31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32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33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196" t="s">
        <v>13</v>
      </c>
      <c r="B19" s="197"/>
      <c r="C19" s="197"/>
      <c r="D19" s="197"/>
      <c r="E19" s="197"/>
      <c r="F19" s="197"/>
      <c r="G19" s="197"/>
      <c r="H19" s="197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196" t="s">
        <v>18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0" t="s">
        <v>19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13" t="s">
        <v>37</v>
      </c>
      <c r="B22" s="224"/>
      <c r="C22" s="224"/>
      <c r="D22" s="224"/>
      <c r="E22" s="224"/>
      <c r="F22" s="224"/>
      <c r="G22" s="224"/>
      <c r="H22" s="224"/>
      <c r="I22" s="259"/>
      <c r="J22" s="259"/>
      <c r="K22" s="260"/>
    </row>
    <row r="23" spans="1:11" ht="12.75">
      <c r="A23" s="207" t="s">
        <v>42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43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64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65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44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196" t="s">
        <v>23</v>
      </c>
      <c r="B28" s="197"/>
      <c r="C28" s="197"/>
      <c r="D28" s="197"/>
      <c r="E28" s="197"/>
      <c r="F28" s="197"/>
      <c r="G28" s="197"/>
      <c r="H28" s="197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7" t="s">
        <v>0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1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2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196" t="s">
        <v>14</v>
      </c>
      <c r="B32" s="197"/>
      <c r="C32" s="197"/>
      <c r="D32" s="197"/>
      <c r="E32" s="197"/>
      <c r="F32" s="197"/>
      <c r="G32" s="197"/>
      <c r="H32" s="197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196" t="s">
        <v>20</v>
      </c>
      <c r="B33" s="197"/>
      <c r="C33" s="197"/>
      <c r="D33" s="197"/>
      <c r="E33" s="197"/>
      <c r="F33" s="197"/>
      <c r="G33" s="197"/>
      <c r="H33" s="197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96" t="s">
        <v>21</v>
      </c>
      <c r="B34" s="197"/>
      <c r="C34" s="197"/>
      <c r="D34" s="197"/>
      <c r="E34" s="197"/>
      <c r="F34" s="197"/>
      <c r="G34" s="197"/>
      <c r="H34" s="197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13" t="s">
        <v>38</v>
      </c>
      <c r="B35" s="224"/>
      <c r="C35" s="224"/>
      <c r="D35" s="224"/>
      <c r="E35" s="224"/>
      <c r="F35" s="224"/>
      <c r="G35" s="224"/>
      <c r="H35" s="224"/>
      <c r="I35" s="259">
        <v>0</v>
      </c>
      <c r="J35" s="259"/>
      <c r="K35" s="260"/>
    </row>
    <row r="36" spans="1:11" ht="12.75">
      <c r="A36" s="207" t="s">
        <v>45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6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7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196" t="s">
        <v>15</v>
      </c>
      <c r="B39" s="197"/>
      <c r="C39" s="197"/>
      <c r="D39" s="197"/>
      <c r="E39" s="197"/>
      <c r="F39" s="197"/>
      <c r="G39" s="197"/>
      <c r="H39" s="197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7" t="s">
        <v>8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9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10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11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12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196" t="s">
        <v>34</v>
      </c>
      <c r="B45" s="197"/>
      <c r="C45" s="197"/>
      <c r="D45" s="197"/>
      <c r="E45" s="197"/>
      <c r="F45" s="197"/>
      <c r="G45" s="197"/>
      <c r="H45" s="197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196" t="s">
        <v>40</v>
      </c>
      <c r="B46" s="197"/>
      <c r="C46" s="197"/>
      <c r="D46" s="197"/>
      <c r="E46" s="197"/>
      <c r="F46" s="197"/>
      <c r="G46" s="197"/>
      <c r="H46" s="197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96" t="s">
        <v>41</v>
      </c>
      <c r="B47" s="197"/>
      <c r="C47" s="197"/>
      <c r="D47" s="197"/>
      <c r="E47" s="197"/>
      <c r="F47" s="197"/>
      <c r="G47" s="197"/>
      <c r="H47" s="197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196" t="s">
        <v>35</v>
      </c>
      <c r="B48" s="197"/>
      <c r="C48" s="197"/>
      <c r="D48" s="197"/>
      <c r="E48" s="197"/>
      <c r="F48" s="197"/>
      <c r="G48" s="197"/>
      <c r="H48" s="197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6" t="s">
        <v>5</v>
      </c>
      <c r="B49" s="197"/>
      <c r="C49" s="197"/>
      <c r="D49" s="197"/>
      <c r="E49" s="197"/>
      <c r="F49" s="197"/>
      <c r="G49" s="197"/>
      <c r="H49" s="197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6" t="s">
        <v>39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 ht="12.75">
      <c r="A51" s="196" t="s">
        <v>46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/>
      <c r="K51" s="7"/>
    </row>
    <row r="52" spans="1:11" ht="12.75">
      <c r="A52" s="196" t="s">
        <v>47</v>
      </c>
      <c r="B52" s="197"/>
      <c r="C52" s="197"/>
      <c r="D52" s="197"/>
      <c r="E52" s="197"/>
      <c r="F52" s="197"/>
      <c r="G52" s="197"/>
      <c r="H52" s="197"/>
      <c r="I52" s="1">
        <v>44</v>
      </c>
      <c r="J52" s="5"/>
      <c r="K52" s="7"/>
    </row>
    <row r="53" spans="1:11" ht="12.75">
      <c r="A53" s="210" t="s">
        <v>48</v>
      </c>
      <c r="B53" s="211"/>
      <c r="C53" s="211"/>
      <c r="D53" s="211"/>
      <c r="E53" s="211"/>
      <c r="F53" s="211"/>
      <c r="G53" s="211"/>
      <c r="H53" s="21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83" t="s">
        <v>332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5.75">
      <c r="A2" s="42"/>
      <c r="B2" s="73"/>
      <c r="C2" s="292" t="s">
        <v>333</v>
      </c>
      <c r="D2" s="292"/>
      <c r="E2" s="76">
        <v>40544</v>
      </c>
      <c r="F2" s="43" t="s">
        <v>82</v>
      </c>
      <c r="G2" s="293">
        <v>40633</v>
      </c>
      <c r="H2" s="294"/>
      <c r="I2" s="73"/>
      <c r="J2" s="73"/>
      <c r="K2" s="73"/>
      <c r="L2" s="77"/>
    </row>
    <row r="3" spans="1:11" ht="23.25" customHeight="1">
      <c r="A3" s="204" t="s">
        <v>115</v>
      </c>
      <c r="B3" s="205"/>
      <c r="C3" s="205"/>
      <c r="D3" s="205"/>
      <c r="E3" s="205"/>
      <c r="F3" s="205"/>
      <c r="G3" s="205"/>
      <c r="H3" s="206"/>
      <c r="I3" s="57" t="s">
        <v>116</v>
      </c>
      <c r="J3" s="58" t="s">
        <v>117</v>
      </c>
      <c r="K3" s="59" t="s">
        <v>118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81">
        <v>2</v>
      </c>
      <c r="J4" s="80" t="s">
        <v>58</v>
      </c>
      <c r="K4" s="80" t="s">
        <v>59</v>
      </c>
    </row>
    <row r="5" spans="1:11" ht="12.75" customHeight="1">
      <c r="A5" s="275" t="s">
        <v>334</v>
      </c>
      <c r="B5" s="276"/>
      <c r="C5" s="276"/>
      <c r="D5" s="276"/>
      <c r="E5" s="276"/>
      <c r="F5" s="276"/>
      <c r="G5" s="276"/>
      <c r="H5" s="277"/>
      <c r="I5" s="44">
        <v>1</v>
      </c>
      <c r="J5" s="45">
        <v>60388000</v>
      </c>
      <c r="K5" s="45">
        <v>60388000</v>
      </c>
    </row>
    <row r="6" spans="1:11" ht="12.75" customHeight="1">
      <c r="A6" s="289" t="s">
        <v>335</v>
      </c>
      <c r="B6" s="290"/>
      <c r="C6" s="290"/>
      <c r="D6" s="290"/>
      <c r="E6" s="290"/>
      <c r="F6" s="290"/>
      <c r="G6" s="290"/>
      <c r="H6" s="291"/>
      <c r="I6" s="44">
        <v>2</v>
      </c>
      <c r="J6" s="46">
        <v>-4258313</v>
      </c>
      <c r="K6" s="46">
        <v>-4258313</v>
      </c>
    </row>
    <row r="7" spans="1:11" ht="12.75" customHeight="1">
      <c r="A7" s="289" t="s">
        <v>336</v>
      </c>
      <c r="B7" s="290"/>
      <c r="C7" s="290"/>
      <c r="D7" s="290"/>
      <c r="E7" s="290"/>
      <c r="F7" s="290"/>
      <c r="G7" s="290"/>
      <c r="H7" s="291"/>
      <c r="I7" s="44">
        <v>3</v>
      </c>
      <c r="J7" s="46">
        <v>82275985</v>
      </c>
      <c r="K7" s="46">
        <v>82275985</v>
      </c>
    </row>
    <row r="8" spans="1:11" ht="12.75" customHeight="1">
      <c r="A8" s="289" t="s">
        <v>337</v>
      </c>
      <c r="B8" s="290"/>
      <c r="C8" s="290"/>
      <c r="D8" s="290"/>
      <c r="E8" s="290"/>
      <c r="F8" s="290"/>
      <c r="G8" s="290"/>
      <c r="H8" s="291"/>
      <c r="I8" s="44">
        <v>4</v>
      </c>
      <c r="J8" s="46">
        <v>146436891</v>
      </c>
      <c r="K8" s="46">
        <v>164876035</v>
      </c>
    </row>
    <row r="9" spans="1:11" ht="12.75">
      <c r="A9" s="289" t="s">
        <v>338</v>
      </c>
      <c r="B9" s="290"/>
      <c r="C9" s="290"/>
      <c r="D9" s="290"/>
      <c r="E9" s="290"/>
      <c r="F9" s="290"/>
      <c r="G9" s="290"/>
      <c r="H9" s="290"/>
      <c r="I9" s="44">
        <v>5</v>
      </c>
      <c r="J9" s="46">
        <v>18439144</v>
      </c>
      <c r="K9" s="46">
        <v>7046995</v>
      </c>
    </row>
    <row r="10" spans="1:11" ht="12.75" customHeight="1">
      <c r="A10" s="289" t="s">
        <v>339</v>
      </c>
      <c r="B10" s="290"/>
      <c r="C10" s="290"/>
      <c r="D10" s="290"/>
      <c r="E10" s="290"/>
      <c r="F10" s="290"/>
      <c r="G10" s="290"/>
      <c r="H10" s="291"/>
      <c r="I10" s="44">
        <v>6</v>
      </c>
      <c r="J10" s="46"/>
      <c r="K10" s="46"/>
    </row>
    <row r="11" spans="1:11" ht="12.75" customHeight="1">
      <c r="A11" s="289" t="s">
        <v>340</v>
      </c>
      <c r="B11" s="290"/>
      <c r="C11" s="290"/>
      <c r="D11" s="290"/>
      <c r="E11" s="290"/>
      <c r="F11" s="290"/>
      <c r="G11" s="290"/>
      <c r="H11" s="291"/>
      <c r="I11" s="44">
        <v>7</v>
      </c>
      <c r="J11" s="46"/>
      <c r="K11" s="46"/>
    </row>
    <row r="12" spans="1:11" ht="12.75" customHeight="1">
      <c r="A12" s="289" t="s">
        <v>343</v>
      </c>
      <c r="B12" s="290"/>
      <c r="C12" s="290"/>
      <c r="D12" s="290"/>
      <c r="E12" s="290"/>
      <c r="F12" s="290"/>
      <c r="G12" s="290"/>
      <c r="H12" s="291"/>
      <c r="I12" s="44">
        <v>8</v>
      </c>
      <c r="J12" s="46"/>
      <c r="K12" s="46"/>
    </row>
    <row r="13" spans="1:11" ht="12.75" customHeight="1">
      <c r="A13" s="289" t="s">
        <v>341</v>
      </c>
      <c r="B13" s="290"/>
      <c r="C13" s="290"/>
      <c r="D13" s="290"/>
      <c r="E13" s="290"/>
      <c r="F13" s="290"/>
      <c r="G13" s="290"/>
      <c r="H13" s="291"/>
      <c r="I13" s="44">
        <v>9</v>
      </c>
      <c r="J13" s="46"/>
      <c r="K13" s="46"/>
    </row>
    <row r="14" spans="1:11" ht="12.75" customHeight="1">
      <c r="A14" s="262" t="s">
        <v>342</v>
      </c>
      <c r="B14" s="263"/>
      <c r="C14" s="263"/>
      <c r="D14" s="263"/>
      <c r="E14" s="263"/>
      <c r="F14" s="263"/>
      <c r="G14" s="263"/>
      <c r="H14" s="263"/>
      <c r="I14" s="44">
        <v>10</v>
      </c>
      <c r="J14" s="78">
        <f>SUM(J5:J13)</f>
        <v>303281707</v>
      </c>
      <c r="K14" s="78">
        <f>SUM(K5:K13)</f>
        <v>310328702</v>
      </c>
    </row>
    <row r="15" spans="1:11" ht="12.75" customHeight="1">
      <c r="A15" s="256" t="s">
        <v>344</v>
      </c>
      <c r="B15" s="257"/>
      <c r="C15" s="257"/>
      <c r="D15" s="257"/>
      <c r="E15" s="257"/>
      <c r="F15" s="257"/>
      <c r="G15" s="257"/>
      <c r="H15" s="257"/>
      <c r="I15" s="44">
        <v>11</v>
      </c>
      <c r="J15" s="46"/>
      <c r="K15" s="46"/>
    </row>
    <row r="16" spans="1:11" ht="12.75" customHeight="1">
      <c r="A16" s="256" t="s">
        <v>345</v>
      </c>
      <c r="B16" s="257"/>
      <c r="C16" s="257"/>
      <c r="D16" s="257"/>
      <c r="E16" s="257"/>
      <c r="F16" s="257"/>
      <c r="G16" s="257"/>
      <c r="H16" s="257"/>
      <c r="I16" s="44">
        <v>12</v>
      </c>
      <c r="J16" s="46"/>
      <c r="K16" s="46"/>
    </row>
    <row r="17" spans="1:11" ht="12.75" customHeight="1">
      <c r="A17" s="256" t="s">
        <v>346</v>
      </c>
      <c r="B17" s="257"/>
      <c r="C17" s="257"/>
      <c r="D17" s="257"/>
      <c r="E17" s="257"/>
      <c r="F17" s="257"/>
      <c r="G17" s="257"/>
      <c r="H17" s="257"/>
      <c r="I17" s="44">
        <v>13</v>
      </c>
      <c r="J17" s="46"/>
      <c r="K17" s="46"/>
    </row>
    <row r="18" spans="1:11" ht="12.75" customHeight="1">
      <c r="A18" s="256" t="s">
        <v>347</v>
      </c>
      <c r="B18" s="257"/>
      <c r="C18" s="257"/>
      <c r="D18" s="257"/>
      <c r="E18" s="257"/>
      <c r="F18" s="257"/>
      <c r="G18" s="257"/>
      <c r="H18" s="257"/>
      <c r="I18" s="44">
        <v>14</v>
      </c>
      <c r="J18" s="46"/>
      <c r="K18" s="46"/>
    </row>
    <row r="19" spans="1:11" ht="12.75" customHeight="1">
      <c r="A19" s="256" t="s">
        <v>348</v>
      </c>
      <c r="B19" s="257"/>
      <c r="C19" s="257"/>
      <c r="D19" s="257"/>
      <c r="E19" s="257"/>
      <c r="F19" s="257"/>
      <c r="G19" s="257"/>
      <c r="H19" s="257"/>
      <c r="I19" s="44">
        <v>15</v>
      </c>
      <c r="J19" s="46"/>
      <c r="K19" s="46"/>
    </row>
    <row r="20" spans="1:11" ht="12.75" customHeight="1">
      <c r="A20" s="256" t="s">
        <v>350</v>
      </c>
      <c r="B20" s="257"/>
      <c r="C20" s="257"/>
      <c r="D20" s="257"/>
      <c r="E20" s="257"/>
      <c r="F20" s="257"/>
      <c r="G20" s="257"/>
      <c r="H20" s="257"/>
      <c r="I20" s="44">
        <v>16</v>
      </c>
      <c r="J20" s="46"/>
      <c r="K20" s="46"/>
    </row>
    <row r="21" spans="1:11" ht="12.75" customHeight="1">
      <c r="A21" s="262" t="s">
        <v>349</v>
      </c>
      <c r="B21" s="263"/>
      <c r="C21" s="263"/>
      <c r="D21" s="263"/>
      <c r="E21" s="263"/>
      <c r="F21" s="263"/>
      <c r="G21" s="263"/>
      <c r="H21" s="263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 customHeight="1">
      <c r="A23" s="275" t="s">
        <v>351</v>
      </c>
      <c r="B23" s="276"/>
      <c r="C23" s="276"/>
      <c r="D23" s="276"/>
      <c r="E23" s="276"/>
      <c r="F23" s="276"/>
      <c r="G23" s="276"/>
      <c r="H23" s="277"/>
      <c r="I23" s="47">
        <v>18</v>
      </c>
      <c r="J23" s="45"/>
      <c r="K23" s="45"/>
    </row>
    <row r="24" spans="1:11" ht="17.25" customHeight="1">
      <c r="A24" s="278" t="s">
        <v>352</v>
      </c>
      <c r="B24" s="279"/>
      <c r="C24" s="279"/>
      <c r="D24" s="279"/>
      <c r="E24" s="279"/>
      <c r="F24" s="279"/>
      <c r="G24" s="279"/>
      <c r="H24" s="280"/>
      <c r="I24" s="48">
        <v>19</v>
      </c>
      <c r="J24" s="79"/>
      <c r="K24" s="79"/>
    </row>
    <row r="25" spans="1:11" ht="30" customHeight="1">
      <c r="A25" s="281" t="s">
        <v>60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57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7" t="s">
        <v>61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Potocki</cp:lastModifiedBy>
  <cp:lastPrinted>2011-04-28T07:45:45Z</cp:lastPrinted>
  <dcterms:created xsi:type="dcterms:W3CDTF">2008-10-17T11:51:54Z</dcterms:created>
  <dcterms:modified xsi:type="dcterms:W3CDTF">2011-04-28T07:46:32Z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