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2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2">'Bilanca'!$A$1:$K$114</definedName>
    <definedName name="_xlnm.Print_Area" localSheetId="7">'Bilješke'!$A$1:$J$53</definedName>
    <definedName name="_xlnm.Print_Area" localSheetId="1">'OPĆI PODACI'!$A$1:$I$62</definedName>
    <definedName name="_xlnm.Print_Area" localSheetId="3">'RDG'!$A$1:$K$51</definedName>
  </definedNames>
  <calcPr fullCalcOnLoad="1"/>
</workbook>
</file>

<file path=xl/sharedStrings.xml><?xml version="1.0" encoding="utf-8"?>
<sst xmlns="http://schemas.openxmlformats.org/spreadsheetml/2006/main" count="843" uniqueCount="412">
  <si>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</si>
  <si>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</si>
  <si>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</si>
  <si>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</si>
  <si>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</si>
  <si>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</si>
  <si>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</si>
  <si>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</si>
  <si>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</si>
  <si>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</si>
  <si>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</si>
  <si>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</si>
  <si>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</si>
  <si>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</si>
  <si>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</si>
  <si>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</si>
  <si>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</si>
  <si>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</si>
  <si>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</si>
  <si>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</si>
  <si>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</si>
  <si>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</si>
  <si>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</si>
  <si>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</si>
  <si>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</si>
  <si>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</si>
  <si>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</si>
  <si>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</si>
  <si>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</si>
  <si>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</si>
  <si>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</si>
  <si>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</si>
  <si>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</si>
  <si>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</si>
  <si>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</si>
  <si>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</si>
  <si>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</si>
  <si>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</si>
  <si>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</si>
  <si>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</si>
  <si>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</si>
  <si>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</si>
  <si>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</si>
  <si>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</si>
  <si>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</si>
  <si>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</si>
  <si>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</si>
  <si>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</si>
  <si>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</si>
  <si>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</si>
  <si>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</si>
  <si>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</si>
  <si>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</si>
  <si>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</si>
  <si>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</si>
  <si>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</si>
  <si>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</si>
  <si>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</si>
  <si>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</si>
  <si>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</si>
  <si>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</si>
  <si>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</si>
  <si>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</si>
  <si>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</si>
  <si>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</si>
  <si>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</si>
  <si>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</si>
  <si>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</si>
  <si>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</si>
  <si>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</si>
  <si>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</si>
  <si>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</si>
  <si>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</si>
  <si>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</si>
  <si>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</si>
  <si>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</si>
  <si>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</si>
  <si>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</si>
  <si>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</si>
  <si>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</si>
  <si>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</si>
  <si>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</si>
  <si>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</si>
  <si>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</si>
  <si>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</si>
  <si>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</si>
  <si>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</si>
  <si>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</si>
  <si>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</si>
  <si>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</si>
  <si>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</si>
  <si>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</si>
  <si>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</si>
  <si>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</si>
  <si>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</si>
  <si>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</si>
  <si>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</si>
  <si>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</si>
  <si>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</si>
  <si>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</si>
  <si>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</si>
  <si>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</si>
  <si>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</si>
  <si>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</si>
  <si>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</si>
  <si>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</si>
  <si>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</si>
  <si>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</si>
  <si>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</si>
  <si>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</si>
  <si>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</si>
  <si>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</si>
  <si>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</si>
  <si>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</si>
  <si>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</si>
  <si>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</si>
  <si>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</si>
  <si>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</si>
  <si>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</si>
  <si>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</si>
  <si>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</si>
  <si>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</si>
  <si>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</si>
  <si>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</si>
  <si>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</si>
  <si>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</si>
  <si>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</si>
  <si>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</si>
  <si>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</si>
  <si>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</si>
  <si>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</si>
  <si>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</si>
  <si>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</si>
  <si>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</si>
  <si>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</si>
  <si>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</si>
  <si>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</si>
  <si>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</si>
  <si>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</si>
  <si>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</si>
  <si>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</si>
  <si>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</si>
  <si>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</si>
  <si>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</si>
  <si>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</si>
  <si>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</si>
  <si>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</si>
  <si>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</si>
  <si>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</si>
  <si>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</si>
  <si>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</si>
  <si>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</si>
  <si>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</si>
  <si>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</si>
  <si>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</si>
  <si>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</si>
  <si>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</si>
  <si>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</si>
  <si>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</si>
  <si>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</si>
  <si>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</si>
  <si>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</si>
  <si>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</si>
  <si>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</si>
  <si>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</si>
  <si>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</si>
  <si>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</si>
  <si>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</si>
  <si>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</si>
  <si>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</si>
  <si>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</si>
  <si>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</si>
  <si>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</si>
  <si>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</si>
  <si>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</si>
  <si>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</si>
  <si>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</si>
  <si>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</si>
  <si>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</si>
  <si>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</si>
  <si>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</si>
  <si>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</si>
  <si>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</si>
  <si>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</si>
  <si>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</si>
  <si>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</si>
  <si>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</si>
  <si>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</si>
  <si>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</si>
  <si>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</si>
  <si>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</si>
  <si>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</si>
  <si>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</si>
  <si>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</si>
  <si>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</si>
  <si>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</si>
  <si>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</si>
  <si>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</si>
  <si>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</si>
  <si>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</si>
  <si>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</si>
  <si>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</si>
  <si>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</si>
  <si>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</si>
  <si>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</si>
  <si>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</si>
  <si>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</si>
  <si>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</si>
  <si>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</si>
  <si>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</si>
  <si>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</si>
  <si>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</si>
  <si>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</si>
  <si>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</si>
  <si>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</si>
  <si>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</si>
  <si>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</si>
  <si>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</si>
  <si>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</si>
  <si>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</si>
  <si>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</si>
  <si>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</si>
  <si>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</si>
  <si>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</si>
  <si>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</si>
  <si>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</si>
  <si>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</si>
  <si>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</si>
  <si>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</si>
  <si>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</si>
  <si>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</si>
  <si>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</si>
  <si>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</si>
  <si>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</si>
  <si>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</si>
  <si>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</si>
  <si>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</si>
  <si>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</si>
  <si>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</si>
  <si>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</si>
  <si>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</si>
  <si>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</si>
  <si>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</si>
  <si>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</si>
  <si>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</si>
  <si>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</si>
  <si>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</si>
  <si>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</si>
  <si>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</si>
  <si>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</si>
  <si>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</si>
  <si>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</si>
  <si>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</si>
  <si>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</si>
  <si>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</si>
  <si>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</si>
  <si>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</si>
  <si>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</si>
  <si>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</si>
  <si>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</si>
  <si>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</si>
  <si>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</si>
  <si>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</si>
  <si>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</si>
  <si>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</si>
  <si>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</si>
  <si>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</si>
  <si>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</si>
  <si>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</si>
  <si>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</si>
  <si>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</si>
  <si>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</si>
  <si>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</si>
  <si>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</si>
  <si>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</si>
  <si>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</si>
  <si>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</si>
  <si>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</si>
  <si>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</si>
  <si>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</si>
  <si>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</si>
  <si>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</si>
  <si>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</si>
  <si>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</si>
  <si>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</si>
  <si>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</si>
  <si>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</si>
  <si>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</si>
  <si>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</si>
  <si>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</si>
  <si>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</si>
  <si>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</si>
  <si>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</si>
  <si>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</si>
  <si>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</si>
  <si>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</si>
  <si>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</si>
  <si>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</si>
  <si>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</si>
  <si>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</si>
  <si>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</si>
  <si>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</si>
  <si>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</si>
  <si>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</si>
  <si>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</si>
  <si>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</si>
  <si>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</si>
  <si>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</si>
  <si>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</si>
  <si>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</si>
  <si>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</si>
  <si>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</si>
  <si>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</si>
  <si>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</si>
  <si>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</si>
  <si>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</si>
  <si>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</si>
  <si>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</si>
  <si>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</si>
  <si>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</si>
  <si>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</si>
  <si>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</si>
  <si>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</si>
  <si>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</si>
  <si>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</si>
  <si>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</si>
  <si>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</si>
  <si>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</si>
  <si>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</si>
  <si>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</si>
  <si>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</si>
  <si>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</si>
  <si>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</si>
  <si>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</si>
  <si>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</si>
  <si>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</si>
  <si>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</si>
  <si>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</si>
  <si>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</si>
  <si>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</si>
  <si>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</si>
  <si>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</si>
  <si>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</si>
  <si>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</si>
  <si>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</si>
  <si>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</si>
  <si>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</si>
  <si>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</si>
  <si>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</si>
  <si>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</si>
  <si>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</si>
  <si>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</si>
  <si>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</si>
  <si>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</si>
  <si>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</si>
  <si>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</si>
  <si>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</si>
  <si>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</si>
  <si>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</si>
  <si>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</si>
  <si>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</si>
  <si>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</si>
  <si>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</si>
  <si>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</si>
  <si>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</si>
  <si>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</si>
  <si>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</si>
  <si>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</si>
  <si>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</si>
  <si>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</si>
  <si>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</si>
  <si>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</si>
  <si>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</si>
  <si>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</si>
  <si>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</si>
  <si>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</si>
  <si>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</si>
  <si>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</si>
  <si>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</si>
  <si>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</si>
  <si>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</si>
  <si>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</si>
  <si>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</si>
  <si>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</si>
  <si>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</si>
  <si>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</si>
  <si>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</si>
  <si>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</si>
  <si>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</si>
  <si>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</si>
  <si>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</si>
  <si>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</si>
  <si>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</si>
  <si>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</si>
  <si>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</si>
  <si>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Prilog 1.</t>
  </si>
  <si>
    <t>03209741</t>
  </si>
  <si>
    <t>080027531</t>
  </si>
  <si>
    <t>94818858923</t>
  </si>
  <si>
    <t>MEDIKA D.D.</t>
  </si>
  <si>
    <t>ZAGREB</t>
  </si>
  <si>
    <t>CAPRAŠKA 1</t>
  </si>
  <si>
    <t>medika@medka.hr</t>
  </si>
  <si>
    <t>www.medika.hr</t>
  </si>
  <si>
    <t>GRAD ZAGREB</t>
  </si>
  <si>
    <t>NE</t>
  </si>
  <si>
    <t>4646</t>
  </si>
  <si>
    <t>RADMILOVIĆ DIJANA</t>
  </si>
  <si>
    <t>012412551</t>
  </si>
  <si>
    <t>012371441</t>
  </si>
  <si>
    <t>medika@medika.hr</t>
  </si>
  <si>
    <t>HERCEG JASMINKO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</si>
</sst>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33" borderId="15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0" fontId="2" fillId="0" borderId="16" xfId="57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 applyProtection="1">
      <alignment horizontal="center"/>
      <protection hidden="1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43" xfId="62" applyFont="1" applyBorder="1" applyAlignment="1">
      <alignment/>
      <protection/>
    </xf>
    <xf numFmtId="0" fontId="2" fillId="35" borderId="43" xfId="0" applyFont="1" applyFill="1" applyBorder="1" applyAlignment="1">
      <alignment horizontal="left"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dika@med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@medik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zoomScaleSheetLayoutView="10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90" t="s">
        <v>395</v>
      </c>
      <c r="B1" s="190"/>
      <c r="C1" s="19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44" t="s">
        <v>315</v>
      </c>
      <c r="B2" s="145"/>
      <c r="C2" s="145"/>
      <c r="D2" s="146"/>
      <c r="E2" s="42">
        <v>40179</v>
      </c>
      <c r="F2" s="43"/>
      <c r="G2" s="44" t="s">
        <v>332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47" t="s">
        <v>391</v>
      </c>
      <c r="B4" s="147"/>
      <c r="C4" s="147"/>
      <c r="D4" s="147"/>
      <c r="E4" s="147"/>
      <c r="F4" s="147"/>
      <c r="G4" s="147"/>
      <c r="H4" s="147"/>
      <c r="I4" s="147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8" t="s">
        <v>273</v>
      </c>
      <c r="B6" s="149"/>
      <c r="C6" s="150" t="s">
        <v>396</v>
      </c>
      <c r="D6" s="151"/>
      <c r="E6" s="152"/>
      <c r="F6" s="152"/>
      <c r="G6" s="152"/>
      <c r="H6" s="152"/>
      <c r="I6" s="57"/>
      <c r="J6" s="40"/>
      <c r="K6" s="40"/>
      <c r="L6" s="40"/>
    </row>
    <row r="7" spans="1:12" ht="12.75">
      <c r="A7" s="58"/>
      <c r="B7" s="58"/>
      <c r="C7" s="49"/>
      <c r="D7" s="49"/>
      <c r="E7" s="152"/>
      <c r="F7" s="152"/>
      <c r="G7" s="152"/>
      <c r="H7" s="152"/>
      <c r="I7" s="57"/>
      <c r="J7" s="40"/>
      <c r="K7" s="40"/>
      <c r="L7" s="40"/>
    </row>
    <row r="8" spans="1:12" ht="12.75">
      <c r="A8" s="153" t="s">
        <v>90</v>
      </c>
      <c r="B8" s="154"/>
      <c r="C8" s="150" t="s">
        <v>397</v>
      </c>
      <c r="D8" s="151"/>
      <c r="E8" s="152"/>
      <c r="F8" s="152"/>
      <c r="G8" s="152"/>
      <c r="H8" s="152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55" t="s">
        <v>223</v>
      </c>
      <c r="B10" s="156"/>
      <c r="C10" s="150" t="s">
        <v>398</v>
      </c>
      <c r="D10" s="151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57"/>
      <c r="B11" s="157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8" t="s">
        <v>91</v>
      </c>
      <c r="B12" s="149"/>
      <c r="C12" s="158" t="s">
        <v>399</v>
      </c>
      <c r="D12" s="159"/>
      <c r="E12" s="159"/>
      <c r="F12" s="159"/>
      <c r="G12" s="159"/>
      <c r="H12" s="159"/>
      <c r="I12" s="160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8" t="s">
        <v>16</v>
      </c>
      <c r="B14" s="149"/>
      <c r="C14" s="164">
        <v>10000</v>
      </c>
      <c r="D14" s="165"/>
      <c r="E14" s="49"/>
      <c r="F14" s="158" t="s">
        <v>400</v>
      </c>
      <c r="G14" s="159"/>
      <c r="H14" s="159"/>
      <c r="I14" s="160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8" t="s">
        <v>17</v>
      </c>
      <c r="B16" s="149"/>
      <c r="C16" s="158" t="s">
        <v>401</v>
      </c>
      <c r="D16" s="159"/>
      <c r="E16" s="159"/>
      <c r="F16" s="159"/>
      <c r="G16" s="159"/>
      <c r="H16" s="159"/>
      <c r="I16" s="160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8" t="s">
        <v>18</v>
      </c>
      <c r="B18" s="149"/>
      <c r="C18" s="161" t="s">
        <v>402</v>
      </c>
      <c r="D18" s="162"/>
      <c r="E18" s="162"/>
      <c r="F18" s="162"/>
      <c r="G18" s="162"/>
      <c r="H18" s="162"/>
      <c r="I18" s="163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8" t="s">
        <v>19</v>
      </c>
      <c r="B20" s="149"/>
      <c r="C20" s="161" t="s">
        <v>403</v>
      </c>
      <c r="D20" s="162"/>
      <c r="E20" s="162"/>
      <c r="F20" s="162"/>
      <c r="G20" s="162"/>
      <c r="H20" s="162"/>
      <c r="I20" s="163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8" t="s">
        <v>92</v>
      </c>
      <c r="B22" s="149"/>
      <c r="C22" s="62">
        <v>133</v>
      </c>
      <c r="D22" s="158" t="s">
        <v>400</v>
      </c>
      <c r="E22" s="166"/>
      <c r="F22" s="167"/>
      <c r="G22" s="168"/>
      <c r="H22" s="169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48" t="s">
        <v>93</v>
      </c>
      <c r="B24" s="149"/>
      <c r="C24" s="62">
        <v>21</v>
      </c>
      <c r="D24" s="158" t="s">
        <v>404</v>
      </c>
      <c r="E24" s="166"/>
      <c r="F24" s="166"/>
      <c r="G24" s="167"/>
      <c r="H24" s="56" t="s">
        <v>94</v>
      </c>
      <c r="I24" s="66">
        <v>351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102</v>
      </c>
      <c r="I25" s="61"/>
      <c r="J25" s="40"/>
      <c r="K25" s="40"/>
      <c r="L25" s="40"/>
    </row>
    <row r="26" spans="1:12" ht="12.75">
      <c r="A26" s="148" t="s">
        <v>267</v>
      </c>
      <c r="B26" s="149"/>
      <c r="C26" s="67" t="s">
        <v>405</v>
      </c>
      <c r="D26" s="68"/>
      <c r="E26" s="40"/>
      <c r="F26" s="69"/>
      <c r="G26" s="148" t="s">
        <v>266</v>
      </c>
      <c r="H26" s="149"/>
      <c r="I26" s="70" t="s">
        <v>406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75" t="s">
        <v>95</v>
      </c>
      <c r="B28" s="176"/>
      <c r="C28" s="177"/>
      <c r="D28" s="177"/>
      <c r="E28" s="178" t="s">
        <v>96</v>
      </c>
      <c r="F28" s="179"/>
      <c r="G28" s="179"/>
      <c r="H28" s="180" t="s">
        <v>97</v>
      </c>
      <c r="I28" s="180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72"/>
      <c r="B30" s="173"/>
      <c r="C30" s="173"/>
      <c r="D30" s="174"/>
      <c r="E30" s="172"/>
      <c r="F30" s="173"/>
      <c r="G30" s="173"/>
      <c r="H30" s="150"/>
      <c r="I30" s="151"/>
      <c r="J30" s="40"/>
      <c r="K30" s="40"/>
      <c r="L30" s="40"/>
    </row>
    <row r="31" spans="1:12" ht="12.75">
      <c r="A31" s="63"/>
      <c r="B31" s="63"/>
      <c r="C31" s="61"/>
      <c r="D31" s="170"/>
      <c r="E31" s="170"/>
      <c r="F31" s="170"/>
      <c r="G31" s="171"/>
      <c r="H31" s="49"/>
      <c r="I31" s="75"/>
      <c r="J31" s="40"/>
      <c r="K31" s="40"/>
      <c r="L31" s="40"/>
    </row>
    <row r="32" spans="1:12" ht="12.75">
      <c r="A32" s="172"/>
      <c r="B32" s="173"/>
      <c r="C32" s="173"/>
      <c r="D32" s="174"/>
      <c r="E32" s="172"/>
      <c r="F32" s="173"/>
      <c r="G32" s="173"/>
      <c r="H32" s="150"/>
      <c r="I32" s="151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72"/>
      <c r="B34" s="173"/>
      <c r="C34" s="173"/>
      <c r="D34" s="174"/>
      <c r="E34" s="172"/>
      <c r="F34" s="173"/>
      <c r="G34" s="173"/>
      <c r="H34" s="150"/>
      <c r="I34" s="151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72"/>
      <c r="B36" s="173"/>
      <c r="C36" s="173"/>
      <c r="D36" s="174"/>
      <c r="E36" s="172"/>
      <c r="F36" s="173"/>
      <c r="G36" s="173"/>
      <c r="H36" s="150"/>
      <c r="I36" s="151"/>
      <c r="J36" s="40"/>
      <c r="K36" s="40"/>
      <c r="L36" s="40"/>
    </row>
    <row r="37" spans="1:12" ht="12.75">
      <c r="A37" s="77"/>
      <c r="B37" s="77"/>
      <c r="C37" s="181"/>
      <c r="D37" s="182"/>
      <c r="E37" s="49"/>
      <c r="F37" s="181"/>
      <c r="G37" s="182"/>
      <c r="H37" s="49"/>
      <c r="I37" s="49"/>
      <c r="J37" s="40"/>
      <c r="K37" s="40"/>
      <c r="L37" s="40"/>
    </row>
    <row r="38" spans="1:12" ht="12.75">
      <c r="A38" s="172"/>
      <c r="B38" s="173"/>
      <c r="C38" s="173"/>
      <c r="D38" s="174"/>
      <c r="E38" s="172"/>
      <c r="F38" s="173"/>
      <c r="G38" s="173"/>
      <c r="H38" s="150"/>
      <c r="I38" s="151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72"/>
      <c r="B40" s="173"/>
      <c r="C40" s="173"/>
      <c r="D40" s="174"/>
      <c r="E40" s="172"/>
      <c r="F40" s="173"/>
      <c r="G40" s="173"/>
      <c r="H40" s="150"/>
      <c r="I40" s="151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83" t="s">
        <v>70</v>
      </c>
      <c r="B44" s="184"/>
      <c r="C44" s="150"/>
      <c r="D44" s="151"/>
      <c r="E44" s="50"/>
      <c r="F44" s="158"/>
      <c r="G44" s="173"/>
      <c r="H44" s="173"/>
      <c r="I44" s="174"/>
      <c r="J44" s="40"/>
      <c r="K44" s="40"/>
      <c r="L44" s="40"/>
    </row>
    <row r="45" spans="1:12" ht="12.75">
      <c r="A45" s="77"/>
      <c r="B45" s="77"/>
      <c r="C45" s="181"/>
      <c r="D45" s="182"/>
      <c r="E45" s="49"/>
      <c r="F45" s="181"/>
      <c r="G45" s="189"/>
      <c r="H45" s="85"/>
      <c r="I45" s="85"/>
      <c r="J45" s="40"/>
      <c r="K45" s="40"/>
      <c r="L45" s="40"/>
    </row>
    <row r="46" spans="1:12" ht="12.75">
      <c r="A46" s="183" t="s">
        <v>98</v>
      </c>
      <c r="B46" s="184"/>
      <c r="C46" s="158" t="s">
        <v>407</v>
      </c>
      <c r="D46" s="185"/>
      <c r="E46" s="185"/>
      <c r="F46" s="185"/>
      <c r="G46" s="185"/>
      <c r="H46" s="185"/>
      <c r="I46" s="185"/>
      <c r="J46" s="40"/>
      <c r="K46" s="40"/>
      <c r="L46" s="40"/>
    </row>
    <row r="47" spans="1:12" ht="12.75">
      <c r="A47" s="58"/>
      <c r="B47" s="58"/>
      <c r="C47" s="86" t="s">
        <v>306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83" t="s">
        <v>307</v>
      </c>
      <c r="B48" s="184"/>
      <c r="C48" s="186" t="s">
        <v>408</v>
      </c>
      <c r="D48" s="187"/>
      <c r="E48" s="188"/>
      <c r="F48" s="50"/>
      <c r="G48" s="56" t="s">
        <v>308</v>
      </c>
      <c r="H48" s="186" t="s">
        <v>409</v>
      </c>
      <c r="I48" s="188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83" t="s">
        <v>18</v>
      </c>
      <c r="B50" s="184"/>
      <c r="C50" s="197" t="s">
        <v>410</v>
      </c>
      <c r="D50" s="187"/>
      <c r="E50" s="187"/>
      <c r="F50" s="187"/>
      <c r="G50" s="187"/>
      <c r="H50" s="187"/>
      <c r="I50" s="188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8" t="s">
        <v>42</v>
      </c>
      <c r="B52" s="149"/>
      <c r="C52" s="186" t="s">
        <v>411</v>
      </c>
      <c r="D52" s="187"/>
      <c r="E52" s="187"/>
      <c r="F52" s="187"/>
      <c r="G52" s="187"/>
      <c r="H52" s="187"/>
      <c r="I52" s="160"/>
      <c r="J52" s="40"/>
      <c r="K52" s="40"/>
      <c r="L52" s="40"/>
    </row>
    <row r="53" spans="1:12" ht="12.75">
      <c r="A53" s="87"/>
      <c r="B53" s="87"/>
      <c r="C53" s="191" t="s">
        <v>265</v>
      </c>
      <c r="D53" s="191"/>
      <c r="E53" s="191"/>
      <c r="F53" s="191"/>
      <c r="G53" s="191"/>
      <c r="H53" s="191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42" t="s">
        <v>99</v>
      </c>
      <c r="C55" s="143"/>
      <c r="D55" s="143"/>
      <c r="E55" s="143"/>
      <c r="F55" s="90"/>
      <c r="G55" s="90"/>
      <c r="H55" s="90"/>
      <c r="I55" s="91"/>
      <c r="J55" s="40"/>
      <c r="K55" s="40"/>
      <c r="L55" s="40"/>
    </row>
    <row r="56" spans="1:12" ht="12.75">
      <c r="A56" s="87"/>
      <c r="B56" s="142" t="s">
        <v>390</v>
      </c>
      <c r="C56" s="143"/>
      <c r="D56" s="143"/>
      <c r="E56" s="143"/>
      <c r="F56" s="143"/>
      <c r="G56" s="143"/>
      <c r="H56" s="143"/>
      <c r="I56" s="143"/>
      <c r="J56" s="40"/>
      <c r="K56" s="40"/>
      <c r="L56" s="40"/>
    </row>
    <row r="57" spans="1:12" ht="12.75">
      <c r="A57" s="87"/>
      <c r="B57" s="142" t="s">
        <v>100</v>
      </c>
      <c r="C57" s="143"/>
      <c r="D57" s="143"/>
      <c r="E57" s="143"/>
      <c r="F57" s="143"/>
      <c r="G57" s="143"/>
      <c r="H57" s="143"/>
      <c r="I57" s="143"/>
      <c r="J57" s="40"/>
      <c r="K57" s="40"/>
      <c r="L57" s="40"/>
    </row>
    <row r="58" spans="1:12" ht="12.75">
      <c r="A58" s="87"/>
      <c r="B58" s="142" t="s">
        <v>386</v>
      </c>
      <c r="C58" s="143"/>
      <c r="D58" s="143"/>
      <c r="E58" s="143"/>
      <c r="F58" s="143"/>
      <c r="G58" s="143"/>
      <c r="H58" s="143"/>
      <c r="I58" s="143"/>
      <c r="J58" s="40"/>
      <c r="K58" s="40"/>
      <c r="L58" s="40"/>
    </row>
    <row r="59" spans="1:12" ht="12.75">
      <c r="A59" s="87"/>
      <c r="B59" s="87"/>
      <c r="C59" s="88"/>
      <c r="D59" s="88"/>
      <c r="E59" s="88"/>
      <c r="F59" s="88"/>
      <c r="G59" s="88"/>
      <c r="H59" s="88"/>
      <c r="I59" s="89"/>
      <c r="J59" s="40"/>
      <c r="K59" s="40"/>
      <c r="L59" s="40"/>
    </row>
    <row r="60" spans="1:12" ht="13.5" thickBot="1">
      <c r="A60" s="92" t="s">
        <v>101</v>
      </c>
      <c r="B60" s="50"/>
      <c r="C60" s="50"/>
      <c r="D60" s="50"/>
      <c r="E60" s="50"/>
      <c r="F60" s="50"/>
      <c r="G60" s="93"/>
      <c r="H60" s="94"/>
      <c r="I60" s="93"/>
      <c r="J60" s="40"/>
      <c r="K60" s="40"/>
      <c r="L60" s="40"/>
    </row>
    <row r="61" spans="1:12" ht="12.75">
      <c r="A61" s="50"/>
      <c r="B61" s="50"/>
      <c r="C61" s="50"/>
      <c r="D61" s="50"/>
      <c r="E61" s="87" t="s">
        <v>145</v>
      </c>
      <c r="F61" s="40"/>
      <c r="G61" s="192" t="s">
        <v>146</v>
      </c>
      <c r="H61" s="193"/>
      <c r="I61" s="194"/>
      <c r="J61" s="40"/>
      <c r="K61" s="40"/>
      <c r="L61" s="40"/>
    </row>
    <row r="62" spans="1:12" ht="12.75">
      <c r="A62" s="95"/>
      <c r="B62" s="95"/>
      <c r="C62" s="55"/>
      <c r="D62" s="55"/>
      <c r="E62" s="55"/>
      <c r="F62" s="55"/>
      <c r="G62" s="195"/>
      <c r="H62" s="196"/>
      <c r="I62" s="55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@medka.hr"/>
    <hyperlink ref="C20" r:id="rId2" display="www.medika.hr"/>
    <hyperlink ref="C50" r:id="rId3" display="medik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25">
      <selection activeCell="N57" sqref="N57"/>
    </sheetView>
  </sheetViews>
  <sheetFormatPr defaultColWidth="9.140625" defaultRowHeight="12.75"/>
  <cols>
    <col min="10" max="10" width="12.00390625" style="0" customWidth="1"/>
    <col min="11" max="11" width="13.140625" style="0" customWidth="1"/>
  </cols>
  <sheetData>
    <row r="1" spans="1:11" ht="15.75">
      <c r="A1" s="224" t="s">
        <v>74</v>
      </c>
      <c r="B1" s="224"/>
      <c r="C1" s="224"/>
      <c r="D1" s="224"/>
      <c r="E1" s="224"/>
      <c r="F1" s="224"/>
      <c r="G1" s="224"/>
      <c r="H1" s="224"/>
      <c r="I1" s="224"/>
      <c r="J1" s="224"/>
      <c r="K1" s="97"/>
    </row>
    <row r="2" spans="1:11" ht="12.75">
      <c r="A2" s="97"/>
      <c r="B2" s="99"/>
      <c r="C2" s="99"/>
      <c r="D2" s="99"/>
      <c r="E2" s="225" t="s">
        <v>103</v>
      </c>
      <c r="F2" s="226"/>
      <c r="G2" s="227">
        <v>40543</v>
      </c>
      <c r="H2" s="228"/>
      <c r="I2" s="99"/>
      <c r="J2" s="99"/>
      <c r="K2" s="97"/>
    </row>
    <row r="3" spans="1:11" ht="24" thickBot="1">
      <c r="A3" s="229" t="s">
        <v>178</v>
      </c>
      <c r="B3" s="230"/>
      <c r="C3" s="230"/>
      <c r="D3" s="230"/>
      <c r="E3" s="230"/>
      <c r="F3" s="230"/>
      <c r="G3" s="230"/>
      <c r="H3" s="231"/>
      <c r="I3" s="109" t="s">
        <v>392</v>
      </c>
      <c r="J3" s="110" t="s">
        <v>52</v>
      </c>
      <c r="K3" s="110" t="s">
        <v>53</v>
      </c>
    </row>
    <row r="4" spans="1:11" ht="12.75">
      <c r="A4" s="232">
        <v>1</v>
      </c>
      <c r="B4" s="232"/>
      <c r="C4" s="232"/>
      <c r="D4" s="232"/>
      <c r="E4" s="232"/>
      <c r="F4" s="232"/>
      <c r="G4" s="232"/>
      <c r="H4" s="232"/>
      <c r="I4" s="112">
        <v>2</v>
      </c>
      <c r="J4" s="111">
        <v>3</v>
      </c>
      <c r="K4" s="111">
        <v>4</v>
      </c>
    </row>
    <row r="5" spans="1:11" ht="12.75">
      <c r="A5" s="233" t="s">
        <v>180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1" ht="12.75">
      <c r="A6" s="198" t="s">
        <v>181</v>
      </c>
      <c r="B6" s="199"/>
      <c r="C6" s="199"/>
      <c r="D6" s="199"/>
      <c r="E6" s="199"/>
      <c r="F6" s="199"/>
      <c r="G6" s="199"/>
      <c r="H6" s="223"/>
      <c r="I6" s="6">
        <v>1</v>
      </c>
      <c r="J6" s="27"/>
      <c r="K6" s="27"/>
    </row>
    <row r="7" spans="1:11" ht="12.75">
      <c r="A7" s="208" t="s">
        <v>130</v>
      </c>
      <c r="B7" s="209"/>
      <c r="C7" s="209"/>
      <c r="D7" s="209"/>
      <c r="E7" s="209"/>
      <c r="F7" s="209"/>
      <c r="G7" s="209"/>
      <c r="H7" s="210"/>
      <c r="I7" s="4">
        <v>2</v>
      </c>
      <c r="J7" s="28">
        <f>J8+J15+J25+J33+J37</f>
        <v>251328075</v>
      </c>
      <c r="K7" s="28">
        <f>K8+K15+K25+K33+K37</f>
        <v>247189959</v>
      </c>
    </row>
    <row r="8" spans="1:11" ht="12.75">
      <c r="A8" s="202" t="s">
        <v>131</v>
      </c>
      <c r="B8" s="203"/>
      <c r="C8" s="203"/>
      <c r="D8" s="203"/>
      <c r="E8" s="203"/>
      <c r="F8" s="203"/>
      <c r="G8" s="203"/>
      <c r="H8" s="204"/>
      <c r="I8" s="4">
        <v>3</v>
      </c>
      <c r="J8" s="28">
        <f>SUM(J9:J14)</f>
        <v>35019733</v>
      </c>
      <c r="K8" s="28">
        <f>SUM(K9:K14)</f>
        <v>30743977</v>
      </c>
    </row>
    <row r="9" spans="1:11" ht="12.75">
      <c r="A9" s="202" t="s">
        <v>121</v>
      </c>
      <c r="B9" s="203"/>
      <c r="C9" s="203"/>
      <c r="D9" s="203"/>
      <c r="E9" s="203"/>
      <c r="F9" s="203"/>
      <c r="G9" s="203"/>
      <c r="H9" s="204"/>
      <c r="I9" s="4">
        <v>4</v>
      </c>
      <c r="J9" s="29"/>
      <c r="K9" s="29"/>
    </row>
    <row r="10" spans="1:11" ht="12.75">
      <c r="A10" s="202" t="s">
        <v>336</v>
      </c>
      <c r="B10" s="203"/>
      <c r="C10" s="203"/>
      <c r="D10" s="203"/>
      <c r="E10" s="203"/>
      <c r="F10" s="203"/>
      <c r="G10" s="203"/>
      <c r="H10" s="204"/>
      <c r="I10" s="4">
        <v>5</v>
      </c>
      <c r="J10" s="29">
        <v>23029293</v>
      </c>
      <c r="K10" s="29">
        <v>18664278</v>
      </c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4"/>
      <c r="I11" s="4">
        <v>6</v>
      </c>
      <c r="J11" s="29">
        <v>11929587</v>
      </c>
      <c r="K11" s="29">
        <v>11929586</v>
      </c>
    </row>
    <row r="12" spans="1:11" ht="12.75">
      <c r="A12" s="202" t="s">
        <v>147</v>
      </c>
      <c r="B12" s="203"/>
      <c r="C12" s="203"/>
      <c r="D12" s="203"/>
      <c r="E12" s="203"/>
      <c r="F12" s="203"/>
      <c r="G12" s="203"/>
      <c r="H12" s="204"/>
      <c r="I12" s="4">
        <v>7</v>
      </c>
      <c r="J12" s="29">
        <v>60853</v>
      </c>
      <c r="K12" s="29">
        <v>150113</v>
      </c>
    </row>
    <row r="13" spans="1:11" ht="12.75">
      <c r="A13" s="202" t="s">
        <v>148</v>
      </c>
      <c r="B13" s="203"/>
      <c r="C13" s="203"/>
      <c r="D13" s="203"/>
      <c r="E13" s="203"/>
      <c r="F13" s="203"/>
      <c r="G13" s="203"/>
      <c r="H13" s="204"/>
      <c r="I13" s="4">
        <v>8</v>
      </c>
      <c r="J13" s="29"/>
      <c r="K13" s="29"/>
    </row>
    <row r="14" spans="1:11" ht="12.75">
      <c r="A14" s="202" t="s">
        <v>149</v>
      </c>
      <c r="B14" s="203"/>
      <c r="C14" s="203"/>
      <c r="D14" s="203"/>
      <c r="E14" s="203"/>
      <c r="F14" s="203"/>
      <c r="G14" s="203"/>
      <c r="H14" s="204"/>
      <c r="I14" s="4">
        <v>9</v>
      </c>
      <c r="J14" s="29"/>
      <c r="K14" s="29"/>
    </row>
    <row r="15" spans="1:11" ht="12.75">
      <c r="A15" s="202" t="s">
        <v>132</v>
      </c>
      <c r="B15" s="203"/>
      <c r="C15" s="203"/>
      <c r="D15" s="203"/>
      <c r="E15" s="203"/>
      <c r="F15" s="203"/>
      <c r="G15" s="203"/>
      <c r="H15" s="204"/>
      <c r="I15" s="4">
        <v>10</v>
      </c>
      <c r="J15" s="28">
        <f>SUM(J16:J24)</f>
        <v>154456059</v>
      </c>
      <c r="K15" s="28">
        <f>SUM(K16:K24)</f>
        <v>154116332</v>
      </c>
    </row>
    <row r="16" spans="1:11" ht="12.75">
      <c r="A16" s="202" t="s">
        <v>150</v>
      </c>
      <c r="B16" s="203"/>
      <c r="C16" s="203"/>
      <c r="D16" s="203"/>
      <c r="E16" s="203"/>
      <c r="F16" s="203"/>
      <c r="G16" s="203"/>
      <c r="H16" s="204"/>
      <c r="I16" s="4">
        <v>11</v>
      </c>
      <c r="J16" s="29">
        <v>15994716</v>
      </c>
      <c r="K16" s="29">
        <v>15994715</v>
      </c>
    </row>
    <row r="17" spans="1:11" ht="12.75">
      <c r="A17" s="202" t="s">
        <v>304</v>
      </c>
      <c r="B17" s="203"/>
      <c r="C17" s="203"/>
      <c r="D17" s="203"/>
      <c r="E17" s="203"/>
      <c r="F17" s="203"/>
      <c r="G17" s="203"/>
      <c r="H17" s="204"/>
      <c r="I17" s="4">
        <v>12</v>
      </c>
      <c r="J17" s="29">
        <v>119561379</v>
      </c>
      <c r="K17" s="29">
        <v>116653874</v>
      </c>
    </row>
    <row r="18" spans="1:11" ht="12.75">
      <c r="A18" s="202" t="s">
        <v>151</v>
      </c>
      <c r="B18" s="203"/>
      <c r="C18" s="203"/>
      <c r="D18" s="203"/>
      <c r="E18" s="203"/>
      <c r="F18" s="203"/>
      <c r="G18" s="203"/>
      <c r="H18" s="204"/>
      <c r="I18" s="4">
        <v>13</v>
      </c>
      <c r="J18" s="29">
        <v>6025139</v>
      </c>
      <c r="K18" s="29">
        <v>7038305</v>
      </c>
    </row>
    <row r="19" spans="1:11" ht="12.75">
      <c r="A19" s="202" t="s">
        <v>0</v>
      </c>
      <c r="B19" s="203"/>
      <c r="C19" s="203"/>
      <c r="D19" s="203"/>
      <c r="E19" s="203"/>
      <c r="F19" s="203"/>
      <c r="G19" s="203"/>
      <c r="H19" s="204"/>
      <c r="I19" s="4">
        <v>14</v>
      </c>
      <c r="J19" s="29">
        <v>9367366</v>
      </c>
      <c r="K19" s="29">
        <v>10631567</v>
      </c>
    </row>
    <row r="20" spans="1:11" ht="12.75">
      <c r="A20" s="202" t="s">
        <v>1</v>
      </c>
      <c r="B20" s="203"/>
      <c r="C20" s="203"/>
      <c r="D20" s="203"/>
      <c r="E20" s="203"/>
      <c r="F20" s="203"/>
      <c r="G20" s="203"/>
      <c r="H20" s="204"/>
      <c r="I20" s="4">
        <v>15</v>
      </c>
      <c r="J20" s="29"/>
      <c r="K20" s="29"/>
    </row>
    <row r="21" spans="1:11" ht="12.75">
      <c r="A21" s="202" t="s">
        <v>2</v>
      </c>
      <c r="B21" s="203"/>
      <c r="C21" s="203"/>
      <c r="D21" s="203"/>
      <c r="E21" s="203"/>
      <c r="F21" s="203"/>
      <c r="G21" s="203"/>
      <c r="H21" s="204"/>
      <c r="I21" s="4">
        <v>16</v>
      </c>
      <c r="J21" s="29"/>
      <c r="K21" s="29">
        <v>62705</v>
      </c>
    </row>
    <row r="22" spans="1:11" ht="12.75">
      <c r="A22" s="202" t="s">
        <v>3</v>
      </c>
      <c r="B22" s="203"/>
      <c r="C22" s="203"/>
      <c r="D22" s="203"/>
      <c r="E22" s="203"/>
      <c r="F22" s="203"/>
      <c r="G22" s="203"/>
      <c r="H22" s="204"/>
      <c r="I22" s="4">
        <v>17</v>
      </c>
      <c r="J22" s="29">
        <v>2652015</v>
      </c>
      <c r="K22" s="29">
        <v>2957815</v>
      </c>
    </row>
    <row r="23" spans="1:11" ht="12.75">
      <c r="A23" s="202" t="s">
        <v>4</v>
      </c>
      <c r="B23" s="203"/>
      <c r="C23" s="203"/>
      <c r="D23" s="203"/>
      <c r="E23" s="203"/>
      <c r="F23" s="203"/>
      <c r="G23" s="203"/>
      <c r="H23" s="204"/>
      <c r="I23" s="4">
        <v>18</v>
      </c>
      <c r="J23" s="29">
        <v>855444</v>
      </c>
      <c r="K23" s="29">
        <v>777351</v>
      </c>
    </row>
    <row r="24" spans="1:11" ht="12.75">
      <c r="A24" s="202" t="s">
        <v>5</v>
      </c>
      <c r="B24" s="203"/>
      <c r="C24" s="203"/>
      <c r="D24" s="203"/>
      <c r="E24" s="203"/>
      <c r="F24" s="203"/>
      <c r="G24" s="203"/>
      <c r="H24" s="204"/>
      <c r="I24" s="4">
        <v>19</v>
      </c>
      <c r="J24" s="29"/>
      <c r="K24" s="29"/>
    </row>
    <row r="25" spans="1:11" ht="12.75">
      <c r="A25" s="202" t="s">
        <v>133</v>
      </c>
      <c r="B25" s="203"/>
      <c r="C25" s="203"/>
      <c r="D25" s="203"/>
      <c r="E25" s="203"/>
      <c r="F25" s="203"/>
      <c r="G25" s="203"/>
      <c r="H25" s="204"/>
      <c r="I25" s="4">
        <v>20</v>
      </c>
      <c r="J25" s="28">
        <f>SUM(J26:J32)</f>
        <v>60882517</v>
      </c>
      <c r="K25" s="28">
        <f>SUM(K26:K32)</f>
        <v>61826527</v>
      </c>
    </row>
    <row r="26" spans="1:11" ht="12.75">
      <c r="A26" s="202" t="s">
        <v>6</v>
      </c>
      <c r="B26" s="203"/>
      <c r="C26" s="203"/>
      <c r="D26" s="203"/>
      <c r="E26" s="203"/>
      <c r="F26" s="203"/>
      <c r="G26" s="203"/>
      <c r="H26" s="204"/>
      <c r="I26" s="4">
        <v>21</v>
      </c>
      <c r="J26" s="29">
        <v>60000000</v>
      </c>
      <c r="K26" s="29">
        <v>60000000</v>
      </c>
    </row>
    <row r="27" spans="1:11" ht="12.75">
      <c r="A27" s="202" t="s">
        <v>7</v>
      </c>
      <c r="B27" s="203"/>
      <c r="C27" s="203"/>
      <c r="D27" s="203"/>
      <c r="E27" s="203"/>
      <c r="F27" s="203"/>
      <c r="G27" s="203"/>
      <c r="H27" s="204"/>
      <c r="I27" s="4">
        <v>22</v>
      </c>
      <c r="J27" s="29"/>
      <c r="K27" s="29"/>
    </row>
    <row r="28" spans="1:11" ht="12.75">
      <c r="A28" s="202" t="s">
        <v>8</v>
      </c>
      <c r="B28" s="203"/>
      <c r="C28" s="203"/>
      <c r="D28" s="203"/>
      <c r="E28" s="203"/>
      <c r="F28" s="203"/>
      <c r="G28" s="203"/>
      <c r="H28" s="204"/>
      <c r="I28" s="4">
        <v>23</v>
      </c>
      <c r="J28" s="29"/>
      <c r="K28" s="29"/>
    </row>
    <row r="29" spans="1:11" ht="12.75">
      <c r="A29" s="202" t="s">
        <v>9</v>
      </c>
      <c r="B29" s="203"/>
      <c r="C29" s="203"/>
      <c r="D29" s="203"/>
      <c r="E29" s="203"/>
      <c r="F29" s="203"/>
      <c r="G29" s="203"/>
      <c r="H29" s="204"/>
      <c r="I29" s="4">
        <v>24</v>
      </c>
      <c r="J29" s="29">
        <v>882517</v>
      </c>
      <c r="K29" s="29">
        <v>1826527</v>
      </c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4"/>
      <c r="I30" s="4">
        <v>25</v>
      </c>
      <c r="J30" s="29"/>
      <c r="K30" s="29"/>
    </row>
    <row r="31" spans="1:11" ht="12.75">
      <c r="A31" s="202" t="s">
        <v>11</v>
      </c>
      <c r="B31" s="203"/>
      <c r="C31" s="203"/>
      <c r="D31" s="203"/>
      <c r="E31" s="203"/>
      <c r="F31" s="203"/>
      <c r="G31" s="203"/>
      <c r="H31" s="204"/>
      <c r="I31" s="4">
        <v>26</v>
      </c>
      <c r="J31" s="29"/>
      <c r="K31" s="29"/>
    </row>
    <row r="32" spans="1:11" ht="12.75">
      <c r="A32" s="202" t="s">
        <v>12</v>
      </c>
      <c r="B32" s="203"/>
      <c r="C32" s="203"/>
      <c r="D32" s="203"/>
      <c r="E32" s="203"/>
      <c r="F32" s="203"/>
      <c r="G32" s="203"/>
      <c r="H32" s="204"/>
      <c r="I32" s="4">
        <v>27</v>
      </c>
      <c r="J32" s="29"/>
      <c r="K32" s="29"/>
    </row>
    <row r="33" spans="1:11" ht="12.75">
      <c r="A33" s="202" t="s">
        <v>134</v>
      </c>
      <c r="B33" s="203"/>
      <c r="C33" s="203"/>
      <c r="D33" s="203"/>
      <c r="E33" s="203"/>
      <c r="F33" s="203"/>
      <c r="G33" s="203"/>
      <c r="H33" s="204"/>
      <c r="I33" s="4">
        <v>28</v>
      </c>
      <c r="J33" s="28">
        <f>SUM(J34:J36)</f>
        <v>0</v>
      </c>
      <c r="K33" s="28">
        <f>SUM(K34:K36)</f>
        <v>0</v>
      </c>
    </row>
    <row r="34" spans="1:11" ht="12.75">
      <c r="A34" s="202" t="s">
        <v>13</v>
      </c>
      <c r="B34" s="203"/>
      <c r="C34" s="203"/>
      <c r="D34" s="203"/>
      <c r="E34" s="203"/>
      <c r="F34" s="203"/>
      <c r="G34" s="203"/>
      <c r="H34" s="204"/>
      <c r="I34" s="4">
        <v>29</v>
      </c>
      <c r="J34" s="29"/>
      <c r="K34" s="29"/>
    </row>
    <row r="35" spans="1:11" ht="12.75">
      <c r="A35" s="202" t="s">
        <v>14</v>
      </c>
      <c r="B35" s="203"/>
      <c r="C35" s="203"/>
      <c r="D35" s="203"/>
      <c r="E35" s="203"/>
      <c r="F35" s="203"/>
      <c r="G35" s="203"/>
      <c r="H35" s="204"/>
      <c r="I35" s="4">
        <v>30</v>
      </c>
      <c r="J35" s="29"/>
      <c r="K35" s="29"/>
    </row>
    <row r="36" spans="1:11" ht="12.75">
      <c r="A36" s="202" t="s">
        <v>15</v>
      </c>
      <c r="B36" s="203"/>
      <c r="C36" s="203"/>
      <c r="D36" s="203"/>
      <c r="E36" s="203"/>
      <c r="F36" s="203"/>
      <c r="G36" s="203"/>
      <c r="H36" s="204"/>
      <c r="I36" s="4">
        <v>31</v>
      </c>
      <c r="J36" s="29"/>
      <c r="K36" s="29"/>
    </row>
    <row r="37" spans="1:11" ht="12.75">
      <c r="A37" s="202" t="s">
        <v>135</v>
      </c>
      <c r="B37" s="203"/>
      <c r="C37" s="203"/>
      <c r="D37" s="203"/>
      <c r="E37" s="203"/>
      <c r="F37" s="203"/>
      <c r="G37" s="203"/>
      <c r="H37" s="204"/>
      <c r="I37" s="4">
        <v>32</v>
      </c>
      <c r="J37" s="29">
        <v>969766</v>
      </c>
      <c r="K37" s="29">
        <v>503123</v>
      </c>
    </row>
    <row r="38" spans="1:11" ht="12.75">
      <c r="A38" s="208" t="s">
        <v>136</v>
      </c>
      <c r="B38" s="209"/>
      <c r="C38" s="209"/>
      <c r="D38" s="209"/>
      <c r="E38" s="209"/>
      <c r="F38" s="209"/>
      <c r="G38" s="209"/>
      <c r="H38" s="210"/>
      <c r="I38" s="4">
        <v>33</v>
      </c>
      <c r="J38" s="28">
        <f>J39+J47+J54+J62</f>
        <v>1346965286</v>
      </c>
      <c r="K38" s="28">
        <f>K39+K47+K54+K62</f>
        <v>1369616652</v>
      </c>
    </row>
    <row r="39" spans="1:11" ht="12.75">
      <c r="A39" s="202" t="s">
        <v>137</v>
      </c>
      <c r="B39" s="203"/>
      <c r="C39" s="203"/>
      <c r="D39" s="203"/>
      <c r="E39" s="203"/>
      <c r="F39" s="203"/>
      <c r="G39" s="203"/>
      <c r="H39" s="204"/>
      <c r="I39" s="4">
        <v>34</v>
      </c>
      <c r="J39" s="28">
        <f>SUM(J40:J46)</f>
        <v>192003561</v>
      </c>
      <c r="K39" s="28">
        <f>SUM(K40:K46)</f>
        <v>220337784</v>
      </c>
    </row>
    <row r="40" spans="1:11" ht="12.75">
      <c r="A40" s="202" t="s">
        <v>309</v>
      </c>
      <c r="B40" s="203"/>
      <c r="C40" s="203"/>
      <c r="D40" s="203"/>
      <c r="E40" s="203"/>
      <c r="F40" s="203"/>
      <c r="G40" s="203"/>
      <c r="H40" s="204"/>
      <c r="I40" s="4">
        <v>35</v>
      </c>
      <c r="J40" s="29">
        <v>113866</v>
      </c>
      <c r="K40" s="29">
        <v>209553</v>
      </c>
    </row>
    <row r="41" spans="1:11" ht="12.75">
      <c r="A41" s="202" t="s">
        <v>310</v>
      </c>
      <c r="B41" s="203"/>
      <c r="C41" s="203"/>
      <c r="D41" s="203"/>
      <c r="E41" s="203"/>
      <c r="F41" s="203"/>
      <c r="G41" s="203"/>
      <c r="H41" s="204"/>
      <c r="I41" s="4">
        <v>36</v>
      </c>
      <c r="J41" s="29"/>
      <c r="K41" s="29"/>
    </row>
    <row r="42" spans="1:11" ht="12.75">
      <c r="A42" s="202" t="s">
        <v>311</v>
      </c>
      <c r="B42" s="203"/>
      <c r="C42" s="203"/>
      <c r="D42" s="203"/>
      <c r="E42" s="203"/>
      <c r="F42" s="203"/>
      <c r="G42" s="203"/>
      <c r="H42" s="204"/>
      <c r="I42" s="4">
        <v>37</v>
      </c>
      <c r="J42" s="29"/>
      <c r="K42" s="29"/>
    </row>
    <row r="43" spans="1:11" ht="12.75">
      <c r="A43" s="202" t="s">
        <v>312</v>
      </c>
      <c r="B43" s="203"/>
      <c r="C43" s="203"/>
      <c r="D43" s="203"/>
      <c r="E43" s="203"/>
      <c r="F43" s="203"/>
      <c r="G43" s="203"/>
      <c r="H43" s="204"/>
      <c r="I43" s="4">
        <v>38</v>
      </c>
      <c r="J43" s="29"/>
      <c r="K43" s="29"/>
    </row>
    <row r="44" spans="1:11" ht="12.75">
      <c r="A44" s="202" t="s">
        <v>313</v>
      </c>
      <c r="B44" s="203"/>
      <c r="C44" s="203"/>
      <c r="D44" s="203"/>
      <c r="E44" s="203"/>
      <c r="F44" s="203"/>
      <c r="G44" s="203"/>
      <c r="H44" s="204"/>
      <c r="I44" s="4">
        <v>39</v>
      </c>
      <c r="J44" s="29">
        <v>185252810</v>
      </c>
      <c r="K44" s="29">
        <v>216328084</v>
      </c>
    </row>
    <row r="45" spans="1:11" ht="12.75">
      <c r="A45" s="202" t="s">
        <v>152</v>
      </c>
      <c r="B45" s="203"/>
      <c r="C45" s="203"/>
      <c r="D45" s="203"/>
      <c r="E45" s="203"/>
      <c r="F45" s="203"/>
      <c r="G45" s="203"/>
      <c r="H45" s="204"/>
      <c r="I45" s="4">
        <v>40</v>
      </c>
      <c r="J45" s="29">
        <v>6636885</v>
      </c>
      <c r="K45" s="29">
        <v>3800147</v>
      </c>
    </row>
    <row r="46" spans="1:11" ht="12.75">
      <c r="A46" s="202" t="s">
        <v>153</v>
      </c>
      <c r="B46" s="203"/>
      <c r="C46" s="203"/>
      <c r="D46" s="203"/>
      <c r="E46" s="203"/>
      <c r="F46" s="203"/>
      <c r="G46" s="203"/>
      <c r="H46" s="204"/>
      <c r="I46" s="4">
        <v>41</v>
      </c>
      <c r="J46" s="29"/>
      <c r="K46" s="29"/>
    </row>
    <row r="47" spans="1:11" ht="12.75">
      <c r="A47" s="202" t="s">
        <v>138</v>
      </c>
      <c r="B47" s="203"/>
      <c r="C47" s="203"/>
      <c r="D47" s="203"/>
      <c r="E47" s="203"/>
      <c r="F47" s="203"/>
      <c r="G47" s="203"/>
      <c r="H47" s="204"/>
      <c r="I47" s="4">
        <v>42</v>
      </c>
      <c r="J47" s="28">
        <f>SUM(J48:J53)</f>
        <v>1104554282</v>
      </c>
      <c r="K47" s="28">
        <f>SUM(K48:K53)</f>
        <v>1083124463</v>
      </c>
    </row>
    <row r="48" spans="1:11" ht="12.75">
      <c r="A48" s="202" t="s">
        <v>154</v>
      </c>
      <c r="B48" s="203"/>
      <c r="C48" s="203"/>
      <c r="D48" s="203"/>
      <c r="E48" s="203"/>
      <c r="F48" s="203"/>
      <c r="G48" s="203"/>
      <c r="H48" s="204"/>
      <c r="I48" s="4">
        <v>43</v>
      </c>
      <c r="J48" s="29">
        <v>84108615</v>
      </c>
      <c r="K48" s="29">
        <v>118328129</v>
      </c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4"/>
      <c r="I49" s="4">
        <v>44</v>
      </c>
      <c r="J49" s="29">
        <v>1013812858</v>
      </c>
      <c r="K49" s="29">
        <v>959570333</v>
      </c>
    </row>
    <row r="50" spans="1:11" ht="12.75">
      <c r="A50" s="202" t="s">
        <v>156</v>
      </c>
      <c r="B50" s="203"/>
      <c r="C50" s="203"/>
      <c r="D50" s="203"/>
      <c r="E50" s="203"/>
      <c r="F50" s="203"/>
      <c r="G50" s="203"/>
      <c r="H50" s="204"/>
      <c r="I50" s="4">
        <v>45</v>
      </c>
      <c r="J50" s="29"/>
      <c r="K50" s="29"/>
    </row>
    <row r="51" spans="1:11" ht="12.75">
      <c r="A51" s="202" t="s">
        <v>157</v>
      </c>
      <c r="B51" s="203"/>
      <c r="C51" s="203"/>
      <c r="D51" s="203"/>
      <c r="E51" s="203"/>
      <c r="F51" s="203"/>
      <c r="G51" s="203"/>
      <c r="H51" s="204"/>
      <c r="I51" s="4">
        <v>46</v>
      </c>
      <c r="J51" s="29">
        <v>99396</v>
      </c>
      <c r="K51" s="29">
        <v>117316</v>
      </c>
    </row>
    <row r="52" spans="1:11" ht="12.75">
      <c r="A52" s="202" t="s">
        <v>123</v>
      </c>
      <c r="B52" s="203"/>
      <c r="C52" s="203"/>
      <c r="D52" s="203"/>
      <c r="E52" s="203"/>
      <c r="F52" s="203"/>
      <c r="G52" s="203"/>
      <c r="H52" s="204"/>
      <c r="I52" s="4">
        <v>47</v>
      </c>
      <c r="J52" s="29">
        <v>4458146</v>
      </c>
      <c r="K52" s="29">
        <v>3954251</v>
      </c>
    </row>
    <row r="53" spans="1:11" ht="12.75">
      <c r="A53" s="202" t="s">
        <v>124</v>
      </c>
      <c r="B53" s="203"/>
      <c r="C53" s="203"/>
      <c r="D53" s="203"/>
      <c r="E53" s="203"/>
      <c r="F53" s="203"/>
      <c r="G53" s="203"/>
      <c r="H53" s="204"/>
      <c r="I53" s="4">
        <v>48</v>
      </c>
      <c r="J53" s="29">
        <v>2075267</v>
      </c>
      <c r="K53" s="29">
        <v>1154434</v>
      </c>
    </row>
    <row r="54" spans="1:11" ht="12.75">
      <c r="A54" s="202" t="s">
        <v>125</v>
      </c>
      <c r="B54" s="203"/>
      <c r="C54" s="203"/>
      <c r="D54" s="203"/>
      <c r="E54" s="203"/>
      <c r="F54" s="203"/>
      <c r="G54" s="203"/>
      <c r="H54" s="204"/>
      <c r="I54" s="4">
        <v>49</v>
      </c>
      <c r="J54" s="28">
        <f>SUM(J55:J61)</f>
        <v>8413755</v>
      </c>
      <c r="K54" s="28">
        <f>SUM(K55:K61)</f>
        <v>39585807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4">
        <v>50</v>
      </c>
      <c r="J55" s="29"/>
      <c r="K55" s="29"/>
    </row>
    <row r="56" spans="1:11" ht="12.75">
      <c r="A56" s="202" t="s">
        <v>7</v>
      </c>
      <c r="B56" s="203"/>
      <c r="C56" s="203"/>
      <c r="D56" s="203"/>
      <c r="E56" s="203"/>
      <c r="F56" s="203"/>
      <c r="G56" s="203"/>
      <c r="H56" s="204"/>
      <c r="I56" s="4">
        <v>51</v>
      </c>
      <c r="J56" s="29"/>
      <c r="K56" s="29">
        <v>1333334</v>
      </c>
    </row>
    <row r="57" spans="1:11" ht="12.75">
      <c r="A57" s="202" t="s">
        <v>257</v>
      </c>
      <c r="B57" s="203"/>
      <c r="C57" s="203"/>
      <c r="D57" s="203"/>
      <c r="E57" s="203"/>
      <c r="F57" s="203"/>
      <c r="G57" s="203"/>
      <c r="H57" s="204"/>
      <c r="I57" s="4">
        <v>52</v>
      </c>
      <c r="J57" s="29"/>
      <c r="K57" s="29"/>
    </row>
    <row r="58" spans="1:11" ht="12.75">
      <c r="A58" s="202" t="s">
        <v>9</v>
      </c>
      <c r="B58" s="203"/>
      <c r="C58" s="203"/>
      <c r="D58" s="203"/>
      <c r="E58" s="203"/>
      <c r="F58" s="203"/>
      <c r="G58" s="203"/>
      <c r="H58" s="204"/>
      <c r="I58" s="4">
        <v>53</v>
      </c>
      <c r="J58" s="29">
        <v>6918600</v>
      </c>
      <c r="K58" s="29">
        <v>36082060</v>
      </c>
    </row>
    <row r="59" spans="1:11" ht="12.75">
      <c r="A59" s="202" t="s">
        <v>268</v>
      </c>
      <c r="B59" s="203"/>
      <c r="C59" s="203"/>
      <c r="D59" s="203"/>
      <c r="E59" s="203"/>
      <c r="F59" s="203"/>
      <c r="G59" s="203"/>
      <c r="H59" s="204"/>
      <c r="I59" s="4">
        <v>54</v>
      </c>
      <c r="J59" s="29">
        <v>1495155</v>
      </c>
      <c r="K59" s="29">
        <v>2170413</v>
      </c>
    </row>
    <row r="60" spans="1:11" ht="12.75">
      <c r="A60" s="202" t="s">
        <v>11</v>
      </c>
      <c r="B60" s="203"/>
      <c r="C60" s="203"/>
      <c r="D60" s="203"/>
      <c r="E60" s="203"/>
      <c r="F60" s="203"/>
      <c r="G60" s="203"/>
      <c r="H60" s="204"/>
      <c r="I60" s="4">
        <v>55</v>
      </c>
      <c r="J60" s="29"/>
      <c r="K60" s="29"/>
    </row>
    <row r="61" spans="1:11" ht="12.75">
      <c r="A61" s="202" t="s">
        <v>269</v>
      </c>
      <c r="B61" s="203"/>
      <c r="C61" s="203"/>
      <c r="D61" s="203"/>
      <c r="E61" s="203"/>
      <c r="F61" s="203"/>
      <c r="G61" s="203"/>
      <c r="H61" s="204"/>
      <c r="I61" s="4">
        <v>56</v>
      </c>
      <c r="J61" s="29"/>
      <c r="K61" s="29"/>
    </row>
    <row r="62" spans="1:11" ht="12.75">
      <c r="A62" s="202" t="s">
        <v>139</v>
      </c>
      <c r="B62" s="203"/>
      <c r="C62" s="203"/>
      <c r="D62" s="203"/>
      <c r="E62" s="203"/>
      <c r="F62" s="203"/>
      <c r="G62" s="203"/>
      <c r="H62" s="204"/>
      <c r="I62" s="4">
        <v>57</v>
      </c>
      <c r="J62" s="29">
        <v>41993688</v>
      </c>
      <c r="K62" s="29">
        <v>26568598</v>
      </c>
    </row>
    <row r="63" spans="1:11" ht="12.75">
      <c r="A63" s="208" t="s">
        <v>140</v>
      </c>
      <c r="B63" s="209"/>
      <c r="C63" s="209"/>
      <c r="D63" s="209"/>
      <c r="E63" s="209"/>
      <c r="F63" s="209"/>
      <c r="G63" s="209"/>
      <c r="H63" s="210"/>
      <c r="I63" s="4">
        <v>58</v>
      </c>
      <c r="J63" s="29">
        <v>572669</v>
      </c>
      <c r="K63" s="29">
        <v>850196</v>
      </c>
    </row>
    <row r="64" spans="1:11" ht="12.75">
      <c r="A64" s="208" t="s">
        <v>141</v>
      </c>
      <c r="B64" s="209"/>
      <c r="C64" s="209"/>
      <c r="D64" s="209"/>
      <c r="E64" s="209"/>
      <c r="F64" s="209"/>
      <c r="G64" s="209"/>
      <c r="H64" s="210"/>
      <c r="I64" s="4">
        <v>59</v>
      </c>
      <c r="J64" s="29"/>
      <c r="K64" s="29"/>
    </row>
    <row r="65" spans="1:11" ht="12.75">
      <c r="A65" s="208" t="s">
        <v>142</v>
      </c>
      <c r="B65" s="209"/>
      <c r="C65" s="209"/>
      <c r="D65" s="209"/>
      <c r="E65" s="209"/>
      <c r="F65" s="209"/>
      <c r="G65" s="209"/>
      <c r="H65" s="210"/>
      <c r="I65" s="4">
        <v>60</v>
      </c>
      <c r="J65" s="28">
        <f>J6+J7+J38+J63+J64</f>
        <v>1598866030</v>
      </c>
      <c r="K65" s="28">
        <f>K6+K7+K38+K63+K64</f>
        <v>1617656807</v>
      </c>
    </row>
    <row r="66" spans="1:11" ht="12.75">
      <c r="A66" s="218" t="s">
        <v>143</v>
      </c>
      <c r="B66" s="219"/>
      <c r="C66" s="219"/>
      <c r="D66" s="219"/>
      <c r="E66" s="219"/>
      <c r="F66" s="219"/>
      <c r="G66" s="219"/>
      <c r="H66" s="220"/>
      <c r="I66" s="5">
        <v>61</v>
      </c>
      <c r="J66" s="32">
        <v>20436128</v>
      </c>
      <c r="K66" s="32">
        <v>127975856</v>
      </c>
    </row>
    <row r="67" spans="1:11" ht="12.75">
      <c r="A67" s="214" t="s">
        <v>144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2"/>
    </row>
    <row r="68" spans="1:11" ht="12.75">
      <c r="A68" s="198" t="s">
        <v>270</v>
      </c>
      <c r="B68" s="199"/>
      <c r="C68" s="199"/>
      <c r="D68" s="199"/>
      <c r="E68" s="199"/>
      <c r="F68" s="199"/>
      <c r="G68" s="199"/>
      <c r="H68" s="223"/>
      <c r="I68" s="6">
        <v>62</v>
      </c>
      <c r="J68" s="39">
        <f>J69+J70+J71+J77+J78-J79+J80-J81+J82</f>
        <v>283034230</v>
      </c>
      <c r="K68" s="39">
        <f>K69+K70+K71+K77+K78-K79+K80-K81+K82</f>
        <v>303281707</v>
      </c>
    </row>
    <row r="69" spans="1:11" ht="12.75">
      <c r="A69" s="202" t="s">
        <v>173</v>
      </c>
      <c r="B69" s="203"/>
      <c r="C69" s="203"/>
      <c r="D69" s="203"/>
      <c r="E69" s="203"/>
      <c r="F69" s="203"/>
      <c r="G69" s="203"/>
      <c r="H69" s="204"/>
      <c r="I69" s="4">
        <v>63</v>
      </c>
      <c r="J69" s="29">
        <v>60388000</v>
      </c>
      <c r="K69" s="29">
        <v>60388000</v>
      </c>
    </row>
    <row r="70" spans="1:11" ht="12.75">
      <c r="A70" s="202" t="s">
        <v>174</v>
      </c>
      <c r="B70" s="203"/>
      <c r="C70" s="203"/>
      <c r="D70" s="203"/>
      <c r="E70" s="203"/>
      <c r="F70" s="203"/>
      <c r="G70" s="203"/>
      <c r="H70" s="204"/>
      <c r="I70" s="4">
        <v>64</v>
      </c>
      <c r="J70" s="29">
        <v>4401478</v>
      </c>
      <c r="K70" s="29">
        <v>-4258313</v>
      </c>
    </row>
    <row r="71" spans="1:11" ht="12.75">
      <c r="A71" s="202" t="s">
        <v>175</v>
      </c>
      <c r="B71" s="203"/>
      <c r="C71" s="203"/>
      <c r="D71" s="203"/>
      <c r="E71" s="203"/>
      <c r="F71" s="203"/>
      <c r="G71" s="203"/>
      <c r="H71" s="204"/>
      <c r="I71" s="4">
        <v>65</v>
      </c>
      <c r="J71" s="28">
        <f>J72+J73-J74+J75+J76</f>
        <v>66555382</v>
      </c>
      <c r="K71" s="28">
        <v>82275985</v>
      </c>
    </row>
    <row r="72" spans="1:11" ht="12.75">
      <c r="A72" s="202" t="s">
        <v>176</v>
      </c>
      <c r="B72" s="203"/>
      <c r="C72" s="203"/>
      <c r="D72" s="203"/>
      <c r="E72" s="203"/>
      <c r="F72" s="203"/>
      <c r="G72" s="203"/>
      <c r="H72" s="204"/>
      <c r="I72" s="4">
        <v>66</v>
      </c>
      <c r="J72" s="29">
        <v>2729945</v>
      </c>
      <c r="K72" s="29">
        <v>2729945</v>
      </c>
    </row>
    <row r="73" spans="1:11" ht="12.75">
      <c r="A73" s="202" t="s">
        <v>177</v>
      </c>
      <c r="B73" s="203"/>
      <c r="C73" s="203"/>
      <c r="D73" s="203"/>
      <c r="E73" s="203"/>
      <c r="F73" s="203"/>
      <c r="G73" s="203"/>
      <c r="H73" s="204"/>
      <c r="I73" s="4">
        <v>67</v>
      </c>
      <c r="J73" s="29">
        <v>60000000</v>
      </c>
      <c r="K73" s="29">
        <v>60000000</v>
      </c>
    </row>
    <row r="74" spans="1:11" ht="12.75">
      <c r="A74" s="202" t="s">
        <v>319</v>
      </c>
      <c r="B74" s="203"/>
      <c r="C74" s="203"/>
      <c r="D74" s="203"/>
      <c r="E74" s="203"/>
      <c r="F74" s="203"/>
      <c r="G74" s="203"/>
      <c r="H74" s="204"/>
      <c r="I74" s="4">
        <v>68</v>
      </c>
      <c r="J74" s="29">
        <v>27971053</v>
      </c>
      <c r="K74" s="29">
        <v>12250449</v>
      </c>
    </row>
    <row r="75" spans="1:11" ht="12.75">
      <c r="A75" s="202" t="s">
        <v>320</v>
      </c>
      <c r="B75" s="203"/>
      <c r="C75" s="203"/>
      <c r="D75" s="203"/>
      <c r="E75" s="203"/>
      <c r="F75" s="203"/>
      <c r="G75" s="203"/>
      <c r="H75" s="204"/>
      <c r="I75" s="4">
        <v>69</v>
      </c>
      <c r="J75" s="29"/>
      <c r="K75" s="29"/>
    </row>
    <row r="76" spans="1:11" ht="12.75">
      <c r="A76" s="202" t="s">
        <v>321</v>
      </c>
      <c r="B76" s="203"/>
      <c r="C76" s="203"/>
      <c r="D76" s="203"/>
      <c r="E76" s="203"/>
      <c r="F76" s="203"/>
      <c r="G76" s="203"/>
      <c r="H76" s="204"/>
      <c r="I76" s="4">
        <v>70</v>
      </c>
      <c r="J76" s="29">
        <v>31796490</v>
      </c>
      <c r="K76" s="29">
        <v>31796490</v>
      </c>
    </row>
    <row r="77" spans="1:11" ht="12.75">
      <c r="A77" s="202" t="s">
        <v>322</v>
      </c>
      <c r="B77" s="203"/>
      <c r="C77" s="203"/>
      <c r="D77" s="203"/>
      <c r="E77" s="203"/>
      <c r="F77" s="203"/>
      <c r="G77" s="203"/>
      <c r="H77" s="204"/>
      <c r="I77" s="4">
        <v>71</v>
      </c>
      <c r="J77" s="29"/>
      <c r="K77" s="29"/>
    </row>
    <row r="78" spans="1:11" ht="12.75">
      <c r="A78" s="202" t="s">
        <v>323</v>
      </c>
      <c r="B78" s="203"/>
      <c r="C78" s="203"/>
      <c r="D78" s="203"/>
      <c r="E78" s="203"/>
      <c r="F78" s="203"/>
      <c r="G78" s="203"/>
      <c r="H78" s="204"/>
      <c r="I78" s="4">
        <v>72</v>
      </c>
      <c r="J78" s="29">
        <v>136202902</v>
      </c>
      <c r="K78" s="29">
        <v>146436891</v>
      </c>
    </row>
    <row r="79" spans="1:11" ht="12.75">
      <c r="A79" s="202" t="s">
        <v>324</v>
      </c>
      <c r="B79" s="203"/>
      <c r="C79" s="203"/>
      <c r="D79" s="203"/>
      <c r="E79" s="203"/>
      <c r="F79" s="203"/>
      <c r="G79" s="203"/>
      <c r="H79" s="204"/>
      <c r="I79" s="4">
        <v>73</v>
      </c>
      <c r="J79" s="29"/>
      <c r="K79" s="29"/>
    </row>
    <row r="80" spans="1:11" ht="12.75">
      <c r="A80" s="202" t="s">
        <v>126</v>
      </c>
      <c r="B80" s="203"/>
      <c r="C80" s="203"/>
      <c r="D80" s="203"/>
      <c r="E80" s="203"/>
      <c r="F80" s="203"/>
      <c r="G80" s="203"/>
      <c r="H80" s="204"/>
      <c r="I80" s="4">
        <v>74</v>
      </c>
      <c r="J80" s="29">
        <v>15486468</v>
      </c>
      <c r="K80" s="29">
        <v>18439144</v>
      </c>
    </row>
    <row r="81" spans="1:11" ht="12.75">
      <c r="A81" s="202" t="s">
        <v>127</v>
      </c>
      <c r="B81" s="203"/>
      <c r="C81" s="203"/>
      <c r="D81" s="203"/>
      <c r="E81" s="203"/>
      <c r="F81" s="203"/>
      <c r="G81" s="203"/>
      <c r="H81" s="204"/>
      <c r="I81" s="4">
        <v>75</v>
      </c>
      <c r="J81" s="29"/>
      <c r="K81" s="29"/>
    </row>
    <row r="82" spans="1:11" ht="12.75">
      <c r="A82" s="202" t="s">
        <v>128</v>
      </c>
      <c r="B82" s="203"/>
      <c r="C82" s="203"/>
      <c r="D82" s="203"/>
      <c r="E82" s="203"/>
      <c r="F82" s="203"/>
      <c r="G82" s="203"/>
      <c r="H82" s="204"/>
      <c r="I82" s="4">
        <v>76</v>
      </c>
      <c r="J82" s="29"/>
      <c r="K82" s="29"/>
    </row>
    <row r="83" spans="1:11" ht="12.75">
      <c r="A83" s="208" t="s">
        <v>129</v>
      </c>
      <c r="B83" s="209"/>
      <c r="C83" s="209"/>
      <c r="D83" s="209"/>
      <c r="E83" s="209"/>
      <c r="F83" s="209"/>
      <c r="G83" s="209"/>
      <c r="H83" s="210"/>
      <c r="I83" s="4">
        <v>77</v>
      </c>
      <c r="J83" s="28">
        <f>SUM(J84:J86)</f>
        <v>513883</v>
      </c>
      <c r="K83" s="28">
        <f>SUM(K84:K86)</f>
        <v>402284</v>
      </c>
    </row>
    <row r="84" spans="1:11" ht="12.75">
      <c r="A84" s="202" t="s">
        <v>287</v>
      </c>
      <c r="B84" s="203"/>
      <c r="C84" s="203"/>
      <c r="D84" s="203"/>
      <c r="E84" s="203"/>
      <c r="F84" s="203"/>
      <c r="G84" s="203"/>
      <c r="H84" s="204"/>
      <c r="I84" s="4">
        <v>78</v>
      </c>
      <c r="J84" s="29">
        <v>513883</v>
      </c>
      <c r="K84" s="29">
        <v>402284</v>
      </c>
    </row>
    <row r="85" spans="1:11" ht="12.75">
      <c r="A85" s="202" t="s">
        <v>288</v>
      </c>
      <c r="B85" s="203"/>
      <c r="C85" s="203"/>
      <c r="D85" s="203"/>
      <c r="E85" s="203"/>
      <c r="F85" s="203"/>
      <c r="G85" s="203"/>
      <c r="H85" s="204"/>
      <c r="I85" s="4">
        <v>79</v>
      </c>
      <c r="J85" s="29"/>
      <c r="K85" s="29"/>
    </row>
    <row r="86" spans="1:11" ht="12.75">
      <c r="A86" s="202" t="s">
        <v>289</v>
      </c>
      <c r="B86" s="203"/>
      <c r="C86" s="203"/>
      <c r="D86" s="203"/>
      <c r="E86" s="203"/>
      <c r="F86" s="203"/>
      <c r="G86" s="203"/>
      <c r="H86" s="204"/>
      <c r="I86" s="4">
        <v>80</v>
      </c>
      <c r="J86" s="29"/>
      <c r="K86" s="29"/>
    </row>
    <row r="87" spans="1:11" ht="12.75">
      <c r="A87" s="208" t="s">
        <v>116</v>
      </c>
      <c r="B87" s="209"/>
      <c r="C87" s="209"/>
      <c r="D87" s="209"/>
      <c r="E87" s="209"/>
      <c r="F87" s="209"/>
      <c r="G87" s="209"/>
      <c r="H87" s="210"/>
      <c r="I87" s="4">
        <v>81</v>
      </c>
      <c r="J87" s="28">
        <f>SUM(J88:J95)</f>
        <v>202704856</v>
      </c>
      <c r="K87" s="28">
        <f>SUM(K88:K95)</f>
        <v>193545079</v>
      </c>
    </row>
    <row r="88" spans="1:11" ht="12.75">
      <c r="A88" s="202" t="s">
        <v>290</v>
      </c>
      <c r="B88" s="203"/>
      <c r="C88" s="203"/>
      <c r="D88" s="203"/>
      <c r="E88" s="203"/>
      <c r="F88" s="203"/>
      <c r="G88" s="203"/>
      <c r="H88" s="204"/>
      <c r="I88" s="4">
        <v>82</v>
      </c>
      <c r="J88" s="29"/>
      <c r="K88" s="29"/>
    </row>
    <row r="89" spans="1:11" ht="12.75">
      <c r="A89" s="202" t="s">
        <v>291</v>
      </c>
      <c r="B89" s="203"/>
      <c r="C89" s="203"/>
      <c r="D89" s="203"/>
      <c r="E89" s="203"/>
      <c r="F89" s="203"/>
      <c r="G89" s="203"/>
      <c r="H89" s="204"/>
      <c r="I89" s="4">
        <v>83</v>
      </c>
      <c r="J89" s="29"/>
      <c r="K89" s="29"/>
    </row>
    <row r="90" spans="1:11" ht="12.75">
      <c r="A90" s="202" t="s">
        <v>28</v>
      </c>
      <c r="B90" s="203"/>
      <c r="C90" s="203"/>
      <c r="D90" s="203"/>
      <c r="E90" s="203"/>
      <c r="F90" s="203"/>
      <c r="G90" s="203"/>
      <c r="H90" s="204"/>
      <c r="I90" s="4">
        <v>84</v>
      </c>
      <c r="J90" s="29">
        <v>202704856</v>
      </c>
      <c r="K90" s="29">
        <v>193545079</v>
      </c>
    </row>
    <row r="91" spans="1:11" ht="12.75">
      <c r="A91" s="202" t="s">
        <v>292</v>
      </c>
      <c r="B91" s="203"/>
      <c r="C91" s="203"/>
      <c r="D91" s="203"/>
      <c r="E91" s="203"/>
      <c r="F91" s="203"/>
      <c r="G91" s="203"/>
      <c r="H91" s="204"/>
      <c r="I91" s="4">
        <v>85</v>
      </c>
      <c r="J91" s="29"/>
      <c r="K91" s="29"/>
    </row>
    <row r="92" spans="1:11" ht="12.75">
      <c r="A92" s="202" t="s">
        <v>293</v>
      </c>
      <c r="B92" s="203"/>
      <c r="C92" s="203"/>
      <c r="D92" s="203"/>
      <c r="E92" s="203"/>
      <c r="F92" s="203"/>
      <c r="G92" s="203"/>
      <c r="H92" s="204"/>
      <c r="I92" s="4">
        <v>86</v>
      </c>
      <c r="J92" s="29"/>
      <c r="K92" s="29"/>
    </row>
    <row r="93" spans="1:11" ht="12.75">
      <c r="A93" s="202" t="s">
        <v>294</v>
      </c>
      <c r="B93" s="203"/>
      <c r="C93" s="203"/>
      <c r="D93" s="203"/>
      <c r="E93" s="203"/>
      <c r="F93" s="203"/>
      <c r="G93" s="203"/>
      <c r="H93" s="204"/>
      <c r="I93" s="4">
        <v>87</v>
      </c>
      <c r="J93" s="29"/>
      <c r="K93" s="29"/>
    </row>
    <row r="94" spans="1:11" ht="12.75">
      <c r="A94" s="202" t="s">
        <v>295</v>
      </c>
      <c r="B94" s="203"/>
      <c r="C94" s="203"/>
      <c r="D94" s="203"/>
      <c r="E94" s="203"/>
      <c r="F94" s="203"/>
      <c r="G94" s="203"/>
      <c r="H94" s="204"/>
      <c r="I94" s="4">
        <v>88</v>
      </c>
      <c r="J94" s="29"/>
      <c r="K94" s="29"/>
    </row>
    <row r="95" spans="1:11" ht="12.75">
      <c r="A95" s="202" t="s">
        <v>296</v>
      </c>
      <c r="B95" s="203"/>
      <c r="C95" s="203"/>
      <c r="D95" s="203"/>
      <c r="E95" s="203"/>
      <c r="F95" s="203"/>
      <c r="G95" s="203"/>
      <c r="H95" s="204"/>
      <c r="I95" s="4">
        <v>89</v>
      </c>
      <c r="J95" s="29"/>
      <c r="K95" s="29"/>
    </row>
    <row r="96" spans="1:11" ht="12.75">
      <c r="A96" s="208" t="s">
        <v>117</v>
      </c>
      <c r="B96" s="209"/>
      <c r="C96" s="209"/>
      <c r="D96" s="209"/>
      <c r="E96" s="209"/>
      <c r="F96" s="209"/>
      <c r="G96" s="209"/>
      <c r="H96" s="210"/>
      <c r="I96" s="4">
        <v>90</v>
      </c>
      <c r="J96" s="28">
        <f>SUM(J97:J107)</f>
        <v>1108544716</v>
      </c>
      <c r="K96" s="28">
        <f>SUM(K97:K107)</f>
        <v>1116789227.88</v>
      </c>
    </row>
    <row r="97" spans="1:11" ht="12.75">
      <c r="A97" s="202" t="s">
        <v>290</v>
      </c>
      <c r="B97" s="203"/>
      <c r="C97" s="203"/>
      <c r="D97" s="203"/>
      <c r="E97" s="203"/>
      <c r="F97" s="203"/>
      <c r="G97" s="203"/>
      <c r="H97" s="204"/>
      <c r="I97" s="4">
        <v>91</v>
      </c>
      <c r="J97" s="29"/>
      <c r="K97" s="29">
        <v>1190344</v>
      </c>
    </row>
    <row r="98" spans="1:11" ht="12.75">
      <c r="A98" s="202" t="s">
        <v>291</v>
      </c>
      <c r="B98" s="203"/>
      <c r="C98" s="203"/>
      <c r="D98" s="203"/>
      <c r="E98" s="203"/>
      <c r="F98" s="203"/>
      <c r="G98" s="203"/>
      <c r="H98" s="204"/>
      <c r="I98" s="4">
        <v>92</v>
      </c>
      <c r="J98" s="29"/>
      <c r="K98" s="29"/>
    </row>
    <row r="99" spans="1:11" ht="12.75">
      <c r="A99" s="202" t="s">
        <v>28</v>
      </c>
      <c r="B99" s="203"/>
      <c r="C99" s="203"/>
      <c r="D99" s="203"/>
      <c r="E99" s="203"/>
      <c r="F99" s="203"/>
      <c r="G99" s="203"/>
      <c r="H99" s="204"/>
      <c r="I99" s="4">
        <v>93</v>
      </c>
      <c r="J99" s="29">
        <v>113341804</v>
      </c>
      <c r="K99" s="29">
        <v>86834434</v>
      </c>
    </row>
    <row r="100" spans="1:11" ht="12.75">
      <c r="A100" s="202" t="s">
        <v>292</v>
      </c>
      <c r="B100" s="203"/>
      <c r="C100" s="203"/>
      <c r="D100" s="203"/>
      <c r="E100" s="203"/>
      <c r="F100" s="203"/>
      <c r="G100" s="203"/>
      <c r="H100" s="204"/>
      <c r="I100" s="4">
        <v>94</v>
      </c>
      <c r="J100" s="29"/>
      <c r="K100" s="29">
        <v>1867124</v>
      </c>
    </row>
    <row r="101" spans="1:11" ht="12.75">
      <c r="A101" s="202" t="s">
        <v>293</v>
      </c>
      <c r="B101" s="203"/>
      <c r="C101" s="203"/>
      <c r="D101" s="203"/>
      <c r="E101" s="203"/>
      <c r="F101" s="203"/>
      <c r="G101" s="203"/>
      <c r="H101" s="204"/>
      <c r="I101" s="4">
        <v>95</v>
      </c>
      <c r="J101" s="29">
        <v>984530435</v>
      </c>
      <c r="K101" s="29">
        <v>977925289</v>
      </c>
    </row>
    <row r="102" spans="1:11" ht="12.75">
      <c r="A102" s="202" t="s">
        <v>294</v>
      </c>
      <c r="B102" s="203"/>
      <c r="C102" s="203"/>
      <c r="D102" s="203"/>
      <c r="E102" s="203"/>
      <c r="F102" s="203"/>
      <c r="G102" s="203"/>
      <c r="H102" s="204"/>
      <c r="I102" s="4">
        <v>96</v>
      </c>
      <c r="J102" s="29"/>
      <c r="K102" s="29">
        <v>35482060</v>
      </c>
    </row>
    <row r="103" spans="1:11" ht="12.75">
      <c r="A103" s="202" t="s">
        <v>297</v>
      </c>
      <c r="B103" s="203"/>
      <c r="C103" s="203"/>
      <c r="D103" s="203"/>
      <c r="E103" s="203"/>
      <c r="F103" s="203"/>
      <c r="G103" s="203"/>
      <c r="H103" s="204"/>
      <c r="I103" s="4">
        <v>97</v>
      </c>
      <c r="J103" s="29">
        <v>4918340</v>
      </c>
      <c r="K103" s="29">
        <v>5259382.88</v>
      </c>
    </row>
    <row r="104" spans="1:11" ht="12.75">
      <c r="A104" s="202" t="s">
        <v>298</v>
      </c>
      <c r="B104" s="203"/>
      <c r="C104" s="203"/>
      <c r="D104" s="203"/>
      <c r="E104" s="203"/>
      <c r="F104" s="203"/>
      <c r="G104" s="203"/>
      <c r="H104" s="204"/>
      <c r="I104" s="4">
        <v>98</v>
      </c>
      <c r="J104" s="29">
        <v>3937454</v>
      </c>
      <c r="K104" s="29">
        <v>2445982</v>
      </c>
    </row>
    <row r="105" spans="1:11" ht="12.75">
      <c r="A105" s="202" t="s">
        <v>299</v>
      </c>
      <c r="B105" s="203"/>
      <c r="C105" s="203"/>
      <c r="D105" s="203"/>
      <c r="E105" s="203"/>
      <c r="F105" s="203"/>
      <c r="G105" s="203"/>
      <c r="H105" s="204"/>
      <c r="I105" s="4">
        <v>99</v>
      </c>
      <c r="J105" s="29"/>
      <c r="K105" s="29">
        <v>84977</v>
      </c>
    </row>
    <row r="106" spans="1:11" ht="12.75">
      <c r="A106" s="202" t="s">
        <v>305</v>
      </c>
      <c r="B106" s="203"/>
      <c r="C106" s="203"/>
      <c r="D106" s="203"/>
      <c r="E106" s="203"/>
      <c r="F106" s="203"/>
      <c r="G106" s="203"/>
      <c r="H106" s="204"/>
      <c r="I106" s="4">
        <v>100</v>
      </c>
      <c r="J106" s="29"/>
      <c r="K106" s="29"/>
    </row>
    <row r="107" spans="1:11" ht="12.75">
      <c r="A107" s="202" t="s">
        <v>300</v>
      </c>
      <c r="B107" s="203"/>
      <c r="C107" s="203"/>
      <c r="D107" s="203"/>
      <c r="E107" s="203"/>
      <c r="F107" s="203"/>
      <c r="G107" s="203"/>
      <c r="H107" s="204"/>
      <c r="I107" s="4">
        <v>101</v>
      </c>
      <c r="J107" s="29">
        <v>1816683</v>
      </c>
      <c r="K107" s="29">
        <v>5699635</v>
      </c>
    </row>
    <row r="108" spans="1:11" ht="12.75">
      <c r="A108" s="208" t="s">
        <v>29</v>
      </c>
      <c r="B108" s="209"/>
      <c r="C108" s="209"/>
      <c r="D108" s="209"/>
      <c r="E108" s="209"/>
      <c r="F108" s="209"/>
      <c r="G108" s="209"/>
      <c r="H108" s="210"/>
      <c r="I108" s="4">
        <v>102</v>
      </c>
      <c r="J108" s="29">
        <v>4068345</v>
      </c>
      <c r="K108" s="29">
        <v>3638509</v>
      </c>
    </row>
    <row r="109" spans="1:11" ht="12.75">
      <c r="A109" s="208" t="s">
        <v>301</v>
      </c>
      <c r="B109" s="209"/>
      <c r="C109" s="209"/>
      <c r="D109" s="209"/>
      <c r="E109" s="209"/>
      <c r="F109" s="209"/>
      <c r="G109" s="209"/>
      <c r="H109" s="210"/>
      <c r="I109" s="4">
        <v>103</v>
      </c>
      <c r="J109" s="28">
        <f>J68+J83+J87+J96+J108</f>
        <v>1598866030</v>
      </c>
      <c r="K109" s="28">
        <f>K68+K83+K87+K96+K108</f>
        <v>1617656806.88</v>
      </c>
    </row>
    <row r="110" spans="1:11" ht="12.75">
      <c r="A110" s="211" t="s">
        <v>143</v>
      </c>
      <c r="B110" s="212"/>
      <c r="C110" s="212"/>
      <c r="D110" s="212"/>
      <c r="E110" s="212"/>
      <c r="F110" s="212"/>
      <c r="G110" s="212"/>
      <c r="H110" s="213"/>
      <c r="I110" s="5">
        <v>104</v>
      </c>
      <c r="J110" s="32">
        <v>20436128</v>
      </c>
      <c r="K110" s="32">
        <v>127975856</v>
      </c>
    </row>
    <row r="111" spans="1:11" ht="12.75">
      <c r="A111" s="214" t="s">
        <v>393</v>
      </c>
      <c r="B111" s="215"/>
      <c r="C111" s="215"/>
      <c r="D111" s="215"/>
      <c r="E111" s="215"/>
      <c r="F111" s="215"/>
      <c r="G111" s="215"/>
      <c r="H111" s="215"/>
      <c r="I111" s="216"/>
      <c r="J111" s="216"/>
      <c r="K111" s="217"/>
    </row>
    <row r="112" spans="1:11" ht="12.75">
      <c r="A112" s="198" t="s">
        <v>118</v>
      </c>
      <c r="B112" s="199"/>
      <c r="C112" s="199"/>
      <c r="D112" s="199"/>
      <c r="E112" s="199"/>
      <c r="F112" s="199"/>
      <c r="G112" s="199"/>
      <c r="H112" s="199"/>
      <c r="I112" s="200"/>
      <c r="J112" s="200"/>
      <c r="K112" s="201"/>
    </row>
    <row r="113" spans="1:11" ht="12.75">
      <c r="A113" s="202" t="s">
        <v>119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30"/>
      <c r="K113" s="29"/>
    </row>
    <row r="114" spans="1:11" ht="12.75">
      <c r="A114" s="205" t="s">
        <v>120</v>
      </c>
      <c r="B114" s="206"/>
      <c r="C114" s="206"/>
      <c r="D114" s="206"/>
      <c r="E114" s="206"/>
      <c r="F114" s="206"/>
      <c r="G114" s="206"/>
      <c r="H114" s="207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</sheetData>
  <sheetProtection/>
  <protectedRanges>
    <protectedRange sqref="G2:H2" name="Range2"/>
  </protectedRanges>
  <mergeCells count="115">
    <mergeCell ref="A1:J1"/>
    <mergeCell ref="E2:F2"/>
    <mergeCell ref="G2:H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2:K112"/>
    <mergeCell ref="A113:H113"/>
    <mergeCell ref="A114:H114"/>
    <mergeCell ref="A108:H108"/>
    <mergeCell ref="A109:H109"/>
    <mergeCell ref="A110:H110"/>
    <mergeCell ref="A111:K111"/>
  </mergeCells>
  <printOptions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0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9" width="9.140625" style="113" customWidth="1"/>
    <col min="10" max="11" width="10.8515625" style="113" bestFit="1" customWidth="1"/>
    <col min="12" max="16384" width="9.140625" style="113" customWidth="1"/>
  </cols>
  <sheetData>
    <row r="1" spans="1:12" ht="15.75">
      <c r="A1" s="224" t="s">
        <v>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00"/>
    </row>
    <row r="2" spans="1:12" ht="15.75">
      <c r="A2" s="96"/>
      <c r="B2" s="96"/>
      <c r="C2" s="96"/>
      <c r="D2" s="236" t="s">
        <v>387</v>
      </c>
      <c r="E2" s="237"/>
      <c r="F2" s="227">
        <v>40179</v>
      </c>
      <c r="G2" s="238"/>
      <c r="H2" s="103" t="s">
        <v>332</v>
      </c>
      <c r="I2" s="227">
        <v>40543</v>
      </c>
      <c r="J2" s="238"/>
      <c r="K2" s="100"/>
      <c r="L2" s="100"/>
    </row>
    <row r="3" spans="1:11" ht="24" customHeight="1" thickBot="1">
      <c r="A3" s="229" t="s">
        <v>178</v>
      </c>
      <c r="B3" s="230"/>
      <c r="C3" s="230"/>
      <c r="D3" s="230"/>
      <c r="E3" s="230"/>
      <c r="F3" s="230"/>
      <c r="G3" s="230"/>
      <c r="H3" s="231"/>
      <c r="I3" s="109" t="s">
        <v>392</v>
      </c>
      <c r="J3" s="110" t="s">
        <v>52</v>
      </c>
      <c r="K3" s="110" t="s">
        <v>53</v>
      </c>
    </row>
    <row r="4" spans="1:11" ht="12.75">
      <c r="A4" s="232">
        <v>1</v>
      </c>
      <c r="B4" s="232"/>
      <c r="C4" s="232"/>
      <c r="D4" s="232"/>
      <c r="E4" s="232"/>
      <c r="F4" s="232"/>
      <c r="G4" s="232"/>
      <c r="H4" s="232"/>
      <c r="I4" s="112">
        <v>2</v>
      </c>
      <c r="J4" s="111">
        <v>3</v>
      </c>
      <c r="K4" s="111">
        <v>4</v>
      </c>
    </row>
    <row r="5" spans="1:11" ht="12.75">
      <c r="A5" s="198" t="s">
        <v>76</v>
      </c>
      <c r="B5" s="199"/>
      <c r="C5" s="199"/>
      <c r="D5" s="199"/>
      <c r="E5" s="199"/>
      <c r="F5" s="199"/>
      <c r="G5" s="199"/>
      <c r="H5" s="223"/>
      <c r="I5" s="6">
        <v>107</v>
      </c>
      <c r="J5" s="38">
        <f>SUM(J6:J8)</f>
        <v>1980428829</v>
      </c>
      <c r="K5" s="39">
        <f>SUM(K6:K8)</f>
        <v>1994516132</v>
      </c>
    </row>
    <row r="6" spans="1:11" ht="12.75">
      <c r="A6" s="208" t="s">
        <v>54</v>
      </c>
      <c r="B6" s="209"/>
      <c r="C6" s="209"/>
      <c r="D6" s="209"/>
      <c r="E6" s="209"/>
      <c r="F6" s="209"/>
      <c r="G6" s="209"/>
      <c r="H6" s="210"/>
      <c r="I6" s="4">
        <v>108</v>
      </c>
      <c r="J6" s="22">
        <v>1941361372</v>
      </c>
      <c r="K6" s="29">
        <v>1969352862</v>
      </c>
    </row>
    <row r="7" spans="1:11" ht="12.75">
      <c r="A7" s="208" t="s">
        <v>55</v>
      </c>
      <c r="B7" s="209"/>
      <c r="C7" s="209"/>
      <c r="D7" s="209"/>
      <c r="E7" s="209"/>
      <c r="F7" s="209"/>
      <c r="G7" s="209"/>
      <c r="H7" s="210"/>
      <c r="I7" s="4">
        <v>109</v>
      </c>
      <c r="J7" s="22"/>
      <c r="K7" s="29"/>
    </row>
    <row r="8" spans="1:11" ht="12.75">
      <c r="A8" s="208" t="s">
        <v>56</v>
      </c>
      <c r="B8" s="209"/>
      <c r="C8" s="209"/>
      <c r="D8" s="209"/>
      <c r="E8" s="209"/>
      <c r="F8" s="209"/>
      <c r="G8" s="209"/>
      <c r="H8" s="210"/>
      <c r="I8" s="4">
        <v>110</v>
      </c>
      <c r="J8" s="22">
        <v>39067457</v>
      </c>
      <c r="K8" s="29">
        <v>25163270</v>
      </c>
    </row>
    <row r="9" spans="1:11" ht="12.75">
      <c r="A9" s="208" t="s">
        <v>51</v>
      </c>
      <c r="B9" s="209"/>
      <c r="C9" s="209"/>
      <c r="D9" s="209"/>
      <c r="E9" s="209"/>
      <c r="F9" s="209"/>
      <c r="G9" s="209"/>
      <c r="H9" s="210"/>
      <c r="I9" s="4">
        <v>111</v>
      </c>
      <c r="J9" s="23">
        <f>J10-J11+J12+J16+J20+J21+J22+J25+J26</f>
        <v>1940650121</v>
      </c>
      <c r="K9" s="28">
        <f>K10-K11+K12+K16+K20+K21+K22+K25+K26</f>
        <v>1941939469</v>
      </c>
    </row>
    <row r="10" spans="1:11" ht="12.75">
      <c r="A10" s="208" t="s">
        <v>79</v>
      </c>
      <c r="B10" s="209"/>
      <c r="C10" s="209"/>
      <c r="D10" s="209"/>
      <c r="E10" s="209"/>
      <c r="F10" s="209"/>
      <c r="G10" s="209"/>
      <c r="H10" s="210"/>
      <c r="I10" s="4">
        <v>112</v>
      </c>
      <c r="J10" s="22"/>
      <c r="K10" s="29"/>
    </row>
    <row r="11" spans="1:11" ht="12.75">
      <c r="A11" s="208" t="s">
        <v>80</v>
      </c>
      <c r="B11" s="209"/>
      <c r="C11" s="209"/>
      <c r="D11" s="209"/>
      <c r="E11" s="209"/>
      <c r="F11" s="209"/>
      <c r="G11" s="209"/>
      <c r="H11" s="210"/>
      <c r="I11" s="4">
        <v>113</v>
      </c>
      <c r="J11" s="22"/>
      <c r="K11" s="29"/>
    </row>
    <row r="12" spans="1:11" ht="12.75">
      <c r="A12" s="208" t="s">
        <v>57</v>
      </c>
      <c r="B12" s="209"/>
      <c r="C12" s="209"/>
      <c r="D12" s="209"/>
      <c r="E12" s="209"/>
      <c r="F12" s="209"/>
      <c r="G12" s="209"/>
      <c r="H12" s="210"/>
      <c r="I12" s="4">
        <v>114</v>
      </c>
      <c r="J12" s="23">
        <f>SUM(J13:J15)</f>
        <v>1803656135</v>
      </c>
      <c r="K12" s="28">
        <f>SUM(K13:K15)</f>
        <v>1818777514</v>
      </c>
    </row>
    <row r="13" spans="1:11" ht="12.75">
      <c r="A13" s="202" t="s">
        <v>58</v>
      </c>
      <c r="B13" s="203"/>
      <c r="C13" s="203"/>
      <c r="D13" s="203"/>
      <c r="E13" s="203"/>
      <c r="F13" s="203"/>
      <c r="G13" s="203"/>
      <c r="H13" s="204"/>
      <c r="I13" s="4">
        <v>115</v>
      </c>
      <c r="J13" s="22">
        <v>7424872</v>
      </c>
      <c r="K13" s="29">
        <v>8489728</v>
      </c>
    </row>
    <row r="14" spans="1:11" ht="12.75">
      <c r="A14" s="202" t="s">
        <v>59</v>
      </c>
      <c r="B14" s="203"/>
      <c r="C14" s="203"/>
      <c r="D14" s="203"/>
      <c r="E14" s="203"/>
      <c r="F14" s="203"/>
      <c r="G14" s="203"/>
      <c r="H14" s="204"/>
      <c r="I14" s="4">
        <v>116</v>
      </c>
      <c r="J14" s="22">
        <v>1774625851</v>
      </c>
      <c r="K14" s="29">
        <v>1789142293</v>
      </c>
    </row>
    <row r="15" spans="1:11" ht="12.75">
      <c r="A15" s="202" t="s">
        <v>182</v>
      </c>
      <c r="B15" s="203"/>
      <c r="C15" s="203"/>
      <c r="D15" s="203"/>
      <c r="E15" s="203"/>
      <c r="F15" s="203"/>
      <c r="G15" s="203"/>
      <c r="H15" s="204"/>
      <c r="I15" s="4">
        <v>117</v>
      </c>
      <c r="J15" s="22">
        <v>21605412</v>
      </c>
      <c r="K15" s="29">
        <v>21145493</v>
      </c>
    </row>
    <row r="16" spans="1:11" ht="12.75">
      <c r="A16" s="208" t="s">
        <v>183</v>
      </c>
      <c r="B16" s="209"/>
      <c r="C16" s="209"/>
      <c r="D16" s="209"/>
      <c r="E16" s="209"/>
      <c r="F16" s="209"/>
      <c r="G16" s="209"/>
      <c r="H16" s="210"/>
      <c r="I16" s="4">
        <v>118</v>
      </c>
      <c r="J16" s="23">
        <f>SUM(J17:J19)</f>
        <v>54828040</v>
      </c>
      <c r="K16" s="28">
        <f>SUM(K17:K19)</f>
        <v>51643125</v>
      </c>
    </row>
    <row r="17" spans="1:11" ht="12.75">
      <c r="A17" s="202" t="s">
        <v>184</v>
      </c>
      <c r="B17" s="203"/>
      <c r="C17" s="203"/>
      <c r="D17" s="203"/>
      <c r="E17" s="203"/>
      <c r="F17" s="203"/>
      <c r="G17" s="203"/>
      <c r="H17" s="204"/>
      <c r="I17" s="4">
        <v>119</v>
      </c>
      <c r="J17" s="22">
        <v>30329677</v>
      </c>
      <c r="K17" s="29">
        <v>28760782</v>
      </c>
    </row>
    <row r="18" spans="1:11" ht="12.75">
      <c r="A18" s="202" t="s">
        <v>185</v>
      </c>
      <c r="B18" s="203"/>
      <c r="C18" s="203"/>
      <c r="D18" s="203"/>
      <c r="E18" s="203"/>
      <c r="F18" s="203"/>
      <c r="G18" s="203"/>
      <c r="H18" s="204"/>
      <c r="I18" s="4">
        <v>120</v>
      </c>
      <c r="J18" s="22">
        <v>16475208</v>
      </c>
      <c r="K18" s="29">
        <v>15320236</v>
      </c>
    </row>
    <row r="19" spans="1:11" ht="12.75">
      <c r="A19" s="202" t="s">
        <v>186</v>
      </c>
      <c r="B19" s="203"/>
      <c r="C19" s="203"/>
      <c r="D19" s="203"/>
      <c r="E19" s="203"/>
      <c r="F19" s="203"/>
      <c r="G19" s="203"/>
      <c r="H19" s="204"/>
      <c r="I19" s="4">
        <v>121</v>
      </c>
      <c r="J19" s="22">
        <v>8023155</v>
      </c>
      <c r="K19" s="29">
        <v>7562107</v>
      </c>
    </row>
    <row r="20" spans="1:11" ht="12.75">
      <c r="A20" s="208" t="s">
        <v>78</v>
      </c>
      <c r="B20" s="209"/>
      <c r="C20" s="209"/>
      <c r="D20" s="209"/>
      <c r="E20" s="209"/>
      <c r="F20" s="209"/>
      <c r="G20" s="209"/>
      <c r="H20" s="210"/>
      <c r="I20" s="4">
        <v>122</v>
      </c>
      <c r="J20" s="22">
        <v>13693782</v>
      </c>
      <c r="K20" s="29">
        <v>15413019</v>
      </c>
    </row>
    <row r="21" spans="1:11" ht="12.75">
      <c r="A21" s="208" t="s">
        <v>77</v>
      </c>
      <c r="B21" s="209"/>
      <c r="C21" s="209"/>
      <c r="D21" s="209"/>
      <c r="E21" s="209"/>
      <c r="F21" s="209"/>
      <c r="G21" s="209"/>
      <c r="H21" s="210"/>
      <c r="I21" s="4">
        <v>123</v>
      </c>
      <c r="J21" s="22">
        <v>47933279</v>
      </c>
      <c r="K21" s="29">
        <v>36480143</v>
      </c>
    </row>
    <row r="22" spans="1:11" ht="12.75">
      <c r="A22" s="208" t="s">
        <v>164</v>
      </c>
      <c r="B22" s="209"/>
      <c r="C22" s="209"/>
      <c r="D22" s="209"/>
      <c r="E22" s="209"/>
      <c r="F22" s="209"/>
      <c r="G22" s="209"/>
      <c r="H22" s="210"/>
      <c r="I22" s="4">
        <v>124</v>
      </c>
      <c r="J22" s="23">
        <f>SUM(J23:J24)</f>
        <v>20034287</v>
      </c>
      <c r="K22" s="28">
        <f>SUM(K23:K24)</f>
        <v>18072990</v>
      </c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4"/>
      <c r="I23" s="4">
        <v>125</v>
      </c>
      <c r="J23" s="22"/>
      <c r="K23" s="29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4"/>
      <c r="I24" s="4">
        <v>126</v>
      </c>
      <c r="J24" s="22">
        <v>20034287</v>
      </c>
      <c r="K24" s="29">
        <v>18072990</v>
      </c>
    </row>
    <row r="25" spans="1:11" ht="12.75">
      <c r="A25" s="208" t="s">
        <v>167</v>
      </c>
      <c r="B25" s="209"/>
      <c r="C25" s="209"/>
      <c r="D25" s="209"/>
      <c r="E25" s="209"/>
      <c r="F25" s="209"/>
      <c r="G25" s="209"/>
      <c r="H25" s="210"/>
      <c r="I25" s="4">
        <v>127</v>
      </c>
      <c r="J25" s="22">
        <v>504598</v>
      </c>
      <c r="K25" s="29">
        <v>1552678</v>
      </c>
    </row>
    <row r="26" spans="1:11" ht="12.75">
      <c r="A26" s="208" t="s">
        <v>168</v>
      </c>
      <c r="B26" s="209"/>
      <c r="C26" s="209"/>
      <c r="D26" s="209"/>
      <c r="E26" s="209"/>
      <c r="F26" s="209"/>
      <c r="G26" s="209"/>
      <c r="H26" s="210"/>
      <c r="I26" s="4">
        <v>128</v>
      </c>
      <c r="J26" s="22"/>
      <c r="K26" s="29"/>
    </row>
    <row r="27" spans="1:11" ht="12.75">
      <c r="A27" s="208" t="s">
        <v>370</v>
      </c>
      <c r="B27" s="209"/>
      <c r="C27" s="209"/>
      <c r="D27" s="209"/>
      <c r="E27" s="209"/>
      <c r="F27" s="209"/>
      <c r="G27" s="209"/>
      <c r="H27" s="210"/>
      <c r="I27" s="4">
        <v>129</v>
      </c>
      <c r="J27" s="23">
        <f>SUM(J28:J32)</f>
        <v>15778152</v>
      </c>
      <c r="K27" s="28">
        <f>SUM(K28:K32)</f>
        <v>13953226</v>
      </c>
    </row>
    <row r="28" spans="1:11" ht="24.75" customHeight="1">
      <c r="A28" s="208" t="s">
        <v>169</v>
      </c>
      <c r="B28" s="209"/>
      <c r="C28" s="209"/>
      <c r="D28" s="209"/>
      <c r="E28" s="209"/>
      <c r="F28" s="209"/>
      <c r="G28" s="209"/>
      <c r="H28" s="210"/>
      <c r="I28" s="4">
        <v>130</v>
      </c>
      <c r="J28" s="22"/>
      <c r="K28" s="29">
        <v>121984</v>
      </c>
    </row>
    <row r="29" spans="1:11" ht="24.75" customHeight="1">
      <c r="A29" s="208" t="s">
        <v>81</v>
      </c>
      <c r="B29" s="209"/>
      <c r="C29" s="209"/>
      <c r="D29" s="209"/>
      <c r="E29" s="209"/>
      <c r="F29" s="209"/>
      <c r="G29" s="209"/>
      <c r="H29" s="210"/>
      <c r="I29" s="4">
        <v>131</v>
      </c>
      <c r="J29" s="22">
        <v>15778152</v>
      </c>
      <c r="K29" s="29">
        <v>13831242</v>
      </c>
    </row>
    <row r="30" spans="1:11" ht="12.75">
      <c r="A30" s="208" t="s">
        <v>170</v>
      </c>
      <c r="B30" s="209"/>
      <c r="C30" s="209"/>
      <c r="D30" s="209"/>
      <c r="E30" s="209"/>
      <c r="F30" s="209"/>
      <c r="G30" s="209"/>
      <c r="H30" s="210"/>
      <c r="I30" s="4">
        <v>132</v>
      </c>
      <c r="J30" s="22"/>
      <c r="K30" s="29"/>
    </row>
    <row r="31" spans="1:11" ht="12.75">
      <c r="A31" s="208" t="s">
        <v>171</v>
      </c>
      <c r="B31" s="209"/>
      <c r="C31" s="209"/>
      <c r="D31" s="209"/>
      <c r="E31" s="209"/>
      <c r="F31" s="209"/>
      <c r="G31" s="209"/>
      <c r="H31" s="210"/>
      <c r="I31" s="4">
        <v>133</v>
      </c>
      <c r="J31" s="22"/>
      <c r="K31" s="29"/>
    </row>
    <row r="32" spans="1:11" ht="12.75">
      <c r="A32" s="208" t="s">
        <v>172</v>
      </c>
      <c r="B32" s="209"/>
      <c r="C32" s="209"/>
      <c r="D32" s="209"/>
      <c r="E32" s="209"/>
      <c r="F32" s="209"/>
      <c r="G32" s="209"/>
      <c r="H32" s="210"/>
      <c r="I32" s="4">
        <v>134</v>
      </c>
      <c r="J32" s="22"/>
      <c r="K32" s="29"/>
    </row>
    <row r="33" spans="1:11" ht="12.75">
      <c r="A33" s="208" t="s">
        <v>371</v>
      </c>
      <c r="B33" s="209"/>
      <c r="C33" s="209"/>
      <c r="D33" s="209"/>
      <c r="E33" s="209"/>
      <c r="F33" s="209"/>
      <c r="G33" s="209"/>
      <c r="H33" s="210"/>
      <c r="I33" s="4">
        <v>135</v>
      </c>
      <c r="J33" s="23">
        <f>SUM(J34:J37)</f>
        <v>33750622</v>
      </c>
      <c r="K33" s="28">
        <f>SUM(K34:K37)</f>
        <v>40594239</v>
      </c>
    </row>
    <row r="34" spans="1:11" ht="12.75">
      <c r="A34" s="208" t="s">
        <v>188</v>
      </c>
      <c r="B34" s="209"/>
      <c r="C34" s="209"/>
      <c r="D34" s="209"/>
      <c r="E34" s="209"/>
      <c r="F34" s="209"/>
      <c r="G34" s="209"/>
      <c r="H34" s="210"/>
      <c r="I34" s="4">
        <v>136</v>
      </c>
      <c r="J34" s="22"/>
      <c r="K34" s="29"/>
    </row>
    <row r="35" spans="1:11" ht="12.75">
      <c r="A35" s="208" t="s">
        <v>187</v>
      </c>
      <c r="B35" s="209"/>
      <c r="C35" s="209"/>
      <c r="D35" s="209"/>
      <c r="E35" s="209"/>
      <c r="F35" s="209"/>
      <c r="G35" s="209"/>
      <c r="H35" s="210"/>
      <c r="I35" s="4">
        <v>137</v>
      </c>
      <c r="J35" s="22">
        <v>33750622</v>
      </c>
      <c r="K35" s="29">
        <v>40594239</v>
      </c>
    </row>
    <row r="36" spans="1:11" ht="12.75">
      <c r="A36" s="208" t="s">
        <v>189</v>
      </c>
      <c r="B36" s="209"/>
      <c r="C36" s="209"/>
      <c r="D36" s="209"/>
      <c r="E36" s="209"/>
      <c r="F36" s="209"/>
      <c r="G36" s="209"/>
      <c r="H36" s="210"/>
      <c r="I36" s="4">
        <v>138</v>
      </c>
      <c r="J36" s="22"/>
      <c r="K36" s="29"/>
    </row>
    <row r="37" spans="1:11" ht="12.75">
      <c r="A37" s="208" t="s">
        <v>190</v>
      </c>
      <c r="B37" s="209"/>
      <c r="C37" s="209"/>
      <c r="D37" s="209"/>
      <c r="E37" s="209"/>
      <c r="F37" s="209"/>
      <c r="G37" s="209"/>
      <c r="H37" s="210"/>
      <c r="I37" s="4">
        <v>139</v>
      </c>
      <c r="J37" s="22"/>
      <c r="K37" s="29"/>
    </row>
    <row r="38" spans="1:11" ht="12.75">
      <c r="A38" s="208" t="s">
        <v>193</v>
      </c>
      <c r="B38" s="209"/>
      <c r="C38" s="209"/>
      <c r="D38" s="209"/>
      <c r="E38" s="209"/>
      <c r="F38" s="209"/>
      <c r="G38" s="209"/>
      <c r="H38" s="210"/>
      <c r="I38" s="4">
        <v>140</v>
      </c>
      <c r="J38" s="22"/>
      <c r="K38" s="29"/>
    </row>
    <row r="39" spans="1:11" ht="12.75">
      <c r="A39" s="208" t="s">
        <v>192</v>
      </c>
      <c r="B39" s="209"/>
      <c r="C39" s="209"/>
      <c r="D39" s="209"/>
      <c r="E39" s="209"/>
      <c r="F39" s="209"/>
      <c r="G39" s="209"/>
      <c r="H39" s="210"/>
      <c r="I39" s="4">
        <v>141</v>
      </c>
      <c r="J39" s="22"/>
      <c r="K39" s="29"/>
    </row>
    <row r="40" spans="1:11" ht="12.75">
      <c r="A40" s="208" t="s">
        <v>191</v>
      </c>
      <c r="B40" s="209"/>
      <c r="C40" s="209"/>
      <c r="D40" s="209"/>
      <c r="E40" s="209"/>
      <c r="F40" s="209"/>
      <c r="G40" s="209"/>
      <c r="H40" s="210"/>
      <c r="I40" s="4">
        <v>142</v>
      </c>
      <c r="J40" s="23">
        <f>J5+J27+J38</f>
        <v>1996206981</v>
      </c>
      <c r="K40" s="28">
        <f>K5+K27+K38</f>
        <v>2008469358</v>
      </c>
    </row>
    <row r="41" spans="1:11" ht="12.75">
      <c r="A41" s="208" t="s">
        <v>372</v>
      </c>
      <c r="B41" s="209"/>
      <c r="C41" s="209"/>
      <c r="D41" s="209"/>
      <c r="E41" s="209"/>
      <c r="F41" s="209"/>
      <c r="G41" s="209"/>
      <c r="H41" s="210"/>
      <c r="I41" s="4">
        <v>143</v>
      </c>
      <c r="J41" s="23">
        <f>J9+J33+J39</f>
        <v>1974400743</v>
      </c>
      <c r="K41" s="28">
        <f>K9+K33+K39</f>
        <v>1982533708</v>
      </c>
    </row>
    <row r="42" spans="1:11" ht="12.75">
      <c r="A42" s="208" t="s">
        <v>194</v>
      </c>
      <c r="B42" s="209"/>
      <c r="C42" s="209"/>
      <c r="D42" s="209"/>
      <c r="E42" s="209"/>
      <c r="F42" s="209"/>
      <c r="G42" s="209"/>
      <c r="H42" s="210"/>
      <c r="I42" s="4">
        <v>144</v>
      </c>
      <c r="J42" s="23">
        <f>IF(J40&gt;J41,J40-J41,0)</f>
        <v>21806238</v>
      </c>
      <c r="K42" s="28">
        <f>IF(K40&gt;K41,K40-K41,0)</f>
        <v>25935650</v>
      </c>
    </row>
    <row r="43" spans="1:11" ht="12.75">
      <c r="A43" s="208" t="s">
        <v>60</v>
      </c>
      <c r="B43" s="209"/>
      <c r="C43" s="209"/>
      <c r="D43" s="209"/>
      <c r="E43" s="209"/>
      <c r="F43" s="209"/>
      <c r="G43" s="209"/>
      <c r="H43" s="210"/>
      <c r="I43" s="4">
        <v>145</v>
      </c>
      <c r="J43" s="23">
        <f>IF(J41&gt;J40,J41-J40,0)</f>
        <v>0</v>
      </c>
      <c r="K43" s="28">
        <f>IF(K41&gt;K40,K41-K40,0)</f>
        <v>0</v>
      </c>
    </row>
    <row r="44" spans="1:11" ht="12.75">
      <c r="A44" s="208" t="s">
        <v>61</v>
      </c>
      <c r="B44" s="209"/>
      <c r="C44" s="209"/>
      <c r="D44" s="209"/>
      <c r="E44" s="209"/>
      <c r="F44" s="209"/>
      <c r="G44" s="209"/>
      <c r="H44" s="210"/>
      <c r="I44" s="4">
        <v>146</v>
      </c>
      <c r="J44" s="22">
        <v>6319770</v>
      </c>
      <c r="K44" s="29">
        <v>7496506</v>
      </c>
    </row>
    <row r="45" spans="1:11" ht="12.75">
      <c r="A45" s="208" t="s">
        <v>62</v>
      </c>
      <c r="B45" s="209"/>
      <c r="C45" s="209"/>
      <c r="D45" s="209"/>
      <c r="E45" s="209"/>
      <c r="F45" s="209"/>
      <c r="G45" s="209"/>
      <c r="H45" s="210"/>
      <c r="I45" s="4">
        <v>147</v>
      </c>
      <c r="J45" s="23">
        <f>IF(J42-J43-J44&gt;0,J42-J43-J44,0)</f>
        <v>15486468</v>
      </c>
      <c r="K45" s="28">
        <f>IF(K42-K43-K44&gt;0,K42-K43-K44,0)</f>
        <v>18439144</v>
      </c>
    </row>
    <row r="46" spans="1:11" ht="12.75">
      <c r="A46" s="218" t="s">
        <v>373</v>
      </c>
      <c r="B46" s="219"/>
      <c r="C46" s="219"/>
      <c r="D46" s="219"/>
      <c r="E46" s="219"/>
      <c r="F46" s="219"/>
      <c r="G46" s="219"/>
      <c r="H46" s="220"/>
      <c r="I46" s="7">
        <v>148</v>
      </c>
      <c r="J46" s="24">
        <f>IF(J43+J44-J42&gt;0,J43+J44-J42,0)</f>
        <v>0</v>
      </c>
      <c r="K46" s="33">
        <f>IF(K43+K44-K42&gt;0,K43+K44-K42,0)</f>
        <v>0</v>
      </c>
    </row>
    <row r="47" spans="1:11" ht="12.75" customHeight="1">
      <c r="A47" s="214" t="s">
        <v>374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39"/>
    </row>
    <row r="48" spans="1:11" ht="12.75">
      <c r="A48" s="198" t="s">
        <v>72</v>
      </c>
      <c r="B48" s="199"/>
      <c r="C48" s="199"/>
      <c r="D48" s="199"/>
      <c r="E48" s="199"/>
      <c r="F48" s="199"/>
      <c r="G48" s="199"/>
      <c r="H48" s="223"/>
      <c r="I48" s="114">
        <v>149</v>
      </c>
      <c r="J48" s="25"/>
      <c r="K48" s="27"/>
    </row>
    <row r="49" spans="1:11" ht="12.75">
      <c r="A49" s="208" t="s">
        <v>63</v>
      </c>
      <c r="B49" s="209"/>
      <c r="C49" s="209"/>
      <c r="D49" s="209"/>
      <c r="E49" s="209"/>
      <c r="F49" s="209"/>
      <c r="G49" s="209"/>
      <c r="H49" s="210"/>
      <c r="I49" s="4">
        <v>150</v>
      </c>
      <c r="J49" s="22"/>
      <c r="K49" s="29"/>
    </row>
    <row r="50" spans="1:11" ht="12.75">
      <c r="A50" s="208" t="s">
        <v>73</v>
      </c>
      <c r="B50" s="209"/>
      <c r="C50" s="209"/>
      <c r="D50" s="209"/>
      <c r="E50" s="209"/>
      <c r="F50" s="209"/>
      <c r="G50" s="209"/>
      <c r="H50" s="210"/>
      <c r="I50" s="4">
        <v>151</v>
      </c>
      <c r="J50" s="22"/>
      <c r="K50" s="29"/>
    </row>
    <row r="51" spans="1:11" ht="12.75">
      <c r="A51" s="218" t="s">
        <v>50</v>
      </c>
      <c r="B51" s="219"/>
      <c r="C51" s="219"/>
      <c r="D51" s="219"/>
      <c r="E51" s="219"/>
      <c r="F51" s="219"/>
      <c r="G51" s="219"/>
      <c r="H51" s="220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A1:K1"/>
    <mergeCell ref="A45:H45"/>
    <mergeCell ref="A46:H46"/>
    <mergeCell ref="A41:H41"/>
    <mergeCell ref="A42:H42"/>
    <mergeCell ref="A51:H51"/>
    <mergeCell ref="A47:K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H6"/>
    <mergeCell ref="A7:H7"/>
    <mergeCell ref="A8:H8"/>
    <mergeCell ref="D2:E2"/>
    <mergeCell ref="I2:J2"/>
    <mergeCell ref="A3:H3"/>
    <mergeCell ref="A4:H4"/>
    <mergeCell ref="F2:G2"/>
    <mergeCell ref="A9:H9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51"/>
  <sheetViews>
    <sheetView zoomScale="120" zoomScaleNormal="120" zoomScalePageLayoutView="0" workbookViewId="0" topLeftCell="A1">
      <selection activeCell="O33" sqref="O33"/>
    </sheetView>
  </sheetViews>
  <sheetFormatPr defaultColWidth="9.140625" defaultRowHeight="12.75"/>
  <cols>
    <col min="1" max="9" width="9.140625" style="117" customWidth="1"/>
    <col min="10" max="11" width="9.57421875" style="117" bestFit="1" customWidth="1"/>
    <col min="12" max="13" width="11.28125" style="117" bestFit="1" customWidth="1"/>
    <col min="14" max="16384" width="9.140625" style="117" customWidth="1"/>
  </cols>
  <sheetData>
    <row r="1" spans="1:11" ht="15.75">
      <c r="A1" s="256" t="s">
        <v>227</v>
      </c>
      <c r="B1" s="257"/>
      <c r="C1" s="257"/>
      <c r="D1" s="257"/>
      <c r="E1" s="257"/>
      <c r="F1" s="257"/>
      <c r="G1" s="257"/>
      <c r="H1" s="257"/>
      <c r="I1" s="257"/>
      <c r="J1" s="258"/>
      <c r="K1" s="259"/>
    </row>
    <row r="2" spans="1:11" ht="15.75" customHeight="1">
      <c r="A2" s="101"/>
      <c r="B2" s="115"/>
      <c r="C2" s="244" t="s">
        <v>388</v>
      </c>
      <c r="D2" s="244"/>
      <c r="E2" s="240">
        <v>40179</v>
      </c>
      <c r="F2" s="245"/>
      <c r="G2" s="104" t="s">
        <v>332</v>
      </c>
      <c r="H2" s="240">
        <v>40543</v>
      </c>
      <c r="I2" s="241"/>
      <c r="J2" s="116"/>
      <c r="K2" s="118"/>
    </row>
    <row r="3" spans="1:11" s="122" customFormat="1" ht="24" thickBot="1">
      <c r="A3" s="242" t="s">
        <v>178</v>
      </c>
      <c r="B3" s="242"/>
      <c r="C3" s="242"/>
      <c r="D3" s="242"/>
      <c r="E3" s="242"/>
      <c r="F3" s="242"/>
      <c r="G3" s="242"/>
      <c r="H3" s="242"/>
      <c r="I3" s="120" t="s">
        <v>394</v>
      </c>
      <c r="J3" s="121" t="s">
        <v>52</v>
      </c>
      <c r="K3" s="121" t="s">
        <v>53</v>
      </c>
    </row>
    <row r="4" spans="1:11" s="122" customFormat="1" ht="12.75">
      <c r="A4" s="243">
        <v>1</v>
      </c>
      <c r="B4" s="243"/>
      <c r="C4" s="243"/>
      <c r="D4" s="243"/>
      <c r="E4" s="243"/>
      <c r="F4" s="243"/>
      <c r="G4" s="243"/>
      <c r="H4" s="243"/>
      <c r="I4" s="123">
        <v>2</v>
      </c>
      <c r="J4" s="124" t="s">
        <v>104</v>
      </c>
      <c r="K4" s="124" t="s">
        <v>105</v>
      </c>
    </row>
    <row r="5" spans="1:11" s="122" customFormat="1" ht="12.75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ht="12.75">
      <c r="A6" s="246" t="s">
        <v>246</v>
      </c>
      <c r="B6" s="247"/>
      <c r="C6" s="247"/>
      <c r="D6" s="247"/>
      <c r="E6" s="247"/>
      <c r="F6" s="247"/>
      <c r="G6" s="247"/>
      <c r="H6" s="247"/>
      <c r="I6" s="125">
        <v>1</v>
      </c>
      <c r="J6" s="126">
        <v>21806238</v>
      </c>
      <c r="K6" s="127">
        <v>25935650</v>
      </c>
    </row>
    <row r="7" spans="1:11" ht="12.75">
      <c r="A7" s="246" t="s">
        <v>247</v>
      </c>
      <c r="B7" s="247"/>
      <c r="C7" s="247"/>
      <c r="D7" s="247"/>
      <c r="E7" s="247"/>
      <c r="F7" s="247"/>
      <c r="G7" s="247"/>
      <c r="H7" s="247"/>
      <c r="I7" s="125">
        <v>2</v>
      </c>
      <c r="J7" s="126">
        <v>13693781</v>
      </c>
      <c r="K7" s="127">
        <v>15413019</v>
      </c>
    </row>
    <row r="8" spans="1:11" ht="12.75">
      <c r="A8" s="246" t="s">
        <v>248</v>
      </c>
      <c r="B8" s="247"/>
      <c r="C8" s="247"/>
      <c r="D8" s="247"/>
      <c r="E8" s="247"/>
      <c r="F8" s="247"/>
      <c r="G8" s="247"/>
      <c r="H8" s="247"/>
      <c r="I8" s="125">
        <v>3</v>
      </c>
      <c r="J8" s="126"/>
      <c r="K8" s="127"/>
    </row>
    <row r="9" spans="1:13" ht="12.75">
      <c r="A9" s="246" t="s">
        <v>249</v>
      </c>
      <c r="B9" s="247"/>
      <c r="C9" s="247"/>
      <c r="D9" s="247"/>
      <c r="E9" s="247"/>
      <c r="F9" s="247"/>
      <c r="G9" s="247"/>
      <c r="H9" s="247"/>
      <c r="I9" s="125">
        <v>4</v>
      </c>
      <c r="J9" s="126">
        <v>133947495</v>
      </c>
      <c r="K9" s="127">
        <v>21167173</v>
      </c>
      <c r="M9" s="141"/>
    </row>
    <row r="10" spans="1:13" ht="12.75">
      <c r="A10" s="246" t="s">
        <v>250</v>
      </c>
      <c r="B10" s="247"/>
      <c r="C10" s="247"/>
      <c r="D10" s="247"/>
      <c r="E10" s="247"/>
      <c r="F10" s="247"/>
      <c r="G10" s="247"/>
      <c r="H10" s="247"/>
      <c r="I10" s="125">
        <v>5</v>
      </c>
      <c r="J10" s="126">
        <v>12917477</v>
      </c>
      <c r="K10" s="127"/>
      <c r="M10" s="141"/>
    </row>
    <row r="11" spans="1:13" ht="12.75">
      <c r="A11" s="246" t="s">
        <v>251</v>
      </c>
      <c r="B11" s="247"/>
      <c r="C11" s="247"/>
      <c r="D11" s="247"/>
      <c r="E11" s="247"/>
      <c r="F11" s="247"/>
      <c r="G11" s="247"/>
      <c r="H11" s="247"/>
      <c r="I11" s="125">
        <v>6</v>
      </c>
      <c r="J11" s="126"/>
      <c r="K11" s="127"/>
      <c r="M11" s="141"/>
    </row>
    <row r="12" spans="1:11" ht="12.75">
      <c r="A12" s="248" t="s">
        <v>83</v>
      </c>
      <c r="B12" s="249"/>
      <c r="C12" s="249"/>
      <c r="D12" s="249"/>
      <c r="E12" s="249"/>
      <c r="F12" s="249"/>
      <c r="G12" s="249"/>
      <c r="H12" s="249"/>
      <c r="I12" s="125">
        <v>7</v>
      </c>
      <c r="J12" s="128">
        <f>SUM(J6:J11)</f>
        <v>182364991</v>
      </c>
      <c r="K12" s="129">
        <f>SUM(K6:K11)</f>
        <v>62515842</v>
      </c>
    </row>
    <row r="13" spans="1:13" ht="12.75">
      <c r="A13" s="246" t="s">
        <v>252</v>
      </c>
      <c r="B13" s="247"/>
      <c r="C13" s="247"/>
      <c r="D13" s="247"/>
      <c r="E13" s="247"/>
      <c r="F13" s="247"/>
      <c r="G13" s="247"/>
      <c r="H13" s="247"/>
      <c r="I13" s="125">
        <v>8</v>
      </c>
      <c r="J13" s="126">
        <v>148450862</v>
      </c>
      <c r="K13" s="127">
        <v>881789</v>
      </c>
      <c r="M13" s="141"/>
    </row>
    <row r="14" spans="1:11" ht="12.75">
      <c r="A14" s="246" t="s">
        <v>253</v>
      </c>
      <c r="B14" s="247"/>
      <c r="C14" s="247"/>
      <c r="D14" s="247"/>
      <c r="E14" s="247"/>
      <c r="F14" s="247"/>
      <c r="G14" s="247"/>
      <c r="H14" s="247"/>
      <c r="I14" s="125">
        <v>9</v>
      </c>
      <c r="J14" s="126"/>
      <c r="K14" s="127"/>
    </row>
    <row r="15" spans="1:11" ht="12.75">
      <c r="A15" s="246" t="s">
        <v>254</v>
      </c>
      <c r="B15" s="247"/>
      <c r="C15" s="247"/>
      <c r="D15" s="247"/>
      <c r="E15" s="247"/>
      <c r="F15" s="247"/>
      <c r="G15" s="247"/>
      <c r="H15" s="247"/>
      <c r="I15" s="125">
        <v>10</v>
      </c>
      <c r="J15" s="126"/>
      <c r="K15" s="127">
        <v>28334223</v>
      </c>
    </row>
    <row r="16" spans="1:11" ht="12.75">
      <c r="A16" s="246" t="s">
        <v>255</v>
      </c>
      <c r="B16" s="247"/>
      <c r="C16" s="247"/>
      <c r="D16" s="247"/>
      <c r="E16" s="247"/>
      <c r="F16" s="247"/>
      <c r="G16" s="247"/>
      <c r="H16" s="247"/>
      <c r="I16" s="125">
        <v>11</v>
      </c>
      <c r="J16" s="126">
        <v>5681128</v>
      </c>
      <c r="K16" s="127">
        <v>17942490</v>
      </c>
    </row>
    <row r="17" spans="1:11" ht="12.75">
      <c r="A17" s="248" t="s">
        <v>84</v>
      </c>
      <c r="B17" s="249"/>
      <c r="C17" s="249"/>
      <c r="D17" s="249"/>
      <c r="E17" s="249"/>
      <c r="F17" s="249"/>
      <c r="G17" s="249"/>
      <c r="H17" s="249"/>
      <c r="I17" s="125">
        <v>12</v>
      </c>
      <c r="J17" s="128">
        <f>SUM(J13:J16)</f>
        <v>154131990</v>
      </c>
      <c r="K17" s="129">
        <f>SUM(K13:K16)</f>
        <v>47158502</v>
      </c>
    </row>
    <row r="18" spans="1:11" ht="12.75">
      <c r="A18" s="248" t="s">
        <v>242</v>
      </c>
      <c r="B18" s="249"/>
      <c r="C18" s="249"/>
      <c r="D18" s="249"/>
      <c r="E18" s="249"/>
      <c r="F18" s="249"/>
      <c r="G18" s="249"/>
      <c r="H18" s="249"/>
      <c r="I18" s="125">
        <v>13</v>
      </c>
      <c r="J18" s="128">
        <f>IF(J12&gt;J17,J12-J17,0)</f>
        <v>28233001</v>
      </c>
      <c r="K18" s="129">
        <f>IF(K12&gt;K17,K12-K17,0)</f>
        <v>15357340</v>
      </c>
    </row>
    <row r="19" spans="1:11" ht="12.75">
      <c r="A19" s="248" t="s">
        <v>243</v>
      </c>
      <c r="B19" s="249"/>
      <c r="C19" s="249"/>
      <c r="D19" s="249"/>
      <c r="E19" s="249"/>
      <c r="F19" s="249"/>
      <c r="G19" s="249"/>
      <c r="H19" s="249"/>
      <c r="I19" s="125">
        <v>14</v>
      </c>
      <c r="J19" s="128">
        <f>IF(J17&gt;J12,J17-J12,0)</f>
        <v>0</v>
      </c>
      <c r="K19" s="129">
        <f>IF(K17&gt;K12,K17-K12,0)</f>
        <v>0</v>
      </c>
    </row>
    <row r="20" spans="1:11" s="122" customFormat="1" ht="12.75">
      <c r="A20" s="250" t="s">
        <v>85</v>
      </c>
      <c r="B20" s="251"/>
      <c r="C20" s="251"/>
      <c r="D20" s="251"/>
      <c r="E20" s="251"/>
      <c r="F20" s="251"/>
      <c r="G20" s="251"/>
      <c r="H20" s="251"/>
      <c r="I20" s="252"/>
      <c r="J20" s="252"/>
      <c r="K20" s="253"/>
    </row>
    <row r="21" spans="1:11" ht="12.75">
      <c r="A21" s="246" t="s">
        <v>106</v>
      </c>
      <c r="B21" s="247"/>
      <c r="C21" s="247"/>
      <c r="D21" s="247"/>
      <c r="E21" s="247"/>
      <c r="F21" s="247"/>
      <c r="G21" s="247"/>
      <c r="H21" s="247"/>
      <c r="I21" s="125">
        <v>15</v>
      </c>
      <c r="J21" s="126">
        <v>300760</v>
      </c>
      <c r="K21" s="127">
        <v>683947</v>
      </c>
    </row>
    <row r="22" spans="1:11" ht="12.75">
      <c r="A22" s="246" t="s">
        <v>107</v>
      </c>
      <c r="B22" s="247"/>
      <c r="C22" s="247"/>
      <c r="D22" s="247"/>
      <c r="E22" s="247"/>
      <c r="F22" s="247"/>
      <c r="G22" s="247"/>
      <c r="H22" s="247"/>
      <c r="I22" s="125">
        <v>16</v>
      </c>
      <c r="J22" s="126"/>
      <c r="K22" s="127"/>
    </row>
    <row r="23" spans="1:11" ht="12.75">
      <c r="A23" s="246" t="s">
        <v>108</v>
      </c>
      <c r="B23" s="247"/>
      <c r="C23" s="247"/>
      <c r="D23" s="247"/>
      <c r="E23" s="247"/>
      <c r="F23" s="247"/>
      <c r="G23" s="247"/>
      <c r="H23" s="247"/>
      <c r="I23" s="125">
        <v>17</v>
      </c>
      <c r="J23" s="126">
        <v>1502326</v>
      </c>
      <c r="K23" s="127">
        <v>2854932</v>
      </c>
    </row>
    <row r="24" spans="1:11" ht="12.75">
      <c r="A24" s="246" t="s">
        <v>109</v>
      </c>
      <c r="B24" s="247"/>
      <c r="C24" s="247"/>
      <c r="D24" s="247"/>
      <c r="E24" s="247"/>
      <c r="F24" s="247"/>
      <c r="G24" s="247"/>
      <c r="H24" s="247"/>
      <c r="I24" s="125">
        <v>18</v>
      </c>
      <c r="J24" s="126"/>
      <c r="K24" s="127"/>
    </row>
    <row r="25" spans="1:11" ht="12.75">
      <c r="A25" s="246" t="s">
        <v>110</v>
      </c>
      <c r="B25" s="247"/>
      <c r="C25" s="247"/>
      <c r="D25" s="247"/>
      <c r="E25" s="247"/>
      <c r="F25" s="247"/>
      <c r="G25" s="247"/>
      <c r="H25" s="247"/>
      <c r="I25" s="125">
        <v>19</v>
      </c>
      <c r="J25" s="126">
        <v>1534674</v>
      </c>
      <c r="K25" s="127">
        <v>10278654</v>
      </c>
    </row>
    <row r="26" spans="1:11" ht="12.75">
      <c r="A26" s="248" t="s">
        <v>231</v>
      </c>
      <c r="B26" s="249"/>
      <c r="C26" s="249"/>
      <c r="D26" s="249"/>
      <c r="E26" s="249"/>
      <c r="F26" s="249"/>
      <c r="G26" s="249"/>
      <c r="H26" s="249"/>
      <c r="I26" s="125">
        <v>20</v>
      </c>
      <c r="J26" s="128">
        <f>SUM(J21:J25)</f>
        <v>3337760</v>
      </c>
      <c r="K26" s="129">
        <f>SUM(K21:K25)</f>
        <v>13817533</v>
      </c>
    </row>
    <row r="27" spans="1:11" ht="12.75">
      <c r="A27" s="246" t="s">
        <v>111</v>
      </c>
      <c r="B27" s="247"/>
      <c r="C27" s="247"/>
      <c r="D27" s="247"/>
      <c r="E27" s="247"/>
      <c r="F27" s="247"/>
      <c r="G27" s="247"/>
      <c r="H27" s="247"/>
      <c r="I27" s="125">
        <v>21</v>
      </c>
      <c r="J27" s="126">
        <v>33535405</v>
      </c>
      <c r="K27" s="127">
        <v>6044543</v>
      </c>
    </row>
    <row r="28" spans="1:11" ht="12.75">
      <c r="A28" s="246" t="s">
        <v>112</v>
      </c>
      <c r="B28" s="247"/>
      <c r="C28" s="247"/>
      <c r="D28" s="247"/>
      <c r="E28" s="247"/>
      <c r="F28" s="247"/>
      <c r="G28" s="247"/>
      <c r="H28" s="247"/>
      <c r="I28" s="125">
        <v>22</v>
      </c>
      <c r="J28" s="126">
        <v>165000</v>
      </c>
      <c r="K28" s="127"/>
    </row>
    <row r="29" spans="1:11" ht="12.75">
      <c r="A29" s="246" t="s">
        <v>113</v>
      </c>
      <c r="B29" s="247"/>
      <c r="C29" s="247"/>
      <c r="D29" s="247"/>
      <c r="E29" s="247"/>
      <c r="F29" s="247"/>
      <c r="G29" s="247"/>
      <c r="H29" s="247"/>
      <c r="I29" s="125">
        <v>23</v>
      </c>
      <c r="J29" s="126">
        <v>1700000</v>
      </c>
      <c r="K29" s="127">
        <v>10814567</v>
      </c>
    </row>
    <row r="30" spans="1:11" ht="12.75">
      <c r="A30" s="248" t="s">
        <v>33</v>
      </c>
      <c r="B30" s="249"/>
      <c r="C30" s="249"/>
      <c r="D30" s="249"/>
      <c r="E30" s="249"/>
      <c r="F30" s="249"/>
      <c r="G30" s="249"/>
      <c r="H30" s="249"/>
      <c r="I30" s="125">
        <v>24</v>
      </c>
      <c r="J30" s="128">
        <f>SUM(J27:J29)</f>
        <v>35400405</v>
      </c>
      <c r="K30" s="129">
        <f>SUM(K27:K29)</f>
        <v>16859110</v>
      </c>
    </row>
    <row r="31" spans="1:11" ht="12.75">
      <c r="A31" s="248" t="s">
        <v>244</v>
      </c>
      <c r="B31" s="249"/>
      <c r="C31" s="249"/>
      <c r="D31" s="249"/>
      <c r="E31" s="249"/>
      <c r="F31" s="249"/>
      <c r="G31" s="249"/>
      <c r="H31" s="249"/>
      <c r="I31" s="125">
        <v>25</v>
      </c>
      <c r="J31" s="128">
        <f>IF(J26&gt;J30,J26-J30,0)</f>
        <v>0</v>
      </c>
      <c r="K31" s="129">
        <f>IF(K26&gt;K30,K26-K30,0)</f>
        <v>0</v>
      </c>
    </row>
    <row r="32" spans="1:11" ht="12.75">
      <c r="A32" s="248" t="s">
        <v>245</v>
      </c>
      <c r="B32" s="249"/>
      <c r="C32" s="249"/>
      <c r="D32" s="249"/>
      <c r="E32" s="249"/>
      <c r="F32" s="249"/>
      <c r="G32" s="249"/>
      <c r="H32" s="249"/>
      <c r="I32" s="125">
        <v>26</v>
      </c>
      <c r="J32" s="128">
        <f>IF(J30&gt;J26,J30-J26,0)</f>
        <v>32062645</v>
      </c>
      <c r="K32" s="129">
        <f>IF(K30&gt;K26,K30-K26,0)</f>
        <v>3041577</v>
      </c>
    </row>
    <row r="33" spans="1:11" s="122" customFormat="1" ht="12.75">
      <c r="A33" s="250" t="s">
        <v>86</v>
      </c>
      <c r="B33" s="251"/>
      <c r="C33" s="251"/>
      <c r="D33" s="251"/>
      <c r="E33" s="251"/>
      <c r="F33" s="251"/>
      <c r="G33" s="251"/>
      <c r="H33" s="251"/>
      <c r="I33" s="252"/>
      <c r="J33" s="252"/>
      <c r="K33" s="253"/>
    </row>
    <row r="34" spans="1:11" ht="12.75">
      <c r="A34" s="246" t="s">
        <v>233</v>
      </c>
      <c r="B34" s="247"/>
      <c r="C34" s="247"/>
      <c r="D34" s="247"/>
      <c r="E34" s="247"/>
      <c r="F34" s="247"/>
      <c r="G34" s="247"/>
      <c r="H34" s="247"/>
      <c r="I34" s="125">
        <v>27</v>
      </c>
      <c r="J34" s="126"/>
      <c r="K34" s="127"/>
    </row>
    <row r="35" spans="1:11" ht="12.75">
      <c r="A35" s="246" t="s">
        <v>234</v>
      </c>
      <c r="B35" s="247"/>
      <c r="C35" s="247"/>
      <c r="D35" s="247"/>
      <c r="E35" s="247"/>
      <c r="F35" s="247"/>
      <c r="G35" s="247"/>
      <c r="H35" s="247"/>
      <c r="I35" s="125">
        <v>28</v>
      </c>
      <c r="J35" s="126">
        <v>160154773</v>
      </c>
      <c r="K35" s="127">
        <v>210785345</v>
      </c>
    </row>
    <row r="36" spans="1:11" ht="12.75">
      <c r="A36" s="246" t="s">
        <v>235</v>
      </c>
      <c r="B36" s="247"/>
      <c r="C36" s="247"/>
      <c r="D36" s="247"/>
      <c r="E36" s="247"/>
      <c r="F36" s="247"/>
      <c r="G36" s="247"/>
      <c r="H36" s="247"/>
      <c r="I36" s="125">
        <v>29</v>
      </c>
      <c r="J36" s="126"/>
      <c r="K36" s="127"/>
    </row>
    <row r="37" spans="1:11" ht="12.75">
      <c r="A37" s="248" t="s">
        <v>158</v>
      </c>
      <c r="B37" s="249"/>
      <c r="C37" s="249"/>
      <c r="D37" s="249"/>
      <c r="E37" s="249"/>
      <c r="F37" s="249"/>
      <c r="G37" s="249"/>
      <c r="H37" s="249"/>
      <c r="I37" s="125">
        <v>30</v>
      </c>
      <c r="J37" s="128">
        <f>SUM(J34:J36)</f>
        <v>160154773</v>
      </c>
      <c r="K37" s="129">
        <f>SUM(K34:K36)</f>
        <v>210785345</v>
      </c>
    </row>
    <row r="38" spans="1:11" ht="12.75">
      <c r="A38" s="246" t="s">
        <v>236</v>
      </c>
      <c r="B38" s="247"/>
      <c r="C38" s="247"/>
      <c r="D38" s="247"/>
      <c r="E38" s="247"/>
      <c r="F38" s="247"/>
      <c r="G38" s="247"/>
      <c r="H38" s="247"/>
      <c r="I38" s="125">
        <v>31</v>
      </c>
      <c r="J38" s="126">
        <v>140956692</v>
      </c>
      <c r="K38" s="127">
        <v>236142365</v>
      </c>
    </row>
    <row r="39" spans="1:11" ht="12.75">
      <c r="A39" s="246" t="s">
        <v>237</v>
      </c>
      <c r="B39" s="247"/>
      <c r="C39" s="247"/>
      <c r="D39" s="247"/>
      <c r="E39" s="247"/>
      <c r="F39" s="247"/>
      <c r="G39" s="247"/>
      <c r="H39" s="247"/>
      <c r="I39" s="125">
        <v>32</v>
      </c>
      <c r="J39" s="126"/>
      <c r="K39" s="127">
        <v>103068</v>
      </c>
    </row>
    <row r="40" spans="1:11" ht="12.75">
      <c r="A40" s="246" t="s">
        <v>238</v>
      </c>
      <c r="B40" s="247"/>
      <c r="C40" s="247"/>
      <c r="D40" s="247"/>
      <c r="E40" s="247"/>
      <c r="F40" s="247"/>
      <c r="G40" s="247"/>
      <c r="H40" s="247"/>
      <c r="I40" s="125">
        <v>33</v>
      </c>
      <c r="J40" s="126">
        <v>1481481</v>
      </c>
      <c r="K40" s="127">
        <v>2280765</v>
      </c>
    </row>
    <row r="41" spans="1:11" ht="12.75">
      <c r="A41" s="246" t="s">
        <v>239</v>
      </c>
      <c r="B41" s="247"/>
      <c r="C41" s="247"/>
      <c r="D41" s="247"/>
      <c r="E41" s="247"/>
      <c r="F41" s="247"/>
      <c r="G41" s="247"/>
      <c r="H41" s="247"/>
      <c r="I41" s="125">
        <v>34</v>
      </c>
      <c r="J41" s="126"/>
      <c r="K41" s="127"/>
    </row>
    <row r="42" spans="1:11" ht="12.75">
      <c r="A42" s="246" t="s">
        <v>240</v>
      </c>
      <c r="B42" s="247"/>
      <c r="C42" s="247"/>
      <c r="D42" s="247"/>
      <c r="E42" s="247"/>
      <c r="F42" s="247"/>
      <c r="G42" s="247"/>
      <c r="H42" s="247"/>
      <c r="I42" s="125">
        <v>35</v>
      </c>
      <c r="J42" s="126"/>
      <c r="K42" s="127"/>
    </row>
    <row r="43" spans="1:11" ht="12.75">
      <c r="A43" s="248" t="s">
        <v>159</v>
      </c>
      <c r="B43" s="249"/>
      <c r="C43" s="249"/>
      <c r="D43" s="249"/>
      <c r="E43" s="249"/>
      <c r="F43" s="249"/>
      <c r="G43" s="249"/>
      <c r="H43" s="249"/>
      <c r="I43" s="125">
        <v>36</v>
      </c>
      <c r="J43" s="128">
        <f>SUM(J38:J42)</f>
        <v>142438173</v>
      </c>
      <c r="K43" s="129">
        <f>SUM(K38:K42)</f>
        <v>238526198</v>
      </c>
    </row>
    <row r="44" spans="1:11" ht="12.75">
      <c r="A44" s="248" t="s">
        <v>114</v>
      </c>
      <c r="B44" s="249"/>
      <c r="C44" s="249"/>
      <c r="D44" s="249"/>
      <c r="E44" s="249"/>
      <c r="F44" s="249"/>
      <c r="G44" s="249"/>
      <c r="H44" s="249"/>
      <c r="I44" s="125">
        <v>37</v>
      </c>
      <c r="J44" s="128">
        <f>IF(J37&gt;J43,J37-J43,0)</f>
        <v>17716600</v>
      </c>
      <c r="K44" s="129">
        <f>IF(K37&gt;K43,K37-K43,0)</f>
        <v>0</v>
      </c>
    </row>
    <row r="45" spans="1:13" ht="12.75">
      <c r="A45" s="248" t="s">
        <v>115</v>
      </c>
      <c r="B45" s="249"/>
      <c r="C45" s="249"/>
      <c r="D45" s="249"/>
      <c r="E45" s="249"/>
      <c r="F45" s="249"/>
      <c r="G45" s="249"/>
      <c r="H45" s="249"/>
      <c r="I45" s="125">
        <v>38</v>
      </c>
      <c r="J45" s="128">
        <f>IF(J43&gt;J37,J43-J37,0)</f>
        <v>0</v>
      </c>
      <c r="K45" s="129">
        <f>IF(K43&gt;K37,K43-K37,0)</f>
        <v>27740853</v>
      </c>
      <c r="L45" s="141"/>
      <c r="M45" s="141"/>
    </row>
    <row r="46" spans="1:11" ht="12.75">
      <c r="A46" s="246" t="s">
        <v>160</v>
      </c>
      <c r="B46" s="247"/>
      <c r="C46" s="247"/>
      <c r="D46" s="247"/>
      <c r="E46" s="247"/>
      <c r="F46" s="247"/>
      <c r="G46" s="247"/>
      <c r="H46" s="247"/>
      <c r="I46" s="125">
        <v>39</v>
      </c>
      <c r="J46" s="128">
        <f>IF(J18-J19+J31-J32+J44-J45&gt;0,J18-J19+J31-J32+J44-J45,0)</f>
        <v>13886956</v>
      </c>
      <c r="K46" s="129">
        <f>IF(K18-K19+K31-K32+K44-K45&gt;0,K18-K19+K31-K32+K44-K45,0)</f>
        <v>0</v>
      </c>
    </row>
    <row r="47" spans="1:11" ht="12.75">
      <c r="A47" s="246" t="s">
        <v>161</v>
      </c>
      <c r="B47" s="247"/>
      <c r="C47" s="247"/>
      <c r="D47" s="247"/>
      <c r="E47" s="247"/>
      <c r="F47" s="247"/>
      <c r="G47" s="247"/>
      <c r="H47" s="247"/>
      <c r="I47" s="125">
        <v>40</v>
      </c>
      <c r="J47" s="128">
        <f>IF(J19-J18+J32-J31+J45-J44&gt;0,J19-J18+J32-J31+J45-J44,0)</f>
        <v>0</v>
      </c>
      <c r="K47" s="129">
        <f>IF(K19-K18+K32-K31+K45-K44&gt;0,K19-K18+K32-K31+K45-K44,0)</f>
        <v>15425090</v>
      </c>
    </row>
    <row r="48" spans="1:11" ht="12.75">
      <c r="A48" s="246" t="s">
        <v>87</v>
      </c>
      <c r="B48" s="247"/>
      <c r="C48" s="247"/>
      <c r="D48" s="247"/>
      <c r="E48" s="247"/>
      <c r="F48" s="247"/>
      <c r="G48" s="247"/>
      <c r="H48" s="247"/>
      <c r="I48" s="125">
        <v>41</v>
      </c>
      <c r="J48" s="126">
        <v>28106732</v>
      </c>
      <c r="K48" s="127">
        <v>41993688</v>
      </c>
    </row>
    <row r="49" spans="1:11" ht="12.75">
      <c r="A49" s="246" t="s">
        <v>224</v>
      </c>
      <c r="B49" s="247"/>
      <c r="C49" s="247"/>
      <c r="D49" s="247"/>
      <c r="E49" s="247"/>
      <c r="F49" s="247"/>
      <c r="G49" s="247"/>
      <c r="H49" s="247"/>
      <c r="I49" s="125">
        <v>42</v>
      </c>
      <c r="J49" s="126">
        <v>13886956</v>
      </c>
      <c r="K49" s="127"/>
    </row>
    <row r="50" spans="1:11" ht="12.75">
      <c r="A50" s="246" t="s">
        <v>225</v>
      </c>
      <c r="B50" s="247"/>
      <c r="C50" s="247"/>
      <c r="D50" s="247"/>
      <c r="E50" s="247"/>
      <c r="F50" s="247"/>
      <c r="G50" s="247"/>
      <c r="H50" s="247"/>
      <c r="I50" s="125">
        <v>43</v>
      </c>
      <c r="J50" s="126"/>
      <c r="K50" s="127">
        <v>15425090</v>
      </c>
    </row>
    <row r="51" spans="1:11" ht="12.75">
      <c r="A51" s="254" t="s">
        <v>226</v>
      </c>
      <c r="B51" s="255"/>
      <c r="C51" s="255"/>
      <c r="D51" s="255"/>
      <c r="E51" s="255"/>
      <c r="F51" s="255"/>
      <c r="G51" s="255"/>
      <c r="H51" s="255"/>
      <c r="I51" s="130">
        <v>44</v>
      </c>
      <c r="J51" s="131">
        <f>J48+J49-J50</f>
        <v>41993688</v>
      </c>
      <c r="K51" s="132">
        <f>K48+K49-K50</f>
        <v>26568598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22" customWidth="1"/>
  </cols>
  <sheetData>
    <row r="1" spans="1:11" s="117" customFormat="1" ht="16.5" customHeight="1">
      <c r="A1" s="256" t="s">
        <v>274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117" customFormat="1" ht="16.5" customHeight="1">
      <c r="A2" s="101"/>
      <c r="B2" s="115"/>
      <c r="C2" s="261" t="s">
        <v>388</v>
      </c>
      <c r="D2" s="262"/>
      <c r="E2" s="260"/>
      <c r="F2" s="241"/>
      <c r="G2" s="104" t="s">
        <v>332</v>
      </c>
      <c r="H2" s="260"/>
      <c r="I2" s="241"/>
      <c r="J2" s="116"/>
      <c r="K2" s="118"/>
    </row>
    <row r="3" spans="1:11" ht="24" thickBot="1">
      <c r="A3" s="242" t="s">
        <v>178</v>
      </c>
      <c r="B3" s="242"/>
      <c r="C3" s="242"/>
      <c r="D3" s="242"/>
      <c r="E3" s="242"/>
      <c r="F3" s="242"/>
      <c r="G3" s="242"/>
      <c r="H3" s="242"/>
      <c r="I3" s="119" t="s">
        <v>394</v>
      </c>
      <c r="J3" s="133" t="s">
        <v>52</v>
      </c>
      <c r="K3" s="133" t="s">
        <v>53</v>
      </c>
    </row>
    <row r="4" spans="1:11" ht="12.75">
      <c r="A4" s="243">
        <v>1</v>
      </c>
      <c r="B4" s="243"/>
      <c r="C4" s="243"/>
      <c r="D4" s="243"/>
      <c r="E4" s="243"/>
      <c r="F4" s="243"/>
      <c r="G4" s="243"/>
      <c r="H4" s="243"/>
      <c r="I4" s="123">
        <v>2</v>
      </c>
      <c r="J4" s="124" t="s">
        <v>104</v>
      </c>
      <c r="K4" s="124" t="s">
        <v>105</v>
      </c>
    </row>
    <row r="5" spans="1:11" ht="12.75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s="117" customFormat="1" ht="12.75">
      <c r="A6" s="246" t="s">
        <v>276</v>
      </c>
      <c r="B6" s="247"/>
      <c r="C6" s="247"/>
      <c r="D6" s="247"/>
      <c r="E6" s="247"/>
      <c r="F6" s="247"/>
      <c r="G6" s="247"/>
      <c r="H6" s="247"/>
      <c r="I6" s="125">
        <v>1</v>
      </c>
      <c r="J6" s="126"/>
      <c r="K6" s="127"/>
    </row>
    <row r="7" spans="1:11" s="117" customFormat="1" ht="12.75">
      <c r="A7" s="246" t="s">
        <v>277</v>
      </c>
      <c r="B7" s="247"/>
      <c r="C7" s="247"/>
      <c r="D7" s="247"/>
      <c r="E7" s="247"/>
      <c r="F7" s="247"/>
      <c r="G7" s="247"/>
      <c r="H7" s="247"/>
      <c r="I7" s="125">
        <v>2</v>
      </c>
      <c r="J7" s="126"/>
      <c r="K7" s="127"/>
    </row>
    <row r="8" spans="1:11" s="117" customFormat="1" ht="12.75">
      <c r="A8" s="246" t="s">
        <v>278</v>
      </c>
      <c r="B8" s="247"/>
      <c r="C8" s="247"/>
      <c r="D8" s="247"/>
      <c r="E8" s="247"/>
      <c r="F8" s="247"/>
      <c r="G8" s="247"/>
      <c r="H8" s="247"/>
      <c r="I8" s="125">
        <v>3</v>
      </c>
      <c r="J8" s="126"/>
      <c r="K8" s="127"/>
    </row>
    <row r="9" spans="1:11" s="117" customFormat="1" ht="12.75">
      <c r="A9" s="246" t="s">
        <v>279</v>
      </c>
      <c r="B9" s="247"/>
      <c r="C9" s="247"/>
      <c r="D9" s="247"/>
      <c r="E9" s="247"/>
      <c r="F9" s="247"/>
      <c r="G9" s="247"/>
      <c r="H9" s="247"/>
      <c r="I9" s="125">
        <v>4</v>
      </c>
      <c r="J9" s="126"/>
      <c r="K9" s="127"/>
    </row>
    <row r="10" spans="1:11" s="117" customFormat="1" ht="12.75">
      <c r="A10" s="246" t="s">
        <v>280</v>
      </c>
      <c r="B10" s="247"/>
      <c r="C10" s="247"/>
      <c r="D10" s="247"/>
      <c r="E10" s="247"/>
      <c r="F10" s="247"/>
      <c r="G10" s="247"/>
      <c r="H10" s="247"/>
      <c r="I10" s="125">
        <v>5</v>
      </c>
      <c r="J10" s="126"/>
      <c r="K10" s="127"/>
    </row>
    <row r="11" spans="1:11" s="117" customFormat="1" ht="12.75">
      <c r="A11" s="248" t="s">
        <v>275</v>
      </c>
      <c r="B11" s="249"/>
      <c r="C11" s="249"/>
      <c r="D11" s="249"/>
      <c r="E11" s="249"/>
      <c r="F11" s="249"/>
      <c r="G11" s="249"/>
      <c r="H11" s="249"/>
      <c r="I11" s="125">
        <v>6</v>
      </c>
      <c r="J11" s="128">
        <f>SUM(J6:J10)</f>
        <v>0</v>
      </c>
      <c r="K11" s="129">
        <f>SUM(K6:K10)</f>
        <v>0</v>
      </c>
    </row>
    <row r="12" spans="1:11" s="117" customFormat="1" ht="12.75">
      <c r="A12" s="246" t="s">
        <v>281</v>
      </c>
      <c r="B12" s="247"/>
      <c r="C12" s="247"/>
      <c r="D12" s="247"/>
      <c r="E12" s="247"/>
      <c r="F12" s="247"/>
      <c r="G12" s="247"/>
      <c r="H12" s="247"/>
      <c r="I12" s="125">
        <v>7</v>
      </c>
      <c r="J12" s="126"/>
      <c r="K12" s="127"/>
    </row>
    <row r="13" spans="1:11" s="117" customFormat="1" ht="12.75">
      <c r="A13" s="246" t="s">
        <v>282</v>
      </c>
      <c r="B13" s="247"/>
      <c r="C13" s="247"/>
      <c r="D13" s="247"/>
      <c r="E13" s="247"/>
      <c r="F13" s="247"/>
      <c r="G13" s="247"/>
      <c r="H13" s="247"/>
      <c r="I13" s="125">
        <v>8</v>
      </c>
      <c r="J13" s="126"/>
      <c r="K13" s="127"/>
    </row>
    <row r="14" spans="1:11" s="117" customFormat="1" ht="12.75">
      <c r="A14" s="246" t="s">
        <v>283</v>
      </c>
      <c r="B14" s="247"/>
      <c r="C14" s="247"/>
      <c r="D14" s="247"/>
      <c r="E14" s="247"/>
      <c r="F14" s="247"/>
      <c r="G14" s="247"/>
      <c r="H14" s="247"/>
      <c r="I14" s="125">
        <v>9</v>
      </c>
      <c r="J14" s="126"/>
      <c r="K14" s="127"/>
    </row>
    <row r="15" spans="1:11" s="117" customFormat="1" ht="12.75">
      <c r="A15" s="246" t="s">
        <v>284</v>
      </c>
      <c r="B15" s="247"/>
      <c r="C15" s="247"/>
      <c r="D15" s="247"/>
      <c r="E15" s="247"/>
      <c r="F15" s="247"/>
      <c r="G15" s="247"/>
      <c r="H15" s="247"/>
      <c r="I15" s="125">
        <v>10</v>
      </c>
      <c r="J15" s="126"/>
      <c r="K15" s="127"/>
    </row>
    <row r="16" spans="1:11" s="117" customFormat="1" ht="12.75">
      <c r="A16" s="246" t="s">
        <v>285</v>
      </c>
      <c r="B16" s="247"/>
      <c r="C16" s="247"/>
      <c r="D16" s="247"/>
      <c r="E16" s="247"/>
      <c r="F16" s="247"/>
      <c r="G16" s="247"/>
      <c r="H16" s="247"/>
      <c r="I16" s="125">
        <v>11</v>
      </c>
      <c r="J16" s="126"/>
      <c r="K16" s="127"/>
    </row>
    <row r="17" spans="1:11" s="117" customFormat="1" ht="12.75">
      <c r="A17" s="246" t="s">
        <v>286</v>
      </c>
      <c r="B17" s="247"/>
      <c r="C17" s="247"/>
      <c r="D17" s="247"/>
      <c r="E17" s="247"/>
      <c r="F17" s="247"/>
      <c r="G17" s="247"/>
      <c r="H17" s="247"/>
      <c r="I17" s="125">
        <v>12</v>
      </c>
      <c r="J17" s="126"/>
      <c r="K17" s="127"/>
    </row>
    <row r="18" spans="1:11" s="117" customFormat="1" ht="12.75">
      <c r="A18" s="248" t="s">
        <v>20</v>
      </c>
      <c r="B18" s="249"/>
      <c r="C18" s="249"/>
      <c r="D18" s="249"/>
      <c r="E18" s="249"/>
      <c r="F18" s="249"/>
      <c r="G18" s="249"/>
      <c r="H18" s="249"/>
      <c r="I18" s="125">
        <v>13</v>
      </c>
      <c r="J18" s="128">
        <f>SUM(J12:J17)</f>
        <v>0</v>
      </c>
      <c r="K18" s="129">
        <f>SUM(K12:K17)</f>
        <v>0</v>
      </c>
    </row>
    <row r="19" spans="1:11" s="117" customFormat="1" ht="12.75">
      <c r="A19" s="248" t="s">
        <v>258</v>
      </c>
      <c r="B19" s="263"/>
      <c r="C19" s="263"/>
      <c r="D19" s="263"/>
      <c r="E19" s="263"/>
      <c r="F19" s="263"/>
      <c r="G19" s="263"/>
      <c r="H19" s="264"/>
      <c r="I19" s="125">
        <v>14</v>
      </c>
      <c r="J19" s="128">
        <f>IF(J11&gt;J18,J11-J18,0)</f>
        <v>0</v>
      </c>
      <c r="K19" s="129">
        <f>IF(K11&gt;K18,K11-K18,0)</f>
        <v>0</v>
      </c>
    </row>
    <row r="20" spans="1:11" s="117" customFormat="1" ht="12.75">
      <c r="A20" s="265" t="s">
        <v>259</v>
      </c>
      <c r="B20" s="266"/>
      <c r="C20" s="266"/>
      <c r="D20" s="266"/>
      <c r="E20" s="266"/>
      <c r="F20" s="266"/>
      <c r="G20" s="266"/>
      <c r="H20" s="267"/>
      <c r="I20" s="125">
        <v>15</v>
      </c>
      <c r="J20" s="128">
        <f>IF(J18&gt;J11,J18-J11,0)</f>
        <v>0</v>
      </c>
      <c r="K20" s="129">
        <f>IF(K18&gt;K11,K18-K11,0)</f>
        <v>0</v>
      </c>
    </row>
    <row r="21" spans="1:11" ht="12.75">
      <c r="A21" s="250" t="s">
        <v>85</v>
      </c>
      <c r="B21" s="251"/>
      <c r="C21" s="251"/>
      <c r="D21" s="251"/>
      <c r="E21" s="251"/>
      <c r="F21" s="251"/>
      <c r="G21" s="251"/>
      <c r="H21" s="251"/>
      <c r="I21" s="252"/>
      <c r="J21" s="252"/>
      <c r="K21" s="253"/>
    </row>
    <row r="22" spans="1:11" s="117" customFormat="1" ht="12.75">
      <c r="A22" s="246" t="s">
        <v>228</v>
      </c>
      <c r="B22" s="247"/>
      <c r="C22" s="247"/>
      <c r="D22" s="247"/>
      <c r="E22" s="247"/>
      <c r="F22" s="247"/>
      <c r="G22" s="247"/>
      <c r="H22" s="247"/>
      <c r="I22" s="125">
        <v>16</v>
      </c>
      <c r="J22" s="126"/>
      <c r="K22" s="127"/>
    </row>
    <row r="23" spans="1:11" s="117" customFormat="1" ht="12.75">
      <c r="A23" s="246" t="s">
        <v>229</v>
      </c>
      <c r="B23" s="247"/>
      <c r="C23" s="247"/>
      <c r="D23" s="247"/>
      <c r="E23" s="247"/>
      <c r="F23" s="247"/>
      <c r="G23" s="247"/>
      <c r="H23" s="247"/>
      <c r="I23" s="125">
        <v>17</v>
      </c>
      <c r="J23" s="126"/>
      <c r="K23" s="127"/>
    </row>
    <row r="24" spans="1:11" s="117" customFormat="1" ht="12.75">
      <c r="A24" s="246" t="s">
        <v>21</v>
      </c>
      <c r="B24" s="247"/>
      <c r="C24" s="247"/>
      <c r="D24" s="247"/>
      <c r="E24" s="247"/>
      <c r="F24" s="247"/>
      <c r="G24" s="247"/>
      <c r="H24" s="247"/>
      <c r="I24" s="125">
        <v>18</v>
      </c>
      <c r="J24" s="126"/>
      <c r="K24" s="127"/>
    </row>
    <row r="25" spans="1:11" s="117" customFormat="1" ht="12.75">
      <c r="A25" s="246" t="s">
        <v>22</v>
      </c>
      <c r="B25" s="247"/>
      <c r="C25" s="247"/>
      <c r="D25" s="247"/>
      <c r="E25" s="247"/>
      <c r="F25" s="247"/>
      <c r="G25" s="247"/>
      <c r="H25" s="247"/>
      <c r="I25" s="125">
        <v>19</v>
      </c>
      <c r="J25" s="126"/>
      <c r="K25" s="127"/>
    </row>
    <row r="26" spans="1:11" s="117" customFormat="1" ht="12.75">
      <c r="A26" s="246" t="s">
        <v>230</v>
      </c>
      <c r="B26" s="247"/>
      <c r="C26" s="247"/>
      <c r="D26" s="247"/>
      <c r="E26" s="247"/>
      <c r="F26" s="247"/>
      <c r="G26" s="247"/>
      <c r="H26" s="247"/>
      <c r="I26" s="125">
        <v>20</v>
      </c>
      <c r="J26" s="126"/>
      <c r="K26" s="127"/>
    </row>
    <row r="27" spans="1:11" s="117" customFormat="1" ht="12.75">
      <c r="A27" s="248" t="s">
        <v>272</v>
      </c>
      <c r="B27" s="249"/>
      <c r="C27" s="249"/>
      <c r="D27" s="249"/>
      <c r="E27" s="249"/>
      <c r="F27" s="249"/>
      <c r="G27" s="249"/>
      <c r="H27" s="249"/>
      <c r="I27" s="125">
        <v>21</v>
      </c>
      <c r="J27" s="128">
        <f>SUM(J22:J26)</f>
        <v>0</v>
      </c>
      <c r="K27" s="129">
        <f>SUM(K22:K26)</f>
        <v>0</v>
      </c>
    </row>
    <row r="28" spans="1:11" s="117" customFormat="1" ht="12.75">
      <c r="A28" s="246" t="s">
        <v>30</v>
      </c>
      <c r="B28" s="247"/>
      <c r="C28" s="247"/>
      <c r="D28" s="247"/>
      <c r="E28" s="247"/>
      <c r="F28" s="247"/>
      <c r="G28" s="247"/>
      <c r="H28" s="247"/>
      <c r="I28" s="125">
        <v>22</v>
      </c>
      <c r="J28" s="126"/>
      <c r="K28" s="127"/>
    </row>
    <row r="29" spans="1:11" s="117" customFormat="1" ht="12.75">
      <c r="A29" s="246" t="s">
        <v>31</v>
      </c>
      <c r="B29" s="247"/>
      <c r="C29" s="247"/>
      <c r="D29" s="247"/>
      <c r="E29" s="247"/>
      <c r="F29" s="247"/>
      <c r="G29" s="247"/>
      <c r="H29" s="247"/>
      <c r="I29" s="125">
        <v>23</v>
      </c>
      <c r="J29" s="126"/>
      <c r="K29" s="127"/>
    </row>
    <row r="30" spans="1:11" s="117" customFormat="1" ht="12.75">
      <c r="A30" s="246" t="s">
        <v>32</v>
      </c>
      <c r="B30" s="247"/>
      <c r="C30" s="247"/>
      <c r="D30" s="247"/>
      <c r="E30" s="247"/>
      <c r="F30" s="247"/>
      <c r="G30" s="247"/>
      <c r="H30" s="247"/>
      <c r="I30" s="125">
        <v>24</v>
      </c>
      <c r="J30" s="126"/>
      <c r="K30" s="127"/>
    </row>
    <row r="31" spans="1:11" s="117" customFormat="1" ht="12.75">
      <c r="A31" s="248" t="s">
        <v>23</v>
      </c>
      <c r="B31" s="249"/>
      <c r="C31" s="249"/>
      <c r="D31" s="249"/>
      <c r="E31" s="249"/>
      <c r="F31" s="249"/>
      <c r="G31" s="249"/>
      <c r="H31" s="249"/>
      <c r="I31" s="125">
        <v>25</v>
      </c>
      <c r="J31" s="128">
        <f>SUM(J28:J30)</f>
        <v>0</v>
      </c>
      <c r="K31" s="129">
        <f>SUM(K28:K30)</f>
        <v>0</v>
      </c>
    </row>
    <row r="32" spans="1:11" s="117" customFormat="1" ht="12.75">
      <c r="A32" s="248" t="s">
        <v>260</v>
      </c>
      <c r="B32" s="249"/>
      <c r="C32" s="249"/>
      <c r="D32" s="249"/>
      <c r="E32" s="249"/>
      <c r="F32" s="249"/>
      <c r="G32" s="249"/>
      <c r="H32" s="249"/>
      <c r="I32" s="125">
        <v>26</v>
      </c>
      <c r="J32" s="128">
        <f>IF(J27&gt;J31,J27-J31,0)</f>
        <v>0</v>
      </c>
      <c r="K32" s="129">
        <f>IF(K27&gt;K31,K27-K31,0)</f>
        <v>0</v>
      </c>
    </row>
    <row r="33" spans="1:11" s="117" customFormat="1" ht="12.75">
      <c r="A33" s="248" t="s">
        <v>261</v>
      </c>
      <c r="B33" s="249"/>
      <c r="C33" s="249"/>
      <c r="D33" s="249"/>
      <c r="E33" s="249"/>
      <c r="F33" s="249"/>
      <c r="G33" s="249"/>
      <c r="H33" s="249"/>
      <c r="I33" s="125">
        <v>27</v>
      </c>
      <c r="J33" s="128">
        <f>IF(J31&gt;J27,J31-J27,0)</f>
        <v>0</v>
      </c>
      <c r="K33" s="129">
        <f>IF(K31&gt;K27,K31-K27,0)</f>
        <v>0</v>
      </c>
    </row>
    <row r="34" spans="1:11" ht="12.75">
      <c r="A34" s="250" t="s">
        <v>86</v>
      </c>
      <c r="B34" s="251"/>
      <c r="C34" s="251"/>
      <c r="D34" s="251"/>
      <c r="E34" s="251"/>
      <c r="F34" s="251"/>
      <c r="G34" s="251"/>
      <c r="H34" s="251"/>
      <c r="I34" s="252">
        <v>0</v>
      </c>
      <c r="J34" s="252"/>
      <c r="K34" s="253"/>
    </row>
    <row r="35" spans="1:11" s="117" customFormat="1" ht="12.75">
      <c r="A35" s="246" t="s">
        <v>233</v>
      </c>
      <c r="B35" s="247"/>
      <c r="C35" s="247"/>
      <c r="D35" s="247"/>
      <c r="E35" s="247"/>
      <c r="F35" s="247"/>
      <c r="G35" s="247"/>
      <c r="H35" s="247"/>
      <c r="I35" s="125">
        <v>28</v>
      </c>
      <c r="J35" s="126"/>
      <c r="K35" s="127"/>
    </row>
    <row r="36" spans="1:11" s="117" customFormat="1" ht="12.75">
      <c r="A36" s="246" t="s">
        <v>234</v>
      </c>
      <c r="B36" s="247"/>
      <c r="C36" s="247"/>
      <c r="D36" s="247"/>
      <c r="E36" s="247"/>
      <c r="F36" s="247"/>
      <c r="G36" s="247"/>
      <c r="H36" s="247"/>
      <c r="I36" s="125">
        <v>29</v>
      </c>
      <c r="J36" s="126"/>
      <c r="K36" s="127"/>
    </row>
    <row r="37" spans="1:11" s="117" customFormat="1" ht="12.75">
      <c r="A37" s="246" t="s">
        <v>235</v>
      </c>
      <c r="B37" s="247"/>
      <c r="C37" s="247"/>
      <c r="D37" s="247"/>
      <c r="E37" s="247"/>
      <c r="F37" s="247"/>
      <c r="G37" s="247"/>
      <c r="H37" s="247"/>
      <c r="I37" s="125">
        <v>30</v>
      </c>
      <c r="J37" s="126"/>
      <c r="K37" s="127"/>
    </row>
    <row r="38" spans="1:11" s="117" customFormat="1" ht="12.75">
      <c r="A38" s="248" t="s">
        <v>24</v>
      </c>
      <c r="B38" s="249"/>
      <c r="C38" s="249"/>
      <c r="D38" s="249"/>
      <c r="E38" s="249"/>
      <c r="F38" s="249"/>
      <c r="G38" s="249"/>
      <c r="H38" s="249"/>
      <c r="I38" s="125">
        <v>31</v>
      </c>
      <c r="J38" s="128">
        <f>SUM(J35:J37)</f>
        <v>0</v>
      </c>
      <c r="K38" s="129">
        <f>SUM(K35:K37)</f>
        <v>0</v>
      </c>
    </row>
    <row r="39" spans="1:11" s="117" customFormat="1" ht="12.75">
      <c r="A39" s="246" t="s">
        <v>236</v>
      </c>
      <c r="B39" s="247"/>
      <c r="C39" s="247"/>
      <c r="D39" s="247"/>
      <c r="E39" s="247"/>
      <c r="F39" s="247"/>
      <c r="G39" s="247"/>
      <c r="H39" s="247"/>
      <c r="I39" s="125">
        <v>32</v>
      </c>
      <c r="J39" s="126"/>
      <c r="K39" s="127"/>
    </row>
    <row r="40" spans="1:11" s="117" customFormat="1" ht="12.75">
      <c r="A40" s="246" t="s">
        <v>237</v>
      </c>
      <c r="B40" s="247"/>
      <c r="C40" s="247"/>
      <c r="D40" s="247"/>
      <c r="E40" s="247"/>
      <c r="F40" s="247"/>
      <c r="G40" s="247"/>
      <c r="H40" s="247"/>
      <c r="I40" s="125">
        <v>33</v>
      </c>
      <c r="J40" s="126"/>
      <c r="K40" s="127"/>
    </row>
    <row r="41" spans="1:11" s="117" customFormat="1" ht="12.75">
      <c r="A41" s="246" t="s">
        <v>238</v>
      </c>
      <c r="B41" s="247"/>
      <c r="C41" s="247"/>
      <c r="D41" s="247"/>
      <c r="E41" s="247"/>
      <c r="F41" s="247"/>
      <c r="G41" s="247"/>
      <c r="H41" s="247"/>
      <c r="I41" s="125">
        <v>34</v>
      </c>
      <c r="J41" s="126"/>
      <c r="K41" s="127"/>
    </row>
    <row r="42" spans="1:11" s="117" customFormat="1" ht="12.75">
      <c r="A42" s="246" t="s">
        <v>239</v>
      </c>
      <c r="B42" s="247"/>
      <c r="C42" s="247"/>
      <c r="D42" s="247"/>
      <c r="E42" s="247"/>
      <c r="F42" s="247"/>
      <c r="G42" s="247"/>
      <c r="H42" s="247"/>
      <c r="I42" s="125">
        <v>35</v>
      </c>
      <c r="J42" s="126"/>
      <c r="K42" s="127"/>
    </row>
    <row r="43" spans="1:11" s="117" customFormat="1" ht="12.75">
      <c r="A43" s="246" t="s">
        <v>240</v>
      </c>
      <c r="B43" s="247"/>
      <c r="C43" s="247"/>
      <c r="D43" s="247"/>
      <c r="E43" s="247"/>
      <c r="F43" s="247"/>
      <c r="G43" s="247"/>
      <c r="H43" s="247"/>
      <c r="I43" s="125">
        <v>36</v>
      </c>
      <c r="J43" s="126"/>
      <c r="K43" s="127"/>
    </row>
    <row r="44" spans="1:11" s="117" customFormat="1" ht="12.75">
      <c r="A44" s="248" t="s">
        <v>25</v>
      </c>
      <c r="B44" s="249"/>
      <c r="C44" s="249"/>
      <c r="D44" s="249"/>
      <c r="E44" s="249"/>
      <c r="F44" s="249"/>
      <c r="G44" s="249"/>
      <c r="H44" s="249"/>
      <c r="I44" s="125">
        <v>37</v>
      </c>
      <c r="J44" s="128">
        <f>SUM(J39:J43)</f>
        <v>0</v>
      </c>
      <c r="K44" s="129">
        <f>SUM(K39:K43)</f>
        <v>0</v>
      </c>
    </row>
    <row r="45" spans="1:11" s="117" customFormat="1" ht="12.75">
      <c r="A45" s="248" t="s">
        <v>88</v>
      </c>
      <c r="B45" s="249"/>
      <c r="C45" s="249"/>
      <c r="D45" s="249"/>
      <c r="E45" s="249"/>
      <c r="F45" s="249"/>
      <c r="G45" s="249"/>
      <c r="H45" s="249"/>
      <c r="I45" s="125">
        <v>38</v>
      </c>
      <c r="J45" s="128">
        <f>IF(J38&gt;J44,J38-J44,0)</f>
        <v>0</v>
      </c>
      <c r="K45" s="129">
        <f>IF(K38&gt;K44,K38-K44,0)</f>
        <v>0</v>
      </c>
    </row>
    <row r="46" spans="1:11" s="117" customFormat="1" ht="12.75">
      <c r="A46" s="248" t="s">
        <v>89</v>
      </c>
      <c r="B46" s="249"/>
      <c r="C46" s="249"/>
      <c r="D46" s="249"/>
      <c r="E46" s="249"/>
      <c r="F46" s="249"/>
      <c r="G46" s="249"/>
      <c r="H46" s="249"/>
      <c r="I46" s="125">
        <v>39</v>
      </c>
      <c r="J46" s="128">
        <f>IF(J44&gt;J38,J44-J38,0)</f>
        <v>0</v>
      </c>
      <c r="K46" s="129">
        <f>IF(K44&gt;K38,K44-K38,0)</f>
        <v>0</v>
      </c>
    </row>
    <row r="47" spans="1:11" s="117" customFormat="1" ht="12.75">
      <c r="A47" s="248" t="s">
        <v>26</v>
      </c>
      <c r="B47" s="249"/>
      <c r="C47" s="249"/>
      <c r="D47" s="249"/>
      <c r="E47" s="249"/>
      <c r="F47" s="249"/>
      <c r="G47" s="249"/>
      <c r="H47" s="249"/>
      <c r="I47" s="125">
        <v>40</v>
      </c>
      <c r="J47" s="128">
        <f>IF(J19-J20+J32-J33+J45-J46&gt;0,J19-J20+J32-J33+J45-J46,0)</f>
        <v>0</v>
      </c>
      <c r="K47" s="129">
        <f>IF(K19-K20+K32-K33+K45-K46&gt;0,K19-K20+K32-K33+K45-K46,0)</f>
        <v>0</v>
      </c>
    </row>
    <row r="48" spans="1:11" s="117" customFormat="1" ht="12.75">
      <c r="A48" s="248" t="s">
        <v>256</v>
      </c>
      <c r="B48" s="249"/>
      <c r="C48" s="249"/>
      <c r="D48" s="249"/>
      <c r="E48" s="249"/>
      <c r="F48" s="249"/>
      <c r="G48" s="249"/>
      <c r="H48" s="249"/>
      <c r="I48" s="125">
        <v>41</v>
      </c>
      <c r="J48" s="128">
        <f>IF(J20-J19+J33-J32+J46-J45&gt;0,J20-J19+J33-J32+J46-J45,0)</f>
        <v>0</v>
      </c>
      <c r="K48" s="129">
        <f>IF(K20-K19+K33-K32+K46-K45&gt;0,K20-K19+K33-K32+K46-K45,0)</f>
        <v>0</v>
      </c>
    </row>
    <row r="49" spans="1:11" s="117" customFormat="1" ht="12.75">
      <c r="A49" s="248" t="s">
        <v>87</v>
      </c>
      <c r="B49" s="249"/>
      <c r="C49" s="249"/>
      <c r="D49" s="249"/>
      <c r="E49" s="249"/>
      <c r="F49" s="249"/>
      <c r="G49" s="249"/>
      <c r="H49" s="249"/>
      <c r="I49" s="125">
        <v>42</v>
      </c>
      <c r="J49" s="126"/>
      <c r="K49" s="127"/>
    </row>
    <row r="50" spans="1:11" s="117" customFormat="1" ht="12.75">
      <c r="A50" s="248" t="s">
        <v>224</v>
      </c>
      <c r="B50" s="249"/>
      <c r="C50" s="249"/>
      <c r="D50" s="249"/>
      <c r="E50" s="249"/>
      <c r="F50" s="249"/>
      <c r="G50" s="249"/>
      <c r="H50" s="249"/>
      <c r="I50" s="125">
        <v>43</v>
      </c>
      <c r="J50" s="126"/>
      <c r="K50" s="127"/>
    </row>
    <row r="51" spans="1:11" s="117" customFormat="1" ht="12.75">
      <c r="A51" s="248" t="s">
        <v>225</v>
      </c>
      <c r="B51" s="249"/>
      <c r="C51" s="249"/>
      <c r="D51" s="249"/>
      <c r="E51" s="249"/>
      <c r="F51" s="249"/>
      <c r="G51" s="249"/>
      <c r="H51" s="249"/>
      <c r="I51" s="125">
        <v>44</v>
      </c>
      <c r="J51" s="126"/>
      <c r="K51" s="127"/>
    </row>
    <row r="52" spans="1:11" s="117" customFormat="1" ht="12.75">
      <c r="A52" s="265" t="s">
        <v>226</v>
      </c>
      <c r="B52" s="268"/>
      <c r="C52" s="268"/>
      <c r="D52" s="268"/>
      <c r="E52" s="268"/>
      <c r="F52" s="268"/>
      <c r="G52" s="268"/>
      <c r="H52" s="268"/>
      <c r="I52" s="130">
        <v>45</v>
      </c>
      <c r="J52" s="131">
        <f>J49+J50-J51</f>
        <v>0</v>
      </c>
      <c r="K52" s="132">
        <f>K49+K50-K51</f>
        <v>0</v>
      </c>
    </row>
    <row r="53" ht="12.75">
      <c r="A53" s="134" t="s">
        <v>271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1" width="9.57421875" style="117" bestFit="1" customWidth="1"/>
    <col min="12" max="16384" width="9.140625" style="117" customWidth="1"/>
  </cols>
  <sheetData>
    <row r="1" spans="1:12" ht="12.75">
      <c r="A1" s="278" t="s">
        <v>325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36"/>
    </row>
    <row r="2" spans="1:12" ht="15.75">
      <c r="A2" s="102"/>
      <c r="B2" s="135"/>
      <c r="C2" s="269" t="s">
        <v>389</v>
      </c>
      <c r="D2" s="269"/>
      <c r="E2" s="108">
        <v>40179</v>
      </c>
      <c r="F2" s="105" t="s">
        <v>332</v>
      </c>
      <c r="G2" s="270">
        <v>40543</v>
      </c>
      <c r="H2" s="271"/>
      <c r="I2" s="135"/>
      <c r="J2" s="135"/>
      <c r="K2" s="135"/>
      <c r="L2" s="137"/>
    </row>
    <row r="3" spans="1:11" s="122" customFormat="1" ht="24" thickBot="1">
      <c r="A3" s="272" t="s">
        <v>178</v>
      </c>
      <c r="B3" s="272"/>
      <c r="C3" s="272"/>
      <c r="D3" s="272"/>
      <c r="E3" s="272"/>
      <c r="F3" s="272"/>
      <c r="G3" s="272"/>
      <c r="H3" s="272"/>
      <c r="I3" s="120" t="s">
        <v>394</v>
      </c>
      <c r="J3" s="121" t="s">
        <v>52</v>
      </c>
      <c r="K3" s="121" t="s">
        <v>53</v>
      </c>
    </row>
    <row r="4" spans="1:11" s="122" customFormat="1" ht="12.75">
      <c r="A4" s="273">
        <v>1</v>
      </c>
      <c r="B4" s="273"/>
      <c r="C4" s="273"/>
      <c r="D4" s="273"/>
      <c r="E4" s="273"/>
      <c r="F4" s="273"/>
      <c r="G4" s="273"/>
      <c r="H4" s="273"/>
      <c r="I4" s="138">
        <v>2</v>
      </c>
      <c r="J4" s="124" t="s">
        <v>104</v>
      </c>
      <c r="K4" s="124" t="s">
        <v>105</v>
      </c>
    </row>
    <row r="5" spans="1:11" ht="12.75">
      <c r="A5" s="246" t="s">
        <v>316</v>
      </c>
      <c r="B5" s="247"/>
      <c r="C5" s="247"/>
      <c r="D5" s="247"/>
      <c r="E5" s="247"/>
      <c r="F5" s="247"/>
      <c r="G5" s="247"/>
      <c r="H5" s="247"/>
      <c r="I5" s="125">
        <v>1</v>
      </c>
      <c r="J5" s="139">
        <v>60388000</v>
      </c>
      <c r="K5" s="139">
        <v>60388000</v>
      </c>
    </row>
    <row r="6" spans="1:11" ht="12.75">
      <c r="A6" s="246" t="s">
        <v>317</v>
      </c>
      <c r="B6" s="247"/>
      <c r="C6" s="247"/>
      <c r="D6" s="247"/>
      <c r="E6" s="247"/>
      <c r="F6" s="247"/>
      <c r="G6" s="247"/>
      <c r="H6" s="247"/>
      <c r="I6" s="125">
        <v>2</v>
      </c>
      <c r="J6" s="127">
        <v>4401478</v>
      </c>
      <c r="K6" s="127">
        <v>-4258313</v>
      </c>
    </row>
    <row r="7" spans="1:11" ht="12.75">
      <c r="A7" s="246" t="s">
        <v>318</v>
      </c>
      <c r="B7" s="247"/>
      <c r="C7" s="247"/>
      <c r="D7" s="247"/>
      <c r="E7" s="247"/>
      <c r="F7" s="247"/>
      <c r="G7" s="247"/>
      <c r="H7" s="247"/>
      <c r="I7" s="125">
        <v>3</v>
      </c>
      <c r="J7" s="127">
        <v>66555382</v>
      </c>
      <c r="K7" s="127">
        <v>82275985</v>
      </c>
    </row>
    <row r="8" spans="1:11" ht="12.75">
      <c r="A8" s="246" t="s">
        <v>64</v>
      </c>
      <c r="B8" s="247"/>
      <c r="C8" s="247"/>
      <c r="D8" s="247"/>
      <c r="E8" s="247"/>
      <c r="F8" s="247"/>
      <c r="G8" s="247"/>
      <c r="H8" s="247"/>
      <c r="I8" s="125">
        <v>4</v>
      </c>
      <c r="J8" s="127">
        <v>136202902</v>
      </c>
      <c r="K8" s="127">
        <v>146436891</v>
      </c>
    </row>
    <row r="9" spans="1:11" ht="12.75">
      <c r="A9" s="246" t="s">
        <v>65</v>
      </c>
      <c r="B9" s="247"/>
      <c r="C9" s="247"/>
      <c r="D9" s="247"/>
      <c r="E9" s="247"/>
      <c r="F9" s="247"/>
      <c r="G9" s="247"/>
      <c r="H9" s="247"/>
      <c r="I9" s="125">
        <v>5</v>
      </c>
      <c r="J9" s="127">
        <v>15486468</v>
      </c>
      <c r="K9" s="127">
        <v>18439144</v>
      </c>
    </row>
    <row r="10" spans="1:11" ht="12.75">
      <c r="A10" s="246" t="s">
        <v>66</v>
      </c>
      <c r="B10" s="247"/>
      <c r="C10" s="247"/>
      <c r="D10" s="247"/>
      <c r="E10" s="247"/>
      <c r="F10" s="247"/>
      <c r="G10" s="247"/>
      <c r="H10" s="247"/>
      <c r="I10" s="125">
        <v>6</v>
      </c>
      <c r="J10" s="127"/>
      <c r="K10" s="127"/>
    </row>
    <row r="11" spans="1:11" ht="12.75">
      <c r="A11" s="246" t="s">
        <v>67</v>
      </c>
      <c r="B11" s="247"/>
      <c r="C11" s="247"/>
      <c r="D11" s="247"/>
      <c r="E11" s="247"/>
      <c r="F11" s="247"/>
      <c r="G11" s="247"/>
      <c r="H11" s="247"/>
      <c r="I11" s="125">
        <v>7</v>
      </c>
      <c r="J11" s="127"/>
      <c r="K11" s="127"/>
    </row>
    <row r="12" spans="1:11" ht="12.75">
      <c r="A12" s="246" t="s">
        <v>68</v>
      </c>
      <c r="B12" s="247"/>
      <c r="C12" s="247"/>
      <c r="D12" s="247"/>
      <c r="E12" s="247"/>
      <c r="F12" s="247"/>
      <c r="G12" s="247"/>
      <c r="H12" s="247"/>
      <c r="I12" s="125">
        <v>8</v>
      </c>
      <c r="J12" s="127"/>
      <c r="K12" s="127"/>
    </row>
    <row r="13" spans="1:11" ht="12.75">
      <c r="A13" s="246" t="s">
        <v>69</v>
      </c>
      <c r="B13" s="247"/>
      <c r="C13" s="247"/>
      <c r="D13" s="247"/>
      <c r="E13" s="247"/>
      <c r="F13" s="247"/>
      <c r="G13" s="247"/>
      <c r="H13" s="247"/>
      <c r="I13" s="125">
        <v>9</v>
      </c>
      <c r="J13" s="127"/>
      <c r="K13" s="127"/>
    </row>
    <row r="14" spans="1:11" ht="12.75">
      <c r="A14" s="248" t="s">
        <v>377</v>
      </c>
      <c r="B14" s="249"/>
      <c r="C14" s="249"/>
      <c r="D14" s="249"/>
      <c r="E14" s="249"/>
      <c r="F14" s="249"/>
      <c r="G14" s="249"/>
      <c r="H14" s="249"/>
      <c r="I14" s="125">
        <v>10</v>
      </c>
      <c r="J14" s="129">
        <f>SUM(J5:J13)</f>
        <v>283034230</v>
      </c>
      <c r="K14" s="129">
        <f>SUM(K5:K13)</f>
        <v>303281707</v>
      </c>
    </row>
    <row r="15" spans="1:11" ht="12.75">
      <c r="A15" s="246" t="s">
        <v>378</v>
      </c>
      <c r="B15" s="247"/>
      <c r="C15" s="247"/>
      <c r="D15" s="247"/>
      <c r="E15" s="247"/>
      <c r="F15" s="247"/>
      <c r="G15" s="247"/>
      <c r="H15" s="247"/>
      <c r="I15" s="125">
        <v>11</v>
      </c>
      <c r="J15" s="127"/>
      <c r="K15" s="127"/>
    </row>
    <row r="16" spans="1:11" ht="12.75">
      <c r="A16" s="246" t="s">
        <v>379</v>
      </c>
      <c r="B16" s="247"/>
      <c r="C16" s="247"/>
      <c r="D16" s="247"/>
      <c r="E16" s="247"/>
      <c r="F16" s="247"/>
      <c r="G16" s="247"/>
      <c r="H16" s="247"/>
      <c r="I16" s="125">
        <v>12</v>
      </c>
      <c r="J16" s="127"/>
      <c r="K16" s="127"/>
    </row>
    <row r="17" spans="1:11" ht="12.75">
      <c r="A17" s="246" t="s">
        <v>380</v>
      </c>
      <c r="B17" s="247"/>
      <c r="C17" s="247"/>
      <c r="D17" s="247"/>
      <c r="E17" s="247"/>
      <c r="F17" s="247"/>
      <c r="G17" s="247"/>
      <c r="H17" s="247"/>
      <c r="I17" s="125">
        <v>13</v>
      </c>
      <c r="J17" s="127"/>
      <c r="K17" s="127"/>
    </row>
    <row r="18" spans="1:11" ht="12.75">
      <c r="A18" s="246" t="s">
        <v>381</v>
      </c>
      <c r="B18" s="247"/>
      <c r="C18" s="247"/>
      <c r="D18" s="247"/>
      <c r="E18" s="247"/>
      <c r="F18" s="247"/>
      <c r="G18" s="247"/>
      <c r="H18" s="247"/>
      <c r="I18" s="125">
        <v>14</v>
      </c>
      <c r="J18" s="127"/>
      <c r="K18" s="127"/>
    </row>
    <row r="19" spans="1:11" ht="12.75">
      <c r="A19" s="246" t="s">
        <v>382</v>
      </c>
      <c r="B19" s="247"/>
      <c r="C19" s="247"/>
      <c r="D19" s="247"/>
      <c r="E19" s="247"/>
      <c r="F19" s="247"/>
      <c r="G19" s="247"/>
      <c r="H19" s="247"/>
      <c r="I19" s="125">
        <v>15</v>
      </c>
      <c r="J19" s="127"/>
      <c r="K19" s="127"/>
    </row>
    <row r="20" spans="1:11" ht="12.75">
      <c r="A20" s="246" t="s">
        <v>383</v>
      </c>
      <c r="B20" s="247"/>
      <c r="C20" s="247"/>
      <c r="D20" s="247"/>
      <c r="E20" s="247"/>
      <c r="F20" s="247"/>
      <c r="G20" s="247"/>
      <c r="H20" s="247"/>
      <c r="I20" s="125">
        <v>16</v>
      </c>
      <c r="J20" s="127"/>
      <c r="K20" s="127"/>
    </row>
    <row r="21" spans="1:11" ht="12.75">
      <c r="A21" s="248" t="s">
        <v>241</v>
      </c>
      <c r="B21" s="249"/>
      <c r="C21" s="249"/>
      <c r="D21" s="249"/>
      <c r="E21" s="249"/>
      <c r="F21" s="249"/>
      <c r="G21" s="249"/>
      <c r="H21" s="249"/>
      <c r="I21" s="125">
        <v>17</v>
      </c>
      <c r="J21" s="132">
        <f>SUM(J15:J20)</f>
        <v>0</v>
      </c>
      <c r="K21" s="132">
        <f>SUM(K15:K20)</f>
        <v>0</v>
      </c>
    </row>
    <row r="22" spans="1:11" s="122" customFormat="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4" t="s">
        <v>333</v>
      </c>
      <c r="B23" s="275"/>
      <c r="C23" s="275"/>
      <c r="D23" s="275"/>
      <c r="E23" s="275"/>
      <c r="F23" s="275"/>
      <c r="G23" s="275"/>
      <c r="H23" s="275"/>
      <c r="I23" s="140">
        <v>18</v>
      </c>
      <c r="J23" s="139"/>
      <c r="K23" s="139"/>
    </row>
    <row r="24" spans="1:11" ht="23.25" customHeight="1">
      <c r="A24" s="254" t="s">
        <v>334</v>
      </c>
      <c r="B24" s="255"/>
      <c r="C24" s="255"/>
      <c r="D24" s="255"/>
      <c r="E24" s="255"/>
      <c r="F24" s="255"/>
      <c r="G24" s="255"/>
      <c r="H24" s="255"/>
      <c r="I24" s="130">
        <v>19</v>
      </c>
      <c r="J24" s="132"/>
      <c r="K24" s="132"/>
    </row>
    <row r="25" spans="1:11" ht="30" customHeight="1">
      <c r="A25" s="276" t="s">
        <v>335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284" t="s">
        <v>384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285" t="s">
        <v>385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Potocki</cp:lastModifiedBy>
  <cp:lastPrinted>2011-03-30T12:20:14Z</cp:lastPrinted>
  <dcterms:created xsi:type="dcterms:W3CDTF">2008-10-17T11:51:54Z</dcterms:created>
  <dcterms:modified xsi:type="dcterms:W3CDTF">2011-03-30T12:20:28Z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