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495" windowWidth="12600" windowHeight="873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<sst xmlns="http://schemas.openxmlformats.org/spreadsheetml/2006/main" count="400" uniqueCount="345">
  <si>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</si>
  <si>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</si>
  <si>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</si>
  <si>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</si>
  <si>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</si>
  <si>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</si>
  <si>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</si>
  <si>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</si>
  <si>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</si>
  <si>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</si>
  <si>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</si>
  <si>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</si>
  <si>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</si>
  <si>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</si>
  <si>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</si>
  <si>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</si>
  <si>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</si>
  <si>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</si>
  <si>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</si>
  <si>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</si>
  <si>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</si>
  <si>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</si>
  <si>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</si>
  <si>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</si>
  <si>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</si>
  <si>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</si>
  <si>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</si>
  <si>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</si>
  <si>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</si>
  <si>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</si>
  <si>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</si>
  <si>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</si>
  <si>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</si>
  <si>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</si>
  <si>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</si>
  <si>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</si>
  <si>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</si>
  <si>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</si>
  <si>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</si>
  <si>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</si>
  <si>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</si>
  <si>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</si>
  <si>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</si>
  <si>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</si>
  <si>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</si>
  <si>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</si>
  <si>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</si>
  <si>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</si>
  <si>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</si>
  <si>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</si>
  <si>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</si>
  <si>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</si>
  <si>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</si>
  <si>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</si>
  <si>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</si>
  <si>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</si>
  <si>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</si>
  <si>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</si>
  <si>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</si>
  <si>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</si>
  <si>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</si>
  <si>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</si>
  <si>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</si>
  <si>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</si>
  <si>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</si>
  <si>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</si>
  <si>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</si>
  <si>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</si>
  <si>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</si>
  <si>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</si>
  <si>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</si>
  <si>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</si>
  <si>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</si>
  <si>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</si>
  <si>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</si>
  <si>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</si>
  <si>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</si>
  <si>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</si>
  <si>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</si>
  <si>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</si>
  <si>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</si>
  <si>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</si>
  <si>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</si>
  <si>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</si>
  <si>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</si>
  <si>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</si>
  <si>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</si>
  <si>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</si>
  <si>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</si>
  <si>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</si>
  <si>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</si>
  <si>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</si>
  <si>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</si>
  <si>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</si>
  <si>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</si>
  <si>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</si>
  <si>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</si>
  <si>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</si>
  <si>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</si>
  <si>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</si>
  <si>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</si>
  <si>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</si>
  <si>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</si>
  <si>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</si>
  <si>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</si>
  <si>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</si>
  <si>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</si>
  <si>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</si>
  <si>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</si>
  <si>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</si>
  <si>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</si>
  <si>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</si>
  <si>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</si>
  <si>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</si>
  <si>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</si>
  <si>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</si>
  <si>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</si>
  <si>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</si>
  <si>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</si>
  <si>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</si>
  <si>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</si>
  <si>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</si>
  <si>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</si>
  <si>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</si>
  <si>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</si>
  <si>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</si>
  <si>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</si>
  <si>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</si>
  <si>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</si>
  <si>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</si>
  <si>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</si>
  <si>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</si>
  <si>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</si>
  <si>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</si>
  <si>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</si>
  <si>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</si>
  <si>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</si>
  <si>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</si>
  <si>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</si>
  <si>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</si>
  <si>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</si>
  <si>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</si>
  <si>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</si>
  <si>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</si>
  <si>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</si>
  <si>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</si>
  <si>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</si>
  <si>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</si>
  <si>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</si>
  <si>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</si>
  <si>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</si>
  <si>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</si>
  <si>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</si>
  <si>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</si>
  <si>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</si>
  <si>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</si>
  <si>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</si>
  <si>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</si>
  <si>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</si>
  <si>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</si>
  <si>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</si>
  <si>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</si>
  <si>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</si>
  <si>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</si>
  <si>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</si>
  <si>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</si>
  <si>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</si>
  <si>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</si>
  <si>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</si>
  <si>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</si>
  <si>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</si>
  <si>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</si>
  <si>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</si>
  <si>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</si>
  <si>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</si>
  <si>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</si>
  <si>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</si>
  <si>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</si>
  <si>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</si>
  <si>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</si>
  <si>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</si>
  <si>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</si>
  <si>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</si>
  <si>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</si>
  <si>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</si>
  <si>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</si>
  <si>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</si>
  <si>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</si>
  <si>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</si>
  <si>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</si>
  <si>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</si>
  <si>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</si>
  <si>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</si>
  <si>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</si>
  <si>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</si>
  <si>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</si>
  <si>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</si>
  <si>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</si>
  <si>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</si>
  <si>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</si>
  <si>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</si>
  <si>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</si>
  <si>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</si>
  <si>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</si>
  <si>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</si>
  <si>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</si>
  <si>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</si>
  <si>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</si>
  <si>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</si>
  <si>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</si>
  <si>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</si>
  <si>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</si>
  <si>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</si>
  <si>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</si>
  <si>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</si>
  <si>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</si>
  <si>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</si>
  <si>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</si>
  <si>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</si>
  <si>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</si>
  <si>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</si>
  <si>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</si>
  <si>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</si>
  <si>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</si>
  <si>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</si>
  <si>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</si>
  <si>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</si>
  <si>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</si>
  <si>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</si>
  <si>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</si>
  <si>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</si>
  <si>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</si>
  <si>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</si>
  <si>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</si>
  <si>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</si>
  <si>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</si>
  <si>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</si>
  <si>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</si>
  <si>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</si>
  <si>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</si>
  <si>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</si>
  <si>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</si>
  <si>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</si>
  <si>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</si>
  <si>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</si>
  <si>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</si>
  <si>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</si>
  <si>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</si>
  <si>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</si>
  <si>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</si>
  <si>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</si>
  <si>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</si>
  <si>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</si>
  <si>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</si>
  <si>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</si>
  <si>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</si>
  <si>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</si>
  <si>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</si>
  <si>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</si>
  <si>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</si>
  <si>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</si>
  <si>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</si>
  <si>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</si>
  <si>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</si>
  <si>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</si>
  <si>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</si>
  <si>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</si>
  <si>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</si>
  <si>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</si>
  <si>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</si>
  <si>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</si>
  <si>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</si>
  <si>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</si>
  <si>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</si>
  <si>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</si>
  <si>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</si>
  <si>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</si>
  <si>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</si>
  <si>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</si>
  <si>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</si>
  <si>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</si>
  <si>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</si>
  <si>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</si>
  <si>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</si>
  <si>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</si>
  <si>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</si>
  <si>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</si>
  <si>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</si>
  <si>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</si>
  <si>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</si>
  <si>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</si>
  <si>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</si>
  <si>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</si>
  <si>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</si>
  <si>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</si>
  <si>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</si>
  <si>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</si>
  <si>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</si>
  <si>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</si>
  <si>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</si>
  <si>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</si>
  <si>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</si>
  <si>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</si>
  <si>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</si>
  <si>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</si>
  <si>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</si>
  <si>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</si>
  <si>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</si>
  <si>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</si>
  <si>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</si>
  <si>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</si>
  <si>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</si>
  <si>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</si>
  <si>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</si>
  <si>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</si>
  <si>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</si>
  <si>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</si>
  <si>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</si>
  <si>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</si>
  <si>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</si>
  <si>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</si>
  <si>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</si>
  <si>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</si>
  <si>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</si>
  <si>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</si>
  <si>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</si>
  <si>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</si>
  <si>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</si>
  <si>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</si>
  <si>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</si>
  <si>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</si>
  <si>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</si>
  <si>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POPOVIĆ TOMISLAV</t>
  </si>
  <si>
    <t>Obveznik: MAISTRA d.d.</t>
  </si>
  <si>
    <t>DA</t>
  </si>
  <si>
    <t>SLOBODNA KATARINA d.o.o.</t>
  </si>
  <si>
    <t>01904671</t>
  </si>
  <si>
    <t>DUBROVNIK</t>
  </si>
  <si>
    <t>GRAND HOTEL IMPERIAL d.d.</t>
  </si>
  <si>
    <t>03706273</t>
  </si>
  <si>
    <t>BARIĆ ANA</t>
  </si>
  <si>
    <t>052 / 800 273</t>
  </si>
  <si>
    <t>ana.baric@maistra.hr</t>
  </si>
  <si>
    <t>stanje na dan 31.12.2017.</t>
  </si>
  <si>
    <t>u razdoblju 01.10.2017. do 31.12.2017.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</si>
</sst>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000"/>
    <numFmt numFmtId="166" formatCode="#,##0_ ;[Red]\-#,##0\ "/>
    <numFmt numFmtId="167" formatCode="#,##0.00_ ;[Red]\-#,##0.00\ "/>
    <numFmt numFmtId="168" formatCode="#,##0_);\(#,##0\)"/>
    <numFmt numFmtId="169" formatCode="\$#,##0_);\(\$#,##0\)"/>
    <numFmt numFmtId="170" formatCode="mmmm\ d\,\ yyyy"/>
    <numFmt numFmtId="171" formatCode="#."/>
    <numFmt numFmtId="172" formatCode="_-* #,##0\ _k_n_-;\-* #,##0\ _k_n_-;_-* &quot;-&quot;??\ _k_n_-;_-@_-"/>
    <numFmt numFmtId="173" formatCode="_-* #,##0.00_-;\-* #,##0.00_-;_-* &quot;-&quot;??_-;_-@_-"/>
    <numFmt numFmtId="174" formatCode="m\o\n\th\ d\,\ yyyy"/>
    <numFmt numFmtId="175" formatCode="#,##0.00&quot;DM&quot;;\-#,##0.00&quot;DM&quot;"/>
    <numFmt numFmtId="176" formatCode="#.00"/>
    <numFmt numFmtId="177" formatCode="_(&quot;kn&quot;* #,##0.00_);_(&quot;kn&quot;* \(#,##0.00\);_(&quot;kn&quot;* &quot;-&quot;??_);_(@_)"/>
    <numFmt numFmtId="178" formatCode="#,##0&quot;DM&quot;;[Red]\-#,##0&quot;DM&quot;"/>
    <numFmt numFmtId="179" formatCode="_-* #,##0.00_D_M_-;\-* #,##0.00_D_M_-;_-* &quot;-&quot;??_D_M_-;_-@_-"/>
    <numFmt numFmtId="180" formatCode="_-* #,##0_D_M_-;\-* #,##0_D_M_-;_-* &quot;-&quot;_D_M_-;_-@_-"/>
    <numFmt numFmtId="181" formatCode="_-* #,##0.00\ _F_-;\-* #,##0.00\ _F_-;_-* &quot;-&quot;??\ _F_-;_-@_-"/>
    <numFmt numFmtId="182" formatCode="&quot;Da&quot;;&quot;Da&quot;;&quot;Ne&quot;"/>
    <numFmt numFmtId="183" formatCode="&quot;True&quot;;&quot;True&quot;;&quot;False&quot;"/>
    <numFmt numFmtId="184" formatCode="&quot;Uključeno&quot;;&quot;Uključeno&quot;;&quot;Isključeno&quot;"/>
    <numFmt numFmtId="185" formatCode="[$¥€-2]\ #,##0.00_);[Red]\([$€-2]\ #,##0.00\)"/>
    <numFmt numFmtId="186" formatCode="#,##0&quot; €/m2&quot;"/>
    <numFmt numFmtId="187" formatCode="_-* #,##0\ [$€-1]_-;\-* #,##0\ [$€-1]_-;_-* &quot;-&quot;??\ [$€-1]_-;_-@_-"/>
    <numFmt numFmtId="188" formatCode="#,##0.00000000_ ;[Red]\-#,##0.00000000\ "/>
    <numFmt numFmtId="189" formatCode="0_ ;[Red]\-0\ "/>
    <numFmt numFmtId="190" formatCode="#,##0.0_ ;[Red]\-#,##0.0\ "/>
    <numFmt numFmtId="191" formatCode="#,##0_ ;\-#,##0\ "/>
  </numFmts>
  <fonts count="7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0"/>
      <name val="Helv"/>
      <family val="0"/>
    </font>
    <font>
      <sz val="10"/>
      <name val="Times New Roman CE"/>
      <family val="0"/>
    </font>
    <font>
      <sz val="1"/>
      <color indexed="8"/>
      <name val="Courier"/>
      <family val="1"/>
    </font>
    <font>
      <sz val="10"/>
      <color indexed="22"/>
      <name val="Helv"/>
      <family val="0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SL Dutch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6" fillId="12" borderId="0" applyNumberFormat="0" applyBorder="0" applyAlignment="0" applyProtection="0"/>
    <xf numFmtId="0" fontId="54" fillId="3" borderId="0" applyNumberFormat="0" applyBorder="0" applyAlignment="0" applyProtection="0"/>
    <xf numFmtId="0" fontId="16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5" borderId="0" applyNumberFormat="0" applyBorder="0" applyAlignment="0" applyProtection="0"/>
    <xf numFmtId="0" fontId="16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16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16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16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16" fillId="12" borderId="0" applyNumberFormat="0" applyBorder="0" applyAlignment="0" applyProtection="0"/>
    <xf numFmtId="0" fontId="5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16" fillId="22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7" borderId="0" applyNumberFormat="0" applyBorder="0" applyAlignment="0" applyProtection="0"/>
    <xf numFmtId="0" fontId="16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16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6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6" fillId="14" borderId="0" applyNumberFormat="0" applyBorder="0" applyAlignment="0" applyProtection="0"/>
    <xf numFmtId="0" fontId="54" fillId="21" borderId="0" applyNumberFormat="0" applyBorder="0" applyAlignment="0" applyProtection="0"/>
    <xf numFmtId="0" fontId="54" fillId="23" borderId="0" applyNumberFormat="0" applyBorder="0" applyAlignment="0" applyProtection="0"/>
    <xf numFmtId="0" fontId="16" fillId="22" borderId="0" applyNumberFormat="0" applyBorder="0" applyAlignment="0" applyProtection="0"/>
    <xf numFmtId="0" fontId="54" fillId="23" borderId="0" applyNumberFormat="0" applyBorder="0" applyAlignment="0" applyProtection="0"/>
    <xf numFmtId="0" fontId="16" fillId="14" borderId="0" applyNumberFormat="0" applyBorder="0" applyAlignment="0" applyProtection="0"/>
    <xf numFmtId="0" fontId="17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7" fillId="24" borderId="0" applyNumberFormat="0" applyBorder="0" applyAlignment="0" applyProtection="0"/>
    <xf numFmtId="0" fontId="55" fillId="25" borderId="0" applyNumberFormat="0" applyBorder="0" applyAlignment="0" applyProtection="0"/>
    <xf numFmtId="0" fontId="17" fillId="1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7" fillId="16" borderId="0" applyNumberFormat="0" applyBorder="0" applyAlignment="0" applyProtection="0"/>
    <xf numFmtId="0" fontId="55" fillId="26" borderId="0" applyNumberFormat="0" applyBorder="0" applyAlignment="0" applyProtection="0"/>
    <xf numFmtId="0" fontId="17" fillId="18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7" fillId="18" borderId="0" applyNumberFormat="0" applyBorder="0" applyAlignment="0" applyProtection="0"/>
    <xf numFmtId="0" fontId="55" fillId="27" borderId="0" applyNumberFormat="0" applyBorder="0" applyAlignment="0" applyProtection="0"/>
    <xf numFmtId="0" fontId="17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7" fillId="28" borderId="0" applyNumberFormat="0" applyBorder="0" applyAlignment="0" applyProtection="0"/>
    <xf numFmtId="0" fontId="55" fillId="29" borderId="0" applyNumberFormat="0" applyBorder="0" applyAlignment="0" applyProtection="0"/>
    <xf numFmtId="0" fontId="17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7" fillId="30" borderId="0" applyNumberFormat="0" applyBorder="0" applyAlignment="0" applyProtection="0"/>
    <xf numFmtId="0" fontId="55" fillId="31" borderId="0" applyNumberFormat="0" applyBorder="0" applyAlignment="0" applyProtection="0"/>
    <xf numFmtId="0" fontId="17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7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25" borderId="0" applyNumberFormat="0" applyBorder="0" applyAlignment="0" applyProtection="0"/>
    <xf numFmtId="0" fontId="17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17" fillId="16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7" fillId="18" borderId="0" applyNumberFormat="0" applyBorder="0" applyAlignment="0" applyProtection="0"/>
    <xf numFmtId="0" fontId="55" fillId="27" borderId="0" applyNumberFormat="0" applyBorder="0" applyAlignment="0" applyProtection="0"/>
    <xf numFmtId="0" fontId="55" fillId="29" borderId="0" applyNumberFormat="0" applyBorder="0" applyAlignment="0" applyProtection="0"/>
    <xf numFmtId="0" fontId="17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1" borderId="0" applyNumberFormat="0" applyBorder="0" applyAlignment="0" applyProtection="0"/>
    <xf numFmtId="0" fontId="17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3" borderId="0" applyNumberFormat="0" applyBorder="0" applyAlignment="0" applyProtection="0"/>
    <xf numFmtId="0" fontId="17" fillId="32" borderId="0" applyNumberFormat="0" applyBorder="0" applyAlignment="0" applyProtection="0"/>
    <xf numFmtId="0" fontId="55" fillId="33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17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36" borderId="0" applyNumberFormat="0" applyBorder="0" applyAlignment="0" applyProtection="0"/>
    <xf numFmtId="0" fontId="55" fillId="37" borderId="0" applyNumberFormat="0" applyBorder="0" applyAlignment="0" applyProtection="0"/>
    <xf numFmtId="0" fontId="17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38" borderId="0" applyNumberFormat="0" applyBorder="0" applyAlignment="0" applyProtection="0"/>
    <xf numFmtId="0" fontId="55" fillId="39" borderId="0" applyNumberFormat="0" applyBorder="0" applyAlignment="0" applyProtection="0"/>
    <xf numFmtId="0" fontId="17" fillId="28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8" borderId="0" applyNumberFormat="0" applyBorder="0" applyAlignment="0" applyProtection="0"/>
    <xf numFmtId="0" fontId="55" fillId="40" borderId="0" applyNumberFormat="0" applyBorder="0" applyAlignment="0" applyProtection="0"/>
    <xf numFmtId="0" fontId="17" fillId="3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30" borderId="0" applyNumberFormat="0" applyBorder="0" applyAlignment="0" applyProtection="0"/>
    <xf numFmtId="0" fontId="55" fillId="41" borderId="0" applyNumberFormat="0" applyBorder="0" applyAlignment="0" applyProtection="0"/>
    <xf numFmtId="0" fontId="17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7" fillId="42" borderId="0" applyNumberFormat="0" applyBorder="0" applyAlignment="0" applyProtection="0"/>
    <xf numFmtId="0" fontId="55" fillId="43" borderId="0" applyNumberFormat="0" applyBorder="0" applyAlignment="0" applyProtection="0"/>
    <xf numFmtId="0" fontId="21" fillId="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21" fillId="4" borderId="0" applyNumberFormat="0" applyBorder="0" applyAlignment="0" applyProtection="0"/>
    <xf numFmtId="0" fontId="56" fillId="44" borderId="0" applyNumberFormat="0" applyBorder="0" applyAlignment="0" applyProtection="0"/>
    <xf numFmtId="0" fontId="0" fillId="45" borderId="1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54" fillId="46" borderId="2" applyNumberFormat="0" applyFont="0" applyAlignment="0" applyProtection="0"/>
    <xf numFmtId="0" fontId="54" fillId="46" borderId="2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54" fillId="46" borderId="2" applyNumberFormat="0" applyFont="0" applyAlignment="0" applyProtection="0"/>
    <xf numFmtId="0" fontId="16" fillId="46" borderId="2" applyNumberFormat="0" applyFont="0" applyAlignment="0" applyProtection="0"/>
    <xf numFmtId="0" fontId="0" fillId="45" borderId="1" applyNumberFormat="0" applyFont="0" applyAlignment="0" applyProtection="0"/>
    <xf numFmtId="0" fontId="0" fillId="45" borderId="1" applyNumberFormat="0" applyFont="0" applyAlignment="0" applyProtection="0"/>
    <xf numFmtId="0" fontId="0" fillId="45" borderId="1" applyNumberFormat="0" applyFont="0" applyAlignment="0" applyProtection="0"/>
    <xf numFmtId="0" fontId="20" fillId="47" borderId="3" applyNumberFormat="0" applyAlignment="0" applyProtection="0"/>
    <xf numFmtId="0" fontId="57" fillId="48" borderId="4" applyNumberFormat="0" applyAlignment="0" applyProtection="0"/>
    <xf numFmtId="0" fontId="57" fillId="48" borderId="4" applyNumberFormat="0" applyAlignment="0" applyProtection="0"/>
    <xf numFmtId="0" fontId="20" fillId="47" borderId="3" applyNumberFormat="0" applyAlignment="0" applyProtection="0"/>
    <xf numFmtId="0" fontId="57" fillId="48" borderId="4" applyNumberFormat="0" applyAlignment="0" applyProtection="0"/>
    <xf numFmtId="0" fontId="28" fillId="49" borderId="5" applyNumberFormat="0" applyAlignment="0" applyProtection="0"/>
    <xf numFmtId="0" fontId="58" fillId="50" borderId="6" applyNumberFormat="0" applyAlignment="0" applyProtection="0"/>
    <xf numFmtId="0" fontId="58" fillId="50" borderId="6" applyNumberFormat="0" applyAlignment="0" applyProtection="0"/>
    <xf numFmtId="0" fontId="28" fillId="49" borderId="5" applyNumberFormat="0" applyAlignment="0" applyProtection="0"/>
    <xf numFmtId="0" fontId="58" fillId="5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4" fontId="38" fillId="0" borderId="0">
      <alignment/>
      <protection locked="0"/>
    </xf>
    <xf numFmtId="0" fontId="39" fillId="0" borderId="0" applyFont="0" applyFill="0" applyBorder="0" applyAlignment="0" applyProtection="0"/>
    <xf numFmtId="175" fontId="37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8" fillId="6" borderId="0" applyNumberFormat="0" applyBorder="0" applyAlignment="0" applyProtection="0"/>
    <xf numFmtId="0" fontId="59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39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176" fontId="38" fillId="0" borderId="0">
      <alignment/>
      <protection locked="0"/>
    </xf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7" applyNumberFormat="0" applyFont="0" applyFill="0" applyAlignment="0" applyProtection="0"/>
    <xf numFmtId="0" fontId="18" fillId="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18" fillId="6" borderId="0" applyNumberFormat="0" applyBorder="0" applyAlignment="0" applyProtection="0"/>
    <xf numFmtId="0" fontId="59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23" fillId="0" borderId="8" applyNumberFormat="0" applyFill="0" applyAlignment="0" applyProtection="0"/>
    <xf numFmtId="0" fontId="61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24" fillId="0" borderId="10" applyNumberFormat="0" applyFill="0" applyAlignment="0" applyProtection="0"/>
    <xf numFmtId="0" fontId="62" fillId="0" borderId="11" applyNumberFormat="0" applyFill="0" applyAlignment="0" applyProtection="0"/>
    <xf numFmtId="0" fontId="25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25" fillId="0" borderId="12" applyNumberFormat="0" applyFill="0" applyAlignment="0" applyProtection="0"/>
    <xf numFmtId="0" fontId="63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34" fillId="0" borderId="0">
      <alignment/>
      <protection locked="0"/>
    </xf>
    <xf numFmtId="171" fontId="35" fillId="0" borderId="0">
      <alignment/>
      <protection locked="0"/>
    </xf>
    <xf numFmtId="171" fontId="34" fillId="0" borderId="0">
      <alignment/>
      <protection locked="0"/>
    </xf>
    <xf numFmtId="171" fontId="34" fillId="0" borderId="0">
      <alignment/>
      <protection locked="0"/>
    </xf>
    <xf numFmtId="171" fontId="34" fillId="0" borderId="0">
      <alignment/>
      <protection locked="0"/>
    </xf>
    <xf numFmtId="171" fontId="34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2" borderId="3" applyNumberFormat="0" applyAlignment="0" applyProtection="0"/>
    <xf numFmtId="0" fontId="64" fillId="52" borderId="4" applyNumberFormat="0" applyAlignment="0" applyProtection="0"/>
    <xf numFmtId="0" fontId="64" fillId="52" borderId="4" applyNumberFormat="0" applyAlignment="0" applyProtection="0"/>
    <xf numFmtId="0" fontId="32" fillId="12" borderId="3" applyNumberFormat="0" applyAlignment="0" applyProtection="0"/>
    <xf numFmtId="0" fontId="64" fillId="52" borderId="4" applyNumberFormat="0" applyAlignment="0" applyProtection="0"/>
    <xf numFmtId="0" fontId="55" fillId="35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7" borderId="0" applyNumberFormat="0" applyBorder="0" applyAlignment="0" applyProtection="0"/>
    <xf numFmtId="0" fontId="17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9" borderId="0" applyNumberFormat="0" applyBorder="0" applyAlignment="0" applyProtection="0"/>
    <xf numFmtId="0" fontId="17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17" fillId="28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0" borderId="0" applyNumberFormat="0" applyBorder="0" applyAlignment="0" applyProtection="0"/>
    <xf numFmtId="0" fontId="55" fillId="41" borderId="0" applyNumberFormat="0" applyBorder="0" applyAlignment="0" applyProtection="0"/>
    <xf numFmtId="0" fontId="55" fillId="43" borderId="0" applyNumberFormat="0" applyBorder="0" applyAlignment="0" applyProtection="0"/>
    <xf numFmtId="0" fontId="17" fillId="42" borderId="0" applyNumberFormat="0" applyBorder="0" applyAlignment="0" applyProtection="0"/>
    <xf numFmtId="0" fontId="55" fillId="43" borderId="0" applyNumberFormat="0" applyBorder="0" applyAlignment="0" applyProtection="0"/>
    <xf numFmtId="0" fontId="19" fillId="47" borderId="14" applyNumberFormat="0" applyAlignment="0" applyProtection="0"/>
    <xf numFmtId="0" fontId="65" fillId="48" borderId="15" applyNumberFormat="0" applyAlignment="0" applyProtection="0"/>
    <xf numFmtId="0" fontId="57" fillId="48" borderId="4" applyNumberFormat="0" applyAlignment="0" applyProtection="0"/>
    <xf numFmtId="0" fontId="20" fillId="47" borderId="3" applyNumberFormat="0" applyAlignment="0" applyProtection="0"/>
    <xf numFmtId="0" fontId="57" fillId="48" borderId="4" applyNumberFormat="0" applyAlignment="0" applyProtection="0"/>
    <xf numFmtId="3" fontId="39" fillId="0" borderId="0" applyFont="0" applyFill="0" applyBorder="0" applyAlignment="0" applyProtection="0"/>
    <xf numFmtId="0" fontId="27" fillId="0" borderId="16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27" fillId="0" borderId="16" applyNumberFormat="0" applyFill="0" applyAlignment="0" applyProtection="0"/>
    <xf numFmtId="0" fontId="66" fillId="0" borderId="17" applyNumberFormat="0" applyFill="0" applyAlignment="0" applyProtection="0"/>
    <xf numFmtId="0" fontId="56" fillId="44" borderId="0" applyNumberFormat="0" applyBorder="0" applyAlignment="0" applyProtection="0"/>
    <xf numFmtId="0" fontId="21" fillId="4" borderId="0" applyNumberFormat="0" applyBorder="0" applyAlignment="0" applyProtection="0"/>
    <xf numFmtId="0" fontId="56" fillId="44" borderId="0" applyNumberFormat="0" applyBorder="0" applyAlignment="0" applyProtection="0"/>
    <xf numFmtId="0" fontId="61" fillId="0" borderId="9" applyNumberFormat="0" applyFill="0" applyAlignment="0" applyProtection="0"/>
    <xf numFmtId="0" fontId="23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24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3" applyNumberFormat="0" applyFill="0" applyAlignment="0" applyProtection="0"/>
    <xf numFmtId="0" fontId="25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53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26" fillId="53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26" fillId="53" borderId="0" applyNumberFormat="0" applyBorder="0" applyAlignment="0" applyProtection="0"/>
    <xf numFmtId="0" fontId="68" fillId="54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54" fillId="0" borderId="0">
      <alignment/>
      <protection/>
    </xf>
    <xf numFmtId="0" fontId="16" fillId="0" borderId="0">
      <alignment/>
      <protection/>
    </xf>
    <xf numFmtId="0" fontId="8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8" fillId="45" borderId="1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0" fontId="19" fillId="47" borderId="14" applyNumberFormat="0" applyAlignment="0" applyProtection="0"/>
    <xf numFmtId="0" fontId="65" fillId="48" borderId="15" applyNumberFormat="0" applyAlignment="0" applyProtection="0"/>
    <xf numFmtId="0" fontId="65" fillId="48" borderId="15" applyNumberFormat="0" applyAlignment="0" applyProtection="0"/>
    <xf numFmtId="0" fontId="19" fillId="47" borderId="14" applyNumberFormat="0" applyAlignment="0" applyProtection="0"/>
    <xf numFmtId="0" fontId="65" fillId="48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27" fillId="0" borderId="16" applyNumberFormat="0" applyFill="0" applyAlignment="0" applyProtection="0"/>
    <xf numFmtId="0" fontId="66" fillId="0" borderId="17" applyNumberFormat="0" applyFill="0" applyAlignment="0" applyProtection="0"/>
    <xf numFmtId="0" fontId="58" fillId="50" borderId="6" applyNumberFormat="0" applyAlignment="0" applyProtection="0"/>
    <xf numFmtId="0" fontId="28" fillId="49" borderId="5" applyNumberFormat="0" applyAlignment="0" applyProtection="0"/>
    <xf numFmtId="0" fontId="58" fillId="50" borderId="6" applyNumberFormat="0" applyAlignment="0" applyProtection="0"/>
    <xf numFmtId="10" fontId="39" fillId="0" borderId="0" applyFont="0" applyFill="0" applyBorder="0" applyAlignment="0" applyProtection="0"/>
    <xf numFmtId="4" fontId="44" fillId="53" borderId="18" applyNumberFormat="0" applyProtection="0">
      <alignment vertical="center"/>
    </xf>
    <xf numFmtId="4" fontId="45" fillId="53" borderId="18" applyNumberFormat="0" applyProtection="0">
      <alignment vertical="center"/>
    </xf>
    <xf numFmtId="4" fontId="46" fillId="53" borderId="18" applyNumberFormat="0" applyProtection="0">
      <alignment horizontal="left" vertical="center"/>
    </xf>
    <xf numFmtId="4" fontId="46" fillId="55" borderId="0" applyNumberFormat="0" applyProtection="0">
      <alignment horizontal="center" vertical="center" wrapText="1"/>
    </xf>
    <xf numFmtId="4" fontId="46" fillId="36" borderId="18" applyNumberFormat="0" applyProtection="0">
      <alignment horizontal="right" vertical="center"/>
    </xf>
    <xf numFmtId="4" fontId="46" fillId="4" borderId="18" applyNumberFormat="0" applyProtection="0">
      <alignment horizontal="right" vertical="center"/>
    </xf>
    <xf numFmtId="4" fontId="46" fillId="16" borderId="18" applyNumberFormat="0" applyProtection="0">
      <alignment horizontal="right" vertical="center"/>
    </xf>
    <xf numFmtId="4" fontId="46" fillId="6" borderId="18" applyNumberFormat="0" applyProtection="0">
      <alignment horizontal="right" vertical="center"/>
    </xf>
    <xf numFmtId="4" fontId="46" fillId="22" borderId="18" applyNumberFormat="0" applyProtection="0">
      <alignment horizontal="right" vertical="center"/>
    </xf>
    <xf numFmtId="4" fontId="46" fillId="12" borderId="18" applyNumberFormat="0" applyProtection="0">
      <alignment horizontal="right" vertical="center"/>
    </xf>
    <xf numFmtId="4" fontId="46" fillId="56" borderId="18" applyNumberFormat="0" applyProtection="0">
      <alignment horizontal="right" vertical="center"/>
    </xf>
    <xf numFmtId="4" fontId="46" fillId="38" borderId="18" applyNumberFormat="0" applyProtection="0">
      <alignment horizontal="right" vertical="center"/>
    </xf>
    <xf numFmtId="4" fontId="46" fillId="57" borderId="18" applyNumberFormat="0" applyProtection="0">
      <alignment horizontal="right" vertical="center"/>
    </xf>
    <xf numFmtId="4" fontId="44" fillId="58" borderId="19" applyNumberFormat="0" applyProtection="0">
      <alignment horizontal="left" vertical="center" indent="1"/>
    </xf>
    <xf numFmtId="4" fontId="44" fillId="14" borderId="0" applyNumberFormat="0" applyProtection="0">
      <alignment horizontal="left" vertical="center" indent="1"/>
    </xf>
    <xf numFmtId="4" fontId="44" fillId="55" borderId="0" applyNumberFormat="0" applyProtection="0">
      <alignment horizontal="left" vertical="center" indent="1"/>
    </xf>
    <xf numFmtId="4" fontId="46" fillId="14" borderId="18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55" borderId="0" applyNumberFormat="0" applyProtection="0">
      <alignment horizontal="left" vertical="center" indent="1"/>
    </xf>
    <xf numFmtId="4" fontId="46" fillId="59" borderId="18" applyNumberFormat="0" applyProtection="0">
      <alignment vertical="center"/>
    </xf>
    <xf numFmtId="4" fontId="47" fillId="59" borderId="18" applyNumberFormat="0" applyProtection="0">
      <alignment vertical="center"/>
    </xf>
    <xf numFmtId="4" fontId="44" fillId="14" borderId="20" applyNumberFormat="0" applyProtection="0">
      <alignment horizontal="left" vertical="center" indent="1"/>
    </xf>
    <xf numFmtId="4" fontId="46" fillId="59" borderId="18" applyNumberFormat="0" applyProtection="0">
      <alignment horizontal="right" vertical="center"/>
    </xf>
    <xf numFmtId="4" fontId="47" fillId="59" borderId="18" applyNumberFormat="0" applyProtection="0">
      <alignment horizontal="right" vertical="center"/>
    </xf>
    <xf numFmtId="4" fontId="44" fillId="14" borderId="18" applyNumberFormat="0" applyProtection="0">
      <alignment horizontal="left" vertical="center" wrapText="1"/>
    </xf>
    <xf numFmtId="4" fontId="48" fillId="60" borderId="20" applyNumberFormat="0" applyProtection="0">
      <alignment horizontal="left" vertical="center" indent="1"/>
    </xf>
    <xf numFmtId="4" fontId="49" fillId="59" borderId="18" applyNumberFormat="0" applyProtection="0">
      <alignment horizontal="right" vertical="center"/>
    </xf>
    <xf numFmtId="0" fontId="39" fillId="0" borderId="0">
      <alignment/>
      <protection/>
    </xf>
    <xf numFmtId="0" fontId="8" fillId="0" borderId="0">
      <alignment vertical="top"/>
      <protection/>
    </xf>
    <xf numFmtId="0" fontId="36" fillId="0" borderId="0">
      <alignment/>
      <protection/>
    </xf>
    <xf numFmtId="0" fontId="8" fillId="0" borderId="0">
      <alignment vertical="top"/>
      <protection/>
    </xf>
    <xf numFmtId="0" fontId="36" fillId="0" borderId="0">
      <alignment/>
      <protection/>
    </xf>
    <xf numFmtId="0" fontId="8" fillId="0" borderId="0">
      <alignment vertical="top"/>
      <protection/>
    </xf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71" fillId="0" borderId="21" applyNumberFormat="0" applyFill="0" applyAlignment="0" applyProtection="0"/>
    <xf numFmtId="0" fontId="31" fillId="0" borderId="22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31" fillId="0" borderId="22" applyNumberFormat="0" applyFill="0" applyAlignment="0" applyProtection="0"/>
    <xf numFmtId="0" fontId="71" fillId="0" borderId="21" applyNumberFormat="0" applyFill="0" applyAlignment="0" applyProtection="0"/>
    <xf numFmtId="0" fontId="31" fillId="0" borderId="22" applyNumberFormat="0" applyFill="0" applyAlignment="0" applyProtection="0"/>
    <xf numFmtId="0" fontId="71" fillId="0" borderId="21" applyNumberFormat="0" applyFill="0" applyAlignment="0" applyProtection="0"/>
    <xf numFmtId="0" fontId="64" fillId="52" borderId="4" applyNumberFormat="0" applyAlignment="0" applyProtection="0"/>
    <xf numFmtId="0" fontId="32" fillId="12" borderId="3" applyNumberFormat="0" applyAlignment="0" applyProtection="0"/>
    <xf numFmtId="0" fontId="64" fillId="52" borderId="4" applyNumberFormat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23" xfId="457" applyFont="1" applyBorder="1" applyAlignment="1">
      <alignment/>
      <protection/>
    </xf>
    <xf numFmtId="0" fontId="3" fillId="0" borderId="0" xfId="384" applyFont="1" applyBorder="1" applyAlignment="1" applyProtection="1">
      <alignment vertical="center"/>
      <protection hidden="1"/>
    </xf>
    <xf numFmtId="0" fontId="3" fillId="0" borderId="0" xfId="457" applyFont="1" applyBorder="1" applyAlignment="1" applyProtection="1">
      <alignment horizontal="left"/>
      <protection hidden="1"/>
    </xf>
    <xf numFmtId="0" fontId="0" fillId="0" borderId="0" xfId="457" applyFont="1" applyBorder="1" applyAlignment="1">
      <alignment/>
      <protection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65" fontId="2" fillId="0" borderId="29" xfId="0" applyNumberFormat="1" applyFont="1" applyFill="1" applyBorder="1" applyAlignment="1">
      <alignment horizontal="center" vertical="center"/>
    </xf>
    <xf numFmtId="0" fontId="2" fillId="0" borderId="0" xfId="384" applyFont="1" applyFill="1" applyBorder="1" applyAlignment="1" applyProtection="1">
      <alignment horizontal="left" vertical="center"/>
      <protection hidden="1"/>
    </xf>
    <xf numFmtId="0" fontId="3" fillId="0" borderId="0" xfId="384" applyFont="1" applyFill="1" applyBorder="1" applyAlignment="1" applyProtection="1">
      <alignment vertical="center"/>
      <protection hidden="1"/>
    </xf>
    <xf numFmtId="0" fontId="3" fillId="0" borderId="0" xfId="384" applyFont="1" applyFill="1" applyBorder="1" applyAlignment="1" applyProtection="1">
      <alignment horizontal="center" vertical="center" wrapText="1"/>
      <protection hidden="1"/>
    </xf>
    <xf numFmtId="0" fontId="11" fillId="0" borderId="0" xfId="384" applyFont="1" applyBorder="1" applyAlignment="1" applyProtection="1">
      <alignment horizontal="right" vertical="center" wrapText="1"/>
      <protection hidden="1"/>
    </xf>
    <xf numFmtId="0" fontId="11" fillId="0" borderId="0" xfId="384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384" applyFont="1" applyFill="1" applyBorder="1" applyAlignment="1" applyProtection="1">
      <alignment horizontal="left" vertical="center"/>
      <protection hidden="1"/>
    </xf>
    <xf numFmtId="0" fontId="2" fillId="0" borderId="0" xfId="384" applyFont="1" applyFill="1" applyBorder="1" applyAlignment="1" applyProtection="1">
      <alignment horizontal="right" vertical="center"/>
      <protection hidden="1" locked="0"/>
    </xf>
    <xf numFmtId="0" fontId="3" fillId="0" borderId="0" xfId="384" applyFont="1" applyBorder="1" applyAlignment="1" applyProtection="1">
      <alignment/>
      <protection hidden="1"/>
    </xf>
    <xf numFmtId="0" fontId="2" fillId="0" borderId="0" xfId="384" applyFont="1" applyBorder="1" applyAlignment="1" applyProtection="1">
      <alignment vertical="top"/>
      <protection hidden="1"/>
    </xf>
    <xf numFmtId="0" fontId="8" fillId="0" borderId="0" xfId="457">
      <alignment vertical="top"/>
      <protection/>
    </xf>
    <xf numFmtId="0" fontId="8" fillId="0" borderId="0" xfId="457" applyAlignment="1">
      <alignment/>
      <protection/>
    </xf>
    <xf numFmtId="0" fontId="15" fillId="0" borderId="0" xfId="457" applyFont="1" applyAlignment="1">
      <alignment/>
      <protection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0" fillId="0" borderId="30" xfId="0" applyFont="1" applyFill="1" applyBorder="1" applyAlignment="1">
      <alignment vertical="center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31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23" xfId="384" applyFont="1" applyFill="1" applyBorder="1" applyAlignment="1" applyProtection="1">
      <alignment horizontal="left" vertical="center" wrapText="1"/>
      <protection hidden="1"/>
    </xf>
    <xf numFmtId="0" fontId="3" fillId="0" borderId="35" xfId="384" applyFont="1" applyFill="1" applyBorder="1" applyAlignment="1" applyProtection="1">
      <alignment vertical="center"/>
      <protection hidden="1"/>
    </xf>
    <xf numFmtId="0" fontId="11" fillId="0" borderId="0" xfId="384" applyFont="1" applyBorder="1" applyAlignment="1" applyProtection="1">
      <alignment horizontal="right"/>
      <protection hidden="1"/>
    </xf>
    <xf numFmtId="0" fontId="2" fillId="0" borderId="23" xfId="384" applyFont="1" applyFill="1" applyBorder="1" applyAlignment="1" applyProtection="1">
      <alignment horizontal="right" vertical="center"/>
      <protection hidden="1" locked="0"/>
    </xf>
    <xf numFmtId="49" fontId="2" fillId="0" borderId="23" xfId="384" applyNumberFormat="1" applyFont="1" applyBorder="1" applyAlignment="1" applyProtection="1">
      <alignment horizontal="center" vertical="center"/>
      <protection hidden="1" locked="0"/>
    </xf>
    <xf numFmtId="0" fontId="2" fillId="0" borderId="35" xfId="384" applyFont="1" applyBorder="1" applyAlignment="1" applyProtection="1">
      <alignment vertical="center"/>
      <protection hidden="1"/>
    </xf>
    <xf numFmtId="14" fontId="2" fillId="0" borderId="32" xfId="38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384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384" applyFont="1" applyFill="1" applyBorder="1" applyAlignment="1" applyProtection="1">
      <alignment horizontal="center" vertical="center"/>
      <protection hidden="1" locked="0"/>
    </xf>
    <xf numFmtId="49" fontId="2" fillId="0" borderId="31" xfId="384" applyNumberFormat="1" applyFont="1" applyFill="1" applyBorder="1" applyAlignment="1" applyProtection="1">
      <alignment horizontal="right" vertical="center"/>
      <protection hidden="1" locked="0"/>
    </xf>
    <xf numFmtId="0" fontId="2" fillId="0" borderId="35" xfId="384" applyFont="1" applyFill="1" applyBorder="1" applyAlignment="1" applyProtection="1">
      <alignment horizontal="right" vertical="center"/>
      <protection hidden="1" locked="0"/>
    </xf>
    <xf numFmtId="49" fontId="2" fillId="0" borderId="0" xfId="384" applyNumberFormat="1" applyFont="1" applyFill="1" applyBorder="1" applyAlignment="1" applyProtection="1">
      <alignment horizontal="center" vertical="center"/>
      <protection hidden="1"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9" xfId="0" applyNumberFormat="1" applyFont="1" applyFill="1" applyBorder="1" applyAlignment="1" applyProtection="1">
      <alignment vertical="center"/>
      <protection hidden="1"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0" fontId="3" fillId="0" borderId="0" xfId="384" applyFont="1" applyAlignment="1">
      <alignment/>
      <protection/>
    </xf>
    <xf numFmtId="0" fontId="0" fillId="0" borderId="0" xfId="384" applyFont="1" applyAlignment="1">
      <alignment/>
      <protection/>
    </xf>
    <xf numFmtId="0" fontId="3" fillId="0" borderId="35" xfId="384" applyFont="1" applyBorder="1" applyAlignment="1" applyProtection="1">
      <alignment horizontal="right"/>
      <protection hidden="1"/>
    </xf>
    <xf numFmtId="0" fontId="3" fillId="0" borderId="0" xfId="384" applyFont="1" applyBorder="1" applyAlignment="1" applyProtection="1">
      <alignment horizontal="right"/>
      <protection hidden="1"/>
    </xf>
    <xf numFmtId="0" fontId="3" fillId="0" borderId="0" xfId="384" applyFont="1" applyBorder="1" applyAlignment="1" applyProtection="1">
      <alignment vertical="top"/>
      <protection hidden="1"/>
    </xf>
    <xf numFmtId="0" fontId="3" fillId="0" borderId="23" xfId="384" applyFont="1" applyBorder="1" applyAlignment="1" applyProtection="1">
      <alignment/>
      <protection hidden="1"/>
    </xf>
    <xf numFmtId="0" fontId="3" fillId="0" borderId="0" xfId="384" applyFont="1" applyBorder="1" applyAlignment="1" applyProtection="1">
      <alignment horizontal="right" vertical="center"/>
      <protection hidden="1"/>
    </xf>
    <xf numFmtId="0" fontId="3" fillId="0" borderId="35" xfId="384" applyFont="1" applyBorder="1" applyAlignment="1" applyProtection="1">
      <alignment horizontal="left"/>
      <protection hidden="1"/>
    </xf>
    <xf numFmtId="0" fontId="3" fillId="0" borderId="0" xfId="384" applyFont="1" applyBorder="1" applyAlignment="1" applyProtection="1">
      <alignment horizontal="left"/>
      <protection hidden="1"/>
    </xf>
    <xf numFmtId="0" fontId="3" fillId="0" borderId="23" xfId="384" applyFont="1" applyFill="1" applyBorder="1" applyAlignment="1" applyProtection="1">
      <alignment vertical="center"/>
      <protection hidden="1"/>
    </xf>
    <xf numFmtId="3" fontId="2" fillId="0" borderId="31" xfId="384" applyNumberFormat="1" applyFont="1" applyFill="1" applyBorder="1" applyAlignment="1" applyProtection="1">
      <alignment horizontal="right" vertical="center"/>
      <protection hidden="1" locked="0"/>
    </xf>
    <xf numFmtId="49" fontId="6" fillId="0" borderId="3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1" fillId="0" borderId="24" xfId="385" applyNumberFormat="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/>
    </xf>
    <xf numFmtId="0" fontId="3" fillId="0" borderId="36" xfId="384" applyFont="1" applyBorder="1" applyAlignment="1">
      <alignment/>
      <protection/>
    </xf>
    <xf numFmtId="0" fontId="3" fillId="0" borderId="37" xfId="384" applyFont="1" applyBorder="1" applyAlignment="1">
      <alignment/>
      <protection/>
    </xf>
    <xf numFmtId="0" fontId="3" fillId="0" borderId="35" xfId="384" applyFont="1" applyFill="1" applyBorder="1" applyAlignment="1" applyProtection="1">
      <alignment horizontal="center" vertical="center"/>
      <protection hidden="1" locked="0"/>
    </xf>
    <xf numFmtId="0" fontId="3" fillId="0" borderId="23" xfId="384" applyFont="1" applyBorder="1" applyAlignment="1" applyProtection="1">
      <alignment horizontal="left" vertical="center" wrapText="1"/>
      <protection hidden="1"/>
    </xf>
    <xf numFmtId="0" fontId="3" fillId="0" borderId="35" xfId="384" applyFont="1" applyBorder="1" applyAlignment="1" applyProtection="1">
      <alignment/>
      <protection hidden="1"/>
    </xf>
    <xf numFmtId="0" fontId="3" fillId="0" borderId="23" xfId="384" applyFont="1" applyFill="1" applyBorder="1" applyAlignment="1" applyProtection="1">
      <alignment/>
      <protection hidden="1"/>
    </xf>
    <xf numFmtId="0" fontId="3" fillId="0" borderId="0" xfId="384" applyFont="1" applyBorder="1" applyAlignment="1" applyProtection="1">
      <alignment wrapText="1"/>
      <protection hidden="1"/>
    </xf>
    <xf numFmtId="0" fontId="3" fillId="0" borderId="23" xfId="384" applyFont="1" applyBorder="1" applyAlignment="1" applyProtection="1">
      <alignment wrapText="1"/>
      <protection hidden="1"/>
    </xf>
    <xf numFmtId="0" fontId="3" fillId="0" borderId="35" xfId="384" applyFont="1" applyBorder="1" applyAlignment="1" applyProtection="1">
      <alignment horizontal="right" wrapText="1"/>
      <protection hidden="1"/>
    </xf>
    <xf numFmtId="0" fontId="3" fillId="0" borderId="0" xfId="384" applyFont="1" applyBorder="1" applyAlignment="1" applyProtection="1">
      <alignment horizontal="right" wrapText="1"/>
      <protection hidden="1"/>
    </xf>
    <xf numFmtId="0" fontId="3" fillId="0" borderId="0" xfId="384" applyFont="1" applyFill="1" applyBorder="1" applyAlignment="1" applyProtection="1">
      <alignment/>
      <protection hidden="1"/>
    </xf>
    <xf numFmtId="0" fontId="3" fillId="0" borderId="23" xfId="384" applyFont="1" applyBorder="1" applyAlignment="1" applyProtection="1">
      <alignment vertical="top"/>
      <protection hidden="1"/>
    </xf>
    <xf numFmtId="0" fontId="3" fillId="0" borderId="0" xfId="384" applyFont="1" applyBorder="1" applyAlignment="1">
      <alignment/>
      <protection/>
    </xf>
    <xf numFmtId="0" fontId="3" fillId="0" borderId="23" xfId="384" applyFont="1" applyBorder="1" applyAlignment="1" applyProtection="1">
      <alignment horizontal="left" vertical="top" wrapText="1"/>
      <protection hidden="1"/>
    </xf>
    <xf numFmtId="0" fontId="3" fillId="0" borderId="35" xfId="384" applyFont="1" applyBorder="1" applyAlignment="1">
      <alignment/>
      <protection/>
    </xf>
    <xf numFmtId="0" fontId="3" fillId="0" borderId="0" xfId="384" applyFont="1" applyBorder="1" applyAlignment="1" applyProtection="1">
      <alignment horizontal="center" vertical="center"/>
      <protection hidden="1" locked="0"/>
    </xf>
    <xf numFmtId="0" fontId="3" fillId="0" borderId="23" xfId="384" applyFont="1" applyBorder="1" applyAlignment="1" applyProtection="1">
      <alignment horizontal="left" vertical="top" indent="2"/>
      <protection hidden="1"/>
    </xf>
    <xf numFmtId="0" fontId="3" fillId="0" borderId="0" xfId="384" applyFont="1" applyBorder="1" applyAlignment="1" applyProtection="1">
      <alignment vertical="top" wrapText="1"/>
      <protection hidden="1"/>
    </xf>
    <xf numFmtId="0" fontId="3" fillId="0" borderId="23" xfId="384" applyFont="1" applyBorder="1" applyAlignment="1" applyProtection="1">
      <alignment horizontal="left" vertical="top" wrapText="1" indent="2"/>
      <protection hidden="1"/>
    </xf>
    <xf numFmtId="0" fontId="3" fillId="0" borderId="35" xfId="384" applyFont="1" applyBorder="1" applyAlignment="1" applyProtection="1">
      <alignment horizontal="right" vertical="top"/>
      <protection hidden="1"/>
    </xf>
    <xf numFmtId="0" fontId="3" fillId="0" borderId="0" xfId="384" applyFont="1" applyBorder="1" applyAlignment="1" applyProtection="1">
      <alignment horizontal="right" vertical="top"/>
      <protection hidden="1"/>
    </xf>
    <xf numFmtId="0" fontId="3" fillId="0" borderId="0" xfId="384" applyFont="1" applyBorder="1" applyAlignment="1" applyProtection="1">
      <alignment horizontal="center" vertical="top"/>
      <protection hidden="1"/>
    </xf>
    <xf numFmtId="0" fontId="3" fillId="0" borderId="0" xfId="384" applyFont="1" applyBorder="1" applyAlignment="1" applyProtection="1">
      <alignment horizontal="center"/>
      <protection hidden="1"/>
    </xf>
    <xf numFmtId="0" fontId="3" fillId="0" borderId="0" xfId="384" applyFont="1" applyFill="1" applyBorder="1" applyAlignment="1">
      <alignment/>
      <protection/>
    </xf>
    <xf numFmtId="0" fontId="3" fillId="0" borderId="35" xfId="384" applyFont="1" applyBorder="1" applyAlignment="1" applyProtection="1">
      <alignment horizontal="left" vertical="top"/>
      <protection hidden="1"/>
    </xf>
    <xf numFmtId="0" fontId="3" fillId="0" borderId="0" xfId="384" applyFont="1" applyBorder="1" applyAlignment="1" applyProtection="1">
      <alignment horizontal="left" vertical="top"/>
      <protection hidden="1"/>
    </xf>
    <xf numFmtId="0" fontId="3" fillId="0" borderId="23" xfId="384" applyFont="1" applyBorder="1" applyAlignment="1" applyProtection="1">
      <alignment horizontal="left"/>
      <protection hidden="1"/>
    </xf>
    <xf numFmtId="0" fontId="3" fillId="0" borderId="36" xfId="384" applyFont="1" applyBorder="1" applyAlignment="1" applyProtection="1">
      <alignment/>
      <protection hidden="1"/>
    </xf>
    <xf numFmtId="0" fontId="3" fillId="0" borderId="37" xfId="384" applyFont="1" applyBorder="1" applyAlignment="1" applyProtection="1">
      <alignment/>
      <protection hidden="1"/>
    </xf>
    <xf numFmtId="0" fontId="3" fillId="0" borderId="0" xfId="457" applyFont="1" applyBorder="1" applyAlignment="1" applyProtection="1">
      <alignment vertical="center"/>
      <protection hidden="1"/>
    </xf>
    <xf numFmtId="0" fontId="3" fillId="0" borderId="23" xfId="457" applyFont="1" applyFill="1" applyBorder="1" applyAlignment="1" applyProtection="1">
      <alignment vertical="center"/>
      <protection hidden="1"/>
    </xf>
    <xf numFmtId="0" fontId="3" fillId="0" borderId="38" xfId="384" applyFont="1" applyBorder="1" applyAlignment="1" applyProtection="1">
      <alignment/>
      <protection hidden="1"/>
    </xf>
    <xf numFmtId="0" fontId="3" fillId="0" borderId="38" xfId="384" applyFont="1" applyBorder="1" applyAlignment="1">
      <alignment/>
      <protection/>
    </xf>
    <xf numFmtId="0" fontId="3" fillId="0" borderId="39" xfId="384" applyFont="1" applyBorder="1" applyAlignment="1" applyProtection="1">
      <alignment/>
      <protection hidden="1"/>
    </xf>
    <xf numFmtId="0" fontId="3" fillId="0" borderId="40" xfId="384" applyFont="1" applyFill="1" applyBorder="1" applyAlignment="1" applyProtection="1">
      <alignment horizontal="right" vertical="top" wrapText="1"/>
      <protection hidden="1"/>
    </xf>
    <xf numFmtId="0" fontId="3" fillId="0" borderId="41" xfId="384" applyFont="1" applyFill="1" applyBorder="1" applyAlignment="1" applyProtection="1">
      <alignment horizontal="right" vertical="top" wrapText="1"/>
      <protection hidden="1"/>
    </xf>
    <xf numFmtId="0" fontId="3" fillId="0" borderId="41" xfId="384" applyFont="1" applyFill="1" applyBorder="1" applyAlignment="1" applyProtection="1">
      <alignment/>
      <protection hidden="1"/>
    </xf>
    <xf numFmtId="0" fontId="3" fillId="0" borderId="42" xfId="384" applyFont="1" applyFill="1" applyBorder="1" applyAlignment="1" applyProtection="1">
      <alignment/>
      <protection hidden="1"/>
    </xf>
    <xf numFmtId="0" fontId="9" fillId="0" borderId="0" xfId="4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7" applyFont="1" applyFill="1" applyAlignment="1">
      <alignment wrapText="1"/>
      <protection/>
    </xf>
    <xf numFmtId="0" fontId="7" fillId="0" borderId="0" xfId="457" applyFont="1" applyFill="1" applyBorder="1" applyAlignment="1" applyProtection="1">
      <alignment horizontal="center" vertical="center"/>
      <protection hidden="1"/>
    </xf>
    <xf numFmtId="14" fontId="7" fillId="0" borderId="0" xfId="4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57" applyFont="1" applyFill="1" applyBorder="1" applyAlignment="1">
      <alignment wrapText="1"/>
      <protection/>
    </xf>
    <xf numFmtId="49" fontId="6" fillId="0" borderId="3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6" fontId="1" fillId="0" borderId="24" xfId="385" applyNumberFormat="1" applyFont="1" applyFill="1" applyBorder="1" applyAlignment="1" applyProtection="1">
      <alignment vertical="center"/>
      <protection hidden="1"/>
    </xf>
    <xf numFmtId="166" fontId="1" fillId="0" borderId="24" xfId="0" applyNumberFormat="1" applyFont="1" applyFill="1" applyBorder="1" applyAlignment="1" applyProtection="1">
      <alignment vertical="center"/>
      <protection hidden="1"/>
    </xf>
    <xf numFmtId="191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9" xfId="385" applyNumberFormat="1" applyFont="1" applyFill="1" applyBorder="1" applyAlignment="1" applyProtection="1">
      <alignment vertical="center"/>
      <protection locked="0"/>
    </xf>
    <xf numFmtId="0" fontId="3" fillId="0" borderId="35" xfId="384" applyFont="1" applyBorder="1" applyAlignment="1" applyProtection="1">
      <alignment horizontal="right" vertical="center" wrapText="1"/>
      <protection hidden="1"/>
    </xf>
    <xf numFmtId="0" fontId="3" fillId="0" borderId="0" xfId="384" applyFont="1" applyBorder="1" applyAlignment="1" applyProtection="1">
      <alignment horizontal="right" wrapText="1"/>
      <protection hidden="1"/>
    </xf>
    <xf numFmtId="0" fontId="3" fillId="0" borderId="35" xfId="384" applyFont="1" applyBorder="1" applyAlignment="1" applyProtection="1">
      <alignment horizontal="right" wrapText="1"/>
      <protection hidden="1"/>
    </xf>
    <xf numFmtId="49" fontId="2" fillId="0" borderId="40" xfId="384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384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384" applyFont="1" applyFill="1" applyBorder="1" applyAlignment="1" applyProtection="1">
      <alignment horizontal="left" vertical="center" wrapText="1"/>
      <protection hidden="1"/>
    </xf>
    <xf numFmtId="0" fontId="2" fillId="0" borderId="0" xfId="384" applyFont="1" applyFill="1" applyBorder="1" applyAlignment="1" applyProtection="1">
      <alignment horizontal="left" vertical="center" wrapText="1"/>
      <protection hidden="1"/>
    </xf>
    <xf numFmtId="0" fontId="2" fillId="0" borderId="23" xfId="384" applyFont="1" applyFill="1" applyBorder="1" applyAlignment="1" applyProtection="1">
      <alignment horizontal="left" vertical="center" wrapText="1"/>
      <protection hidden="1"/>
    </xf>
    <xf numFmtId="0" fontId="10" fillId="0" borderId="35" xfId="384" applyFont="1" applyBorder="1" applyAlignment="1" applyProtection="1">
      <alignment horizontal="center" vertical="center" wrapText="1"/>
      <protection hidden="1"/>
    </xf>
    <xf numFmtId="0" fontId="10" fillId="0" borderId="0" xfId="384" applyFont="1" applyBorder="1" applyAlignment="1" applyProtection="1">
      <alignment horizontal="center" vertical="center" wrapText="1"/>
      <protection hidden="1"/>
    </xf>
    <xf numFmtId="0" fontId="10" fillId="0" borderId="23" xfId="384" applyFont="1" applyBorder="1" applyAlignment="1" applyProtection="1">
      <alignment horizontal="center" vertical="center" wrapText="1"/>
      <protection hidden="1"/>
    </xf>
    <xf numFmtId="0" fontId="3" fillId="0" borderId="35" xfId="384" applyFont="1" applyBorder="1" applyAlignment="1" applyProtection="1">
      <alignment horizontal="right" vertical="center"/>
      <protection hidden="1"/>
    </xf>
    <xf numFmtId="0" fontId="3" fillId="0" borderId="23" xfId="384" applyFont="1" applyBorder="1" applyAlignment="1" applyProtection="1">
      <alignment horizontal="right"/>
      <protection hidden="1"/>
    </xf>
    <xf numFmtId="0" fontId="1" fillId="0" borderId="35" xfId="384" applyFont="1" applyBorder="1" applyAlignment="1" applyProtection="1">
      <alignment horizontal="right" vertical="center" wrapText="1"/>
      <protection hidden="1"/>
    </xf>
    <xf numFmtId="0" fontId="1" fillId="0" borderId="23" xfId="384" applyFont="1" applyBorder="1" applyAlignment="1" applyProtection="1">
      <alignment horizontal="right" wrapText="1"/>
      <protection hidden="1"/>
    </xf>
    <xf numFmtId="0" fontId="2" fillId="0" borderId="40" xfId="384" applyFont="1" applyFill="1" applyBorder="1" applyAlignment="1" applyProtection="1">
      <alignment horizontal="left" vertical="center"/>
      <protection hidden="1" locked="0"/>
    </xf>
    <xf numFmtId="0" fontId="3" fillId="0" borderId="41" xfId="384" applyFont="1" applyFill="1" applyBorder="1" applyAlignment="1">
      <alignment horizontal="left" vertical="center"/>
      <protection/>
    </xf>
    <xf numFmtId="0" fontId="3" fillId="0" borderId="42" xfId="384" applyFont="1" applyFill="1" applyBorder="1" applyAlignment="1">
      <alignment horizontal="left" vertical="center"/>
      <protection/>
    </xf>
    <xf numFmtId="1" fontId="2" fillId="0" borderId="40" xfId="384" applyNumberFormat="1" applyFont="1" applyFill="1" applyBorder="1" applyAlignment="1" applyProtection="1">
      <alignment horizontal="center" vertical="center"/>
      <protection hidden="1" locked="0"/>
    </xf>
    <xf numFmtId="1" fontId="2" fillId="0" borderId="42" xfId="384" applyNumberFormat="1" applyFont="1" applyFill="1" applyBorder="1" applyAlignment="1" applyProtection="1">
      <alignment horizontal="center" vertical="center"/>
      <protection hidden="1" locked="0"/>
    </xf>
    <xf numFmtId="0" fontId="12" fillId="0" borderId="40" xfId="312" applyFont="1" applyFill="1" applyBorder="1" applyAlignment="1" applyProtection="1">
      <alignment/>
      <protection hidden="1" locked="0"/>
    </xf>
    <xf numFmtId="0" fontId="12" fillId="0" borderId="41" xfId="312" applyFont="1" applyFill="1" applyBorder="1" applyAlignment="1" applyProtection="1">
      <alignment/>
      <protection hidden="1" locked="0"/>
    </xf>
    <xf numFmtId="0" fontId="12" fillId="0" borderId="42" xfId="312" applyFont="1" applyFill="1" applyBorder="1" applyAlignment="1" applyProtection="1">
      <alignment/>
      <protection hidden="1" locked="0"/>
    </xf>
    <xf numFmtId="0" fontId="3" fillId="0" borderId="41" xfId="384" applyFont="1" applyFill="1" applyBorder="1" applyAlignment="1">
      <alignment horizontal="left"/>
      <protection/>
    </xf>
    <xf numFmtId="0" fontId="3" fillId="0" borderId="42" xfId="384" applyFont="1" applyFill="1" applyBorder="1" applyAlignment="1">
      <alignment horizontal="left"/>
      <protection/>
    </xf>
    <xf numFmtId="0" fontId="3" fillId="0" borderId="0" xfId="384" applyFont="1" applyBorder="1" applyAlignment="1" applyProtection="1">
      <alignment horizontal="right"/>
      <protection hidden="1"/>
    </xf>
    <xf numFmtId="0" fontId="3" fillId="0" borderId="0" xfId="384" applyFont="1" applyBorder="1" applyAlignment="1" applyProtection="1">
      <alignment horizontal="right" vertical="center"/>
      <protection hidden="1"/>
    </xf>
    <xf numFmtId="0" fontId="3" fillId="0" borderId="35" xfId="384" applyFont="1" applyBorder="1" applyAlignment="1" applyProtection="1">
      <alignment horizontal="center" vertical="center"/>
      <protection hidden="1"/>
    </xf>
    <xf numFmtId="0" fontId="3" fillId="0" borderId="0" xfId="384" applyFont="1" applyBorder="1" applyAlignment="1">
      <alignment horizontal="center" vertical="center"/>
      <protection/>
    </xf>
    <xf numFmtId="0" fontId="3" fillId="0" borderId="0" xfId="384" applyFont="1" applyBorder="1" applyAlignment="1">
      <alignment horizontal="center"/>
      <protection/>
    </xf>
    <xf numFmtId="0" fontId="3" fillId="0" borderId="0" xfId="384" applyFont="1" applyBorder="1" applyAlignment="1">
      <alignment vertical="center"/>
      <protection/>
    </xf>
    <xf numFmtId="0" fontId="3" fillId="0" borderId="23" xfId="384" applyFont="1" applyBorder="1" applyAlignment="1">
      <alignment horizontal="center"/>
      <protection/>
    </xf>
    <xf numFmtId="0" fontId="2" fillId="0" borderId="40" xfId="384" applyFont="1" applyFill="1" applyBorder="1" applyAlignment="1" applyProtection="1">
      <alignment horizontal="right" vertical="center"/>
      <protection hidden="1" locked="0"/>
    </xf>
    <xf numFmtId="0" fontId="2" fillId="0" borderId="41" xfId="384" applyFont="1" applyFill="1" applyBorder="1" applyAlignment="1" applyProtection="1">
      <alignment horizontal="right" vertical="center"/>
      <protection hidden="1" locked="0"/>
    </xf>
    <xf numFmtId="0" fontId="2" fillId="0" borderId="42" xfId="384" applyFont="1" applyFill="1" applyBorder="1" applyAlignment="1" applyProtection="1">
      <alignment horizontal="right" vertical="center"/>
      <protection hidden="1" locked="0"/>
    </xf>
    <xf numFmtId="0" fontId="3" fillId="0" borderId="36" xfId="384" applyFont="1" applyBorder="1" applyAlignment="1" applyProtection="1">
      <alignment vertical="top" wrapText="1"/>
      <protection hidden="1"/>
    </xf>
    <xf numFmtId="0" fontId="3" fillId="0" borderId="41" xfId="384" applyFont="1" applyFill="1" applyBorder="1" applyAlignment="1">
      <alignment/>
      <protection/>
    </xf>
    <xf numFmtId="0" fontId="3" fillId="0" borderId="42" xfId="384" applyFont="1" applyFill="1" applyBorder="1" applyAlignment="1">
      <alignment/>
      <protection/>
    </xf>
    <xf numFmtId="0" fontId="3" fillId="0" borderId="0" xfId="457" applyFont="1" applyBorder="1" applyAlignment="1" applyProtection="1">
      <alignment horizontal="left"/>
      <protection hidden="1"/>
    </xf>
    <xf numFmtId="0" fontId="0" fillId="0" borderId="0" xfId="457" applyFont="1" applyBorder="1" applyAlignment="1">
      <alignment/>
      <protection/>
    </xf>
    <xf numFmtId="0" fontId="3" fillId="0" borderId="0" xfId="384" applyFont="1" applyBorder="1" applyAlignment="1" applyProtection="1">
      <alignment horizontal="center" vertical="top"/>
      <protection hidden="1"/>
    </xf>
    <xf numFmtId="0" fontId="3" fillId="0" borderId="0" xfId="384" applyFont="1" applyBorder="1" applyAlignment="1" applyProtection="1">
      <alignment horizontal="center"/>
      <protection hidden="1"/>
    </xf>
    <xf numFmtId="0" fontId="3" fillId="0" borderId="36" xfId="384" applyFont="1" applyBorder="1" applyAlignment="1" applyProtection="1">
      <alignment horizontal="center"/>
      <protection hidden="1"/>
    </xf>
    <xf numFmtId="0" fontId="3" fillId="0" borderId="23" xfId="384" applyFont="1" applyBorder="1" applyAlignment="1" applyProtection="1">
      <alignment horizontal="right" wrapText="1"/>
      <protection hidden="1"/>
    </xf>
    <xf numFmtId="0" fontId="3" fillId="0" borderId="43" xfId="384" applyFont="1" applyBorder="1" applyAlignment="1" applyProtection="1">
      <alignment horizontal="center" vertical="top"/>
      <protection hidden="1"/>
    </xf>
    <xf numFmtId="0" fontId="3" fillId="0" borderId="43" xfId="384" applyFont="1" applyBorder="1" applyAlignment="1">
      <alignment horizontal="center"/>
      <protection/>
    </xf>
    <xf numFmtId="0" fontId="3" fillId="0" borderId="44" xfId="384" applyFont="1" applyBorder="1" applyAlignment="1">
      <alignment/>
      <protection/>
    </xf>
    <xf numFmtId="0" fontId="3" fillId="0" borderId="41" xfId="384" applyFont="1" applyFill="1" applyBorder="1" applyAlignment="1" applyProtection="1">
      <alignment horizontal="center" vertical="top"/>
      <protection hidden="1"/>
    </xf>
    <xf numFmtId="0" fontId="3" fillId="0" borderId="41" xfId="384" applyFont="1" applyFill="1" applyBorder="1" applyAlignment="1" applyProtection="1">
      <alignment horizontal="center"/>
      <protection hidden="1"/>
    </xf>
    <xf numFmtId="49" fontId="52" fillId="0" borderId="40" xfId="312" applyNumberFormat="1" applyFont="1" applyFill="1" applyBorder="1" applyAlignment="1" applyProtection="1">
      <alignment horizontal="left" vertical="center"/>
      <protection hidden="1" locked="0"/>
    </xf>
    <xf numFmtId="49" fontId="2" fillId="0" borderId="41" xfId="384" applyNumberFormat="1" applyFont="1" applyFill="1" applyBorder="1" applyAlignment="1" applyProtection="1">
      <alignment horizontal="left" vertical="center"/>
      <protection hidden="1" locked="0"/>
    </xf>
    <xf numFmtId="49" fontId="2" fillId="0" borderId="42" xfId="384" applyNumberFormat="1" applyFont="1" applyFill="1" applyBorder="1" applyAlignment="1" applyProtection="1">
      <alignment horizontal="left" vertical="center"/>
      <protection hidden="1" locked="0"/>
    </xf>
    <xf numFmtId="49" fontId="2" fillId="0" borderId="40" xfId="384" applyNumberFormat="1" applyFont="1" applyFill="1" applyBorder="1" applyAlignment="1" applyProtection="1">
      <alignment horizontal="left" vertical="center"/>
      <protection hidden="1" locked="0"/>
    </xf>
    <xf numFmtId="0" fontId="2" fillId="0" borderId="0" xfId="457" applyFont="1" applyBorder="1" applyAlignment="1" applyProtection="1">
      <alignment horizontal="left"/>
      <protection hidden="1"/>
    </xf>
    <xf numFmtId="0" fontId="7" fillId="0" borderId="0" xfId="457" applyFont="1" applyBorder="1" applyAlignment="1">
      <alignment/>
      <protection/>
    </xf>
    <xf numFmtId="0" fontId="0" fillId="0" borderId="23" xfId="457" applyFont="1" applyBorder="1" applyAlignment="1">
      <alignment/>
      <protection/>
    </xf>
    <xf numFmtId="0" fontId="9" fillId="0" borderId="45" xfId="384" applyFont="1" applyBorder="1" applyAlignment="1">
      <alignment/>
      <protection/>
    </xf>
    <xf numFmtId="0" fontId="9" fillId="0" borderId="36" xfId="384" applyFont="1" applyBorder="1" applyAlignment="1">
      <alignment/>
      <protection/>
    </xf>
    <xf numFmtId="0" fontId="3" fillId="0" borderId="0" xfId="384" applyFont="1" applyBorder="1" applyAlignment="1" applyProtection="1">
      <alignment vertical="center"/>
      <protection hidden="1"/>
    </xf>
    <xf numFmtId="0" fontId="2" fillId="0" borderId="41" xfId="384" applyFont="1" applyFill="1" applyBorder="1" applyAlignment="1" applyProtection="1">
      <alignment horizontal="left" vertical="center"/>
      <protection hidden="1" locked="0"/>
    </xf>
    <xf numFmtId="0" fontId="2" fillId="0" borderId="42" xfId="384" applyFont="1" applyFill="1" applyBorder="1" applyAlignment="1" applyProtection="1">
      <alignment horizontal="left" vertical="center"/>
      <protection hidden="1" locked="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7" fillId="0" borderId="50" xfId="0" applyFont="1" applyFill="1" applyBorder="1" applyAlignment="1" applyProtection="1">
      <alignment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457" applyFont="1" applyFill="1" applyBorder="1" applyAlignment="1" applyProtection="1">
      <alignment horizontal="center" vertical="center"/>
      <protection hidden="1"/>
    </xf>
    <xf numFmtId="14" fontId="7" fillId="0" borderId="0" xfId="4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57" applyFont="1" applyFill="1" applyBorder="1" applyAlignment="1">
      <alignment vertical="center"/>
      <protection/>
    </xf>
    <xf numFmtId="49" fontId="6" fillId="0" borderId="32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 wrapText="1"/>
    </xf>
    <xf numFmtId="0" fontId="9" fillId="0" borderId="0" xfId="4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457" applyFont="1" applyAlignment="1">
      <alignment/>
      <protection/>
    </xf>
    <xf numFmtId="0" fontId="14" fillId="0" borderId="0" xfId="457" applyFont="1" applyBorder="1" applyAlignment="1">
      <alignment horizontal="justify" vertical="top" wrapText="1"/>
      <protection/>
    </xf>
    <xf numFmtId="0" fontId="8" fillId="0" borderId="0" xfId="457" applyAlignment="1">
      <alignment/>
      <protection/>
    </xf>
  </cellXfs>
  <cellStyles count="544">
    <cellStyle name="Normal" xfId="0"/>
    <cellStyle name="_BiH_rebalans 2006_draft II" xfId="15"/>
    <cellStyle name="_Plan_TDR_2007_financijski P&amp;L" xfId="16"/>
    <cellStyle name="_Plan_TDR_2007_tržišta_TDR" xfId="17"/>
    <cellStyle name="_Plan_TDR_2007_uprava Adris_15_12_2006_v3" xfId="18"/>
    <cellStyle name="_Profit_tržište_brand_2006" xfId="19"/>
    <cellStyle name="_RH_plan 2007_scenariji_RB" xfId="20"/>
    <cellStyle name="_Sažetak Plana 2007 TDR za upravu Adrisa 20_12_2006_v3" xfId="21"/>
    <cellStyle name="_Sažetak Plana 2007_sve_verzije_08_01_07" xfId="22"/>
    <cellStyle name="_SAŽETAK PLANA_2007_27_11_za upravu Adrisa_sa novim troškovima" xfId="23"/>
    <cellStyle name="_TDR_PLAN_2006_ukj_fin_ph_rh_Rebalans_ostv 06_2006" xfId="24"/>
    <cellStyle name="_tocka_1" xfId="25"/>
    <cellStyle name="_usporedba_novo_staro" xfId="26"/>
    <cellStyle name="_zadaci Srbija_novi scenarij_2.0" xfId="27"/>
    <cellStyle name="20% - Accent1" xfId="28"/>
    <cellStyle name="20% - Accent1 2" xfId="29"/>
    <cellStyle name="20% - Accent1 2 2" xfId="30"/>
    <cellStyle name="20% - Accent1 3" xfId="31"/>
    <cellStyle name="20% - Accent1 3 2" xfId="32"/>
    <cellStyle name="20% - Accent1 3 3" xfId="33"/>
    <cellStyle name="20% - Accent2" xfId="34"/>
    <cellStyle name="20% - Accent2 2" xfId="35"/>
    <cellStyle name="20% - Accent2 2 2" xfId="36"/>
    <cellStyle name="20% - Accent2 3" xfId="37"/>
    <cellStyle name="20% - Accent2 3 2" xfId="38"/>
    <cellStyle name="20% - Accent2 3 3" xfId="39"/>
    <cellStyle name="20% - Accent3" xfId="40"/>
    <cellStyle name="20% - Accent3 2" xfId="41"/>
    <cellStyle name="20% - Accent3 2 2" xfId="42"/>
    <cellStyle name="20% - Accent3 3" xfId="43"/>
    <cellStyle name="20% - Accent3 3 2" xfId="44"/>
    <cellStyle name="20% - Accent3 3 3" xfId="45"/>
    <cellStyle name="20% - Accent4" xfId="46"/>
    <cellStyle name="20% - Accent4 2" xfId="47"/>
    <cellStyle name="20% - Accent4 2 2" xfId="48"/>
    <cellStyle name="20% - Accent4 3" xfId="49"/>
    <cellStyle name="20% - Accent4 3 2" xfId="50"/>
    <cellStyle name="20% - Accent4 3 3" xfId="51"/>
    <cellStyle name="20% - Accent5" xfId="52"/>
    <cellStyle name="20% - Accent5 2" xfId="53"/>
    <cellStyle name="20% - Accent5 2 2" xfId="54"/>
    <cellStyle name="20% - Accent5 3" xfId="55"/>
    <cellStyle name="20% - Accent5 3 2" xfId="56"/>
    <cellStyle name="20% - Accent5 3 3" xfId="57"/>
    <cellStyle name="20% - Accent6" xfId="58"/>
    <cellStyle name="20% - Accent6 2" xfId="59"/>
    <cellStyle name="20% - Accent6 2 2" xfId="60"/>
    <cellStyle name="20% - Accent6 3" xfId="61"/>
    <cellStyle name="20% - Accent6 3 2" xfId="62"/>
    <cellStyle name="20% - Accent6 3 3" xfId="63"/>
    <cellStyle name="20% - Isticanje1" xfId="64"/>
    <cellStyle name="20% - Isticanje1 2" xfId="65"/>
    <cellStyle name="20% - Isticanje1 3" xfId="66"/>
    <cellStyle name="20% - Isticanje2" xfId="67"/>
    <cellStyle name="20% - Isticanje2 2" xfId="68"/>
    <cellStyle name="20% - Isticanje2 3" xfId="69"/>
    <cellStyle name="20% - Isticanje3" xfId="70"/>
    <cellStyle name="20% - Isticanje3 2" xfId="71"/>
    <cellStyle name="20% - Isticanje3 3" xfId="72"/>
    <cellStyle name="20% - Isticanje4" xfId="73"/>
    <cellStyle name="20% - Isticanje4 2" xfId="74"/>
    <cellStyle name="20% - Isticanje4 3" xfId="75"/>
    <cellStyle name="20% - Isticanje5" xfId="76"/>
    <cellStyle name="20% - Isticanje5 2" xfId="77"/>
    <cellStyle name="20% - Isticanje5 3" xfId="78"/>
    <cellStyle name="20% - Isticanje6" xfId="79"/>
    <cellStyle name="20% - Isticanje6 2" xfId="80"/>
    <cellStyle name="20% - Isticanje6 3" xfId="81"/>
    <cellStyle name="40% - Accent1" xfId="82"/>
    <cellStyle name="40% - Accent1 2" xfId="83"/>
    <cellStyle name="40% - Accent1 2 2" xfId="84"/>
    <cellStyle name="40% - Accent1 3" xfId="85"/>
    <cellStyle name="40% - Accent1 3 2" xfId="86"/>
    <cellStyle name="40% - Accent1 3 3" xfId="87"/>
    <cellStyle name="40% - Accent2" xfId="88"/>
    <cellStyle name="40% - Accent2 2" xfId="89"/>
    <cellStyle name="40% - Accent2 2 2" xfId="90"/>
    <cellStyle name="40% - Accent2 3" xfId="91"/>
    <cellStyle name="40% - Accent2 3 2" xfId="92"/>
    <cellStyle name="40% - Accent2 3 3" xfId="93"/>
    <cellStyle name="40% - Accent3" xfId="94"/>
    <cellStyle name="40% - Accent3 2" xfId="95"/>
    <cellStyle name="40% - Accent3 2 2" xfId="96"/>
    <cellStyle name="40% - Accent3 3" xfId="97"/>
    <cellStyle name="40% - Accent3 3 2" xfId="98"/>
    <cellStyle name="40% - Accent3 3 3" xfId="99"/>
    <cellStyle name="40% - Accent4" xfId="100"/>
    <cellStyle name="40% - Accent4 2" xfId="101"/>
    <cellStyle name="40% - Accent4 2 2" xfId="102"/>
    <cellStyle name="40% - Accent4 3" xfId="103"/>
    <cellStyle name="40% - Accent4 3 2" xfId="104"/>
    <cellStyle name="40% - Accent4 3 3" xfId="105"/>
    <cellStyle name="40% - Accent5" xfId="106"/>
    <cellStyle name="40% - Accent5 2" xfId="107"/>
    <cellStyle name="40% - Accent5 2 2" xfId="108"/>
    <cellStyle name="40% - Accent5 3" xfId="109"/>
    <cellStyle name="40% - Accent5 3 2" xfId="110"/>
    <cellStyle name="40% - Accent5 3 3" xfId="111"/>
    <cellStyle name="40% - Accent6" xfId="112"/>
    <cellStyle name="40% - Accent6 2" xfId="113"/>
    <cellStyle name="40% - Accent6 2 2" xfId="114"/>
    <cellStyle name="40% - Accent6 3" xfId="115"/>
    <cellStyle name="40% - Accent6 3 2" xfId="116"/>
    <cellStyle name="40% - Accent6 3 3" xfId="117"/>
    <cellStyle name="40% - Isticanje1" xfId="118"/>
    <cellStyle name="40% - Isticanje1 2" xfId="119"/>
    <cellStyle name="40% - Isticanje2" xfId="120"/>
    <cellStyle name="40% - Isticanje2 2" xfId="121"/>
    <cellStyle name="40% - Isticanje2 3" xfId="122"/>
    <cellStyle name="40% - Isticanje3" xfId="123"/>
    <cellStyle name="40% - Isticanje3 2" xfId="124"/>
    <cellStyle name="40% - Isticanje3 3" xfId="125"/>
    <cellStyle name="40% - Isticanje4" xfId="126"/>
    <cellStyle name="40% - Isticanje4 2" xfId="127"/>
    <cellStyle name="40% - Isticanje4 3" xfId="128"/>
    <cellStyle name="40% - Isticanje5" xfId="129"/>
    <cellStyle name="40% - Isticanje5 2" xfId="130"/>
    <cellStyle name="40% - Isticanje5 3" xfId="131"/>
    <cellStyle name="40% - Isticanje6" xfId="132"/>
    <cellStyle name="40% - Isticanje6 2" xfId="133"/>
    <cellStyle name="40% - Isticanje6 3" xfId="134"/>
    <cellStyle name="40% - Naglasak1" xfId="135"/>
    <cellStyle name="60% - Accent1" xfId="136"/>
    <cellStyle name="60% - Accent1 2" xfId="137"/>
    <cellStyle name="60% - Accent1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3" xfId="144"/>
    <cellStyle name="60% - Accent2 3" xfId="145"/>
    <cellStyle name="60% - Accent3" xfId="146"/>
    <cellStyle name="60% - Accent3 2" xfId="147"/>
    <cellStyle name="60% - Accent3 2 2" xfId="148"/>
    <cellStyle name="60% - Accent3 2 3" xfId="149"/>
    <cellStyle name="60% - Accent3 3" xfId="150"/>
    <cellStyle name="60% - Accent4" xfId="151"/>
    <cellStyle name="60% - Accent4 2" xfId="152"/>
    <cellStyle name="60% - Accent4 2 2" xfId="153"/>
    <cellStyle name="60% - Accent4 2 3" xfId="154"/>
    <cellStyle name="60% - Accent4 3" xfId="155"/>
    <cellStyle name="60% - Accent5" xfId="156"/>
    <cellStyle name="60% - Accent5 2" xfId="157"/>
    <cellStyle name="60% - Accent5 2 2" xfId="158"/>
    <cellStyle name="60% - Accent5 2 3" xfId="159"/>
    <cellStyle name="60% - Accent5 3" xfId="160"/>
    <cellStyle name="60% - Accent6" xfId="161"/>
    <cellStyle name="60% - Accent6 2" xfId="162"/>
    <cellStyle name="60% - Accent6 2 2" xfId="163"/>
    <cellStyle name="60% - Accent6 2 3" xfId="164"/>
    <cellStyle name="60% - Accent6 3" xfId="165"/>
    <cellStyle name="60% - Isticanje1" xfId="166"/>
    <cellStyle name="60% - Isticanje1 2" xfId="167"/>
    <cellStyle name="60% - Isticanje1 3" xfId="168"/>
    <cellStyle name="60% - Isticanje2" xfId="169"/>
    <cellStyle name="60% - Isticanje2 2" xfId="170"/>
    <cellStyle name="60% - Isticanje2 3" xfId="171"/>
    <cellStyle name="60% - Isticanje3" xfId="172"/>
    <cellStyle name="60% - Isticanje3 2" xfId="173"/>
    <cellStyle name="60% - Isticanje3 3" xfId="174"/>
    <cellStyle name="60% - Isticanje4" xfId="175"/>
    <cellStyle name="60% - Isticanje4 2" xfId="176"/>
    <cellStyle name="60% - Isticanje4 3" xfId="177"/>
    <cellStyle name="60% - Isticanje5" xfId="178"/>
    <cellStyle name="60% - Isticanje5 2" xfId="179"/>
    <cellStyle name="60% - Isticanje5 3" xfId="180"/>
    <cellStyle name="60% - Isticanje6" xfId="181"/>
    <cellStyle name="60% - Isticanje6 2" xfId="182"/>
    <cellStyle name="60% - Isticanje6 3" xfId="183"/>
    <cellStyle name="Accent1" xfId="184"/>
    <cellStyle name="Accent1 2" xfId="185"/>
    <cellStyle name="Accent1 2 2" xfId="186"/>
    <cellStyle name="Accent1 2 3" xfId="187"/>
    <cellStyle name="Accent1 3" xfId="188"/>
    <cellStyle name="Accent2" xfId="189"/>
    <cellStyle name="Accent2 2" xfId="190"/>
    <cellStyle name="Accent2 2 2" xfId="191"/>
    <cellStyle name="Accent2 2 3" xfId="192"/>
    <cellStyle name="Accent2 3" xfId="193"/>
    <cellStyle name="Accent3" xfId="194"/>
    <cellStyle name="Accent3 2" xfId="195"/>
    <cellStyle name="Accent3 2 2" xfId="196"/>
    <cellStyle name="Accent3 2 3" xfId="197"/>
    <cellStyle name="Accent3 3" xfId="198"/>
    <cellStyle name="Accent4" xfId="199"/>
    <cellStyle name="Accent4 2" xfId="200"/>
    <cellStyle name="Accent4 2 2" xfId="201"/>
    <cellStyle name="Accent4 2 3" xfId="202"/>
    <cellStyle name="Accent4 3" xfId="203"/>
    <cellStyle name="Accent5" xfId="204"/>
    <cellStyle name="Accent5 2" xfId="205"/>
    <cellStyle name="Accent5 2 2" xfId="206"/>
    <cellStyle name="Accent5 2 3" xfId="207"/>
    <cellStyle name="Accent5 3" xfId="208"/>
    <cellStyle name="Accent6" xfId="209"/>
    <cellStyle name="Accent6 2" xfId="210"/>
    <cellStyle name="Accent6 2 2" xfId="211"/>
    <cellStyle name="Accent6 2 3" xfId="212"/>
    <cellStyle name="Accent6 3" xfId="213"/>
    <cellStyle name="Bad" xfId="214"/>
    <cellStyle name="Bad 2" xfId="215"/>
    <cellStyle name="Bad 2 2" xfId="216"/>
    <cellStyle name="Bad 2 3" xfId="217"/>
    <cellStyle name="Bad 3" xfId="218"/>
    <cellStyle name="Bilješka 2" xfId="219"/>
    <cellStyle name="Bilješka 3" xfId="220"/>
    <cellStyle name="Bilješka 3 2" xfId="221"/>
    <cellStyle name="Bilješka 3 2 2" xfId="222"/>
    <cellStyle name="Bilješka 3 2 2 2" xfId="223"/>
    <cellStyle name="Bilješka 3 2 2 3" xfId="224"/>
    <cellStyle name="Bilješka 3 2 2 3 2" xfId="225"/>
    <cellStyle name="Bilješka 3 2 2 4" xfId="226"/>
    <cellStyle name="Bilješka 3 2 3" xfId="227"/>
    <cellStyle name="Bilješka 3 3" xfId="228"/>
    <cellStyle name="Bilješka 3 3 2" xfId="229"/>
    <cellStyle name="Bilješka 3 4" xfId="230"/>
    <cellStyle name="Bilješka 3 4 2" xfId="231"/>
    <cellStyle name="Bilješka 3 4 3" xfId="232"/>
    <cellStyle name="Bilješka 4" xfId="233"/>
    <cellStyle name="Bilješka 5" xfId="234"/>
    <cellStyle name="Bilješka 6" xfId="235"/>
    <cellStyle name="Calculation" xfId="236"/>
    <cellStyle name="Calculation 2" xfId="237"/>
    <cellStyle name="Calculation 2 2" xfId="238"/>
    <cellStyle name="Calculation 2 3" xfId="239"/>
    <cellStyle name="Calculation 3" xfId="240"/>
    <cellStyle name="Check Cell" xfId="241"/>
    <cellStyle name="Check Cell 2" xfId="242"/>
    <cellStyle name="Check Cell 2 2" xfId="243"/>
    <cellStyle name="Check Cell 2 3" xfId="244"/>
    <cellStyle name="Check Cell 3" xfId="245"/>
    <cellStyle name="Comma" xfId="246"/>
    <cellStyle name="Comma [0]" xfId="247"/>
    <cellStyle name="Comma 2" xfId="248"/>
    <cellStyle name="Comma0" xfId="249"/>
    <cellStyle name="Comma0 2" xfId="250"/>
    <cellStyle name="Comma0 3" xfId="251"/>
    <cellStyle name="Currency" xfId="252"/>
    <cellStyle name="Currency [0]" xfId="253"/>
    <cellStyle name="Currency0" xfId="254"/>
    <cellStyle name="Currency0 2" xfId="255"/>
    <cellStyle name="Date" xfId="256"/>
    <cellStyle name="Date 2" xfId="257"/>
    <cellStyle name="Date 3" xfId="258"/>
    <cellStyle name="Datum" xfId="259"/>
    <cellStyle name="Dezimal [0]_ChartsSPORT" xfId="260"/>
    <cellStyle name="Dezimal_ChartsSPORT" xfId="261"/>
    <cellStyle name="Dobro 2" xfId="262"/>
    <cellStyle name="Dobro 3" xfId="263"/>
    <cellStyle name="Explanatory Text" xfId="264"/>
    <cellStyle name="Explanatory Text 2" xfId="265"/>
    <cellStyle name="Explanatory Text 2 2" xfId="266"/>
    <cellStyle name="Explanatory Text 2 3" xfId="267"/>
    <cellStyle name="Explanatory Text 3" xfId="268"/>
    <cellStyle name="Fest" xfId="269"/>
    <cellStyle name="Fixed" xfId="270"/>
    <cellStyle name="Fixed 2" xfId="271"/>
    <cellStyle name="Fixed 3" xfId="272"/>
    <cellStyle name="Followed Hyperlink" xfId="273"/>
    <cellStyle name="Followed Hyperlink 2" xfId="274"/>
    <cellStyle name="Gesamt" xfId="275"/>
    <cellStyle name="Good" xfId="276"/>
    <cellStyle name="Good 2" xfId="277"/>
    <cellStyle name="Good 2 2" xfId="278"/>
    <cellStyle name="Good 2 3" xfId="279"/>
    <cellStyle name="Good 3" xfId="280"/>
    <cellStyle name="Heading 1" xfId="281"/>
    <cellStyle name="Heading 1 2" xfId="282"/>
    <cellStyle name="Heading 1 2 2" xfId="283"/>
    <cellStyle name="Heading 1 2 2 2" xfId="284"/>
    <cellStyle name="Heading 1 2 2 3" xfId="285"/>
    <cellStyle name="Heading 1 3" xfId="286"/>
    <cellStyle name="Heading 2" xfId="287"/>
    <cellStyle name="Heading 2 2" xfId="288"/>
    <cellStyle name="Heading 2 2 2" xfId="289"/>
    <cellStyle name="Heading 2 2 2 2" xfId="290"/>
    <cellStyle name="Heading 2 2 2 3" xfId="291"/>
    <cellStyle name="Heading 2 3" xfId="292"/>
    <cellStyle name="Heading 3" xfId="293"/>
    <cellStyle name="Heading 3 2" xfId="294"/>
    <cellStyle name="Heading 3 2 2" xfId="295"/>
    <cellStyle name="Heading 3 2 3" xfId="296"/>
    <cellStyle name="Heading 3 3" xfId="297"/>
    <cellStyle name="Heading 4" xfId="298"/>
    <cellStyle name="Heading 4 2" xfId="299"/>
    <cellStyle name="Heading 4 2 2" xfId="300"/>
    <cellStyle name="Heading 4 2 3" xfId="301"/>
    <cellStyle name="Heading 4 3" xfId="302"/>
    <cellStyle name="Heading1" xfId="303"/>
    <cellStyle name="Heading1 1" xfId="304"/>
    <cellStyle name="Heading1 2" xfId="305"/>
    <cellStyle name="Heading1_Eliminacije 2011" xfId="306"/>
    <cellStyle name="Heading2" xfId="307"/>
    <cellStyle name="Heading2 2" xfId="308"/>
    <cellStyle name="Hiperveza 2" xfId="309"/>
    <cellStyle name="Hiperveza 2 2" xfId="310"/>
    <cellStyle name="Hiperveza 2 3" xfId="311"/>
    <cellStyle name="Hyperlink" xfId="312"/>
    <cellStyle name="Hyperlink 2" xfId="313"/>
    <cellStyle name="Input" xfId="314"/>
    <cellStyle name="Input 2" xfId="315"/>
    <cellStyle name="Input 2 2" xfId="316"/>
    <cellStyle name="Input 2 3" xfId="317"/>
    <cellStyle name="Input 3" xfId="318"/>
    <cellStyle name="Isticanje1" xfId="319"/>
    <cellStyle name="Isticanje1 2" xfId="320"/>
    <cellStyle name="Isticanje1 3" xfId="321"/>
    <cellStyle name="Isticanje2" xfId="322"/>
    <cellStyle name="Isticanje2 2" xfId="323"/>
    <cellStyle name="Isticanje2 3" xfId="324"/>
    <cellStyle name="Isticanje3" xfId="325"/>
    <cellStyle name="Isticanje3 2" xfId="326"/>
    <cellStyle name="Isticanje3 3" xfId="327"/>
    <cellStyle name="Isticanje4" xfId="328"/>
    <cellStyle name="Isticanje4 2" xfId="329"/>
    <cellStyle name="Isticanje4 3" xfId="330"/>
    <cellStyle name="Isticanje5" xfId="331"/>
    <cellStyle name="Isticanje5 2" xfId="332"/>
    <cellStyle name="Isticanje5 3" xfId="333"/>
    <cellStyle name="Isticanje6" xfId="334"/>
    <cellStyle name="Isticanje6 2" xfId="335"/>
    <cellStyle name="Isticanje6 3" xfId="336"/>
    <cellStyle name="Izlaz 2" xfId="337"/>
    <cellStyle name="Izlaz 3" xfId="338"/>
    <cellStyle name="Izračun" xfId="339"/>
    <cellStyle name="Izračun 2" xfId="340"/>
    <cellStyle name="Izračun 3" xfId="341"/>
    <cellStyle name="Komma0" xfId="342"/>
    <cellStyle name="Linked Cell" xfId="343"/>
    <cellStyle name="Linked Cell 2" xfId="344"/>
    <cellStyle name="Linked Cell 2 2" xfId="345"/>
    <cellStyle name="Linked Cell 2 3" xfId="346"/>
    <cellStyle name="Linked Cell 3" xfId="347"/>
    <cellStyle name="Loše" xfId="348"/>
    <cellStyle name="Loše 2" xfId="349"/>
    <cellStyle name="Loše 3" xfId="350"/>
    <cellStyle name="Naslov 1" xfId="351"/>
    <cellStyle name="Naslov 1 2" xfId="352"/>
    <cellStyle name="Naslov 1 3" xfId="353"/>
    <cellStyle name="Naslov 2" xfId="354"/>
    <cellStyle name="Naslov 2 2" xfId="355"/>
    <cellStyle name="Naslov 2 3" xfId="356"/>
    <cellStyle name="Naslov 3" xfId="357"/>
    <cellStyle name="Naslov 3 2" xfId="358"/>
    <cellStyle name="Naslov 3 3" xfId="359"/>
    <cellStyle name="Naslov 4" xfId="360"/>
    <cellStyle name="Naslov 4 2" xfId="361"/>
    <cellStyle name="Naslov 4 3" xfId="362"/>
    <cellStyle name="Naslov 5" xfId="363"/>
    <cellStyle name="Naslov 6" xfId="364"/>
    <cellStyle name="Neutral" xfId="365"/>
    <cellStyle name="Neutral 2" xfId="366"/>
    <cellStyle name="Neutral 2 2" xfId="367"/>
    <cellStyle name="Neutral 2 3" xfId="368"/>
    <cellStyle name="Neutral 3" xfId="369"/>
    <cellStyle name="Neutralno" xfId="370"/>
    <cellStyle name="Neutralno 2" xfId="371"/>
    <cellStyle name="Neutralno 3" xfId="372"/>
    <cellStyle name="Normal 10" xfId="373"/>
    <cellStyle name="Normal 2" xfId="374"/>
    <cellStyle name="Normal 2 2" xfId="375"/>
    <cellStyle name="Normal 2 4" xfId="376"/>
    <cellStyle name="Normal 2 8" xfId="377"/>
    <cellStyle name="Normal 3" xfId="378"/>
    <cellStyle name="Normal 3 2" xfId="379"/>
    <cellStyle name="Normal 3 3" xfId="380"/>
    <cellStyle name="Normal 3 4" xfId="381"/>
    <cellStyle name="Normal 3 4 2" xfId="382"/>
    <cellStyle name="Normal 4" xfId="383"/>
    <cellStyle name="Normal_TFI-POD" xfId="384"/>
    <cellStyle name="Normalno 2" xfId="385"/>
    <cellStyle name="Normalno 2 2" xfId="386"/>
    <cellStyle name="Normalno 2 2 2" xfId="387"/>
    <cellStyle name="Normalno 2 3" xfId="388"/>
    <cellStyle name="Normalno 2 4" xfId="389"/>
    <cellStyle name="Normalno 3" xfId="390"/>
    <cellStyle name="Normalno 3 2" xfId="391"/>
    <cellStyle name="Normalno 3 3" xfId="392"/>
    <cellStyle name="Normalno 3 4" xfId="393"/>
    <cellStyle name="Normalno 4" xfId="394"/>
    <cellStyle name="Normalno 4 2" xfId="395"/>
    <cellStyle name="Normalno 4 3" xfId="396"/>
    <cellStyle name="Normalno 4 4" xfId="397"/>
    <cellStyle name="Normalno 5" xfId="398"/>
    <cellStyle name="Note" xfId="399"/>
    <cellStyle name="Note 2" xfId="400"/>
    <cellStyle name="Note 2 2" xfId="401"/>
    <cellStyle name="Note 3" xfId="402"/>
    <cellStyle name="Obično 2" xfId="403"/>
    <cellStyle name="Obično 2 2" xfId="404"/>
    <cellStyle name="Obično 3" xfId="405"/>
    <cellStyle name="Obično 3 2" xfId="406"/>
    <cellStyle name="Obično 4" xfId="407"/>
    <cellStyle name="Obično 4 2" xfId="408"/>
    <cellStyle name="Obično 4 2 2" xfId="409"/>
    <cellStyle name="Obično 4 3" xfId="410"/>
    <cellStyle name="Obično_Duhan_Ri_plan_investicija_alat_obrazac 21.11." xfId="411"/>
    <cellStyle name="Output" xfId="412"/>
    <cellStyle name="Output 2" xfId="413"/>
    <cellStyle name="Output 2 2" xfId="414"/>
    <cellStyle name="Output 2 3" xfId="415"/>
    <cellStyle name="Output 3" xfId="416"/>
    <cellStyle name="Percent" xfId="417"/>
    <cellStyle name="Postotak 2" xfId="418"/>
    <cellStyle name="Postotak 3" xfId="419"/>
    <cellStyle name="Postotak 4" xfId="420"/>
    <cellStyle name="Postotak 4 2" xfId="421"/>
    <cellStyle name="Povezana ćelija" xfId="422"/>
    <cellStyle name="Povezana ćelija 2" xfId="423"/>
    <cellStyle name="Povezana ćelija 3" xfId="424"/>
    <cellStyle name="Provjera ćelije" xfId="425"/>
    <cellStyle name="Provjera ćelije 2" xfId="426"/>
    <cellStyle name="Provjera ćelije 3" xfId="427"/>
    <cellStyle name="Prozent_ChartsSPORT" xfId="428"/>
    <cellStyle name="SAPBEXaggData" xfId="429"/>
    <cellStyle name="SAPBEXaggDataEmph" xfId="430"/>
    <cellStyle name="SAPBEXaggItem" xfId="431"/>
    <cellStyle name="SAPBEXchaText" xfId="432"/>
    <cellStyle name="SAPBEXexcBad7" xfId="433"/>
    <cellStyle name="SAPBEXexcBad8" xfId="434"/>
    <cellStyle name="SAPBEXexcBad9" xfId="435"/>
    <cellStyle name="SAPBEXexcCritical4" xfId="436"/>
    <cellStyle name="SAPBEXexcCritical5" xfId="437"/>
    <cellStyle name="SAPBEXexcCritical6" xfId="438"/>
    <cellStyle name="SAPBEXexcGood1" xfId="439"/>
    <cellStyle name="SAPBEXexcGood2" xfId="440"/>
    <cellStyle name="SAPBEXexcGood3" xfId="441"/>
    <cellStyle name="SAPBEXfilterDrill" xfId="442"/>
    <cellStyle name="SAPBEXfilterItem" xfId="443"/>
    <cellStyle name="SAPBEXfilterText" xfId="444"/>
    <cellStyle name="SAPBEXformats" xfId="445"/>
    <cellStyle name="SAPBEXheaderItem" xfId="446"/>
    <cellStyle name="SAPBEXheaderText" xfId="447"/>
    <cellStyle name="SAPBEXresData" xfId="448"/>
    <cellStyle name="SAPBEXresDataEmph" xfId="449"/>
    <cellStyle name="SAPBEXresItem" xfId="450"/>
    <cellStyle name="SAPBEXstdData" xfId="451"/>
    <cellStyle name="SAPBEXstdDataEmph" xfId="452"/>
    <cellStyle name="SAPBEXstdItem" xfId="453"/>
    <cellStyle name="SAPBEXtitle" xfId="454"/>
    <cellStyle name="SAPBEXundefined" xfId="455"/>
    <cellStyle name="Standard_ChartsSPORT" xfId="456"/>
    <cellStyle name="Stil 1" xfId="457"/>
    <cellStyle name="Stil 1 2" xfId="458"/>
    <cellStyle name="Style 1" xfId="459"/>
    <cellStyle name="Style 1 2" xfId="460"/>
    <cellStyle name="Style 1 3" xfId="461"/>
    <cellStyle name="Tekst objašnjenja" xfId="462"/>
    <cellStyle name="Tekst objašnjenja 2" xfId="463"/>
    <cellStyle name="Tekst objašnjenja 3" xfId="464"/>
    <cellStyle name="Tekst upozorenja 2" xfId="465"/>
    <cellStyle name="Tekst upozorenja 3" xfId="466"/>
    <cellStyle name="Title" xfId="467"/>
    <cellStyle name="Title 2" xfId="468"/>
    <cellStyle name="Title 2 2" xfId="469"/>
    <cellStyle name="Title 2 3" xfId="470"/>
    <cellStyle name="Title 3" xfId="471"/>
    <cellStyle name="Total" xfId="472"/>
    <cellStyle name="Total 2" xfId="473"/>
    <cellStyle name="Total 2 2" xfId="474"/>
    <cellStyle name="Total 3" xfId="475"/>
    <cellStyle name="Total 3 2" xfId="476"/>
    <cellStyle name="Total 3 2 2" xfId="477"/>
    <cellStyle name="Total 3 2 3" xfId="478"/>
    <cellStyle name="Ukupni zbroj" xfId="479"/>
    <cellStyle name="Ukupni zbroj 2" xfId="480"/>
    <cellStyle name="Ukupni zbroj 3" xfId="481"/>
    <cellStyle name="Unos" xfId="482"/>
    <cellStyle name="Unos 2" xfId="483"/>
    <cellStyle name="Unos 3" xfId="484"/>
    <cellStyle name="Valuta 2" xfId="485"/>
    <cellStyle name="Valuta 2 2" xfId="486"/>
    <cellStyle name="Valuta 2 3" xfId="487"/>
    <cellStyle name="Valuta 3" xfId="488"/>
    <cellStyle name="Valuta 3 2" xfId="489"/>
    <cellStyle name="Valuta 3 3" xfId="490"/>
    <cellStyle name="Valuta 3 4" xfId="491"/>
    <cellStyle name="Valuta 3 5" xfId="492"/>
    <cellStyle name="Valuta 4" xfId="493"/>
    <cellStyle name="Valuta 4 2" xfId="494"/>
    <cellStyle name="Valuta 4 2 2" xfId="495"/>
    <cellStyle name="Valuta 4 2 3" xfId="496"/>
    <cellStyle name="Valuta 5" xfId="497"/>
    <cellStyle name="Valuta 5 2" xfId="498"/>
    <cellStyle name="Valuta 6" xfId="499"/>
    <cellStyle name="Valuta 6 2" xfId="500"/>
    <cellStyle name="Valuta 6 3" xfId="501"/>
    <cellStyle name="Währung [0]_ChartsSPORT" xfId="502"/>
    <cellStyle name="Währung_ChartsSPORT" xfId="503"/>
    <cellStyle name="Währung0" xfId="504"/>
    <cellStyle name="Warning Text" xfId="505"/>
    <cellStyle name="Warning Text 2" xfId="506"/>
    <cellStyle name="Warning Text 2 2" xfId="507"/>
    <cellStyle name="Warning Text 2 3" xfId="508"/>
    <cellStyle name="Warning Text 3" xfId="509"/>
    <cellStyle name="Zarez 10" xfId="510"/>
    <cellStyle name="Zarez 10 2" xfId="511"/>
    <cellStyle name="Zarez 10 3" xfId="512"/>
    <cellStyle name="Zarez 10 4" xfId="513"/>
    <cellStyle name="Zarez 10 4 2" xfId="514"/>
    <cellStyle name="Zarez 10 5" xfId="515"/>
    <cellStyle name="Zarez 11" xfId="516"/>
    <cellStyle name="Zarez 11 2" xfId="517"/>
    <cellStyle name="Zarez 12" xfId="518"/>
    <cellStyle name="Zarez 13" xfId="519"/>
    <cellStyle name="Zarez 14" xfId="520"/>
    <cellStyle name="Zarez 14 2" xfId="521"/>
    <cellStyle name="Zarez 14 2 2" xfId="522"/>
    <cellStyle name="Zarez 15" xfId="523"/>
    <cellStyle name="Zarez 15 2" xfId="524"/>
    <cellStyle name="Zarez 15 3" xfId="525"/>
    <cellStyle name="Zarez 16" xfId="526"/>
    <cellStyle name="Zarez 17" xfId="527"/>
    <cellStyle name="Zarez 17 2" xfId="528"/>
    <cellStyle name="Zarez 17 3" xfId="529"/>
    <cellStyle name="Zarez 17 3 2" xfId="530"/>
    <cellStyle name="Zarez 17 3 3" xfId="531"/>
    <cellStyle name="Zarez 18" xfId="532"/>
    <cellStyle name="Zarez 18 2" xfId="533"/>
    <cellStyle name="Zarez 19" xfId="534"/>
    <cellStyle name="Zarez 2" xfId="535"/>
    <cellStyle name="Zarez 2 2" xfId="536"/>
    <cellStyle name="Zarez 2 3" xfId="537"/>
    <cellStyle name="Zarez 2 4" xfId="538"/>
    <cellStyle name="Zarez 2 5" xfId="539"/>
    <cellStyle name="Zarez 2 6" xfId="540"/>
    <cellStyle name="Zarez 2 6 2" xfId="541"/>
    <cellStyle name="Zarez 2 6 2 2" xfId="542"/>
    <cellStyle name="Zarez 2 6 2 3" xfId="543"/>
    <cellStyle name="Zarez 2 6 2 3 2" xfId="544"/>
    <cellStyle name="Zarez 2 6 3" xfId="545"/>
    <cellStyle name="Zarez 2 7" xfId="546"/>
    <cellStyle name="Zarez 3" xfId="547"/>
    <cellStyle name="Zarez 3 2" xfId="548"/>
    <cellStyle name="Zarez 4" xfId="549"/>
    <cellStyle name="Zarez 5" xfId="550"/>
    <cellStyle name="Zarez 6" xfId="551"/>
    <cellStyle name="Zarez 7" xfId="552"/>
    <cellStyle name="Zarez 8" xfId="553"/>
    <cellStyle name="Zarez 9" xfId="554"/>
    <cellStyle name="Zarez 9 2" xfId="555"/>
    <cellStyle name="Zeile 1" xfId="556"/>
    <cellStyle name="Zeile 2" xfId="55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no\TFI-POD%20Maistra%20konsolidirano%202017_4Q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I (MFV)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ana.bari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E3" sqref="E3"/>
    </sheetView>
  </sheetViews>
  <sheetFormatPr defaultColWidth="9.140625" defaultRowHeight="12.75"/>
  <cols>
    <col min="1" max="1" width="9.140625" style="62" customWidth="1"/>
    <col min="2" max="2" width="13.00390625" style="62" customWidth="1"/>
    <col min="3" max="6" width="9.140625" style="62" customWidth="1"/>
    <col min="7" max="7" width="15.140625" style="62" customWidth="1"/>
    <col min="8" max="8" width="19.28125" style="62" customWidth="1"/>
    <col min="9" max="9" width="14.421875" style="62" customWidth="1"/>
    <col min="10" max="16384" width="9.140625" style="62" customWidth="1"/>
  </cols>
  <sheetData>
    <row r="1" spans="1:12" ht="15.75">
      <c r="A1" s="182" t="s">
        <v>248</v>
      </c>
      <c r="B1" s="183"/>
      <c r="C1" s="183"/>
      <c r="D1" s="76"/>
      <c r="E1" s="76"/>
      <c r="F1" s="76"/>
      <c r="G1" s="76"/>
      <c r="H1" s="76"/>
      <c r="I1" s="77"/>
      <c r="J1" s="61"/>
      <c r="K1" s="61"/>
      <c r="L1" s="61"/>
    </row>
    <row r="2" spans="1:12" ht="12.75">
      <c r="A2" s="131" t="s">
        <v>249</v>
      </c>
      <c r="B2" s="132"/>
      <c r="C2" s="132"/>
      <c r="D2" s="133"/>
      <c r="E2" s="51">
        <v>43009</v>
      </c>
      <c r="F2" s="78"/>
      <c r="G2" s="14" t="s">
        <v>250</v>
      </c>
      <c r="H2" s="51">
        <v>43100</v>
      </c>
      <c r="I2" s="45"/>
      <c r="J2" s="61"/>
      <c r="K2" s="61"/>
      <c r="L2" s="61"/>
    </row>
    <row r="3" spans="1:12" ht="12.75">
      <c r="A3" s="46"/>
      <c r="B3" s="15"/>
      <c r="C3" s="15"/>
      <c r="D3" s="15"/>
      <c r="E3" s="16"/>
      <c r="F3" s="16"/>
      <c r="G3" s="15"/>
      <c r="H3" s="15"/>
      <c r="I3" s="79"/>
      <c r="J3" s="61"/>
      <c r="K3" s="61"/>
      <c r="L3" s="61"/>
    </row>
    <row r="4" spans="1:12" ht="15">
      <c r="A4" s="134" t="s">
        <v>316</v>
      </c>
      <c r="B4" s="135"/>
      <c r="C4" s="135"/>
      <c r="D4" s="135"/>
      <c r="E4" s="135"/>
      <c r="F4" s="135"/>
      <c r="G4" s="135"/>
      <c r="H4" s="135"/>
      <c r="I4" s="136"/>
      <c r="J4" s="61"/>
      <c r="K4" s="61"/>
      <c r="L4" s="61"/>
    </row>
    <row r="5" spans="1:12" ht="12.75">
      <c r="A5" s="80"/>
      <c r="B5" s="21"/>
      <c r="C5" s="21"/>
      <c r="D5" s="21"/>
      <c r="E5" s="17"/>
      <c r="F5" s="47"/>
      <c r="G5" s="18"/>
      <c r="H5" s="19"/>
      <c r="I5" s="81"/>
      <c r="J5" s="61"/>
      <c r="K5" s="61"/>
      <c r="L5" s="61"/>
    </row>
    <row r="6" spans="1:12" ht="12.75">
      <c r="A6" s="137" t="s">
        <v>251</v>
      </c>
      <c r="B6" s="138"/>
      <c r="C6" s="129" t="s">
        <v>322</v>
      </c>
      <c r="D6" s="130"/>
      <c r="E6" s="82"/>
      <c r="F6" s="82"/>
      <c r="G6" s="82"/>
      <c r="H6" s="82"/>
      <c r="I6" s="83"/>
      <c r="J6" s="61"/>
      <c r="K6" s="61"/>
      <c r="L6" s="61"/>
    </row>
    <row r="7" spans="1:12" ht="12.75">
      <c r="A7" s="63"/>
      <c r="B7" s="64"/>
      <c r="C7" s="21"/>
      <c r="D7" s="21"/>
      <c r="E7" s="82"/>
      <c r="F7" s="82"/>
      <c r="G7" s="82"/>
      <c r="H7" s="82"/>
      <c r="I7" s="83"/>
      <c r="J7" s="61"/>
      <c r="K7" s="61"/>
      <c r="L7" s="61"/>
    </row>
    <row r="8" spans="1:12" ht="12.75">
      <c r="A8" s="139" t="s">
        <v>252</v>
      </c>
      <c r="B8" s="140"/>
      <c r="C8" s="129" t="s">
        <v>323</v>
      </c>
      <c r="D8" s="130"/>
      <c r="E8" s="82"/>
      <c r="F8" s="82"/>
      <c r="G8" s="82"/>
      <c r="H8" s="82"/>
      <c r="I8" s="66"/>
      <c r="J8" s="61"/>
      <c r="K8" s="61"/>
      <c r="L8" s="61"/>
    </row>
    <row r="9" spans="1:12" ht="12.75">
      <c r="A9" s="84"/>
      <c r="B9" s="85"/>
      <c r="C9" s="69"/>
      <c r="D9" s="86"/>
      <c r="E9" s="21"/>
      <c r="F9" s="21"/>
      <c r="G9" s="21"/>
      <c r="H9" s="21"/>
      <c r="I9" s="66"/>
      <c r="J9" s="61"/>
      <c r="K9" s="61"/>
      <c r="L9" s="61"/>
    </row>
    <row r="10" spans="1:12" ht="12.75">
      <c r="A10" s="126" t="s">
        <v>253</v>
      </c>
      <c r="B10" s="127"/>
      <c r="C10" s="129" t="s">
        <v>324</v>
      </c>
      <c r="D10" s="130"/>
      <c r="E10" s="21"/>
      <c r="F10" s="21"/>
      <c r="G10" s="21"/>
      <c r="H10" s="21"/>
      <c r="I10" s="66"/>
      <c r="J10" s="61"/>
      <c r="K10" s="61"/>
      <c r="L10" s="61"/>
    </row>
    <row r="11" spans="1:12" ht="12.75">
      <c r="A11" s="128"/>
      <c r="B11" s="127"/>
      <c r="C11" s="21"/>
      <c r="D11" s="21"/>
      <c r="E11" s="21"/>
      <c r="F11" s="21"/>
      <c r="G11" s="21"/>
      <c r="H11" s="21"/>
      <c r="I11" s="66"/>
      <c r="J11" s="61"/>
      <c r="K11" s="61"/>
      <c r="L11" s="61"/>
    </row>
    <row r="12" spans="1:12" ht="12.75">
      <c r="A12" s="137" t="s">
        <v>254</v>
      </c>
      <c r="B12" s="138"/>
      <c r="C12" s="141" t="s">
        <v>325</v>
      </c>
      <c r="D12" s="142"/>
      <c r="E12" s="142"/>
      <c r="F12" s="142"/>
      <c r="G12" s="142"/>
      <c r="H12" s="142"/>
      <c r="I12" s="143"/>
      <c r="J12" s="61"/>
      <c r="K12" s="61"/>
      <c r="L12" s="61"/>
    </row>
    <row r="13" spans="1:12" ht="12.75">
      <c r="A13" s="63"/>
      <c r="B13" s="64"/>
      <c r="C13" s="65"/>
      <c r="D13" s="21"/>
      <c r="E13" s="21"/>
      <c r="F13" s="21"/>
      <c r="G13" s="21"/>
      <c r="H13" s="21"/>
      <c r="I13" s="66"/>
      <c r="J13" s="61"/>
      <c r="K13" s="61"/>
      <c r="L13" s="61"/>
    </row>
    <row r="14" spans="1:12" ht="12.75">
      <c r="A14" s="137" t="s">
        <v>255</v>
      </c>
      <c r="B14" s="138"/>
      <c r="C14" s="144">
        <v>52210</v>
      </c>
      <c r="D14" s="145"/>
      <c r="E14" s="21"/>
      <c r="F14" s="141" t="s">
        <v>326</v>
      </c>
      <c r="G14" s="142"/>
      <c r="H14" s="142"/>
      <c r="I14" s="143"/>
      <c r="J14" s="61"/>
      <c r="K14" s="61"/>
      <c r="L14" s="61"/>
    </row>
    <row r="15" spans="1:12" ht="12.75">
      <c r="A15" s="63"/>
      <c r="B15" s="64"/>
      <c r="C15" s="21"/>
      <c r="D15" s="21"/>
      <c r="E15" s="21"/>
      <c r="F15" s="21"/>
      <c r="G15" s="21"/>
      <c r="H15" s="21"/>
      <c r="I15" s="66"/>
      <c r="J15" s="61"/>
      <c r="K15" s="61"/>
      <c r="L15" s="61"/>
    </row>
    <row r="16" spans="1:12" ht="12.75">
      <c r="A16" s="137" t="s">
        <v>256</v>
      </c>
      <c r="B16" s="138"/>
      <c r="C16" s="141" t="s">
        <v>327</v>
      </c>
      <c r="D16" s="142"/>
      <c r="E16" s="142"/>
      <c r="F16" s="142"/>
      <c r="G16" s="142"/>
      <c r="H16" s="142"/>
      <c r="I16" s="143"/>
      <c r="J16" s="61"/>
      <c r="K16" s="61"/>
      <c r="L16" s="61"/>
    </row>
    <row r="17" spans="1:12" ht="12.75">
      <c r="A17" s="63"/>
      <c r="B17" s="64"/>
      <c r="C17" s="21"/>
      <c r="D17" s="21"/>
      <c r="E17" s="21"/>
      <c r="F17" s="21"/>
      <c r="G17" s="21"/>
      <c r="H17" s="21"/>
      <c r="I17" s="66"/>
      <c r="J17" s="61"/>
      <c r="K17" s="61"/>
      <c r="L17" s="61"/>
    </row>
    <row r="18" spans="1:12" ht="12.75">
      <c r="A18" s="137" t="s">
        <v>257</v>
      </c>
      <c r="B18" s="138"/>
      <c r="C18" s="146" t="s">
        <v>328</v>
      </c>
      <c r="D18" s="147"/>
      <c r="E18" s="147"/>
      <c r="F18" s="147"/>
      <c r="G18" s="147"/>
      <c r="H18" s="147"/>
      <c r="I18" s="148"/>
      <c r="J18" s="61"/>
      <c r="K18" s="61"/>
      <c r="L18" s="61"/>
    </row>
    <row r="19" spans="1:12" ht="12.75">
      <c r="A19" s="63"/>
      <c r="B19" s="64"/>
      <c r="C19" s="65"/>
      <c r="D19" s="21"/>
      <c r="E19" s="21"/>
      <c r="F19" s="21"/>
      <c r="G19" s="21"/>
      <c r="H19" s="21"/>
      <c r="I19" s="66"/>
      <c r="J19" s="61"/>
      <c r="K19" s="61"/>
      <c r="L19" s="61"/>
    </row>
    <row r="20" spans="1:12" ht="12.75">
      <c r="A20" s="137" t="s">
        <v>258</v>
      </c>
      <c r="B20" s="138"/>
      <c r="C20" s="146" t="s">
        <v>329</v>
      </c>
      <c r="D20" s="147"/>
      <c r="E20" s="147"/>
      <c r="F20" s="147"/>
      <c r="G20" s="147"/>
      <c r="H20" s="147"/>
      <c r="I20" s="148"/>
      <c r="J20" s="61"/>
      <c r="K20" s="61"/>
      <c r="L20" s="61"/>
    </row>
    <row r="21" spans="1:12" ht="12.75">
      <c r="A21" s="63"/>
      <c r="B21" s="64"/>
      <c r="C21" s="65"/>
      <c r="D21" s="21"/>
      <c r="E21" s="21"/>
      <c r="F21" s="21"/>
      <c r="G21" s="21"/>
      <c r="H21" s="21"/>
      <c r="I21" s="66"/>
      <c r="J21" s="61"/>
      <c r="K21" s="61"/>
      <c r="L21" s="61"/>
    </row>
    <row r="22" spans="1:12" ht="12.75">
      <c r="A22" s="137" t="s">
        <v>259</v>
      </c>
      <c r="B22" s="138"/>
      <c r="C22" s="52">
        <v>374</v>
      </c>
      <c r="D22" s="141" t="s">
        <v>326</v>
      </c>
      <c r="E22" s="149"/>
      <c r="F22" s="150"/>
      <c r="G22" s="137"/>
      <c r="H22" s="151"/>
      <c r="I22" s="48"/>
      <c r="J22" s="61"/>
      <c r="K22" s="61"/>
      <c r="L22" s="61"/>
    </row>
    <row r="23" spans="1:12" ht="12.75">
      <c r="A23" s="63"/>
      <c r="B23" s="64"/>
      <c r="C23" s="21"/>
      <c r="D23" s="21"/>
      <c r="E23" s="21"/>
      <c r="F23" s="21"/>
      <c r="G23" s="21"/>
      <c r="H23" s="21"/>
      <c r="I23" s="66"/>
      <c r="J23" s="61"/>
      <c r="K23" s="61"/>
      <c r="L23" s="61"/>
    </row>
    <row r="24" spans="1:12" ht="12.75">
      <c r="A24" s="137" t="s">
        <v>260</v>
      </c>
      <c r="B24" s="138"/>
      <c r="C24" s="52">
        <v>18</v>
      </c>
      <c r="D24" s="141" t="s">
        <v>330</v>
      </c>
      <c r="E24" s="149"/>
      <c r="F24" s="149"/>
      <c r="G24" s="150"/>
      <c r="H24" s="67" t="s">
        <v>261</v>
      </c>
      <c r="I24" s="71">
        <v>1666</v>
      </c>
      <c r="J24" s="61"/>
      <c r="K24" s="61"/>
      <c r="L24" s="61"/>
    </row>
    <row r="25" spans="1:12" ht="12.75">
      <c r="A25" s="63"/>
      <c r="B25" s="64"/>
      <c r="C25" s="21"/>
      <c r="D25" s="21"/>
      <c r="E25" s="21"/>
      <c r="F25" s="21"/>
      <c r="G25" s="64"/>
      <c r="H25" s="64" t="s">
        <v>317</v>
      </c>
      <c r="I25" s="87"/>
      <c r="J25" s="61"/>
      <c r="K25" s="61"/>
      <c r="L25" s="61"/>
    </row>
    <row r="26" spans="1:12" ht="12.75">
      <c r="A26" s="137" t="s">
        <v>262</v>
      </c>
      <c r="B26" s="138"/>
      <c r="C26" s="53" t="s">
        <v>334</v>
      </c>
      <c r="D26" s="22"/>
      <c r="E26" s="88"/>
      <c r="F26" s="21"/>
      <c r="G26" s="152" t="s">
        <v>263</v>
      </c>
      <c r="H26" s="138"/>
      <c r="I26" s="54" t="s">
        <v>331</v>
      </c>
      <c r="J26" s="61"/>
      <c r="K26" s="61"/>
      <c r="L26" s="61"/>
    </row>
    <row r="27" spans="1:12" ht="12.75">
      <c r="A27" s="63"/>
      <c r="B27" s="64"/>
      <c r="C27" s="21"/>
      <c r="D27" s="21"/>
      <c r="E27" s="21"/>
      <c r="F27" s="21"/>
      <c r="G27" s="21"/>
      <c r="H27" s="21"/>
      <c r="I27" s="89"/>
      <c r="J27" s="61"/>
      <c r="K27" s="61"/>
      <c r="L27" s="61"/>
    </row>
    <row r="28" spans="1:12" ht="12.75">
      <c r="A28" s="153" t="s">
        <v>264</v>
      </c>
      <c r="B28" s="154"/>
      <c r="C28" s="155"/>
      <c r="D28" s="155"/>
      <c r="E28" s="154" t="s">
        <v>265</v>
      </c>
      <c r="F28" s="156"/>
      <c r="G28" s="156"/>
      <c r="H28" s="155" t="s">
        <v>266</v>
      </c>
      <c r="I28" s="157"/>
      <c r="J28" s="61"/>
      <c r="K28" s="61"/>
      <c r="L28" s="61"/>
    </row>
    <row r="29" spans="1:12" ht="12.75">
      <c r="A29" s="90"/>
      <c r="B29" s="88"/>
      <c r="C29" s="88"/>
      <c r="D29" s="86"/>
      <c r="E29" s="21"/>
      <c r="F29" s="21"/>
      <c r="G29" s="21"/>
      <c r="H29" s="91"/>
      <c r="I29" s="89"/>
      <c r="J29" s="61"/>
      <c r="K29" s="61"/>
      <c r="L29" s="61"/>
    </row>
    <row r="30" spans="1:12" ht="12.75">
      <c r="A30" s="158" t="s">
        <v>335</v>
      </c>
      <c r="B30" s="159"/>
      <c r="C30" s="159"/>
      <c r="D30" s="160"/>
      <c r="E30" s="158" t="s">
        <v>326</v>
      </c>
      <c r="F30" s="159"/>
      <c r="G30" s="160"/>
      <c r="H30" s="129" t="s">
        <v>336</v>
      </c>
      <c r="I30" s="130"/>
      <c r="J30" s="61"/>
      <c r="K30" s="61"/>
      <c r="L30" s="61"/>
    </row>
    <row r="31" spans="1:12" ht="12.75">
      <c r="A31" s="68"/>
      <c r="B31" s="64"/>
      <c r="C31" s="65"/>
      <c r="D31" s="161"/>
      <c r="E31" s="161"/>
      <c r="F31" s="161"/>
      <c r="G31" s="161"/>
      <c r="H31" s="21"/>
      <c r="I31" s="92"/>
      <c r="J31" s="61"/>
      <c r="K31" s="61"/>
      <c r="L31" s="61"/>
    </row>
    <row r="32" spans="1:12" ht="12.75">
      <c r="A32" s="158" t="s">
        <v>338</v>
      </c>
      <c r="B32" s="159"/>
      <c r="C32" s="159"/>
      <c r="D32" s="160"/>
      <c r="E32" s="158" t="s">
        <v>337</v>
      </c>
      <c r="F32" s="159"/>
      <c r="G32" s="160"/>
      <c r="H32" s="129" t="s">
        <v>339</v>
      </c>
      <c r="I32" s="130"/>
      <c r="J32" s="61"/>
      <c r="K32" s="61"/>
      <c r="L32" s="61"/>
    </row>
    <row r="33" spans="1:12" ht="12.75">
      <c r="A33" s="68"/>
      <c r="B33" s="64"/>
      <c r="C33" s="65"/>
      <c r="D33" s="93"/>
      <c r="E33" s="93"/>
      <c r="F33" s="93"/>
      <c r="G33" s="82"/>
      <c r="H33" s="21"/>
      <c r="I33" s="94"/>
      <c r="J33" s="61"/>
      <c r="K33" s="61"/>
      <c r="L33" s="61"/>
    </row>
    <row r="34" spans="1:12" ht="12.75">
      <c r="A34" s="158"/>
      <c r="B34" s="162"/>
      <c r="C34" s="162"/>
      <c r="D34" s="163"/>
      <c r="E34" s="158"/>
      <c r="F34" s="162"/>
      <c r="G34" s="162"/>
      <c r="H34" s="129"/>
      <c r="I34" s="130"/>
      <c r="J34" s="61"/>
      <c r="K34" s="61"/>
      <c r="L34" s="61"/>
    </row>
    <row r="35" spans="1:12" ht="12.75">
      <c r="A35" s="63"/>
      <c r="B35" s="64"/>
      <c r="C35" s="65"/>
      <c r="D35" s="93"/>
      <c r="E35" s="93"/>
      <c r="F35" s="93"/>
      <c r="G35" s="82"/>
      <c r="H35" s="21"/>
      <c r="I35" s="94"/>
      <c r="J35" s="61"/>
      <c r="K35" s="61"/>
      <c r="L35" s="61"/>
    </row>
    <row r="36" spans="1:12" ht="12.75">
      <c r="A36" s="158"/>
      <c r="B36" s="162"/>
      <c r="C36" s="162"/>
      <c r="D36" s="163"/>
      <c r="E36" s="158"/>
      <c r="F36" s="162"/>
      <c r="G36" s="162"/>
      <c r="H36" s="129"/>
      <c r="I36" s="130"/>
      <c r="J36" s="61"/>
      <c r="K36" s="61"/>
      <c r="L36" s="61"/>
    </row>
    <row r="37" spans="1:12" ht="12.75">
      <c r="A37" s="95"/>
      <c r="B37" s="96"/>
      <c r="C37" s="166"/>
      <c r="D37" s="167"/>
      <c r="E37" s="21"/>
      <c r="F37" s="166"/>
      <c r="G37" s="167"/>
      <c r="H37" s="21"/>
      <c r="I37" s="66"/>
      <c r="J37" s="61"/>
      <c r="K37" s="61"/>
      <c r="L37" s="61"/>
    </row>
    <row r="38" spans="1:12" ht="12.75">
      <c r="A38" s="158"/>
      <c r="B38" s="162"/>
      <c r="C38" s="162"/>
      <c r="D38" s="163"/>
      <c r="E38" s="158"/>
      <c r="F38" s="162"/>
      <c r="G38" s="162"/>
      <c r="H38" s="129"/>
      <c r="I38" s="130"/>
      <c r="J38" s="61"/>
      <c r="K38" s="61"/>
      <c r="L38" s="61"/>
    </row>
    <row r="39" spans="1:12" ht="12.75">
      <c r="A39" s="95"/>
      <c r="B39" s="96"/>
      <c r="C39" s="97"/>
      <c r="D39" s="98"/>
      <c r="E39" s="21"/>
      <c r="F39" s="97"/>
      <c r="G39" s="98"/>
      <c r="H39" s="21"/>
      <c r="I39" s="66"/>
      <c r="J39" s="61"/>
      <c r="K39" s="61"/>
      <c r="L39" s="61"/>
    </row>
    <row r="40" spans="1:12" ht="12.75">
      <c r="A40" s="158"/>
      <c r="B40" s="162"/>
      <c r="C40" s="162"/>
      <c r="D40" s="163"/>
      <c r="E40" s="158"/>
      <c r="F40" s="162"/>
      <c r="G40" s="162"/>
      <c r="H40" s="129"/>
      <c r="I40" s="130"/>
      <c r="J40" s="61"/>
      <c r="K40" s="61"/>
      <c r="L40" s="61"/>
    </row>
    <row r="41" spans="1:12" ht="12.75">
      <c r="A41" s="55"/>
      <c r="B41" s="88"/>
      <c r="C41" s="88"/>
      <c r="D41" s="88"/>
      <c r="E41" s="20"/>
      <c r="F41" s="99"/>
      <c r="G41" s="99"/>
      <c r="H41" s="56"/>
      <c r="I41" s="49"/>
      <c r="J41" s="61"/>
      <c r="K41" s="61"/>
      <c r="L41" s="61"/>
    </row>
    <row r="42" spans="1:12" ht="12.75">
      <c r="A42" s="95"/>
      <c r="B42" s="96"/>
      <c r="C42" s="97"/>
      <c r="D42" s="98"/>
      <c r="E42" s="21"/>
      <c r="F42" s="97"/>
      <c r="G42" s="98"/>
      <c r="H42" s="21"/>
      <c r="I42" s="66"/>
      <c r="J42" s="61"/>
      <c r="K42" s="61"/>
      <c r="L42" s="61"/>
    </row>
    <row r="43" spans="1:12" ht="12.75">
      <c r="A43" s="100"/>
      <c r="B43" s="101"/>
      <c r="C43" s="101"/>
      <c r="D43" s="69"/>
      <c r="E43" s="69"/>
      <c r="F43" s="101"/>
      <c r="G43" s="69"/>
      <c r="H43" s="69"/>
      <c r="I43" s="102"/>
      <c r="J43" s="61"/>
      <c r="K43" s="61"/>
      <c r="L43" s="61"/>
    </row>
    <row r="44" spans="1:12" ht="12.75">
      <c r="A44" s="126" t="s">
        <v>267</v>
      </c>
      <c r="B44" s="169"/>
      <c r="C44" s="129"/>
      <c r="D44" s="130"/>
      <c r="E44" s="86"/>
      <c r="F44" s="141"/>
      <c r="G44" s="162"/>
      <c r="H44" s="162"/>
      <c r="I44" s="163"/>
      <c r="J44" s="61"/>
      <c r="K44" s="61"/>
      <c r="L44" s="61"/>
    </row>
    <row r="45" spans="1:12" ht="12.75">
      <c r="A45" s="95"/>
      <c r="B45" s="96"/>
      <c r="C45" s="166"/>
      <c r="D45" s="167"/>
      <c r="E45" s="21"/>
      <c r="F45" s="166"/>
      <c r="G45" s="168"/>
      <c r="H45" s="103"/>
      <c r="I45" s="104"/>
      <c r="J45" s="61"/>
      <c r="K45" s="61"/>
      <c r="L45" s="61"/>
    </row>
    <row r="46" spans="1:12" ht="12.75">
      <c r="A46" s="126" t="s">
        <v>268</v>
      </c>
      <c r="B46" s="169"/>
      <c r="C46" s="141" t="s">
        <v>340</v>
      </c>
      <c r="D46" s="185"/>
      <c r="E46" s="185"/>
      <c r="F46" s="185"/>
      <c r="G46" s="185"/>
      <c r="H46" s="185"/>
      <c r="I46" s="186"/>
      <c r="J46" s="61"/>
      <c r="K46" s="61"/>
      <c r="L46" s="61"/>
    </row>
    <row r="47" spans="1:12" ht="12.75">
      <c r="A47" s="63"/>
      <c r="B47" s="64"/>
      <c r="C47" s="65" t="s">
        <v>269</v>
      </c>
      <c r="D47" s="21"/>
      <c r="E47" s="21"/>
      <c r="F47" s="21"/>
      <c r="G47" s="21"/>
      <c r="H47" s="21"/>
      <c r="I47" s="66"/>
      <c r="J47" s="61"/>
      <c r="K47" s="61"/>
      <c r="L47" s="61"/>
    </row>
    <row r="48" spans="1:12" ht="12.75">
      <c r="A48" s="126" t="s">
        <v>270</v>
      </c>
      <c r="B48" s="169"/>
      <c r="C48" s="178" t="s">
        <v>341</v>
      </c>
      <c r="D48" s="176"/>
      <c r="E48" s="177"/>
      <c r="F48" s="21"/>
      <c r="G48" s="67" t="s">
        <v>271</v>
      </c>
      <c r="H48" s="178"/>
      <c r="I48" s="177"/>
      <c r="J48" s="61"/>
      <c r="K48" s="61"/>
      <c r="L48" s="61"/>
    </row>
    <row r="49" spans="1:12" ht="12.75">
      <c r="A49" s="63"/>
      <c r="B49" s="64"/>
      <c r="C49" s="65"/>
      <c r="D49" s="21"/>
      <c r="E49" s="21"/>
      <c r="F49" s="21"/>
      <c r="G49" s="21"/>
      <c r="H49" s="21"/>
      <c r="I49" s="66"/>
      <c r="J49" s="61"/>
      <c r="K49" s="61"/>
      <c r="L49" s="61"/>
    </row>
    <row r="50" spans="1:12" ht="12.75">
      <c r="A50" s="126" t="s">
        <v>257</v>
      </c>
      <c r="B50" s="169"/>
      <c r="C50" s="175" t="s">
        <v>342</v>
      </c>
      <c r="D50" s="176"/>
      <c r="E50" s="176"/>
      <c r="F50" s="176"/>
      <c r="G50" s="176"/>
      <c r="H50" s="176"/>
      <c r="I50" s="177"/>
      <c r="J50" s="61"/>
      <c r="K50" s="61"/>
      <c r="L50" s="61"/>
    </row>
    <row r="51" spans="1:12" ht="12.75">
      <c r="A51" s="63"/>
      <c r="B51" s="64"/>
      <c r="C51" s="21"/>
      <c r="D51" s="21"/>
      <c r="E51" s="21"/>
      <c r="F51" s="21"/>
      <c r="G51" s="21"/>
      <c r="H51" s="21"/>
      <c r="I51" s="66"/>
      <c r="J51" s="61"/>
      <c r="K51" s="61"/>
      <c r="L51" s="61"/>
    </row>
    <row r="52" spans="1:12" ht="12.75">
      <c r="A52" s="137" t="s">
        <v>272</v>
      </c>
      <c r="B52" s="138"/>
      <c r="C52" s="178" t="s">
        <v>332</v>
      </c>
      <c r="D52" s="176"/>
      <c r="E52" s="176"/>
      <c r="F52" s="176"/>
      <c r="G52" s="176"/>
      <c r="H52" s="176"/>
      <c r="I52" s="143"/>
      <c r="J52" s="61"/>
      <c r="K52" s="61"/>
      <c r="L52" s="61"/>
    </row>
    <row r="53" spans="1:12" ht="12.75">
      <c r="A53" s="68"/>
      <c r="B53" s="69"/>
      <c r="C53" s="184" t="s">
        <v>273</v>
      </c>
      <c r="D53" s="184"/>
      <c r="E53" s="184"/>
      <c r="F53" s="184"/>
      <c r="G53" s="184"/>
      <c r="H53" s="184"/>
      <c r="I53" s="70"/>
      <c r="J53" s="61"/>
      <c r="K53" s="61"/>
      <c r="L53" s="61"/>
    </row>
    <row r="54" spans="1:12" ht="12.75">
      <c r="A54" s="68"/>
      <c r="B54" s="69"/>
      <c r="C54" s="2"/>
      <c r="D54" s="2"/>
      <c r="E54" s="2"/>
      <c r="F54" s="2"/>
      <c r="G54" s="2"/>
      <c r="H54" s="2"/>
      <c r="I54" s="70"/>
      <c r="J54" s="61"/>
      <c r="K54" s="61"/>
      <c r="L54" s="61"/>
    </row>
    <row r="55" spans="1:12" ht="12.75">
      <c r="A55" s="68"/>
      <c r="B55" s="179" t="s">
        <v>274</v>
      </c>
      <c r="C55" s="180"/>
      <c r="D55" s="180"/>
      <c r="E55" s="180"/>
      <c r="F55" s="105"/>
      <c r="G55" s="105"/>
      <c r="H55" s="105"/>
      <c r="I55" s="106"/>
      <c r="J55" s="61"/>
      <c r="K55" s="61"/>
      <c r="L55" s="61"/>
    </row>
    <row r="56" spans="1:12" ht="12.75">
      <c r="A56" s="68"/>
      <c r="B56" s="164" t="s">
        <v>305</v>
      </c>
      <c r="C56" s="165"/>
      <c r="D56" s="165"/>
      <c r="E56" s="165"/>
      <c r="F56" s="165"/>
      <c r="G56" s="165"/>
      <c r="H56" s="165"/>
      <c r="I56" s="181"/>
      <c r="J56" s="61"/>
      <c r="K56" s="61"/>
      <c r="L56" s="61"/>
    </row>
    <row r="57" spans="1:12" ht="12.75">
      <c r="A57" s="68"/>
      <c r="B57" s="164" t="s">
        <v>306</v>
      </c>
      <c r="C57" s="165"/>
      <c r="D57" s="165"/>
      <c r="E57" s="165"/>
      <c r="F57" s="165"/>
      <c r="G57" s="165"/>
      <c r="H57" s="165"/>
      <c r="I57" s="106"/>
      <c r="J57" s="61"/>
      <c r="K57" s="61"/>
      <c r="L57" s="61"/>
    </row>
    <row r="58" spans="1:12" ht="12.75">
      <c r="A58" s="68"/>
      <c r="B58" s="164" t="s">
        <v>307</v>
      </c>
      <c r="C58" s="165"/>
      <c r="D58" s="165"/>
      <c r="E58" s="165"/>
      <c r="F58" s="165"/>
      <c r="G58" s="165"/>
      <c r="H58" s="165"/>
      <c r="I58" s="181"/>
      <c r="J58" s="61"/>
      <c r="K58" s="61"/>
      <c r="L58" s="61"/>
    </row>
    <row r="59" spans="1:12" ht="12.75">
      <c r="A59" s="68"/>
      <c r="B59" s="164" t="s">
        <v>308</v>
      </c>
      <c r="C59" s="165"/>
      <c r="D59" s="165"/>
      <c r="E59" s="165"/>
      <c r="F59" s="165"/>
      <c r="G59" s="165"/>
      <c r="H59" s="165"/>
      <c r="I59" s="181"/>
      <c r="J59" s="61"/>
      <c r="K59" s="61"/>
      <c r="L59" s="61"/>
    </row>
    <row r="60" spans="1:12" ht="12.75">
      <c r="A60" s="68"/>
      <c r="B60" s="3"/>
      <c r="C60" s="4"/>
      <c r="D60" s="4"/>
      <c r="E60" s="4"/>
      <c r="F60" s="4"/>
      <c r="G60" s="4"/>
      <c r="H60" s="4"/>
      <c r="I60" s="1"/>
      <c r="J60" s="61"/>
      <c r="K60" s="61"/>
      <c r="L60" s="61"/>
    </row>
    <row r="61" spans="1:12" ht="13.5" thickBot="1">
      <c r="A61" s="50" t="s">
        <v>275</v>
      </c>
      <c r="B61" s="21"/>
      <c r="C61" s="21"/>
      <c r="D61" s="21"/>
      <c r="E61" s="21"/>
      <c r="F61" s="21"/>
      <c r="G61" s="107"/>
      <c r="H61" s="108"/>
      <c r="I61" s="109"/>
      <c r="J61" s="61"/>
      <c r="K61" s="61"/>
      <c r="L61" s="61"/>
    </row>
    <row r="62" spans="1:12" ht="12.75">
      <c r="A62" s="80"/>
      <c r="B62" s="21"/>
      <c r="C62" s="21"/>
      <c r="D62" s="21"/>
      <c r="E62" s="69" t="s">
        <v>276</v>
      </c>
      <c r="F62" s="88"/>
      <c r="G62" s="170" t="s">
        <v>277</v>
      </c>
      <c r="H62" s="171"/>
      <c r="I62" s="172"/>
      <c r="J62" s="61"/>
      <c r="K62" s="61"/>
      <c r="L62" s="61"/>
    </row>
    <row r="63" spans="1:12" ht="12.75">
      <c r="A63" s="110"/>
      <c r="B63" s="111"/>
      <c r="C63" s="112"/>
      <c r="D63" s="112"/>
      <c r="E63" s="112"/>
      <c r="F63" s="112"/>
      <c r="G63" s="173"/>
      <c r="H63" s="174"/>
      <c r="I63" s="113"/>
      <c r="J63" s="61"/>
      <c r="K63" s="61"/>
      <c r="L63" s="61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E40:G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ana.baric@maistra.hr"/>
  </hyperlinks>
  <printOptions/>
  <pageMargins left="0.75" right="0.75" top="1" bottom="1" header="0.5" footer="0.5"/>
  <pageSetup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SheetLayoutView="110" zoomScalePageLayoutView="0" workbookViewId="0" topLeftCell="A103">
      <selection activeCell="K125" sqref="K125"/>
    </sheetView>
  </sheetViews>
  <sheetFormatPr defaultColWidth="9.140625" defaultRowHeight="12.75"/>
  <cols>
    <col min="1" max="9" width="9.140625" style="42" customWidth="1"/>
    <col min="10" max="10" width="12.00390625" style="42" customWidth="1"/>
    <col min="11" max="11" width="12.28125" style="42" customWidth="1"/>
    <col min="12" max="12" width="12.7109375" style="42" bestFit="1" customWidth="1"/>
    <col min="13" max="13" width="14.421875" style="42" customWidth="1"/>
    <col min="14" max="16384" width="9.140625" style="42" customWidth="1"/>
  </cols>
  <sheetData>
    <row r="1" spans="1:11" ht="12.75" customHeight="1">
      <c r="A1" s="222" t="s">
        <v>153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343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333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59</v>
      </c>
      <c r="B4" s="228"/>
      <c r="C4" s="228"/>
      <c r="D4" s="228"/>
      <c r="E4" s="228"/>
      <c r="F4" s="228"/>
      <c r="G4" s="228"/>
      <c r="H4" s="229"/>
      <c r="I4" s="31" t="s">
        <v>278</v>
      </c>
      <c r="J4" s="32" t="s">
        <v>318</v>
      </c>
      <c r="K4" s="33" t="s">
        <v>319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30">
        <v>2</v>
      </c>
      <c r="J5" s="29">
        <v>3</v>
      </c>
      <c r="K5" s="29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2"/>
      <c r="I7" s="7">
        <v>1</v>
      </c>
      <c r="J7" s="10"/>
      <c r="K7" s="59"/>
    </row>
    <row r="8" spans="1:13" ht="12.75">
      <c r="A8" s="203" t="s">
        <v>13</v>
      </c>
      <c r="B8" s="204"/>
      <c r="C8" s="204"/>
      <c r="D8" s="204"/>
      <c r="E8" s="204"/>
      <c r="F8" s="204"/>
      <c r="G8" s="204"/>
      <c r="H8" s="205"/>
      <c r="I8" s="5">
        <v>2</v>
      </c>
      <c r="J8" s="57">
        <f>J9+J16+J26+J35+J39</f>
        <v>2554735802</v>
      </c>
      <c r="K8" s="57">
        <f>K9+K16+K26+K35+K39</f>
        <v>2899489574</v>
      </c>
      <c r="L8" s="73"/>
      <c r="M8" s="73"/>
    </row>
    <row r="9" spans="1:13" ht="12.75">
      <c r="A9" s="200" t="s">
        <v>205</v>
      </c>
      <c r="B9" s="201"/>
      <c r="C9" s="201"/>
      <c r="D9" s="201"/>
      <c r="E9" s="201"/>
      <c r="F9" s="201"/>
      <c r="G9" s="201"/>
      <c r="H9" s="202"/>
      <c r="I9" s="5">
        <v>3</v>
      </c>
      <c r="J9" s="57">
        <f>SUM(J10:J15)</f>
        <v>36156285</v>
      </c>
      <c r="K9" s="57">
        <f>SUM(K10:K15)</f>
        <v>34749963</v>
      </c>
      <c r="L9" s="73"/>
      <c r="M9" s="73"/>
    </row>
    <row r="10" spans="1:13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5">
        <v>4</v>
      </c>
      <c r="J10" s="11"/>
      <c r="K10" s="11">
        <v>0</v>
      </c>
      <c r="L10" s="73"/>
      <c r="M10" s="73"/>
    </row>
    <row r="11" spans="1:13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5">
        <v>5</v>
      </c>
      <c r="J11" s="11">
        <v>21810344</v>
      </c>
      <c r="K11" s="11">
        <v>21537308</v>
      </c>
      <c r="L11" s="73"/>
      <c r="M11" s="73"/>
    </row>
    <row r="12" spans="1:13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5">
        <v>6</v>
      </c>
      <c r="J12" s="11">
        <v>9714228</v>
      </c>
      <c r="K12" s="11">
        <v>9714228</v>
      </c>
      <c r="L12" s="73"/>
      <c r="M12" s="73"/>
    </row>
    <row r="13" spans="1:13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5">
        <v>7</v>
      </c>
      <c r="J13" s="11"/>
      <c r="K13" s="11">
        <v>0</v>
      </c>
      <c r="L13" s="73"/>
      <c r="M13" s="73"/>
    </row>
    <row r="14" spans="1:13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5">
        <v>8</v>
      </c>
      <c r="J14" s="11">
        <v>767108</v>
      </c>
      <c r="K14" s="11">
        <v>3240223</v>
      </c>
      <c r="L14" s="73"/>
      <c r="M14" s="73"/>
    </row>
    <row r="15" spans="1:13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5">
        <v>9</v>
      </c>
      <c r="J15" s="11">
        <v>3864605</v>
      </c>
      <c r="K15" s="11">
        <v>258204</v>
      </c>
      <c r="L15" s="73"/>
      <c r="M15" s="73"/>
    </row>
    <row r="16" spans="1:13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5">
        <v>10</v>
      </c>
      <c r="J16" s="57">
        <f>SUM(J17:J25)</f>
        <v>2502322149</v>
      </c>
      <c r="K16" s="57">
        <f>SUM(K17:K25)</f>
        <v>2824992602</v>
      </c>
      <c r="L16" s="73"/>
      <c r="M16" s="73"/>
    </row>
    <row r="17" spans="1:13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5">
        <v>11</v>
      </c>
      <c r="J17" s="11">
        <v>220373363</v>
      </c>
      <c r="K17" s="11">
        <v>222459950</v>
      </c>
      <c r="L17" s="73"/>
      <c r="M17" s="73"/>
    </row>
    <row r="18" spans="1:13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5">
        <v>12</v>
      </c>
      <c r="J18" s="11">
        <v>1815634049</v>
      </c>
      <c r="K18" s="11">
        <v>1847539107</v>
      </c>
      <c r="L18" s="73"/>
      <c r="M18" s="73"/>
    </row>
    <row r="19" spans="1:13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5">
        <v>13</v>
      </c>
      <c r="J19" s="11">
        <v>207063830</v>
      </c>
      <c r="K19" s="11">
        <v>364361492</v>
      </c>
      <c r="L19" s="73"/>
      <c r="M19" s="73"/>
    </row>
    <row r="20" spans="1:13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5">
        <v>14</v>
      </c>
      <c r="J20" s="11">
        <v>79882932</v>
      </c>
      <c r="K20" s="11">
        <v>31186079</v>
      </c>
      <c r="L20" s="73"/>
      <c r="M20" s="73"/>
    </row>
    <row r="21" spans="1:13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5">
        <v>15</v>
      </c>
      <c r="J21" s="11"/>
      <c r="K21" s="11">
        <v>0</v>
      </c>
      <c r="L21" s="73"/>
      <c r="M21" s="73"/>
    </row>
    <row r="22" spans="1:13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5">
        <v>16</v>
      </c>
      <c r="J22" s="11">
        <v>10148347</v>
      </c>
      <c r="K22" s="11">
        <v>45187304</v>
      </c>
      <c r="L22" s="73"/>
      <c r="M22" s="73"/>
    </row>
    <row r="23" spans="1:13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5">
        <v>17</v>
      </c>
      <c r="J23" s="11">
        <v>120914673</v>
      </c>
      <c r="K23" s="11">
        <v>268921054</v>
      </c>
      <c r="L23" s="73"/>
      <c r="M23" s="73"/>
    </row>
    <row r="24" spans="1:13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5">
        <v>18</v>
      </c>
      <c r="J24" s="11">
        <v>10517218</v>
      </c>
      <c r="K24" s="11">
        <v>11244929</v>
      </c>
      <c r="L24" s="73"/>
      <c r="M24" s="73"/>
    </row>
    <row r="25" spans="1:13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5">
        <v>19</v>
      </c>
      <c r="J25" s="11">
        <v>37787737</v>
      </c>
      <c r="K25" s="11">
        <v>34092687</v>
      </c>
      <c r="L25" s="73"/>
      <c r="M25" s="73"/>
    </row>
    <row r="26" spans="1:13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5">
        <v>20</v>
      </c>
      <c r="J26" s="57">
        <f>SUM(J27:J34)</f>
        <v>389092</v>
      </c>
      <c r="K26" s="57">
        <f>SUM(K27:K34)</f>
        <v>9031605</v>
      </c>
      <c r="L26" s="73"/>
      <c r="M26" s="73"/>
    </row>
    <row r="27" spans="1:13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5">
        <v>21</v>
      </c>
      <c r="J27" s="11"/>
      <c r="K27" s="11"/>
      <c r="L27" s="73"/>
      <c r="M27" s="73"/>
    </row>
    <row r="28" spans="1:13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5">
        <v>22</v>
      </c>
      <c r="J28" s="11"/>
      <c r="K28" s="11"/>
      <c r="L28" s="73"/>
      <c r="M28" s="73"/>
    </row>
    <row r="29" spans="1:13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5">
        <v>23</v>
      </c>
      <c r="J29" s="11"/>
      <c r="K29" s="11"/>
      <c r="L29" s="73"/>
      <c r="M29" s="73"/>
    </row>
    <row r="30" spans="1:13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5">
        <v>24</v>
      </c>
      <c r="J30" s="11"/>
      <c r="K30" s="11"/>
      <c r="L30" s="73"/>
      <c r="M30" s="73"/>
    </row>
    <row r="31" spans="1:13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5">
        <v>25</v>
      </c>
      <c r="J31" s="11"/>
      <c r="K31" s="11"/>
      <c r="L31" s="73"/>
      <c r="M31" s="73"/>
    </row>
    <row r="32" spans="1:13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5">
        <v>26</v>
      </c>
      <c r="J32" s="11">
        <v>389092</v>
      </c>
      <c r="K32" s="11">
        <v>9031605</v>
      </c>
      <c r="L32" s="73"/>
      <c r="M32" s="73"/>
    </row>
    <row r="33" spans="1:13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5">
        <v>27</v>
      </c>
      <c r="J33" s="11"/>
      <c r="K33" s="11"/>
      <c r="L33" s="73"/>
      <c r="M33" s="73"/>
    </row>
    <row r="34" spans="1:13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5">
        <v>28</v>
      </c>
      <c r="J34" s="11"/>
      <c r="K34" s="11"/>
      <c r="L34" s="73"/>
      <c r="M34" s="73"/>
    </row>
    <row r="35" spans="1:13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5">
        <v>29</v>
      </c>
      <c r="J35" s="57">
        <f>SUM(J36:J38)</f>
        <v>0</v>
      </c>
      <c r="K35" s="57">
        <v>0</v>
      </c>
      <c r="L35" s="73"/>
      <c r="M35" s="73"/>
    </row>
    <row r="36" spans="1:13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5">
        <v>30</v>
      </c>
      <c r="J36" s="11"/>
      <c r="K36" s="11"/>
      <c r="L36" s="73"/>
      <c r="M36" s="73"/>
    </row>
    <row r="37" spans="1:13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5">
        <v>31</v>
      </c>
      <c r="J37" s="11"/>
      <c r="K37" s="11"/>
      <c r="L37" s="73"/>
      <c r="M37" s="73"/>
    </row>
    <row r="38" spans="1:13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5">
        <v>32</v>
      </c>
      <c r="J38" s="11"/>
      <c r="K38" s="11"/>
      <c r="L38" s="73"/>
      <c r="M38" s="73"/>
    </row>
    <row r="39" spans="1:13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5">
        <v>33</v>
      </c>
      <c r="J39" s="11">
        <v>15868276</v>
      </c>
      <c r="K39" s="11">
        <v>30715404</v>
      </c>
      <c r="L39" s="73"/>
      <c r="M39" s="73"/>
    </row>
    <row r="40" spans="1:13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5">
        <v>34</v>
      </c>
      <c r="J40" s="57">
        <f>J41+J49+J56+J64</f>
        <v>99767424</v>
      </c>
      <c r="K40" s="57">
        <f>K41+K49+K56+K64</f>
        <v>58256452</v>
      </c>
      <c r="L40" s="73"/>
      <c r="M40" s="73"/>
    </row>
    <row r="41" spans="1:13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5">
        <v>35</v>
      </c>
      <c r="J41" s="57">
        <f>SUM(J42:J48)</f>
        <v>7153473</v>
      </c>
      <c r="K41" s="57">
        <f>SUM(K42:K48)</f>
        <v>6637010</v>
      </c>
      <c r="L41" s="73"/>
      <c r="M41" s="73"/>
    </row>
    <row r="42" spans="1:13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5">
        <v>36</v>
      </c>
      <c r="J42" s="11">
        <v>6941055</v>
      </c>
      <c r="K42" s="11">
        <v>6412444</v>
      </c>
      <c r="L42" s="73"/>
      <c r="M42" s="73"/>
    </row>
    <row r="43" spans="1:13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5">
        <v>37</v>
      </c>
      <c r="J43" s="11"/>
      <c r="K43" s="11">
        <v>0</v>
      </c>
      <c r="L43" s="73"/>
      <c r="M43" s="73"/>
    </row>
    <row r="44" spans="1:13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5">
        <v>38</v>
      </c>
      <c r="J44" s="11"/>
      <c r="K44" s="11">
        <v>0</v>
      </c>
      <c r="L44" s="73"/>
      <c r="M44" s="73"/>
    </row>
    <row r="45" spans="1:13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5">
        <v>39</v>
      </c>
      <c r="J45" s="11">
        <v>156700</v>
      </c>
      <c r="K45" s="11">
        <v>224566</v>
      </c>
      <c r="L45" s="73"/>
      <c r="M45" s="73"/>
    </row>
    <row r="46" spans="1:13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5">
        <v>40</v>
      </c>
      <c r="J46" s="11"/>
      <c r="K46" s="11">
        <v>0</v>
      </c>
      <c r="L46" s="73"/>
      <c r="M46" s="73"/>
    </row>
    <row r="47" spans="1:13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5">
        <v>41</v>
      </c>
      <c r="J47" s="11">
        <v>55718</v>
      </c>
      <c r="K47" s="11">
        <v>0</v>
      </c>
      <c r="L47" s="73"/>
      <c r="M47" s="73"/>
    </row>
    <row r="48" spans="1:13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5">
        <v>42</v>
      </c>
      <c r="J48" s="11"/>
      <c r="K48" s="11">
        <v>0</v>
      </c>
      <c r="L48" s="73"/>
      <c r="M48" s="73"/>
    </row>
    <row r="49" spans="1:13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5">
        <v>43</v>
      </c>
      <c r="J49" s="57">
        <f>SUM(J50:J55)</f>
        <v>56794085</v>
      </c>
      <c r="K49" s="57">
        <f>SUM(K50:K55)</f>
        <v>23181650</v>
      </c>
      <c r="L49" s="73"/>
      <c r="M49" s="73"/>
    </row>
    <row r="50" spans="1:13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5">
        <v>44</v>
      </c>
      <c r="J50" s="11">
        <v>587621</v>
      </c>
      <c r="K50" s="11">
        <v>292499</v>
      </c>
      <c r="L50" s="73"/>
      <c r="M50" s="73"/>
    </row>
    <row r="51" spans="1:13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5">
        <v>45</v>
      </c>
      <c r="J51" s="11">
        <v>19736088</v>
      </c>
      <c r="K51" s="11">
        <v>8590995</v>
      </c>
      <c r="L51" s="73"/>
      <c r="M51" s="73"/>
    </row>
    <row r="52" spans="1:13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5">
        <v>46</v>
      </c>
      <c r="J52" s="11"/>
      <c r="K52" s="11">
        <v>0</v>
      </c>
      <c r="L52" s="73"/>
      <c r="M52" s="73"/>
    </row>
    <row r="53" spans="1:13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5">
        <v>47</v>
      </c>
      <c r="J53" s="11">
        <v>388647</v>
      </c>
      <c r="K53" s="11">
        <v>581334</v>
      </c>
      <c r="L53" s="73"/>
      <c r="M53" s="73"/>
    </row>
    <row r="54" spans="1:13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5">
        <v>48</v>
      </c>
      <c r="J54" s="11">
        <v>34542534</v>
      </c>
      <c r="K54" s="11">
        <v>4608715</v>
      </c>
      <c r="L54" s="73"/>
      <c r="M54" s="73"/>
    </row>
    <row r="55" spans="1:13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5">
        <v>49</v>
      </c>
      <c r="J55" s="11">
        <v>1539195</v>
      </c>
      <c r="K55" s="11">
        <v>9108107</v>
      </c>
      <c r="L55" s="73"/>
      <c r="M55" s="73"/>
    </row>
    <row r="56" spans="1:13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5">
        <v>50</v>
      </c>
      <c r="J56" s="57">
        <f>SUM(J57:J63)</f>
        <v>1330960</v>
      </c>
      <c r="K56" s="57">
        <f>SUM(K57:K63)</f>
        <v>1395788</v>
      </c>
      <c r="L56" s="73"/>
      <c r="M56" s="73"/>
    </row>
    <row r="57" spans="1:13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5">
        <v>51</v>
      </c>
      <c r="J57" s="11"/>
      <c r="K57" s="11">
        <v>0</v>
      </c>
      <c r="L57" s="73"/>
      <c r="M57" s="73"/>
    </row>
    <row r="58" spans="1:13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5">
        <v>52</v>
      </c>
      <c r="J58" s="11"/>
      <c r="K58" s="11">
        <v>0</v>
      </c>
      <c r="L58" s="73"/>
      <c r="M58" s="73"/>
    </row>
    <row r="59" spans="1:13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5">
        <v>53</v>
      </c>
      <c r="J59" s="11"/>
      <c r="K59" s="11">
        <v>0</v>
      </c>
      <c r="L59" s="73"/>
      <c r="M59" s="73"/>
    </row>
    <row r="60" spans="1:13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5">
        <v>54</v>
      </c>
      <c r="J60" s="11"/>
      <c r="K60" s="11">
        <v>0</v>
      </c>
      <c r="L60" s="73"/>
      <c r="M60" s="73"/>
    </row>
    <row r="61" spans="1:13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5">
        <v>55</v>
      </c>
      <c r="J61" s="11">
        <v>1305807</v>
      </c>
      <c r="K61" s="11">
        <v>1372240</v>
      </c>
      <c r="L61" s="73"/>
      <c r="M61" s="73"/>
    </row>
    <row r="62" spans="1:13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5">
        <v>56</v>
      </c>
      <c r="J62" s="11">
        <v>25153</v>
      </c>
      <c r="K62" s="11">
        <v>23548</v>
      </c>
      <c r="L62" s="73"/>
      <c r="M62" s="73"/>
    </row>
    <row r="63" spans="1:13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5">
        <v>57</v>
      </c>
      <c r="J63" s="11">
        <v>0</v>
      </c>
      <c r="K63" s="11">
        <v>0</v>
      </c>
      <c r="L63" s="73"/>
      <c r="M63" s="73"/>
    </row>
    <row r="64" spans="1:13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5">
        <v>58</v>
      </c>
      <c r="J64" s="11">
        <v>34488906</v>
      </c>
      <c r="K64" s="11">
        <v>27042004</v>
      </c>
      <c r="L64" s="73"/>
      <c r="M64" s="73"/>
    </row>
    <row r="65" spans="1:13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5">
        <v>59</v>
      </c>
      <c r="J65" s="121">
        <v>5344031</v>
      </c>
      <c r="K65" s="121">
        <v>5819841</v>
      </c>
      <c r="L65" s="73"/>
      <c r="M65" s="73"/>
    </row>
    <row r="66" spans="1:13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5">
        <v>60</v>
      </c>
      <c r="J66" s="57">
        <f>J7+J8+J40+J65</f>
        <v>2659847257</v>
      </c>
      <c r="K66" s="57">
        <f>K7+K8+K40+K65</f>
        <v>2963565867</v>
      </c>
      <c r="L66" s="73"/>
      <c r="M66" s="73"/>
    </row>
    <row r="67" spans="1:13" ht="12.75">
      <c r="A67" s="213" t="s">
        <v>91</v>
      </c>
      <c r="B67" s="214"/>
      <c r="C67" s="214"/>
      <c r="D67" s="214"/>
      <c r="E67" s="214"/>
      <c r="F67" s="214"/>
      <c r="G67" s="214"/>
      <c r="H67" s="215"/>
      <c r="I67" s="8">
        <v>61</v>
      </c>
      <c r="J67" s="12"/>
      <c r="K67" s="12"/>
      <c r="L67" s="73"/>
      <c r="M67" s="73"/>
    </row>
    <row r="68" spans="1:13" ht="12.75">
      <c r="A68" s="192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  <c r="L68" s="73"/>
      <c r="M68" s="73"/>
    </row>
    <row r="69" spans="1:13" ht="12.75">
      <c r="A69" s="196" t="s">
        <v>191</v>
      </c>
      <c r="B69" s="197"/>
      <c r="C69" s="197"/>
      <c r="D69" s="197"/>
      <c r="E69" s="197"/>
      <c r="F69" s="197"/>
      <c r="G69" s="197"/>
      <c r="H69" s="212"/>
      <c r="I69" s="7">
        <v>62</v>
      </c>
      <c r="J69" s="58">
        <f>J70+J71+J72+J78+J79+J82+J85</f>
        <v>1407714830</v>
      </c>
      <c r="K69" s="58">
        <f>K70+K71+K72+K78+K79+K82+K85</f>
        <v>1572278072</v>
      </c>
      <c r="L69" s="73"/>
      <c r="M69" s="73"/>
    </row>
    <row r="70" spans="1:13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5">
        <v>63</v>
      </c>
      <c r="J70" s="11">
        <v>1164040520</v>
      </c>
      <c r="K70" s="11">
        <v>1277985565</v>
      </c>
      <c r="L70" s="73"/>
      <c r="M70" s="73"/>
    </row>
    <row r="71" spans="1:13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5">
        <v>64</v>
      </c>
      <c r="J71" s="11"/>
      <c r="K71" s="11"/>
      <c r="L71" s="73"/>
      <c r="M71" s="73"/>
    </row>
    <row r="72" spans="1:13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5">
        <v>65</v>
      </c>
      <c r="J72" s="57">
        <f>J73+J74-J75+J76+J77</f>
        <v>20101299</v>
      </c>
      <c r="K72" s="57">
        <f>K73+K74-K75+K76+K77</f>
        <v>26628148</v>
      </c>
      <c r="L72" s="73"/>
      <c r="M72" s="73"/>
    </row>
    <row r="73" spans="1:13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5">
        <v>66</v>
      </c>
      <c r="J73" s="11">
        <v>3661688</v>
      </c>
      <c r="K73" s="11">
        <v>10188537</v>
      </c>
      <c r="L73" s="73"/>
      <c r="M73" s="73"/>
    </row>
    <row r="74" spans="1:13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5">
        <v>67</v>
      </c>
      <c r="J74" s="11"/>
      <c r="K74" s="11">
        <v>0</v>
      </c>
      <c r="L74" s="73"/>
      <c r="M74" s="73"/>
    </row>
    <row r="75" spans="1:13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5">
        <v>68</v>
      </c>
      <c r="J75" s="11"/>
      <c r="K75" s="11">
        <v>0</v>
      </c>
      <c r="L75" s="73"/>
      <c r="M75" s="73"/>
    </row>
    <row r="76" spans="1:13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5">
        <v>69</v>
      </c>
      <c r="J76" s="11">
        <v>2228631</v>
      </c>
      <c r="K76" s="11">
        <v>2228631</v>
      </c>
      <c r="L76" s="73"/>
      <c r="M76" s="73"/>
    </row>
    <row r="77" spans="1:13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5">
        <v>70</v>
      </c>
      <c r="J77" s="11">
        <v>14210980</v>
      </c>
      <c r="K77" s="11">
        <v>14210980</v>
      </c>
      <c r="L77" s="73"/>
      <c r="M77" s="73"/>
    </row>
    <row r="78" spans="1:13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5">
        <v>71</v>
      </c>
      <c r="J78" s="11"/>
      <c r="K78" s="11"/>
      <c r="L78" s="73"/>
      <c r="M78" s="73"/>
    </row>
    <row r="79" spans="1:13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5">
        <v>72</v>
      </c>
      <c r="J79" s="57">
        <f>J80-J81</f>
        <v>57306434</v>
      </c>
      <c r="K79" s="57">
        <f>K80-K81</f>
        <v>391864435</v>
      </c>
      <c r="L79" s="73"/>
      <c r="M79" s="73"/>
    </row>
    <row r="80" spans="1:13" ht="12.75">
      <c r="A80" s="209" t="s">
        <v>169</v>
      </c>
      <c r="B80" s="210"/>
      <c r="C80" s="210"/>
      <c r="D80" s="210"/>
      <c r="E80" s="210"/>
      <c r="F80" s="210"/>
      <c r="G80" s="210"/>
      <c r="H80" s="211"/>
      <c r="I80" s="5">
        <v>73</v>
      </c>
      <c r="J80" s="11">
        <v>57306434</v>
      </c>
      <c r="K80" s="11">
        <v>391864435</v>
      </c>
      <c r="L80" s="73"/>
      <c r="M80" s="73"/>
    </row>
    <row r="81" spans="1:13" ht="12.75">
      <c r="A81" s="209" t="s">
        <v>170</v>
      </c>
      <c r="B81" s="210"/>
      <c r="C81" s="210"/>
      <c r="D81" s="210"/>
      <c r="E81" s="210"/>
      <c r="F81" s="210"/>
      <c r="G81" s="210"/>
      <c r="H81" s="211"/>
      <c r="I81" s="5">
        <v>74</v>
      </c>
      <c r="J81" s="11"/>
      <c r="K81" s="11"/>
      <c r="L81" s="73"/>
      <c r="M81" s="73"/>
    </row>
    <row r="82" spans="1:13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5">
        <v>75</v>
      </c>
      <c r="J82" s="57">
        <f>J83-J84</f>
        <v>139583528</v>
      </c>
      <c r="K82" s="57">
        <f>K83-K84</f>
        <v>-152983053</v>
      </c>
      <c r="L82" s="73"/>
      <c r="M82" s="73"/>
    </row>
    <row r="83" spans="1:13" ht="12.75">
      <c r="A83" s="209" t="s">
        <v>171</v>
      </c>
      <c r="B83" s="210"/>
      <c r="C83" s="210"/>
      <c r="D83" s="210"/>
      <c r="E83" s="210"/>
      <c r="F83" s="210"/>
      <c r="G83" s="210"/>
      <c r="H83" s="211"/>
      <c r="I83" s="5">
        <v>76</v>
      </c>
      <c r="J83" s="11">
        <v>139583528</v>
      </c>
      <c r="K83" s="11">
        <v>-152983053</v>
      </c>
      <c r="L83" s="73"/>
      <c r="M83" s="73"/>
    </row>
    <row r="84" spans="1:13" ht="12.75">
      <c r="A84" s="209" t="s">
        <v>172</v>
      </c>
      <c r="B84" s="210"/>
      <c r="C84" s="210"/>
      <c r="D84" s="210"/>
      <c r="E84" s="210"/>
      <c r="F84" s="210"/>
      <c r="G84" s="210"/>
      <c r="H84" s="211"/>
      <c r="I84" s="5">
        <v>77</v>
      </c>
      <c r="J84" s="11"/>
      <c r="K84" s="11"/>
      <c r="L84" s="73"/>
      <c r="M84" s="73"/>
    </row>
    <row r="85" spans="1:13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5">
        <v>78</v>
      </c>
      <c r="J85" s="11">
        <v>26683049</v>
      </c>
      <c r="K85" s="11">
        <v>28782977</v>
      </c>
      <c r="L85" s="73"/>
      <c r="M85" s="73"/>
    </row>
    <row r="86" spans="1:13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5">
        <v>79</v>
      </c>
      <c r="J86" s="57">
        <f>SUM(J87:J89)</f>
        <v>50714488</v>
      </c>
      <c r="K86" s="57">
        <f>SUM(K87:K89)</f>
        <v>63099469</v>
      </c>
      <c r="L86" s="73"/>
      <c r="M86" s="73"/>
    </row>
    <row r="87" spans="1:13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5">
        <v>80</v>
      </c>
      <c r="J87" s="11">
        <v>1183949</v>
      </c>
      <c r="K87" s="11">
        <v>2045015</v>
      </c>
      <c r="L87" s="73"/>
      <c r="M87" s="73"/>
    </row>
    <row r="88" spans="1:13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5">
        <v>81</v>
      </c>
      <c r="J88" s="11"/>
      <c r="K88" s="11">
        <v>0</v>
      </c>
      <c r="L88" s="73"/>
      <c r="M88" s="73"/>
    </row>
    <row r="89" spans="1:13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5">
        <v>82</v>
      </c>
      <c r="J89" s="11">
        <v>49530539</v>
      </c>
      <c r="K89" s="11">
        <v>61054454</v>
      </c>
      <c r="L89" s="73"/>
      <c r="M89" s="73"/>
    </row>
    <row r="90" spans="1:13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5">
        <v>83</v>
      </c>
      <c r="J90" s="57">
        <f>SUM(J91:J99)</f>
        <v>227460937.6</v>
      </c>
      <c r="K90" s="57">
        <f>SUM(K91:K99)</f>
        <v>229177387</v>
      </c>
      <c r="L90" s="73"/>
      <c r="M90" s="73"/>
    </row>
    <row r="91" spans="1:13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5">
        <v>84</v>
      </c>
      <c r="J91" s="11">
        <v>3753547.6000000015</v>
      </c>
      <c r="K91" s="11"/>
      <c r="L91" s="73"/>
      <c r="M91" s="73"/>
    </row>
    <row r="92" spans="1:13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5">
        <v>85</v>
      </c>
      <c r="J92" s="11"/>
      <c r="K92" s="11">
        <v>6655138</v>
      </c>
      <c r="L92" s="73"/>
      <c r="M92" s="73"/>
    </row>
    <row r="93" spans="1:13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5">
        <v>86</v>
      </c>
      <c r="J93" s="11">
        <v>202928254</v>
      </c>
      <c r="K93" s="11">
        <v>201743113</v>
      </c>
      <c r="L93" s="73"/>
      <c r="M93" s="73"/>
    </row>
    <row r="94" spans="1:13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5">
        <v>87</v>
      </c>
      <c r="J94" s="11"/>
      <c r="K94" s="11">
        <v>0</v>
      </c>
      <c r="L94" s="73"/>
      <c r="M94" s="73"/>
    </row>
    <row r="95" spans="1:13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5">
        <v>88</v>
      </c>
      <c r="J95" s="11"/>
      <c r="K95" s="11">
        <v>0</v>
      </c>
      <c r="L95" s="73"/>
      <c r="M95" s="73"/>
    </row>
    <row r="96" spans="1:13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5">
        <v>89</v>
      </c>
      <c r="J96" s="11"/>
      <c r="K96" s="11">
        <v>0</v>
      </c>
      <c r="L96" s="73"/>
      <c r="M96" s="73"/>
    </row>
    <row r="97" spans="1:13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5">
        <v>90</v>
      </c>
      <c r="J97" s="11"/>
      <c r="K97" s="11">
        <v>0</v>
      </c>
      <c r="L97" s="73"/>
      <c r="M97" s="73"/>
    </row>
    <row r="98" spans="1:13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5">
        <v>91</v>
      </c>
      <c r="J98" s="11"/>
      <c r="K98" s="11">
        <v>0</v>
      </c>
      <c r="L98" s="73"/>
      <c r="M98" s="73"/>
    </row>
    <row r="99" spans="1:13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5">
        <v>92</v>
      </c>
      <c r="J99" s="11">
        <v>20779136</v>
      </c>
      <c r="K99" s="11">
        <v>20779136</v>
      </c>
      <c r="L99" s="73"/>
      <c r="M99" s="73"/>
    </row>
    <row r="100" spans="1:13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5">
        <v>93</v>
      </c>
      <c r="J100" s="57">
        <f>SUM(J101:J112)</f>
        <v>935309458</v>
      </c>
      <c r="K100" s="57">
        <f>SUM(K101:K112)</f>
        <v>1054731601</v>
      </c>
      <c r="L100" s="73"/>
      <c r="M100" s="73"/>
    </row>
    <row r="101" spans="1:13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5">
        <v>94</v>
      </c>
      <c r="J101" s="11">
        <v>800700526</v>
      </c>
      <c r="K101" s="11">
        <v>908697239</v>
      </c>
      <c r="L101" s="73"/>
      <c r="M101" s="73"/>
    </row>
    <row r="102" spans="1:13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5">
        <v>95</v>
      </c>
      <c r="J102" s="11">
        <v>0</v>
      </c>
      <c r="K102" s="11">
        <v>1058376</v>
      </c>
      <c r="L102" s="73"/>
      <c r="M102" s="73"/>
    </row>
    <row r="103" spans="1:13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5">
        <v>96</v>
      </c>
      <c r="J103" s="11">
        <v>1555783</v>
      </c>
      <c r="K103" s="11">
        <v>0</v>
      </c>
      <c r="L103" s="73"/>
      <c r="M103" s="73"/>
    </row>
    <row r="104" spans="1:13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5">
        <v>97</v>
      </c>
      <c r="J104" s="11">
        <v>13706863</v>
      </c>
      <c r="K104" s="11">
        <v>12336561</v>
      </c>
      <c r="L104" s="73"/>
      <c r="M104" s="73"/>
    </row>
    <row r="105" spans="1:13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5">
        <v>98</v>
      </c>
      <c r="J105" s="11">
        <v>75398692</v>
      </c>
      <c r="K105" s="11">
        <v>70316451</v>
      </c>
      <c r="L105" s="73"/>
      <c r="M105" s="73"/>
    </row>
    <row r="106" spans="1:13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5">
        <v>99</v>
      </c>
      <c r="J106" s="11">
        <v>0</v>
      </c>
      <c r="K106" s="11">
        <v>0</v>
      </c>
      <c r="L106" s="73"/>
      <c r="M106" s="73"/>
    </row>
    <row r="107" spans="1:13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5">
        <v>100</v>
      </c>
      <c r="J107" s="11">
        <v>0</v>
      </c>
      <c r="K107" s="11">
        <v>0</v>
      </c>
      <c r="L107" s="73"/>
      <c r="M107" s="73"/>
    </row>
    <row r="108" spans="1:13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5">
        <v>101</v>
      </c>
      <c r="J108" s="11">
        <v>23785843</v>
      </c>
      <c r="K108" s="11">
        <v>26879432</v>
      </c>
      <c r="L108" s="73"/>
      <c r="M108" s="73"/>
    </row>
    <row r="109" spans="1:13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5">
        <v>102</v>
      </c>
      <c r="J109" s="11">
        <v>17547594</v>
      </c>
      <c r="K109" s="11">
        <v>31201996</v>
      </c>
      <c r="L109" s="73"/>
      <c r="M109" s="73"/>
    </row>
    <row r="110" spans="1:13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5">
        <v>103</v>
      </c>
      <c r="J110" s="11">
        <v>0</v>
      </c>
      <c r="K110" s="11">
        <v>0</v>
      </c>
      <c r="L110" s="73"/>
      <c r="M110" s="73"/>
    </row>
    <row r="111" spans="1:13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5">
        <v>104</v>
      </c>
      <c r="J111" s="11">
        <v>0</v>
      </c>
      <c r="K111" s="11">
        <v>0</v>
      </c>
      <c r="L111" s="73"/>
      <c r="M111" s="73"/>
    </row>
    <row r="112" spans="1:13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5">
        <v>105</v>
      </c>
      <c r="J112" s="11">
        <v>2614157</v>
      </c>
      <c r="K112" s="11">
        <v>4241546</v>
      </c>
      <c r="L112" s="73"/>
      <c r="M112" s="73"/>
    </row>
    <row r="113" spans="1:13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5">
        <v>106</v>
      </c>
      <c r="J113" s="11">
        <v>38647543</v>
      </c>
      <c r="K113" s="11">
        <v>44279338</v>
      </c>
      <c r="L113" s="73"/>
      <c r="M113" s="73"/>
    </row>
    <row r="114" spans="1:13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5">
        <v>107</v>
      </c>
      <c r="J114" s="57">
        <f>J69+J86+J90+J100+J113</f>
        <v>2659847256.6</v>
      </c>
      <c r="K114" s="57">
        <f>K69+K86+K90+K100+K113</f>
        <v>2963565867</v>
      </c>
      <c r="L114" s="73"/>
      <c r="M114" s="73"/>
    </row>
    <row r="115" spans="1:13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6">
        <v>108</v>
      </c>
      <c r="J115" s="12"/>
      <c r="K115" s="12"/>
      <c r="L115" s="73"/>
      <c r="M115" s="73"/>
    </row>
    <row r="116" spans="1:13" ht="12.75">
      <c r="A116" s="192" t="s">
        <v>309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  <c r="L116" s="73"/>
      <c r="M116" s="73"/>
    </row>
    <row r="117" spans="1:13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  <c r="L117" s="73"/>
      <c r="M117" s="73"/>
    </row>
    <row r="118" spans="1:13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5">
        <v>109</v>
      </c>
      <c r="J118" s="11">
        <f>+J69-J119</f>
        <v>1381031781</v>
      </c>
      <c r="K118" s="11">
        <f>+K69-K119</f>
        <v>1543495095</v>
      </c>
      <c r="L118" s="73"/>
      <c r="M118" s="73"/>
    </row>
    <row r="119" spans="1:13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8">
        <v>110</v>
      </c>
      <c r="J119" s="12">
        <f>+J85</f>
        <v>26683049</v>
      </c>
      <c r="K119" s="12">
        <f>+K85</f>
        <v>28782977</v>
      </c>
      <c r="L119" s="73"/>
      <c r="M119" s="73"/>
    </row>
    <row r="120" spans="1:13" ht="12.75">
      <c r="A120" s="187" t="s">
        <v>310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73"/>
      <c r="M120" s="73"/>
    </row>
    <row r="121" spans="1:12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73"/>
    </row>
    <row r="122" spans="10:12" ht="12.75">
      <c r="J122" s="73"/>
      <c r="K122" s="73"/>
      <c r="L122" s="73"/>
    </row>
    <row r="123" spans="10:12" ht="12.75">
      <c r="J123" s="73"/>
      <c r="K123" s="73"/>
      <c r="L123" s="73"/>
    </row>
    <row r="124" spans="10:11" ht="12.75">
      <c r="J124" s="73"/>
      <c r="K124" s="7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1:J113 J73:J78 J80:J81 J83:J85 J87:J89 J91:J99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K83:K84 K73:K77 J100:K100 J70:K70 J72:K72 J82:K82 J114:J115 J79:K79 J86:K86 J90:K90 K80:K81 K87:K89 K91:K99 K101:K115">
      <formula1>0</formula1>
    </dataValidation>
  </dataValidations>
  <printOptions/>
  <pageMargins left="0.75" right="0.75" top="1" bottom="1" header="0.5" footer="0.5"/>
  <pageSetup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00" zoomScalePageLayoutView="0" workbookViewId="0" topLeftCell="A1">
      <selection activeCell="M48" sqref="M48"/>
    </sheetView>
  </sheetViews>
  <sheetFormatPr defaultColWidth="9.140625" defaultRowHeight="12.75"/>
  <cols>
    <col min="1" max="9" width="9.140625" style="42" customWidth="1"/>
    <col min="10" max="10" width="10.57421875" style="42" customWidth="1"/>
    <col min="11" max="11" width="10.7109375" style="42" customWidth="1"/>
    <col min="12" max="12" width="11.00390625" style="42" customWidth="1"/>
    <col min="13" max="13" width="11.7109375" style="42" customWidth="1"/>
    <col min="14" max="14" width="11.8515625" style="42" customWidth="1"/>
    <col min="15" max="15" width="11.140625" style="42" bestFit="1" customWidth="1"/>
    <col min="16" max="16" width="10.7109375" style="42" bestFit="1" customWidth="1"/>
    <col min="17" max="17" width="11.7109375" style="42" bestFit="1" customWidth="1"/>
    <col min="18" max="16384" width="9.140625" style="42" customWidth="1"/>
  </cols>
  <sheetData>
    <row r="1" spans="1:13" ht="12.75" customHeight="1">
      <c r="A1" s="222" t="s">
        <v>154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344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4" t="s">
        <v>333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31" t="s">
        <v>279</v>
      </c>
      <c r="J4" s="246" t="s">
        <v>318</v>
      </c>
      <c r="K4" s="246"/>
      <c r="L4" s="246" t="s">
        <v>319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31"/>
      <c r="J5" s="33" t="s">
        <v>313</v>
      </c>
      <c r="K5" s="33" t="s">
        <v>314</v>
      </c>
      <c r="L5" s="33" t="s">
        <v>313</v>
      </c>
      <c r="M5" s="33" t="s">
        <v>314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35">
        <v>2</v>
      </c>
      <c r="J6" s="33">
        <v>3</v>
      </c>
      <c r="K6" s="33">
        <v>4</v>
      </c>
      <c r="L6" s="33">
        <v>5</v>
      </c>
      <c r="M6" s="33">
        <v>6</v>
      </c>
    </row>
    <row r="7" spans="1:17" ht="12.75">
      <c r="A7" s="196" t="s">
        <v>26</v>
      </c>
      <c r="B7" s="197"/>
      <c r="C7" s="197"/>
      <c r="D7" s="197"/>
      <c r="E7" s="197"/>
      <c r="F7" s="197"/>
      <c r="G7" s="197"/>
      <c r="H7" s="212"/>
      <c r="I7" s="7">
        <v>111</v>
      </c>
      <c r="J7" s="58">
        <f>SUM(J8:J9)</f>
        <v>0</v>
      </c>
      <c r="K7" s="58">
        <f>SUM(K8:K9)</f>
        <v>68009511</v>
      </c>
      <c r="L7" s="58">
        <f>SUM(L8:L9)</f>
        <v>0</v>
      </c>
      <c r="M7" s="58">
        <f>SUM(M8:M9)</f>
        <v>76064998</v>
      </c>
      <c r="N7" s="73"/>
      <c r="O7" s="73"/>
      <c r="P7" s="73"/>
      <c r="Q7" s="73"/>
    </row>
    <row r="8" spans="1:17" ht="12.75">
      <c r="A8" s="203" t="s">
        <v>152</v>
      </c>
      <c r="B8" s="204"/>
      <c r="C8" s="204"/>
      <c r="D8" s="204"/>
      <c r="E8" s="204"/>
      <c r="F8" s="204"/>
      <c r="G8" s="204"/>
      <c r="H8" s="205"/>
      <c r="I8" s="5">
        <v>112</v>
      </c>
      <c r="J8" s="122"/>
      <c r="K8" s="122">
        <v>57812588</v>
      </c>
      <c r="L8" s="123"/>
      <c r="M8" s="123">
        <v>64846128</v>
      </c>
      <c r="N8" s="73"/>
      <c r="O8" s="73"/>
      <c r="P8" s="73"/>
      <c r="Q8" s="73"/>
    </row>
    <row r="9" spans="1:17" ht="12.75">
      <c r="A9" s="203" t="s">
        <v>103</v>
      </c>
      <c r="B9" s="204"/>
      <c r="C9" s="204"/>
      <c r="D9" s="204"/>
      <c r="E9" s="204"/>
      <c r="F9" s="204"/>
      <c r="G9" s="204"/>
      <c r="H9" s="205"/>
      <c r="I9" s="5">
        <v>113</v>
      </c>
      <c r="J9" s="122"/>
      <c r="K9" s="122">
        <v>10196923</v>
      </c>
      <c r="L9" s="123"/>
      <c r="M9" s="124">
        <v>11218870</v>
      </c>
      <c r="N9" s="73"/>
      <c r="O9" s="73"/>
      <c r="P9" s="73"/>
      <c r="Q9" s="73"/>
    </row>
    <row r="10" spans="1:17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5">
        <v>114</v>
      </c>
      <c r="J10" s="57">
        <f>J11+J12+J16+J20+J21+J22+J25+J26</f>
        <v>0</v>
      </c>
      <c r="K10" s="57">
        <f>K11+K12+K16+K20+K21+K22+K25+K26</f>
        <v>218434446</v>
      </c>
      <c r="L10" s="57">
        <f>L11+L12+L16+L20+L21+L22+L25+L26</f>
        <v>0</v>
      </c>
      <c r="M10" s="57">
        <f>M11+M12+M16+M20+M21+M22+M25+M26</f>
        <v>218050546</v>
      </c>
      <c r="N10" s="73"/>
      <c r="O10" s="73"/>
      <c r="P10" s="73"/>
      <c r="Q10" s="73"/>
    </row>
    <row r="11" spans="1:17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5">
        <v>115</v>
      </c>
      <c r="J11" s="11"/>
      <c r="K11" s="11"/>
      <c r="L11" s="11"/>
      <c r="M11" s="11"/>
      <c r="N11" s="73"/>
      <c r="O11" s="73"/>
      <c r="P11" s="73"/>
      <c r="Q11" s="73"/>
    </row>
    <row r="12" spans="1:17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5">
        <v>116</v>
      </c>
      <c r="J12" s="57">
        <f>SUM(J13:J15)</f>
        <v>0</v>
      </c>
      <c r="K12" s="57">
        <f>SUM(K13:K15)</f>
        <v>43605379</v>
      </c>
      <c r="L12" s="57">
        <f>SUM(L13:L15)</f>
        <v>0</v>
      </c>
      <c r="M12" s="57">
        <f>SUM(M13:M15)</f>
        <v>41728749</v>
      </c>
      <c r="N12" s="73"/>
      <c r="O12" s="73"/>
      <c r="P12" s="73"/>
      <c r="Q12" s="73"/>
    </row>
    <row r="13" spans="1:17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5">
        <v>117</v>
      </c>
      <c r="J13" s="122"/>
      <c r="K13" s="123">
        <v>17543258</v>
      </c>
      <c r="L13" s="123"/>
      <c r="M13" s="123">
        <v>19580596</v>
      </c>
      <c r="N13" s="73"/>
      <c r="O13" s="73"/>
      <c r="P13" s="73"/>
      <c r="Q13" s="73"/>
    </row>
    <row r="14" spans="1:17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5">
        <v>118</v>
      </c>
      <c r="J14" s="122"/>
      <c r="K14" s="123">
        <v>1990600</v>
      </c>
      <c r="L14" s="123"/>
      <c r="M14" s="123">
        <v>1186318</v>
      </c>
      <c r="N14" s="73"/>
      <c r="O14" s="73"/>
      <c r="P14" s="73"/>
      <c r="Q14" s="73"/>
    </row>
    <row r="15" spans="1:17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5">
        <v>119</v>
      </c>
      <c r="J15" s="122"/>
      <c r="K15" s="123">
        <v>24071521</v>
      </c>
      <c r="L15" s="123"/>
      <c r="M15" s="123">
        <v>20961835</v>
      </c>
      <c r="N15" s="73"/>
      <c r="O15" s="73"/>
      <c r="P15" s="73"/>
      <c r="Q15" s="73"/>
    </row>
    <row r="16" spans="1:17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5">
        <v>120</v>
      </c>
      <c r="J16" s="57">
        <f>SUM(J17:J19)</f>
        <v>0</v>
      </c>
      <c r="K16" s="57">
        <f>SUM(K17:K19)</f>
        <v>56127126</v>
      </c>
      <c r="L16" s="57">
        <f>SUM(L17:L19)</f>
        <v>0</v>
      </c>
      <c r="M16" s="57">
        <f>SUM(M17:M19)</f>
        <v>67157372</v>
      </c>
      <c r="N16" s="73"/>
      <c r="O16" s="73"/>
      <c r="P16" s="73"/>
      <c r="Q16" s="73"/>
    </row>
    <row r="17" spans="1:17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5">
        <v>121</v>
      </c>
      <c r="J17" s="122"/>
      <c r="K17" s="123">
        <v>34601931</v>
      </c>
      <c r="L17" s="123"/>
      <c r="M17" s="123">
        <v>40281168</v>
      </c>
      <c r="N17" s="73"/>
      <c r="O17" s="73"/>
      <c r="P17" s="73"/>
      <c r="Q17" s="73"/>
    </row>
    <row r="18" spans="1:17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5">
        <v>122</v>
      </c>
      <c r="J18" s="122"/>
      <c r="K18" s="123">
        <v>13405497</v>
      </c>
      <c r="L18" s="123"/>
      <c r="M18" s="123">
        <v>17189771</v>
      </c>
      <c r="N18" s="73"/>
      <c r="O18" s="73"/>
      <c r="P18" s="73"/>
      <c r="Q18" s="73"/>
    </row>
    <row r="19" spans="1:17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5">
        <v>123</v>
      </c>
      <c r="J19" s="122"/>
      <c r="K19" s="123">
        <v>8119698</v>
      </c>
      <c r="L19" s="123"/>
      <c r="M19" s="123">
        <v>9686433</v>
      </c>
      <c r="N19" s="73"/>
      <c r="O19" s="73"/>
      <c r="P19" s="73"/>
      <c r="Q19" s="73"/>
    </row>
    <row r="20" spans="1:17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5">
        <v>124</v>
      </c>
      <c r="J20" s="122"/>
      <c r="K20" s="123">
        <v>46044048</v>
      </c>
      <c r="L20" s="123"/>
      <c r="M20" s="123">
        <v>50568039</v>
      </c>
      <c r="N20" s="73"/>
      <c r="O20" s="73"/>
      <c r="P20" s="73"/>
      <c r="Q20" s="73"/>
    </row>
    <row r="21" spans="1:17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5">
        <v>125</v>
      </c>
      <c r="J21" s="122"/>
      <c r="K21" s="123">
        <v>18842473</v>
      </c>
      <c r="L21" s="123"/>
      <c r="M21" s="123">
        <v>23366580</v>
      </c>
      <c r="N21" s="73"/>
      <c r="O21" s="73"/>
      <c r="P21" s="73"/>
      <c r="Q21" s="73"/>
    </row>
    <row r="22" spans="1:17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5">
        <v>126</v>
      </c>
      <c r="J22" s="57">
        <f>SUM(J23:J24)</f>
        <v>0</v>
      </c>
      <c r="K22" s="57">
        <f>SUM(K23:K24)</f>
        <v>445367</v>
      </c>
      <c r="L22" s="57">
        <f>SUM(L23:L24)</f>
        <v>0</v>
      </c>
      <c r="M22" s="57">
        <f>SUM(M23:M24)</f>
        <v>350019</v>
      </c>
      <c r="N22" s="73"/>
      <c r="O22" s="73"/>
      <c r="P22" s="73"/>
      <c r="Q22" s="73"/>
    </row>
    <row r="23" spans="1:17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5">
        <v>127</v>
      </c>
      <c r="J23" s="11"/>
      <c r="K23" s="11"/>
      <c r="L23" s="11"/>
      <c r="M23" s="11"/>
      <c r="N23" s="73"/>
      <c r="O23" s="73"/>
      <c r="P23" s="73"/>
      <c r="Q23" s="73"/>
    </row>
    <row r="24" spans="1:17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5">
        <v>128</v>
      </c>
      <c r="J24" s="11"/>
      <c r="K24" s="11">
        <v>445367</v>
      </c>
      <c r="L24" s="123"/>
      <c r="M24" s="123">
        <v>350019</v>
      </c>
      <c r="N24" s="73"/>
      <c r="O24" s="73"/>
      <c r="P24" s="73"/>
      <c r="Q24" s="73"/>
    </row>
    <row r="25" spans="1:17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5">
        <v>129</v>
      </c>
      <c r="J25" s="11"/>
      <c r="K25" s="11">
        <v>617798</v>
      </c>
      <c r="L25" s="123"/>
      <c r="M25" s="123">
        <v>26140067</v>
      </c>
      <c r="N25" s="73"/>
      <c r="O25" s="73"/>
      <c r="P25" s="73"/>
      <c r="Q25" s="73"/>
    </row>
    <row r="26" spans="1:17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5">
        <v>130</v>
      </c>
      <c r="J26" s="122"/>
      <c r="K26" s="123">
        <v>52752255</v>
      </c>
      <c r="L26" s="123"/>
      <c r="M26" s="123">
        <v>8739720</v>
      </c>
      <c r="N26" s="73"/>
      <c r="O26" s="73"/>
      <c r="P26" s="73"/>
      <c r="Q26" s="73"/>
    </row>
    <row r="27" spans="1:17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5">
        <v>131</v>
      </c>
      <c r="J27" s="57">
        <f>SUM(J28:J32)</f>
        <v>0</v>
      </c>
      <c r="K27" s="57">
        <f>SUM(K28:K32)</f>
        <v>1612347</v>
      </c>
      <c r="L27" s="57">
        <f>SUM(L28:L32)</f>
        <v>0</v>
      </c>
      <c r="M27" s="57">
        <f>SUM(M28:M32)</f>
        <v>397961</v>
      </c>
      <c r="N27" s="73"/>
      <c r="O27" s="73"/>
      <c r="P27" s="73"/>
      <c r="Q27" s="73"/>
    </row>
    <row r="28" spans="1:17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5">
        <v>132</v>
      </c>
      <c r="J28" s="122"/>
      <c r="K28" s="122">
        <v>-108886</v>
      </c>
      <c r="L28" s="122">
        <v>0</v>
      </c>
      <c r="M28" s="122">
        <v>-353102</v>
      </c>
      <c r="N28" s="73"/>
      <c r="O28" s="73"/>
      <c r="P28" s="73"/>
      <c r="Q28" s="73"/>
    </row>
    <row r="29" spans="1:17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5">
        <v>133</v>
      </c>
      <c r="J29" s="122"/>
      <c r="K29" s="122">
        <v>1721233</v>
      </c>
      <c r="L29" s="122"/>
      <c r="M29" s="122">
        <v>751063</v>
      </c>
      <c r="N29" s="73"/>
      <c r="O29" s="73"/>
      <c r="P29" s="73"/>
      <c r="Q29" s="73"/>
    </row>
    <row r="30" spans="1:17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5">
        <v>134</v>
      </c>
      <c r="J30" s="11"/>
      <c r="K30" s="11"/>
      <c r="L30" s="11"/>
      <c r="M30" s="11"/>
      <c r="N30" s="73"/>
      <c r="O30" s="73"/>
      <c r="P30" s="73"/>
      <c r="Q30" s="73"/>
    </row>
    <row r="31" spans="1:17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5">
        <v>135</v>
      </c>
      <c r="J31" s="11"/>
      <c r="K31" s="11"/>
      <c r="L31" s="11"/>
      <c r="M31" s="11"/>
      <c r="N31" s="73"/>
      <c r="O31" s="73"/>
      <c r="P31" s="73"/>
      <c r="Q31" s="73"/>
    </row>
    <row r="32" spans="1:17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5">
        <v>136</v>
      </c>
      <c r="J32" s="11"/>
      <c r="K32" s="11"/>
      <c r="L32" s="11"/>
      <c r="M32" s="11"/>
      <c r="N32" s="73"/>
      <c r="O32" s="73"/>
      <c r="P32" s="73"/>
      <c r="Q32" s="73"/>
    </row>
    <row r="33" spans="1:17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5">
        <v>137</v>
      </c>
      <c r="J33" s="57">
        <f>SUM(J34:J37)</f>
        <v>0</v>
      </c>
      <c r="K33" s="57">
        <f>SUM(K34:K37)</f>
        <v>8861911</v>
      </c>
      <c r="L33" s="57">
        <f>SUM(L34:L37)</f>
        <v>0</v>
      </c>
      <c r="M33" s="57">
        <f>SUM(M34:M37)</f>
        <v>11395466</v>
      </c>
      <c r="N33" s="73"/>
      <c r="O33" s="73"/>
      <c r="P33" s="73"/>
      <c r="Q33" s="73"/>
    </row>
    <row r="34" spans="1:17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5">
        <v>138</v>
      </c>
      <c r="J34" s="122"/>
      <c r="K34" s="122">
        <v>7366678</v>
      </c>
      <c r="L34" s="122"/>
      <c r="M34" s="122">
        <v>9084735</v>
      </c>
      <c r="N34" s="73"/>
      <c r="O34" s="73"/>
      <c r="P34" s="73"/>
      <c r="Q34" s="73"/>
    </row>
    <row r="35" spans="1:17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5">
        <v>139</v>
      </c>
      <c r="J35" s="122"/>
      <c r="K35" s="122">
        <v>1495233</v>
      </c>
      <c r="L35" s="122"/>
      <c r="M35" s="122">
        <v>2309163</v>
      </c>
      <c r="N35" s="73"/>
      <c r="O35" s="73"/>
      <c r="P35" s="73"/>
      <c r="Q35" s="73"/>
    </row>
    <row r="36" spans="1:17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5">
        <v>140</v>
      </c>
      <c r="J36" s="11"/>
      <c r="K36" s="11"/>
      <c r="L36" s="11"/>
      <c r="M36" s="11">
        <v>1568</v>
      </c>
      <c r="N36" s="73"/>
      <c r="O36" s="73"/>
      <c r="P36" s="73"/>
      <c r="Q36" s="73"/>
    </row>
    <row r="37" spans="1:17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5">
        <v>141</v>
      </c>
      <c r="J37" s="11"/>
      <c r="K37" s="11"/>
      <c r="L37" s="11"/>
      <c r="M37" s="11"/>
      <c r="N37" s="73"/>
      <c r="O37" s="73"/>
      <c r="P37" s="73"/>
      <c r="Q37" s="73"/>
    </row>
    <row r="38" spans="1:17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5">
        <v>142</v>
      </c>
      <c r="J38" s="11"/>
      <c r="K38" s="11"/>
      <c r="L38" s="11"/>
      <c r="M38" s="11"/>
      <c r="N38" s="73"/>
      <c r="O38" s="73"/>
      <c r="P38" s="73"/>
      <c r="Q38" s="73"/>
    </row>
    <row r="39" spans="1:17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5">
        <v>143</v>
      </c>
      <c r="J39" s="11"/>
      <c r="K39" s="11"/>
      <c r="L39" s="11"/>
      <c r="M39" s="11"/>
      <c r="N39" s="73"/>
      <c r="O39" s="73"/>
      <c r="P39" s="73"/>
      <c r="Q39" s="73"/>
    </row>
    <row r="40" spans="1:17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5">
        <v>144</v>
      </c>
      <c r="J40" s="11"/>
      <c r="K40" s="11"/>
      <c r="L40" s="11"/>
      <c r="M40" s="11"/>
      <c r="N40" s="73"/>
      <c r="O40" s="73"/>
      <c r="P40" s="73"/>
      <c r="Q40" s="73"/>
    </row>
    <row r="41" spans="1:17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5">
        <v>145</v>
      </c>
      <c r="J41" s="11"/>
      <c r="K41" s="11"/>
      <c r="L41" s="11"/>
      <c r="M41" s="11"/>
      <c r="N41" s="73"/>
      <c r="O41" s="73"/>
      <c r="P41" s="73"/>
      <c r="Q41" s="73"/>
    </row>
    <row r="42" spans="1:17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5">
        <v>146</v>
      </c>
      <c r="J42" s="57">
        <f>J7+J27+J38+J40</f>
        <v>0</v>
      </c>
      <c r="K42" s="57">
        <f>K7+K27+K38+K40</f>
        <v>69621858</v>
      </c>
      <c r="L42" s="57">
        <f>L7+L27+L38+L40</f>
        <v>0</v>
      </c>
      <c r="M42" s="57">
        <f>M7+M27+M38+M40</f>
        <v>76462959</v>
      </c>
      <c r="N42" s="73"/>
      <c r="O42" s="73"/>
      <c r="P42" s="73"/>
      <c r="Q42" s="73"/>
    </row>
    <row r="43" spans="1:17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5">
        <v>147</v>
      </c>
      <c r="J43" s="57">
        <f>J10+J33+J39+J41</f>
        <v>0</v>
      </c>
      <c r="K43" s="57">
        <f>K10+K33+K39+K41</f>
        <v>227296357</v>
      </c>
      <c r="L43" s="57">
        <f>L10+L33+L39+L41</f>
        <v>0</v>
      </c>
      <c r="M43" s="57">
        <f>M10+M33+M39+M41</f>
        <v>229446012</v>
      </c>
      <c r="N43" s="73"/>
      <c r="O43" s="73"/>
      <c r="P43" s="73"/>
      <c r="Q43" s="73"/>
    </row>
    <row r="44" spans="1:17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5">
        <v>148</v>
      </c>
      <c r="J44" s="57">
        <f>J42-J43</f>
        <v>0</v>
      </c>
      <c r="K44" s="57">
        <f>K42-K43</f>
        <v>-157674499</v>
      </c>
      <c r="L44" s="57">
        <f>L42-L43</f>
        <v>0</v>
      </c>
      <c r="M44" s="57">
        <f>M42-M43</f>
        <v>-152983053</v>
      </c>
      <c r="N44" s="73"/>
      <c r="O44" s="73"/>
      <c r="P44" s="73"/>
      <c r="Q44" s="73"/>
    </row>
    <row r="45" spans="1:17" ht="12.75">
      <c r="A45" s="209" t="s">
        <v>218</v>
      </c>
      <c r="B45" s="210"/>
      <c r="C45" s="210"/>
      <c r="D45" s="210"/>
      <c r="E45" s="210"/>
      <c r="F45" s="210"/>
      <c r="G45" s="210"/>
      <c r="H45" s="211"/>
      <c r="I45" s="5">
        <v>149</v>
      </c>
      <c r="J45" s="57">
        <f>IF(J42&gt;J43,J42-J43,0)</f>
        <v>0</v>
      </c>
      <c r="K45" s="57">
        <f>IF(K42&gt;K43,K42-K43,0)</f>
        <v>0</v>
      </c>
      <c r="L45" s="57">
        <f>IF(L42&gt;L43,L42-L43,0)</f>
        <v>0</v>
      </c>
      <c r="M45" s="57">
        <f>IF(M42&gt;M43,M42-M43,0)</f>
        <v>0</v>
      </c>
      <c r="N45" s="73"/>
      <c r="O45" s="73"/>
      <c r="P45" s="73"/>
      <c r="Q45" s="73"/>
    </row>
    <row r="46" spans="1:17" ht="12.75">
      <c r="A46" s="209" t="s">
        <v>219</v>
      </c>
      <c r="B46" s="210"/>
      <c r="C46" s="210"/>
      <c r="D46" s="210"/>
      <c r="E46" s="210"/>
      <c r="F46" s="210"/>
      <c r="G46" s="210"/>
      <c r="H46" s="211"/>
      <c r="I46" s="5">
        <v>150</v>
      </c>
      <c r="J46" s="57">
        <f>IF(J43&gt;J42,J43-J42,0)</f>
        <v>0</v>
      </c>
      <c r="K46" s="57">
        <f>IF(K43&gt;K42,K43-K42,0)</f>
        <v>157674499</v>
      </c>
      <c r="L46" s="57">
        <f>IF(L43&gt;L42,L43-L42,0)</f>
        <v>0</v>
      </c>
      <c r="M46" s="57">
        <f>IF(M43&gt;M42,M43-M42,0)</f>
        <v>152983053</v>
      </c>
      <c r="N46" s="73"/>
      <c r="O46" s="73"/>
      <c r="P46" s="73"/>
      <c r="Q46" s="73"/>
    </row>
    <row r="47" spans="1:17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5">
        <v>151</v>
      </c>
      <c r="J47" s="122"/>
      <c r="K47" s="74">
        <v>-17811741.12857124</v>
      </c>
      <c r="L47" s="122"/>
      <c r="M47" s="122">
        <v>4249073</v>
      </c>
      <c r="N47" s="73"/>
      <c r="O47" s="73"/>
      <c r="P47" s="73"/>
      <c r="Q47" s="73"/>
    </row>
    <row r="48" spans="1:17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5">
        <v>152</v>
      </c>
      <c r="J48" s="57">
        <f>J44-J47</f>
        <v>0</v>
      </c>
      <c r="K48" s="57">
        <f>K44-K47</f>
        <v>-139862757.87142876</v>
      </c>
      <c r="L48" s="57">
        <f>L44-L47</f>
        <v>0</v>
      </c>
      <c r="M48" s="57">
        <f>M44-M47</f>
        <v>-157232126</v>
      </c>
      <c r="N48" s="73"/>
      <c r="O48" s="73"/>
      <c r="P48" s="73"/>
      <c r="Q48" s="73"/>
    </row>
    <row r="49" spans="1:17" ht="12.75">
      <c r="A49" s="209" t="s">
        <v>192</v>
      </c>
      <c r="B49" s="210"/>
      <c r="C49" s="210"/>
      <c r="D49" s="210"/>
      <c r="E49" s="210"/>
      <c r="F49" s="210"/>
      <c r="G49" s="210"/>
      <c r="H49" s="211"/>
      <c r="I49" s="5">
        <v>153</v>
      </c>
      <c r="J49" s="57">
        <f>IF(J48&gt;0,J48,0)</f>
        <v>0</v>
      </c>
      <c r="K49" s="57">
        <f>IF(K48&gt;0,K48,0)</f>
        <v>0</v>
      </c>
      <c r="L49" s="57">
        <f>IF(L48&gt;0,L48,0)</f>
        <v>0</v>
      </c>
      <c r="M49" s="57">
        <f>IF(M48&gt;0,M48,0)</f>
        <v>0</v>
      </c>
      <c r="N49" s="73"/>
      <c r="O49" s="73"/>
      <c r="P49" s="73"/>
      <c r="Q49" s="73"/>
    </row>
    <row r="50" spans="1:17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6">
        <v>154</v>
      </c>
      <c r="J50" s="60">
        <f>IF(J48&lt;0,-J48,0)</f>
        <v>0</v>
      </c>
      <c r="K50" s="60">
        <f>IF(K48&lt;0,-K48,0)</f>
        <v>139862757.87142876</v>
      </c>
      <c r="L50" s="60">
        <v>0</v>
      </c>
      <c r="M50" s="60">
        <v>0</v>
      </c>
      <c r="N50" s="73"/>
      <c r="O50" s="73"/>
      <c r="P50" s="73"/>
      <c r="Q50" s="73"/>
    </row>
    <row r="51" spans="1:17" ht="12.75" customHeight="1">
      <c r="A51" s="192" t="s">
        <v>311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73"/>
      <c r="O51" s="73"/>
      <c r="P51" s="73"/>
      <c r="Q51" s="73"/>
    </row>
    <row r="52" spans="1:17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28"/>
      <c r="J52" s="28"/>
      <c r="K52" s="28"/>
      <c r="L52" s="28"/>
      <c r="M52" s="75"/>
      <c r="N52" s="73"/>
      <c r="O52" s="73"/>
      <c r="P52" s="73"/>
      <c r="Q52" s="73"/>
    </row>
    <row r="53" spans="1:17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5">
        <v>155</v>
      </c>
      <c r="J53" s="11">
        <v>139583528.12857124</v>
      </c>
      <c r="K53" s="11">
        <v>318178194</v>
      </c>
      <c r="L53" s="11">
        <v>162532020</v>
      </c>
      <c r="M53" s="11">
        <v>-116386249</v>
      </c>
      <c r="N53" s="73"/>
      <c r="O53" s="73"/>
      <c r="P53" s="73"/>
      <c r="Q53" s="73"/>
    </row>
    <row r="54" spans="1:17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5">
        <v>156</v>
      </c>
      <c r="J54" s="12">
        <v>2246012</v>
      </c>
      <c r="K54" s="12">
        <v>2251680</v>
      </c>
      <c r="L54" s="12">
        <v>2439972</v>
      </c>
      <c r="M54" s="12">
        <v>-334057</v>
      </c>
      <c r="N54" s="73"/>
      <c r="O54" s="73"/>
      <c r="P54" s="73"/>
      <c r="Q54" s="73"/>
    </row>
    <row r="55" spans="1:17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73"/>
      <c r="O55" s="73"/>
      <c r="P55" s="73"/>
      <c r="Q55" s="73"/>
    </row>
    <row r="56" spans="1:17" ht="12.75">
      <c r="A56" s="196" t="s">
        <v>204</v>
      </c>
      <c r="B56" s="197"/>
      <c r="C56" s="197"/>
      <c r="D56" s="197"/>
      <c r="E56" s="197"/>
      <c r="F56" s="197"/>
      <c r="G56" s="197"/>
      <c r="H56" s="212"/>
      <c r="I56" s="13">
        <v>157</v>
      </c>
      <c r="J56" s="10">
        <f>+J48</f>
        <v>0</v>
      </c>
      <c r="K56" s="10">
        <f>+K48</f>
        <v>-139862757.87142876</v>
      </c>
      <c r="L56" s="10">
        <f>+L48</f>
        <v>0</v>
      </c>
      <c r="M56" s="10">
        <f>+M48</f>
        <v>-157232126</v>
      </c>
      <c r="N56" s="73"/>
      <c r="O56" s="73"/>
      <c r="P56" s="73"/>
      <c r="Q56" s="73"/>
    </row>
    <row r="57" spans="1:17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5">
        <v>158</v>
      </c>
      <c r="J57" s="57">
        <f>SUM(J58:J64)</f>
        <v>0</v>
      </c>
      <c r="K57" s="57">
        <f>SUM(K58:K64)</f>
        <v>0</v>
      </c>
      <c r="L57" s="57">
        <f>SUM(L58:L64)</f>
        <v>0</v>
      </c>
      <c r="M57" s="57">
        <f>SUM(M58:M64)</f>
        <v>0</v>
      </c>
      <c r="N57" s="73"/>
      <c r="O57" s="73"/>
      <c r="P57" s="73"/>
      <c r="Q57" s="73"/>
    </row>
    <row r="58" spans="1:17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5">
        <v>159</v>
      </c>
      <c r="J58" s="11"/>
      <c r="K58" s="11"/>
      <c r="L58" s="11"/>
      <c r="M58" s="11"/>
      <c r="N58" s="73"/>
      <c r="O58" s="73"/>
      <c r="P58" s="73"/>
      <c r="Q58" s="73"/>
    </row>
    <row r="59" spans="1:17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5">
        <v>160</v>
      </c>
      <c r="J59" s="11"/>
      <c r="K59" s="11"/>
      <c r="L59" s="11"/>
      <c r="M59" s="11"/>
      <c r="N59" s="73"/>
      <c r="O59" s="73"/>
      <c r="P59" s="73"/>
      <c r="Q59" s="73"/>
    </row>
    <row r="60" spans="1:17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5">
        <v>161</v>
      </c>
      <c r="J60" s="11"/>
      <c r="K60" s="11"/>
      <c r="L60" s="11"/>
      <c r="M60" s="11"/>
      <c r="N60" s="73"/>
      <c r="O60" s="73"/>
      <c r="P60" s="73"/>
      <c r="Q60" s="73"/>
    </row>
    <row r="61" spans="1:17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5">
        <v>162</v>
      </c>
      <c r="J61" s="11"/>
      <c r="K61" s="11"/>
      <c r="L61" s="11"/>
      <c r="M61" s="11"/>
      <c r="N61" s="73"/>
      <c r="O61" s="73"/>
      <c r="P61" s="73"/>
      <c r="Q61" s="73"/>
    </row>
    <row r="62" spans="1:17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5">
        <v>163</v>
      </c>
      <c r="J62" s="11"/>
      <c r="K62" s="11"/>
      <c r="L62" s="11"/>
      <c r="M62" s="11"/>
      <c r="N62" s="73"/>
      <c r="O62" s="73"/>
      <c r="P62" s="73"/>
      <c r="Q62" s="73"/>
    </row>
    <row r="63" spans="1:17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5">
        <v>164</v>
      </c>
      <c r="J63" s="11"/>
      <c r="K63" s="11"/>
      <c r="L63" s="11"/>
      <c r="M63" s="11"/>
      <c r="N63" s="73"/>
      <c r="O63" s="73"/>
      <c r="P63" s="73"/>
      <c r="Q63" s="73"/>
    </row>
    <row r="64" spans="1:17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5">
        <v>165</v>
      </c>
      <c r="J64" s="11"/>
      <c r="K64" s="11"/>
      <c r="L64" s="11"/>
      <c r="M64" s="11"/>
      <c r="N64" s="73"/>
      <c r="O64" s="73"/>
      <c r="P64" s="73"/>
      <c r="Q64" s="73"/>
    </row>
    <row r="65" spans="1:17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5">
        <v>166</v>
      </c>
      <c r="J65" s="11"/>
      <c r="K65" s="11"/>
      <c r="L65" s="11"/>
      <c r="M65" s="11"/>
      <c r="N65" s="73"/>
      <c r="O65" s="73"/>
      <c r="P65" s="73"/>
      <c r="Q65" s="73"/>
    </row>
    <row r="66" spans="1:17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5">
        <v>167</v>
      </c>
      <c r="J66" s="57">
        <f>J57-J65</f>
        <v>0</v>
      </c>
      <c r="K66" s="57">
        <f>K57-K65</f>
        <v>0</v>
      </c>
      <c r="L66" s="57">
        <f>L57-L65</f>
        <v>0</v>
      </c>
      <c r="M66" s="57">
        <f>M57-M65</f>
        <v>0</v>
      </c>
      <c r="N66" s="73"/>
      <c r="O66" s="73"/>
      <c r="P66" s="73"/>
      <c r="Q66" s="73"/>
    </row>
    <row r="67" spans="1:17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5">
        <v>168</v>
      </c>
      <c r="J67" s="60">
        <f>J56+J66</f>
        <v>0</v>
      </c>
      <c r="K67" s="60">
        <f>K56+K66</f>
        <v>-139862757.87142876</v>
      </c>
      <c r="L67" s="60">
        <f>L56+L66</f>
        <v>0</v>
      </c>
      <c r="M67" s="60">
        <f>M56+M66</f>
        <v>-157232126</v>
      </c>
      <c r="N67" s="73"/>
      <c r="O67" s="73"/>
      <c r="P67" s="73"/>
      <c r="Q67" s="73"/>
    </row>
    <row r="68" spans="1:17" ht="12.75" customHeight="1">
      <c r="A68" s="234" t="s">
        <v>312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73"/>
      <c r="O68" s="73"/>
      <c r="P68" s="73"/>
      <c r="Q68" s="73"/>
    </row>
    <row r="69" spans="1:17" ht="12.75" customHeight="1">
      <c r="A69" s="236" t="s">
        <v>188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73"/>
      <c r="O69" s="73"/>
      <c r="P69" s="73"/>
      <c r="Q69" s="73"/>
    </row>
    <row r="70" spans="1:17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5">
        <v>169</v>
      </c>
      <c r="J70" s="11">
        <v>139583528.12857124</v>
      </c>
      <c r="K70" s="11">
        <v>318178194</v>
      </c>
      <c r="L70" s="11">
        <v>162532020</v>
      </c>
      <c r="M70" s="11">
        <v>-116386249</v>
      </c>
      <c r="N70" s="73"/>
      <c r="O70" s="73"/>
      <c r="P70" s="73"/>
      <c r="Q70" s="73"/>
    </row>
    <row r="71" spans="1:17" ht="12.75">
      <c r="A71" s="231" t="s">
        <v>235</v>
      </c>
      <c r="B71" s="232"/>
      <c r="C71" s="232"/>
      <c r="D71" s="232"/>
      <c r="E71" s="232"/>
      <c r="F71" s="232"/>
      <c r="G71" s="232"/>
      <c r="H71" s="233"/>
      <c r="I71" s="8">
        <v>170</v>
      </c>
      <c r="J71" s="12">
        <v>2246012</v>
      </c>
      <c r="K71" s="12">
        <v>2251680</v>
      </c>
      <c r="L71" s="12">
        <v>2439972</v>
      </c>
      <c r="M71" s="12">
        <v>-334057</v>
      </c>
      <c r="N71" s="73"/>
      <c r="O71" s="73"/>
      <c r="P71" s="73"/>
      <c r="Q71" s="73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K56:M57 K66:M67 J56:J67 K58:L65 J53:M54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7:M47 K7:K46 J7:J47 J48:M50">
      <formula1>0</formula1>
    </dataValidation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10" zoomScalePageLayoutView="0" workbookViewId="0" topLeftCell="A6">
      <selection activeCell="O15" sqref="O15"/>
    </sheetView>
  </sheetViews>
  <sheetFormatPr defaultColWidth="9.140625" defaultRowHeight="12.75"/>
  <cols>
    <col min="1" max="9" width="9.140625" style="42" customWidth="1"/>
    <col min="10" max="11" width="11.140625" style="42" customWidth="1"/>
    <col min="12" max="12" width="16.57421875" style="42" bestFit="1" customWidth="1"/>
    <col min="13" max="13" width="10.7109375" style="42" bestFit="1" customWidth="1"/>
    <col min="14" max="16384" width="9.140625" style="42" customWidth="1"/>
  </cols>
  <sheetData>
    <row r="1" spans="1:11" ht="12.75" customHeight="1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344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333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59</v>
      </c>
      <c r="B4" s="255"/>
      <c r="C4" s="255"/>
      <c r="D4" s="255"/>
      <c r="E4" s="255"/>
      <c r="F4" s="255"/>
      <c r="G4" s="255"/>
      <c r="H4" s="255"/>
      <c r="I4" s="38" t="s">
        <v>279</v>
      </c>
      <c r="J4" s="39" t="s">
        <v>318</v>
      </c>
      <c r="K4" s="39" t="s">
        <v>319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40">
        <v>2</v>
      </c>
      <c r="J5" s="72" t="s">
        <v>283</v>
      </c>
      <c r="K5" s="72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7"/>
      <c r="J6" s="247"/>
      <c r="K6" s="248"/>
    </row>
    <row r="7" spans="1:13" ht="12.75">
      <c r="A7" s="200" t="s">
        <v>40</v>
      </c>
      <c r="B7" s="201"/>
      <c r="C7" s="201"/>
      <c r="D7" s="201"/>
      <c r="E7" s="201"/>
      <c r="F7" s="201"/>
      <c r="G7" s="201"/>
      <c r="H7" s="201"/>
      <c r="I7" s="5">
        <v>1</v>
      </c>
      <c r="J7" s="11">
        <v>-157674499</v>
      </c>
      <c r="K7" s="11">
        <v>-152983053</v>
      </c>
      <c r="L7" s="73"/>
      <c r="M7" s="73"/>
    </row>
    <row r="8" spans="1:13" ht="12.75">
      <c r="A8" s="200" t="s">
        <v>41</v>
      </c>
      <c r="B8" s="201"/>
      <c r="C8" s="201"/>
      <c r="D8" s="201"/>
      <c r="E8" s="201"/>
      <c r="F8" s="201"/>
      <c r="G8" s="201"/>
      <c r="H8" s="201"/>
      <c r="I8" s="5">
        <v>2</v>
      </c>
      <c r="J8" s="11">
        <v>46044048</v>
      </c>
      <c r="K8" s="11">
        <v>50568039</v>
      </c>
      <c r="L8" s="73"/>
      <c r="M8" s="73"/>
    </row>
    <row r="9" spans="1:13" ht="12.75">
      <c r="A9" s="200" t="s">
        <v>42</v>
      </c>
      <c r="B9" s="201"/>
      <c r="C9" s="201"/>
      <c r="D9" s="201"/>
      <c r="E9" s="201"/>
      <c r="F9" s="201"/>
      <c r="G9" s="201"/>
      <c r="H9" s="201"/>
      <c r="I9" s="5">
        <v>3</v>
      </c>
      <c r="J9" s="11"/>
      <c r="K9" s="11"/>
      <c r="L9" s="73"/>
      <c r="M9" s="73"/>
    </row>
    <row r="10" spans="1:13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5">
        <v>4</v>
      </c>
      <c r="J10" s="11">
        <v>21715072</v>
      </c>
      <c r="K10" s="11">
        <v>67229670</v>
      </c>
      <c r="L10" s="73"/>
      <c r="M10" s="73"/>
    </row>
    <row r="11" spans="1:13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5">
        <v>5</v>
      </c>
      <c r="J11" s="11">
        <v>2093243</v>
      </c>
      <c r="K11" s="11">
        <v>2467022</v>
      </c>
      <c r="L11" s="73"/>
      <c r="M11" s="73"/>
    </row>
    <row r="12" spans="1:13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5">
        <v>6</v>
      </c>
      <c r="J12" s="11">
        <v>90383065</v>
      </c>
      <c r="K12" s="11">
        <f>21914258+16762036</f>
        <v>38676294</v>
      </c>
      <c r="L12" s="73"/>
      <c r="M12" s="73"/>
    </row>
    <row r="13" spans="1:13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5">
        <v>7</v>
      </c>
      <c r="J13" s="57">
        <f>SUM(J7:J12)</f>
        <v>2560929</v>
      </c>
      <c r="K13" s="57">
        <f>SUM(K7:K12)</f>
        <v>5957972</v>
      </c>
      <c r="L13" s="73"/>
      <c r="M13" s="73"/>
    </row>
    <row r="14" spans="1:13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5">
        <v>8</v>
      </c>
      <c r="J14" s="11">
        <v>53121063</v>
      </c>
      <c r="K14" s="11">
        <v>25342125</v>
      </c>
      <c r="L14" s="73"/>
      <c r="M14" s="73"/>
    </row>
    <row r="15" spans="1:13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5">
        <v>9</v>
      </c>
      <c r="J15" s="11"/>
      <c r="K15" s="11"/>
      <c r="L15" s="73"/>
      <c r="M15" s="73"/>
    </row>
    <row r="16" spans="1:13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5">
        <v>10</v>
      </c>
      <c r="J16" s="11"/>
      <c r="K16" s="11"/>
      <c r="L16" s="73"/>
      <c r="M16" s="73"/>
    </row>
    <row r="17" spans="1:13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5">
        <v>11</v>
      </c>
      <c r="J17" s="11">
        <f>28244393+1293431</f>
        <v>29537824</v>
      </c>
      <c r="K17" s="11">
        <f>19197531</f>
        <v>19197531</v>
      </c>
      <c r="L17" s="73"/>
      <c r="M17" s="73"/>
    </row>
    <row r="18" spans="1:13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5">
        <v>12</v>
      </c>
      <c r="J18" s="57">
        <f>SUM(J14:J17)</f>
        <v>82658887</v>
      </c>
      <c r="K18" s="57">
        <f>SUM(K14:K17)</f>
        <v>44539656</v>
      </c>
      <c r="L18" s="73"/>
      <c r="M18" s="73"/>
    </row>
    <row r="19" spans="1:13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5">
        <v>13</v>
      </c>
      <c r="J19" s="57">
        <f>IF(J13&gt;J18,J13-J18,0)</f>
        <v>0</v>
      </c>
      <c r="K19" s="57">
        <f>IF(K13&gt;K18,K13-K18,0)</f>
        <v>0</v>
      </c>
      <c r="L19" s="73"/>
      <c r="M19" s="73"/>
    </row>
    <row r="20" spans="1:13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5">
        <v>14</v>
      </c>
      <c r="J20" s="57">
        <f>IF(J18&gt;J13,J18-J13,0)</f>
        <v>80097958</v>
      </c>
      <c r="K20" s="57">
        <f>IF(K18&gt;K13,K18-K13,0)</f>
        <v>38581684</v>
      </c>
      <c r="L20" s="73"/>
      <c r="M20" s="73"/>
    </row>
    <row r="21" spans="1:13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7"/>
      <c r="J21" s="247"/>
      <c r="K21" s="248"/>
      <c r="L21" s="73"/>
      <c r="M21" s="73"/>
    </row>
    <row r="22" spans="1:13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5">
        <v>15</v>
      </c>
      <c r="J22" s="11">
        <v>207396</v>
      </c>
      <c r="K22" s="11">
        <v>421984</v>
      </c>
      <c r="L22" s="73"/>
      <c r="M22" s="73"/>
    </row>
    <row r="23" spans="1:13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5">
        <v>16</v>
      </c>
      <c r="J23" s="11"/>
      <c r="K23" s="11"/>
      <c r="L23" s="73"/>
      <c r="M23" s="73"/>
    </row>
    <row r="24" spans="1:13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5">
        <v>17</v>
      </c>
      <c r="J24" s="11">
        <v>47822</v>
      </c>
      <c r="K24" s="11">
        <v>77424</v>
      </c>
      <c r="L24" s="73"/>
      <c r="M24" s="73"/>
    </row>
    <row r="25" spans="1:13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5">
        <v>18</v>
      </c>
      <c r="J25" s="11">
        <v>0</v>
      </c>
      <c r="K25" s="11">
        <v>0</v>
      </c>
      <c r="L25" s="73"/>
      <c r="M25" s="73"/>
    </row>
    <row r="26" spans="1:13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5">
        <v>19</v>
      </c>
      <c r="J26" s="11">
        <v>0</v>
      </c>
      <c r="K26" s="11">
        <v>0</v>
      </c>
      <c r="L26" s="73"/>
      <c r="M26" s="73"/>
    </row>
    <row r="27" spans="1:13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5">
        <v>20</v>
      </c>
      <c r="J27" s="57">
        <f>SUM(J22:J26)</f>
        <v>255218</v>
      </c>
      <c r="K27" s="57">
        <f>SUM(K22:K26)</f>
        <v>499408</v>
      </c>
      <c r="L27" s="73"/>
      <c r="M27" s="73"/>
    </row>
    <row r="28" spans="1:13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5">
        <v>21</v>
      </c>
      <c r="J28" s="11">
        <v>79412108</v>
      </c>
      <c r="K28" s="11">
        <v>136712719</v>
      </c>
      <c r="L28" s="73"/>
      <c r="M28" s="73"/>
    </row>
    <row r="29" spans="1:13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5">
        <v>22</v>
      </c>
      <c r="J29" s="11"/>
      <c r="K29" s="11"/>
      <c r="L29" s="73"/>
      <c r="M29" s="73"/>
    </row>
    <row r="30" spans="1:13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5">
        <v>23</v>
      </c>
      <c r="J30" s="11"/>
      <c r="K30" s="11">
        <v>0</v>
      </c>
      <c r="L30" s="73"/>
      <c r="M30" s="73"/>
    </row>
    <row r="31" spans="1:13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5">
        <v>24</v>
      </c>
      <c r="J31" s="57">
        <f>SUM(J28:J30)</f>
        <v>79412108</v>
      </c>
      <c r="K31" s="57">
        <f>SUM(K28:K30)</f>
        <v>136712719</v>
      </c>
      <c r="L31" s="73"/>
      <c r="M31" s="73"/>
    </row>
    <row r="32" spans="1:13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5">
        <v>25</v>
      </c>
      <c r="J32" s="57">
        <f>IF(J27&gt;J31,J27-J31,0)</f>
        <v>0</v>
      </c>
      <c r="K32" s="57">
        <f>IF(K27&gt;K31,K27-K31,0)</f>
        <v>0</v>
      </c>
      <c r="L32" s="73"/>
      <c r="M32" s="73"/>
    </row>
    <row r="33" spans="1:13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5">
        <v>26</v>
      </c>
      <c r="J33" s="57">
        <f>IF(J31&gt;J27,J31-J27,0)</f>
        <v>79156890</v>
      </c>
      <c r="K33" s="57">
        <f>IF(K31&gt;K27,K31-K27,0)</f>
        <v>136213311</v>
      </c>
      <c r="L33" s="73"/>
      <c r="M33" s="73"/>
    </row>
    <row r="34" spans="1:13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7"/>
      <c r="J34" s="247"/>
      <c r="K34" s="248"/>
      <c r="L34" s="73"/>
      <c r="M34" s="73"/>
    </row>
    <row r="35" spans="1:13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5">
        <v>27</v>
      </c>
      <c r="J35" s="11"/>
      <c r="K35" s="11"/>
      <c r="L35" s="73"/>
      <c r="M35" s="73"/>
    </row>
    <row r="36" spans="1:13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5">
        <v>28</v>
      </c>
      <c r="J36" s="11">
        <v>186266323</v>
      </c>
      <c r="K36" s="11">
        <v>205114236</v>
      </c>
      <c r="L36" s="73"/>
      <c r="M36" s="73"/>
    </row>
    <row r="37" spans="1:13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5">
        <v>29</v>
      </c>
      <c r="J37" s="11"/>
      <c r="K37" s="11"/>
      <c r="L37" s="73"/>
      <c r="M37" s="73"/>
    </row>
    <row r="38" spans="1:13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5">
        <v>30</v>
      </c>
      <c r="J38" s="57">
        <f>SUM(J35:J37)</f>
        <v>186266323</v>
      </c>
      <c r="K38" s="57">
        <f>SUM(K35:K37)</f>
        <v>205114236</v>
      </c>
      <c r="L38" s="73"/>
      <c r="M38" s="73"/>
    </row>
    <row r="39" spans="1:13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5">
        <v>31</v>
      </c>
      <c r="J39" s="11">
        <v>43548702</v>
      </c>
      <c r="K39" s="11">
        <v>52555222</v>
      </c>
      <c r="L39" s="73"/>
      <c r="M39" s="73"/>
    </row>
    <row r="40" spans="1:13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5">
        <v>32</v>
      </c>
      <c r="J40" s="11"/>
      <c r="K40" s="11"/>
      <c r="L40" s="73"/>
      <c r="M40" s="73"/>
    </row>
    <row r="41" spans="1:13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5">
        <v>33</v>
      </c>
      <c r="J41" s="11"/>
      <c r="K41" s="11"/>
      <c r="L41" s="73"/>
      <c r="M41" s="73"/>
    </row>
    <row r="42" spans="1:13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5">
        <v>34</v>
      </c>
      <c r="J42" s="11"/>
      <c r="K42" s="11"/>
      <c r="L42" s="73"/>
      <c r="M42" s="73"/>
    </row>
    <row r="43" spans="1:13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5">
        <v>35</v>
      </c>
      <c r="J43" s="11"/>
      <c r="K43" s="11"/>
      <c r="L43" s="73"/>
      <c r="M43" s="73"/>
    </row>
    <row r="44" spans="1:13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5">
        <v>36</v>
      </c>
      <c r="J44" s="57">
        <f>SUM(J39:J43)</f>
        <v>43548702</v>
      </c>
      <c r="K44" s="57">
        <f>SUM(K39:K43)</f>
        <v>52555222</v>
      </c>
      <c r="L44" s="73"/>
      <c r="M44" s="73"/>
    </row>
    <row r="45" spans="1:13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5">
        <v>37</v>
      </c>
      <c r="J45" s="57">
        <f>IF(J38&gt;J44,J38-J44,0)</f>
        <v>142717621</v>
      </c>
      <c r="K45" s="57">
        <f>IF(K38&gt;K44,K38-K44,0)</f>
        <v>152559014</v>
      </c>
      <c r="L45" s="73"/>
      <c r="M45" s="73"/>
    </row>
    <row r="46" spans="1:13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5">
        <v>38</v>
      </c>
      <c r="J46" s="57">
        <f>IF(J44&gt;J38,J44-J38,0)</f>
        <v>0</v>
      </c>
      <c r="K46" s="57">
        <f>IF(K44&gt;K38,K44-K38,0)</f>
        <v>0</v>
      </c>
      <c r="L46" s="73"/>
      <c r="M46" s="73"/>
    </row>
    <row r="47" spans="1:13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5">
        <v>39</v>
      </c>
      <c r="J47" s="57">
        <f>IF(J19-J20+J32-J33+J45-J46&gt;0,J19-J20+J32-J33+J45-J46,0)</f>
        <v>0</v>
      </c>
      <c r="K47" s="57">
        <f>IF(K19-K20+K32-K33+K45-K46&gt;0,K19-K20+K32-K33+K45-K46,0)</f>
        <v>0</v>
      </c>
      <c r="L47" s="73"/>
      <c r="M47" s="73"/>
    </row>
    <row r="48" spans="1:13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5">
        <v>40</v>
      </c>
      <c r="J48" s="57">
        <f>IF(J20-J19+J33-J32+J46-J45&gt;0,J20-J19+J33-J32+J46-J45,0)</f>
        <v>16537227</v>
      </c>
      <c r="K48" s="57">
        <f>IF(K20-K19+K33-K32+K46-K45&gt;0,K20-K19+K33-K32+K46-K45,0)</f>
        <v>22235981</v>
      </c>
      <c r="L48" s="73"/>
      <c r="M48" s="73"/>
    </row>
    <row r="49" spans="1:13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5">
        <v>41</v>
      </c>
      <c r="J49" s="11">
        <v>51026130</v>
      </c>
      <c r="K49" s="11">
        <v>49277985</v>
      </c>
      <c r="L49" s="73"/>
      <c r="M49" s="73"/>
    </row>
    <row r="50" spans="1:13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5">
        <v>42</v>
      </c>
      <c r="J50" s="11">
        <f>+J47</f>
        <v>0</v>
      </c>
      <c r="K50" s="11">
        <f>+K47</f>
        <v>0</v>
      </c>
      <c r="L50" s="73"/>
      <c r="M50" s="73"/>
    </row>
    <row r="51" spans="1:13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5">
        <v>43</v>
      </c>
      <c r="J51" s="11">
        <f>+J48</f>
        <v>16537227</v>
      </c>
      <c r="K51" s="11">
        <f>+K48</f>
        <v>22235981</v>
      </c>
      <c r="L51" s="73"/>
      <c r="M51" s="73"/>
    </row>
    <row r="52" spans="1:13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8">
        <v>44</v>
      </c>
      <c r="J52" s="60">
        <f>J49+J50-J51</f>
        <v>34488903</v>
      </c>
      <c r="K52" s="60">
        <f>K49+K50-K51</f>
        <v>27042004</v>
      </c>
      <c r="L52" s="73"/>
      <c r="M52" s="73"/>
    </row>
    <row r="53" ht="12.75">
      <c r="L53" s="73"/>
    </row>
    <row r="54" spans="10:12" ht="12.75">
      <c r="J54" s="73"/>
      <c r="K54" s="73"/>
      <c r="L54" s="73"/>
    </row>
    <row r="55" ht="12.75">
      <c r="J55" s="73"/>
    </row>
    <row r="57" ht="12.75">
      <c r="K57" s="73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35:K37 J28:K30 J39:K43 J14:K17 J49:K51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52:K52 J13:K13 J18:K20 J27:K27 J44:K48">
      <formula1>0</formula1>
    </dataValidation>
  </dataValidations>
  <printOptions/>
  <pageMargins left="0.75" right="0.75" top="1" bottom="1" header="0.5" footer="0.5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5" sqref="A35:K35"/>
    </sheetView>
  </sheetViews>
  <sheetFormatPr defaultColWidth="9.140625" defaultRowHeight="12.75"/>
  <cols>
    <col min="1" max="16384" width="9.140625" style="26" customWidth="1"/>
  </cols>
  <sheetData>
    <row r="1" spans="1:11" ht="12.7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38" t="s">
        <v>279</v>
      </c>
      <c r="J4" s="39" t="s">
        <v>318</v>
      </c>
      <c r="K4" s="39" t="s">
        <v>319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43">
        <v>2</v>
      </c>
      <c r="J5" s="44" t="s">
        <v>283</v>
      </c>
      <c r="K5" s="44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7"/>
      <c r="J6" s="247"/>
      <c r="K6" s="248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5">
        <v>1</v>
      </c>
      <c r="J7" s="9"/>
      <c r="K7" s="11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5">
        <v>2</v>
      </c>
      <c r="J8" s="9"/>
      <c r="K8" s="11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5">
        <v>3</v>
      </c>
      <c r="J9" s="9"/>
      <c r="K9" s="11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5">
        <v>4</v>
      </c>
      <c r="J10" s="9"/>
      <c r="K10" s="11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5">
        <v>5</v>
      </c>
      <c r="J11" s="9"/>
      <c r="K11" s="11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5">
        <v>6</v>
      </c>
      <c r="J12" s="36">
        <f>SUM(J7:J11)</f>
        <v>0</v>
      </c>
      <c r="K12" s="27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5">
        <v>7</v>
      </c>
      <c r="J13" s="9"/>
      <c r="K13" s="11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5">
        <v>8</v>
      </c>
      <c r="J14" s="9"/>
      <c r="K14" s="11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5">
        <v>9</v>
      </c>
      <c r="J15" s="9"/>
      <c r="K15" s="11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5">
        <v>10</v>
      </c>
      <c r="J16" s="9"/>
      <c r="K16" s="11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5">
        <v>11</v>
      </c>
      <c r="J17" s="9"/>
      <c r="K17" s="11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5">
        <v>12</v>
      </c>
      <c r="J18" s="9"/>
      <c r="K18" s="11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5">
        <v>13</v>
      </c>
      <c r="J19" s="36">
        <f>SUM(J13:J18)</f>
        <v>0</v>
      </c>
      <c r="K19" s="27">
        <f>SUM(K13:K18)</f>
        <v>0</v>
      </c>
    </row>
    <row r="20" spans="1:11" ht="12.75">
      <c r="A20" s="203" t="s">
        <v>108</v>
      </c>
      <c r="B20" s="258"/>
      <c r="C20" s="258"/>
      <c r="D20" s="258"/>
      <c r="E20" s="258"/>
      <c r="F20" s="258"/>
      <c r="G20" s="258"/>
      <c r="H20" s="259"/>
      <c r="I20" s="5">
        <v>14</v>
      </c>
      <c r="J20" s="36">
        <f>IF(J12&gt;J19,J12-J19,0)</f>
        <v>0</v>
      </c>
      <c r="K20" s="27">
        <f>IF(K12&gt;K19,K12-K19,0)</f>
        <v>0</v>
      </c>
    </row>
    <row r="21" spans="1:11" ht="12.75">
      <c r="A21" s="213" t="s">
        <v>109</v>
      </c>
      <c r="B21" s="256"/>
      <c r="C21" s="256"/>
      <c r="D21" s="256"/>
      <c r="E21" s="256"/>
      <c r="F21" s="256"/>
      <c r="G21" s="256"/>
      <c r="H21" s="257"/>
      <c r="I21" s="5">
        <v>15</v>
      </c>
      <c r="J21" s="36">
        <f>IF(J19&gt;J12,J19-J12,0)</f>
        <v>0</v>
      </c>
      <c r="K21" s="27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7"/>
      <c r="J22" s="247"/>
      <c r="K22" s="248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5">
        <v>16</v>
      </c>
      <c r="J23" s="9"/>
      <c r="K23" s="11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5">
        <v>17</v>
      </c>
      <c r="J24" s="9"/>
      <c r="K24" s="11"/>
    </row>
    <row r="25" spans="1:11" ht="12.75">
      <c r="A25" s="200" t="s">
        <v>320</v>
      </c>
      <c r="B25" s="201"/>
      <c r="C25" s="201"/>
      <c r="D25" s="201"/>
      <c r="E25" s="201"/>
      <c r="F25" s="201"/>
      <c r="G25" s="201"/>
      <c r="H25" s="201"/>
      <c r="I25" s="5">
        <v>18</v>
      </c>
      <c r="J25" s="9"/>
      <c r="K25" s="11"/>
    </row>
    <row r="26" spans="1:11" ht="12.75">
      <c r="A26" s="200" t="s">
        <v>321</v>
      </c>
      <c r="B26" s="201"/>
      <c r="C26" s="201"/>
      <c r="D26" s="201"/>
      <c r="E26" s="201"/>
      <c r="F26" s="201"/>
      <c r="G26" s="201"/>
      <c r="H26" s="201"/>
      <c r="I26" s="5">
        <v>19</v>
      </c>
      <c r="J26" s="9"/>
      <c r="K26" s="11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5">
        <v>20</v>
      </c>
      <c r="J27" s="9"/>
      <c r="K27" s="11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5">
        <v>21</v>
      </c>
      <c r="J28" s="36">
        <f>SUM(J23:J27)</f>
        <v>0</v>
      </c>
      <c r="K28" s="27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5">
        <v>22</v>
      </c>
      <c r="J29" s="9"/>
      <c r="K29" s="11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5">
        <v>23</v>
      </c>
      <c r="J30" s="9"/>
      <c r="K30" s="11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5">
        <v>24</v>
      </c>
      <c r="J31" s="9"/>
      <c r="K31" s="11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5">
        <v>25</v>
      </c>
      <c r="J32" s="36">
        <f>SUM(J29:J31)</f>
        <v>0</v>
      </c>
      <c r="K32" s="27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5">
        <v>26</v>
      </c>
      <c r="J33" s="36">
        <f>IF(J28&gt;J32,J28-J32,0)</f>
        <v>0</v>
      </c>
      <c r="K33" s="27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5">
        <v>27</v>
      </c>
      <c r="J34" s="36">
        <f>IF(J32&gt;J28,J32-J28,0)</f>
        <v>0</v>
      </c>
      <c r="K34" s="27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7">
        <v>0</v>
      </c>
      <c r="J35" s="247"/>
      <c r="K35" s="248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5">
        <v>28</v>
      </c>
      <c r="J36" s="9"/>
      <c r="K36" s="11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5">
        <v>29</v>
      </c>
      <c r="J37" s="9"/>
      <c r="K37" s="11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5">
        <v>30</v>
      </c>
      <c r="J38" s="9"/>
      <c r="K38" s="11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5">
        <v>31</v>
      </c>
      <c r="J39" s="36">
        <f>SUM(J36:J38)</f>
        <v>0</v>
      </c>
      <c r="K39" s="27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5">
        <v>32</v>
      </c>
      <c r="J40" s="9"/>
      <c r="K40" s="11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5">
        <v>33</v>
      </c>
      <c r="J41" s="9"/>
      <c r="K41" s="11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5">
        <v>34</v>
      </c>
      <c r="J42" s="9"/>
      <c r="K42" s="11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5">
        <v>35</v>
      </c>
      <c r="J43" s="9"/>
      <c r="K43" s="11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5">
        <v>36</v>
      </c>
      <c r="J44" s="9"/>
      <c r="K44" s="11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5">
        <v>37</v>
      </c>
      <c r="J45" s="36">
        <f>SUM(J40:J44)</f>
        <v>0</v>
      </c>
      <c r="K45" s="27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5">
        <v>38</v>
      </c>
      <c r="J46" s="36">
        <f>IF(J39&gt;J45,J39-J45,0)</f>
        <v>0</v>
      </c>
      <c r="K46" s="27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5">
        <v>39</v>
      </c>
      <c r="J47" s="36">
        <f>IF(J45&gt;J39,J45-J39,0)</f>
        <v>0</v>
      </c>
      <c r="K47" s="27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5">
        <v>40</v>
      </c>
      <c r="J48" s="36">
        <f>IF(J20-J21+J33-J34+J46-J47&gt;0,J20-J21+J33-J34+J46-J47,0)</f>
        <v>0</v>
      </c>
      <c r="K48" s="27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5">
        <v>41</v>
      </c>
      <c r="J49" s="36">
        <f>IF(J21-J20+J34-J33+J47-J46&gt;0,J21-J20+J34-J33+J47-J46,0)</f>
        <v>0</v>
      </c>
      <c r="K49" s="27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5">
        <v>42</v>
      </c>
      <c r="J50" s="9"/>
      <c r="K50" s="11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5">
        <v>43</v>
      </c>
      <c r="J51" s="9"/>
      <c r="K51" s="11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5">
        <v>44</v>
      </c>
      <c r="J52" s="9"/>
      <c r="K52" s="11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8">
        <v>45</v>
      </c>
      <c r="J53" s="37">
        <f>J50+J51-J52</f>
        <v>0</v>
      </c>
      <c r="K53" s="34">
        <f>K50+K51-K52</f>
        <v>0</v>
      </c>
    </row>
    <row r="54" spans="1:11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sheetProtection/>
  <mergeCells count="53">
    <mergeCell ref="A5:H5"/>
    <mergeCell ref="A6:K6"/>
    <mergeCell ref="A7:H7"/>
    <mergeCell ref="A8:H8"/>
    <mergeCell ref="A3:K3"/>
    <mergeCell ref="A1:K1"/>
    <mergeCell ref="A2:K2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39:H39"/>
    <mergeCell ref="A29:H29"/>
    <mergeCell ref="A30:H30"/>
    <mergeCell ref="A31:H31"/>
    <mergeCell ref="A32:H32"/>
    <mergeCell ref="A25:H25"/>
    <mergeCell ref="A26:H26"/>
    <mergeCell ref="A27:H27"/>
    <mergeCell ref="A28:H28"/>
    <mergeCell ref="A33:H33"/>
    <mergeCell ref="A34:H34"/>
    <mergeCell ref="A35:K35"/>
    <mergeCell ref="A36:H36"/>
    <mergeCell ref="A37:H37"/>
    <mergeCell ref="A38:H38"/>
    <mergeCell ref="A53:H53"/>
    <mergeCell ref="A48:H48"/>
    <mergeCell ref="A49:H49"/>
    <mergeCell ref="A50:H50"/>
    <mergeCell ref="A51:H51"/>
    <mergeCell ref="A43:H43"/>
    <mergeCell ref="A44:H44"/>
    <mergeCell ref="A45:H45"/>
    <mergeCell ref="A52:H52"/>
    <mergeCell ref="A40:H40"/>
    <mergeCell ref="A41:H41"/>
    <mergeCell ref="A42:H42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25" zoomScalePageLayoutView="0" workbookViewId="0" topLeftCell="A1">
      <selection activeCell="J27" sqref="J27"/>
    </sheetView>
  </sheetViews>
  <sheetFormatPr defaultColWidth="9.140625" defaultRowHeight="12.75"/>
  <cols>
    <col min="1" max="4" width="9.140625" style="42" customWidth="1"/>
    <col min="5" max="5" width="10.140625" style="42" bestFit="1" customWidth="1"/>
    <col min="6" max="9" width="9.140625" style="42" customWidth="1"/>
    <col min="10" max="10" width="10.57421875" style="42" customWidth="1"/>
    <col min="11" max="11" width="11.140625" style="42" customWidth="1"/>
    <col min="12" max="12" width="12.7109375" style="42" customWidth="1"/>
    <col min="13" max="13" width="10.7109375" style="42" bestFit="1" customWidth="1"/>
    <col min="14" max="16384" width="9.140625" style="42" customWidth="1"/>
  </cols>
  <sheetData>
    <row r="1" spans="1:12" ht="12.75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16"/>
    </row>
    <row r="2" spans="1:12" ht="15.75">
      <c r="A2" s="114"/>
      <c r="B2" s="115"/>
      <c r="C2" s="263" t="s">
        <v>282</v>
      </c>
      <c r="D2" s="263"/>
      <c r="E2" s="118">
        <v>43009</v>
      </c>
      <c r="F2" s="117" t="s">
        <v>250</v>
      </c>
      <c r="G2" s="264">
        <v>43100</v>
      </c>
      <c r="H2" s="265"/>
      <c r="I2" s="115"/>
      <c r="J2" s="115"/>
      <c r="K2" s="115"/>
      <c r="L2" s="119"/>
    </row>
    <row r="3" spans="1:11" ht="23.25">
      <c r="A3" s="255" t="s">
        <v>59</v>
      </c>
      <c r="B3" s="255"/>
      <c r="C3" s="255"/>
      <c r="D3" s="255"/>
      <c r="E3" s="255"/>
      <c r="F3" s="255"/>
      <c r="G3" s="255"/>
      <c r="H3" s="255"/>
      <c r="I3" s="38" t="s">
        <v>279</v>
      </c>
      <c r="J3" s="39" t="s">
        <v>150</v>
      </c>
      <c r="K3" s="39" t="s">
        <v>151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120">
        <v>2</v>
      </c>
      <c r="J4" s="72" t="s">
        <v>283</v>
      </c>
      <c r="K4" s="72" t="s">
        <v>284</v>
      </c>
    </row>
    <row r="5" spans="1:12" ht="12.75">
      <c r="A5" s="200" t="s">
        <v>285</v>
      </c>
      <c r="B5" s="201"/>
      <c r="C5" s="201"/>
      <c r="D5" s="201"/>
      <c r="E5" s="201"/>
      <c r="F5" s="201"/>
      <c r="G5" s="201"/>
      <c r="H5" s="201"/>
      <c r="I5" s="5">
        <v>1</v>
      </c>
      <c r="J5" s="125">
        <v>1164040520</v>
      </c>
      <c r="K5" s="125">
        <v>1277985565</v>
      </c>
      <c r="L5" s="73"/>
    </row>
    <row r="6" spans="1:12" ht="12.75">
      <c r="A6" s="200" t="s">
        <v>286</v>
      </c>
      <c r="B6" s="201"/>
      <c r="C6" s="201"/>
      <c r="D6" s="201"/>
      <c r="E6" s="201"/>
      <c r="F6" s="201"/>
      <c r="G6" s="201"/>
      <c r="H6" s="201"/>
      <c r="I6" s="5">
        <v>2</v>
      </c>
      <c r="J6" s="74"/>
      <c r="K6" s="74"/>
      <c r="L6" s="73"/>
    </row>
    <row r="7" spans="1:13" ht="12.75">
      <c r="A7" s="200" t="s">
        <v>287</v>
      </c>
      <c r="B7" s="201"/>
      <c r="C7" s="201"/>
      <c r="D7" s="201"/>
      <c r="E7" s="201"/>
      <c r="F7" s="201"/>
      <c r="G7" s="201"/>
      <c r="H7" s="201"/>
      <c r="I7" s="5">
        <v>3</v>
      </c>
      <c r="J7" s="74">
        <v>20101299</v>
      </c>
      <c r="K7" s="74">
        <v>26628148</v>
      </c>
      <c r="L7" s="73"/>
      <c r="M7" s="73"/>
    </row>
    <row r="8" spans="1:13" ht="12.75">
      <c r="A8" s="200" t="s">
        <v>288</v>
      </c>
      <c r="B8" s="201"/>
      <c r="C8" s="201"/>
      <c r="D8" s="201"/>
      <c r="E8" s="201"/>
      <c r="F8" s="201"/>
      <c r="G8" s="201"/>
      <c r="H8" s="201"/>
      <c r="I8" s="5">
        <v>4</v>
      </c>
      <c r="J8" s="74">
        <v>57306434</v>
      </c>
      <c r="K8" s="74">
        <v>391864435</v>
      </c>
      <c r="L8" s="73"/>
      <c r="M8" s="73"/>
    </row>
    <row r="9" spans="1:13" ht="12.75">
      <c r="A9" s="200" t="s">
        <v>289</v>
      </c>
      <c r="B9" s="201"/>
      <c r="C9" s="201"/>
      <c r="D9" s="201"/>
      <c r="E9" s="201"/>
      <c r="F9" s="201"/>
      <c r="G9" s="201"/>
      <c r="H9" s="201"/>
      <c r="I9" s="5">
        <v>5</v>
      </c>
      <c r="J9" s="74">
        <v>139583528</v>
      </c>
      <c r="K9" s="74">
        <v>-152983053</v>
      </c>
      <c r="L9" s="73"/>
      <c r="M9" s="73"/>
    </row>
    <row r="10" spans="1:12" ht="12.75">
      <c r="A10" s="200" t="s">
        <v>290</v>
      </c>
      <c r="B10" s="201"/>
      <c r="C10" s="201"/>
      <c r="D10" s="201"/>
      <c r="E10" s="201"/>
      <c r="F10" s="201"/>
      <c r="G10" s="201"/>
      <c r="H10" s="201"/>
      <c r="I10" s="5">
        <v>6</v>
      </c>
      <c r="J10" s="74"/>
      <c r="K10" s="74"/>
      <c r="L10" s="73"/>
    </row>
    <row r="11" spans="1:12" ht="12.75">
      <c r="A11" s="200" t="s">
        <v>291</v>
      </c>
      <c r="B11" s="201"/>
      <c r="C11" s="201"/>
      <c r="D11" s="201"/>
      <c r="E11" s="201"/>
      <c r="F11" s="201"/>
      <c r="G11" s="201"/>
      <c r="H11" s="201"/>
      <c r="I11" s="5">
        <v>7</v>
      </c>
      <c r="J11" s="11"/>
      <c r="K11" s="11"/>
      <c r="L11" s="73"/>
    </row>
    <row r="12" spans="1:12" ht="12.75">
      <c r="A12" s="200" t="s">
        <v>292</v>
      </c>
      <c r="B12" s="201"/>
      <c r="C12" s="201"/>
      <c r="D12" s="201"/>
      <c r="E12" s="201"/>
      <c r="F12" s="201"/>
      <c r="G12" s="201"/>
      <c r="H12" s="201"/>
      <c r="I12" s="5">
        <v>8</v>
      </c>
      <c r="J12" s="11"/>
      <c r="K12" s="11"/>
      <c r="L12" s="73"/>
    </row>
    <row r="13" spans="1:12" ht="12.75">
      <c r="A13" s="200" t="s">
        <v>293</v>
      </c>
      <c r="B13" s="201"/>
      <c r="C13" s="201"/>
      <c r="D13" s="201"/>
      <c r="E13" s="201"/>
      <c r="F13" s="201"/>
      <c r="G13" s="201"/>
      <c r="H13" s="201"/>
      <c r="I13" s="5">
        <v>9</v>
      </c>
      <c r="J13" s="11"/>
      <c r="K13" s="11"/>
      <c r="L13" s="73"/>
    </row>
    <row r="14" spans="1:12" ht="12.75">
      <c r="A14" s="203" t="s">
        <v>294</v>
      </c>
      <c r="B14" s="204"/>
      <c r="C14" s="204"/>
      <c r="D14" s="204"/>
      <c r="E14" s="204"/>
      <c r="F14" s="204"/>
      <c r="G14" s="204"/>
      <c r="H14" s="204"/>
      <c r="I14" s="5">
        <v>10</v>
      </c>
      <c r="J14" s="57">
        <f>SUM(J5:J13)</f>
        <v>1381031781</v>
      </c>
      <c r="K14" s="57">
        <f>SUM(K5:K13)</f>
        <v>1543495095</v>
      </c>
      <c r="L14" s="73"/>
    </row>
    <row r="15" spans="1:12" ht="12.75">
      <c r="A15" s="200" t="s">
        <v>295</v>
      </c>
      <c r="B15" s="201"/>
      <c r="C15" s="201"/>
      <c r="D15" s="201"/>
      <c r="E15" s="201"/>
      <c r="F15" s="201"/>
      <c r="G15" s="201"/>
      <c r="H15" s="201"/>
      <c r="I15" s="5">
        <v>11</v>
      </c>
      <c r="J15" s="11"/>
      <c r="K15" s="11"/>
      <c r="L15" s="73"/>
    </row>
    <row r="16" spans="1:12" ht="12.75">
      <c r="A16" s="200" t="s">
        <v>296</v>
      </c>
      <c r="B16" s="201"/>
      <c r="C16" s="201"/>
      <c r="D16" s="201"/>
      <c r="E16" s="201"/>
      <c r="F16" s="201"/>
      <c r="G16" s="201"/>
      <c r="H16" s="201"/>
      <c r="I16" s="5">
        <v>12</v>
      </c>
      <c r="J16" s="11"/>
      <c r="K16" s="11"/>
      <c r="L16" s="73"/>
    </row>
    <row r="17" spans="1:12" ht="12.75">
      <c r="A17" s="200" t="s">
        <v>297</v>
      </c>
      <c r="B17" s="201"/>
      <c r="C17" s="201"/>
      <c r="D17" s="201"/>
      <c r="E17" s="201"/>
      <c r="F17" s="201"/>
      <c r="G17" s="201"/>
      <c r="H17" s="201"/>
      <c r="I17" s="5">
        <v>13</v>
      </c>
      <c r="J17" s="11"/>
      <c r="K17" s="11"/>
      <c r="L17" s="73"/>
    </row>
    <row r="18" spans="1:12" ht="12.75">
      <c r="A18" s="200" t="s">
        <v>298</v>
      </c>
      <c r="B18" s="201"/>
      <c r="C18" s="201"/>
      <c r="D18" s="201"/>
      <c r="E18" s="201"/>
      <c r="F18" s="201"/>
      <c r="G18" s="201"/>
      <c r="H18" s="201"/>
      <c r="I18" s="5">
        <v>14</v>
      </c>
      <c r="J18" s="11"/>
      <c r="K18" s="11"/>
      <c r="L18" s="73"/>
    </row>
    <row r="19" spans="1:12" ht="12.75">
      <c r="A19" s="200" t="s">
        <v>299</v>
      </c>
      <c r="B19" s="201"/>
      <c r="C19" s="201"/>
      <c r="D19" s="201"/>
      <c r="E19" s="201"/>
      <c r="F19" s="201"/>
      <c r="G19" s="201"/>
      <c r="H19" s="201"/>
      <c r="I19" s="5">
        <v>15</v>
      </c>
      <c r="J19" s="11"/>
      <c r="K19" s="11"/>
      <c r="L19" s="73"/>
    </row>
    <row r="20" spans="1:12" ht="12.75">
      <c r="A20" s="200" t="s">
        <v>300</v>
      </c>
      <c r="B20" s="201"/>
      <c r="C20" s="201"/>
      <c r="D20" s="201"/>
      <c r="E20" s="201"/>
      <c r="F20" s="201"/>
      <c r="G20" s="201"/>
      <c r="H20" s="201"/>
      <c r="I20" s="5">
        <v>16</v>
      </c>
      <c r="J20" s="11"/>
      <c r="K20" s="11"/>
      <c r="L20" s="73"/>
    </row>
    <row r="21" spans="1:12" ht="12.75">
      <c r="A21" s="203" t="s">
        <v>301</v>
      </c>
      <c r="B21" s="204"/>
      <c r="C21" s="204"/>
      <c r="D21" s="204"/>
      <c r="E21" s="204"/>
      <c r="F21" s="204"/>
      <c r="G21" s="204"/>
      <c r="H21" s="204"/>
      <c r="I21" s="5">
        <v>17</v>
      </c>
      <c r="J21" s="60">
        <f>SUM(J15:J20)</f>
        <v>0</v>
      </c>
      <c r="K21" s="60">
        <f>SUM(K15:K20)</f>
        <v>0</v>
      </c>
      <c r="L21" s="73"/>
    </row>
    <row r="22" spans="1:12" ht="12.75">
      <c r="A22" s="192"/>
      <c r="B22" s="193"/>
      <c r="C22" s="193"/>
      <c r="D22" s="193"/>
      <c r="E22" s="193"/>
      <c r="F22" s="193"/>
      <c r="G22" s="193"/>
      <c r="H22" s="193"/>
      <c r="I22" s="247"/>
      <c r="J22" s="247"/>
      <c r="K22" s="248"/>
      <c r="L22" s="73"/>
    </row>
    <row r="23" spans="1:12" ht="12.75">
      <c r="A23" s="267" t="s">
        <v>302</v>
      </c>
      <c r="B23" s="268"/>
      <c r="C23" s="268"/>
      <c r="D23" s="268"/>
      <c r="E23" s="268"/>
      <c r="F23" s="268"/>
      <c r="G23" s="268"/>
      <c r="H23" s="268"/>
      <c r="I23" s="13">
        <v>18</v>
      </c>
      <c r="J23" s="10">
        <v>1381031781</v>
      </c>
      <c r="K23" s="10">
        <v>1543495094.8714287</v>
      </c>
      <c r="L23" s="73"/>
    </row>
    <row r="24" spans="1:12" ht="17.25" customHeight="1">
      <c r="A24" s="206" t="s">
        <v>303</v>
      </c>
      <c r="B24" s="207"/>
      <c r="C24" s="207"/>
      <c r="D24" s="207"/>
      <c r="E24" s="207"/>
      <c r="F24" s="207"/>
      <c r="G24" s="207"/>
      <c r="H24" s="207"/>
      <c r="I24" s="8">
        <v>19</v>
      </c>
      <c r="J24" s="34">
        <v>26683049</v>
      </c>
      <c r="K24" s="34">
        <v>28782977</v>
      </c>
      <c r="L24" s="73"/>
    </row>
    <row r="25" spans="1:11" ht="30" customHeight="1">
      <c r="A25" s="269" t="s">
        <v>304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  <row r="26" spans="10:11" ht="12.75">
      <c r="J26" s="73"/>
      <c r="K26" s="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17" sqref="G17"/>
    </sheetView>
  </sheetViews>
  <sheetFormatPr defaultColWidth="9.140625" defaultRowHeight="12.75"/>
  <sheetData>
    <row r="1" spans="1:10" ht="12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73" t="s">
        <v>280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>
      <c r="A4" s="274" t="s">
        <v>315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ht="12.7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</row>
    <row r="6" spans="1:10" ht="12.7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</row>
    <row r="7" spans="1:10" ht="12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2.7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</row>
    <row r="9" spans="1:10" ht="12.7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</row>
    <row r="10" spans="1:10" ht="12.75" customHeigh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12.75">
      <c r="A11" s="275"/>
      <c r="B11" s="275"/>
      <c r="C11" s="275"/>
      <c r="D11" s="275"/>
      <c r="E11" s="275"/>
      <c r="F11" s="275"/>
      <c r="G11" s="275"/>
      <c r="H11" s="275"/>
      <c r="I11" s="275"/>
      <c r="J11" s="275"/>
    </row>
    <row r="12" spans="1:10" ht="12.7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.7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.7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">
      <c r="A26" s="24"/>
      <c r="B26" s="24"/>
      <c r="C26" s="24"/>
      <c r="D26" s="24"/>
      <c r="E26" s="24"/>
      <c r="F26" s="24"/>
      <c r="G26" s="24"/>
      <c r="H26" s="24"/>
      <c r="I26" s="25"/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Melita Vucelić</cp:lastModifiedBy>
  <cp:lastPrinted>2018-02-27T17:27:43Z</cp:lastPrinted>
  <dcterms:created xsi:type="dcterms:W3CDTF">2008-10-17T11:51:54Z</dcterms:created>
  <dcterms:modified xsi:type="dcterms:W3CDTF">2018-02-28T09:45:19Z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