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570" windowHeight="1122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<sst xmlns="http://schemas.openxmlformats.org/spreadsheetml/2006/main" count="395" uniqueCount="342">
  <si>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</si>
  <si>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</si>
  <si>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</si>
  <si>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</si>
  <si>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</si>
  <si>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</si>
  <si>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</si>
  <si>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</si>
  <si>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</si>
  <si>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</si>
  <si>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</si>
  <si>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</si>
  <si>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</si>
  <si>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</si>
  <si>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</si>
  <si>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</si>
  <si>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</si>
  <si>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</si>
  <si>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</si>
  <si>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</si>
  <si>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</si>
  <si>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</si>
  <si>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</si>
  <si>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</si>
  <si>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</si>
  <si>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</si>
  <si>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</si>
  <si>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</si>
  <si>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</si>
  <si>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</si>
  <si>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</si>
  <si>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</si>
  <si>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</si>
  <si>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</si>
  <si>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</si>
  <si>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</si>
  <si>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</si>
  <si>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</si>
  <si>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</si>
  <si>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</si>
  <si>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</si>
  <si>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</si>
  <si>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</si>
  <si>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</si>
  <si>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</si>
  <si>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</si>
  <si>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</si>
  <si>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</si>
  <si>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</si>
  <si>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</si>
  <si>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</si>
  <si>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</si>
  <si>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</si>
  <si>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</si>
  <si>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</si>
  <si>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</si>
  <si>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</si>
  <si>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</si>
  <si>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</si>
  <si>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</si>
  <si>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</si>
  <si>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</si>
  <si>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</si>
  <si>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</si>
  <si>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</si>
  <si>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</si>
  <si>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</si>
  <si>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</si>
  <si>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</si>
  <si>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</si>
  <si>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</si>
  <si>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</si>
  <si>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</si>
  <si>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</si>
  <si>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</si>
  <si>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</si>
  <si>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</si>
  <si>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</si>
  <si>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</si>
  <si>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</si>
  <si>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</si>
  <si>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</si>
  <si>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</si>
  <si>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</si>
  <si>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</si>
  <si>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</si>
  <si>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</si>
  <si>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</si>
  <si>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</si>
  <si>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</si>
  <si>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</si>
  <si>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</si>
  <si>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</si>
  <si>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</si>
  <si>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</si>
  <si>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</si>
  <si>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</si>
  <si>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</si>
  <si>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</si>
  <si>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</si>
  <si>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</si>
  <si>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</si>
  <si>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</si>
  <si>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</si>
  <si>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</si>
  <si>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</si>
  <si>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</si>
  <si>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</si>
  <si>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</si>
  <si>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</si>
  <si>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</si>
  <si>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</si>
  <si>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</si>
  <si>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</si>
  <si>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</si>
  <si>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</si>
  <si>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</si>
  <si>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</si>
  <si>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</si>
  <si>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</si>
  <si>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</si>
  <si>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</si>
  <si>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</si>
  <si>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</si>
  <si>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</si>
  <si>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</si>
  <si>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</si>
  <si>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</si>
  <si>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</si>
  <si>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</si>
  <si>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</si>
  <si>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</si>
  <si>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</si>
  <si>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</si>
  <si>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</si>
  <si>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</si>
  <si>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</si>
  <si>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</si>
  <si>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</si>
  <si>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</si>
  <si>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</si>
  <si>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</si>
  <si>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</si>
  <si>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</si>
  <si>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</si>
  <si>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</si>
  <si>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</si>
  <si>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</si>
  <si>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</si>
  <si>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</si>
  <si>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</si>
  <si>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</si>
  <si>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</si>
  <si>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</si>
  <si>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</si>
  <si>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</si>
  <si>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</si>
  <si>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</si>
  <si>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</si>
  <si>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</si>
  <si>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</si>
  <si>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</si>
  <si>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</si>
  <si>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</si>
  <si>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</si>
  <si>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</si>
  <si>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</si>
  <si>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</si>
  <si>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</si>
  <si>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</si>
  <si>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</si>
  <si>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</si>
  <si>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</si>
  <si>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</si>
  <si>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</si>
  <si>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</si>
  <si>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</si>
  <si>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</si>
  <si>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</si>
  <si>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</si>
  <si>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</si>
  <si>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</si>
  <si>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</si>
  <si>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</si>
  <si>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</si>
  <si>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</si>
  <si>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</si>
  <si>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</si>
  <si>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</si>
  <si>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</si>
  <si>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</si>
  <si>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</si>
  <si>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</si>
  <si>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</si>
  <si>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</si>
  <si>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</si>
  <si>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</si>
  <si>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</si>
  <si>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</si>
  <si>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</si>
  <si>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</si>
  <si>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</si>
  <si>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</si>
  <si>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</si>
  <si>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</si>
  <si>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</si>
  <si>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</si>
  <si>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</si>
  <si>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</si>
  <si>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</si>
  <si>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</si>
  <si>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</si>
  <si>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</si>
  <si>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</si>
  <si>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</si>
  <si>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</si>
  <si>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</si>
  <si>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</si>
  <si>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</si>
  <si>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</si>
  <si>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</si>
  <si>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</si>
  <si>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</si>
  <si>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</si>
  <si>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</si>
  <si>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</si>
  <si>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</si>
  <si>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</si>
  <si>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</si>
  <si>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</si>
  <si>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</si>
  <si>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</si>
  <si>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</si>
  <si>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</si>
  <si>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</si>
  <si>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</si>
  <si>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</si>
  <si>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</si>
  <si>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</si>
  <si>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</si>
  <si>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</si>
  <si>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</si>
  <si>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</si>
  <si>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</si>
  <si>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</si>
  <si>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</si>
  <si>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</si>
  <si>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</si>
  <si>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</si>
  <si>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</si>
  <si>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</si>
  <si>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</si>
  <si>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</si>
  <si>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</si>
  <si>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</si>
  <si>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</si>
  <si>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</si>
  <si>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</si>
  <si>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</si>
  <si>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</si>
  <si>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</si>
  <si>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</si>
  <si>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</si>
  <si>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</si>
  <si>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</si>
  <si>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</si>
  <si>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</si>
  <si>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</si>
  <si>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</si>
  <si>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</si>
  <si>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</si>
  <si>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</si>
  <si>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</si>
  <si>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</si>
  <si>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</si>
  <si>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</si>
  <si>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</si>
  <si>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</si>
  <si>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</si>
  <si>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</si>
  <si>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</si>
  <si>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</si>
  <si>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</si>
  <si>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</si>
  <si>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</si>
  <si>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</si>
  <si>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</si>
  <si>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</si>
  <si>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</si>
  <si>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</si>
  <si>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</si>
  <si>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</si>
  <si>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</si>
  <si>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</si>
  <si>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</si>
  <si>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</si>
  <si>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</si>
  <si>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</si>
  <si>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</si>
  <si>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</si>
  <si>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</si>
  <si>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</si>
  <si>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</si>
  <si>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</si>
  <si>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</si>
  <si>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</si>
  <si>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</si>
  <si>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</si>
  <si>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</si>
  <si>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</si>
  <si>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</si>
  <si>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</si>
  <si>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</si>
  <si>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</si>
  <si>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</si>
  <si>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</si>
  <si>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</si>
  <si>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</si>
  <si>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</si>
  <si>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</si>
  <si>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</si>
  <si>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</si>
  <si>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</si>
  <si>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</si>
  <si>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</si>
  <si>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</si>
  <si>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</si>
  <si>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</si>
  <si>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</si>
  <si>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</si>
  <si>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</si>
  <si>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</si>
  <si>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NE</t>
  </si>
  <si>
    <t>5510</t>
  </si>
  <si>
    <t>052 / 800 366</t>
  </si>
  <si>
    <t>POPOVIĆ TOMISLAV</t>
  </si>
  <si>
    <t>Obveznik: MAISTRA d.d.</t>
  </si>
  <si>
    <t>BERTOŠA SONJA</t>
  </si>
  <si>
    <t>052 / 800 364</t>
  </si>
  <si>
    <t>sonja.bertosa@maistra.hr</t>
  </si>
  <si>
    <t>stanje na dan 31.03.2013.</t>
  </si>
  <si>
    <t>u razdoblju 01.01.2013. do 31.03.2013.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</si>
</sst>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  <numFmt numFmtId="198" formatCode="#,##0_ ;[Red]\-#,##0\ 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7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8" fillId="0" borderId="0" xfId="56" applyFont="1" applyBorder="1" applyAlignment="1" applyProtection="1">
      <alignment horizontal="left"/>
      <protection hidden="1"/>
    </xf>
    <xf numFmtId="0" fontId="19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13" fillId="0" borderId="27" xfId="35" applyFont="1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6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hyperlink" Target="mailto:sonja.bertosa@maist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6">
      <selection activeCell="M26" sqref="M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0" t="s">
        <v>248</v>
      </c>
      <c r="B1" s="151"/>
      <c r="C1" s="151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8" t="s">
        <v>249</v>
      </c>
      <c r="B2" s="189"/>
      <c r="C2" s="189"/>
      <c r="D2" s="190"/>
      <c r="E2" s="118">
        <v>41275</v>
      </c>
      <c r="F2" s="12"/>
      <c r="G2" s="13" t="s">
        <v>250</v>
      </c>
      <c r="H2" s="118">
        <v>41364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91" t="s">
        <v>317</v>
      </c>
      <c r="B4" s="192"/>
      <c r="C4" s="192"/>
      <c r="D4" s="192"/>
      <c r="E4" s="192"/>
      <c r="F4" s="192"/>
      <c r="G4" s="192"/>
      <c r="H4" s="192"/>
      <c r="I4" s="193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1" t="s">
        <v>251</v>
      </c>
      <c r="B6" s="142"/>
      <c r="C6" s="156" t="s">
        <v>323</v>
      </c>
      <c r="D6" s="157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4" t="s">
        <v>252</v>
      </c>
      <c r="B8" s="195"/>
      <c r="C8" s="156" t="s">
        <v>324</v>
      </c>
      <c r="D8" s="157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6" t="s">
        <v>253</v>
      </c>
      <c r="B10" s="186"/>
      <c r="C10" s="156" t="s">
        <v>325</v>
      </c>
      <c r="D10" s="157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7"/>
      <c r="B11" s="186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1" t="s">
        <v>254</v>
      </c>
      <c r="B12" s="142"/>
      <c r="C12" s="158" t="s">
        <v>326</v>
      </c>
      <c r="D12" s="183"/>
      <c r="E12" s="183"/>
      <c r="F12" s="183"/>
      <c r="G12" s="183"/>
      <c r="H12" s="183"/>
      <c r="I12" s="144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1" t="s">
        <v>255</v>
      </c>
      <c r="B14" s="142"/>
      <c r="C14" s="184">
        <v>52210</v>
      </c>
      <c r="D14" s="185"/>
      <c r="E14" s="16"/>
      <c r="F14" s="158" t="s">
        <v>327</v>
      </c>
      <c r="G14" s="183"/>
      <c r="H14" s="183"/>
      <c r="I14" s="144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1" t="s">
        <v>256</v>
      </c>
      <c r="B16" s="142"/>
      <c r="C16" s="158" t="s">
        <v>328</v>
      </c>
      <c r="D16" s="183"/>
      <c r="E16" s="183"/>
      <c r="F16" s="183"/>
      <c r="G16" s="183"/>
      <c r="H16" s="183"/>
      <c r="I16" s="144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1" t="s">
        <v>257</v>
      </c>
      <c r="B18" s="142"/>
      <c r="C18" s="179" t="s">
        <v>329</v>
      </c>
      <c r="D18" s="180"/>
      <c r="E18" s="180"/>
      <c r="F18" s="180"/>
      <c r="G18" s="180"/>
      <c r="H18" s="180"/>
      <c r="I18" s="181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1" t="s">
        <v>258</v>
      </c>
      <c r="B20" s="142"/>
      <c r="C20" s="179" t="s">
        <v>330</v>
      </c>
      <c r="D20" s="180"/>
      <c r="E20" s="180"/>
      <c r="F20" s="180"/>
      <c r="G20" s="180"/>
      <c r="H20" s="180"/>
      <c r="I20" s="181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1" t="s">
        <v>259</v>
      </c>
      <c r="B22" s="142"/>
      <c r="C22" s="119">
        <v>374</v>
      </c>
      <c r="D22" s="158" t="s">
        <v>327</v>
      </c>
      <c r="E22" s="169"/>
      <c r="F22" s="170"/>
      <c r="G22" s="141"/>
      <c r="H22" s="182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1" t="s">
        <v>260</v>
      </c>
      <c r="B24" s="142"/>
      <c r="C24" s="119">
        <v>18</v>
      </c>
      <c r="D24" s="158" t="s">
        <v>331</v>
      </c>
      <c r="E24" s="169"/>
      <c r="F24" s="169"/>
      <c r="G24" s="170"/>
      <c r="H24" s="51" t="s">
        <v>261</v>
      </c>
      <c r="I24" s="120">
        <v>796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1" t="s">
        <v>262</v>
      </c>
      <c r="B26" s="142"/>
      <c r="C26" s="121" t="s">
        <v>332</v>
      </c>
      <c r="D26" s="25"/>
      <c r="E26" s="33"/>
      <c r="F26" s="24"/>
      <c r="G26" s="171" t="s">
        <v>263</v>
      </c>
      <c r="H26" s="142"/>
      <c r="I26" s="122" t="s">
        <v>333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2" t="s">
        <v>264</v>
      </c>
      <c r="B28" s="173"/>
      <c r="C28" s="174"/>
      <c r="D28" s="174"/>
      <c r="E28" s="175" t="s">
        <v>265</v>
      </c>
      <c r="F28" s="176"/>
      <c r="G28" s="176"/>
      <c r="H28" s="177" t="s">
        <v>266</v>
      </c>
      <c r="I28" s="178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6"/>
      <c r="B30" s="159"/>
      <c r="C30" s="159"/>
      <c r="D30" s="160"/>
      <c r="E30" s="166"/>
      <c r="F30" s="159"/>
      <c r="G30" s="159"/>
      <c r="H30" s="156"/>
      <c r="I30" s="157"/>
      <c r="J30" s="10"/>
      <c r="K30" s="10"/>
      <c r="L30" s="10"/>
    </row>
    <row r="31" spans="1:12" ht="12.75">
      <c r="A31" s="92"/>
      <c r="B31" s="22"/>
      <c r="C31" s="21"/>
      <c r="D31" s="167"/>
      <c r="E31" s="167"/>
      <c r="F31" s="167"/>
      <c r="G31" s="168"/>
      <c r="H31" s="16"/>
      <c r="I31" s="99"/>
      <c r="J31" s="10"/>
      <c r="K31" s="10"/>
      <c r="L31" s="10"/>
    </row>
    <row r="32" spans="1:12" ht="12.75">
      <c r="A32" s="166"/>
      <c r="B32" s="159"/>
      <c r="C32" s="159"/>
      <c r="D32" s="160"/>
      <c r="E32" s="166"/>
      <c r="F32" s="159"/>
      <c r="G32" s="159"/>
      <c r="H32" s="156"/>
      <c r="I32" s="157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6"/>
      <c r="B34" s="159"/>
      <c r="C34" s="159"/>
      <c r="D34" s="160"/>
      <c r="E34" s="166"/>
      <c r="F34" s="159"/>
      <c r="G34" s="159"/>
      <c r="H34" s="156"/>
      <c r="I34" s="157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6"/>
      <c r="B36" s="159"/>
      <c r="C36" s="159"/>
      <c r="D36" s="160"/>
      <c r="E36" s="166"/>
      <c r="F36" s="159"/>
      <c r="G36" s="159"/>
      <c r="H36" s="156"/>
      <c r="I36" s="157"/>
      <c r="J36" s="10"/>
      <c r="K36" s="10"/>
      <c r="L36" s="10"/>
    </row>
    <row r="37" spans="1:12" ht="12.75">
      <c r="A37" s="101"/>
      <c r="B37" s="30"/>
      <c r="C37" s="161"/>
      <c r="D37" s="162"/>
      <c r="E37" s="16"/>
      <c r="F37" s="161"/>
      <c r="G37" s="162"/>
      <c r="H37" s="16"/>
      <c r="I37" s="93"/>
      <c r="J37" s="10"/>
      <c r="K37" s="10"/>
      <c r="L37" s="10"/>
    </row>
    <row r="38" spans="1:12" ht="12.75">
      <c r="A38" s="166"/>
      <c r="B38" s="159"/>
      <c r="C38" s="159"/>
      <c r="D38" s="160"/>
      <c r="E38" s="166"/>
      <c r="F38" s="159"/>
      <c r="G38" s="159"/>
      <c r="H38" s="156"/>
      <c r="I38" s="157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6"/>
      <c r="B40" s="159"/>
      <c r="C40" s="159"/>
      <c r="D40" s="160"/>
      <c r="E40" s="166"/>
      <c r="F40" s="159"/>
      <c r="G40" s="159"/>
      <c r="H40" s="156"/>
      <c r="I40" s="157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6" t="s">
        <v>267</v>
      </c>
      <c r="B44" s="137"/>
      <c r="C44" s="156"/>
      <c r="D44" s="157"/>
      <c r="E44" s="26"/>
      <c r="F44" s="158"/>
      <c r="G44" s="159"/>
      <c r="H44" s="159"/>
      <c r="I44" s="160"/>
      <c r="J44" s="10"/>
      <c r="K44" s="10"/>
      <c r="L44" s="10"/>
    </row>
    <row r="45" spans="1:12" ht="12.75">
      <c r="A45" s="101"/>
      <c r="B45" s="30"/>
      <c r="C45" s="161"/>
      <c r="D45" s="162"/>
      <c r="E45" s="16"/>
      <c r="F45" s="161"/>
      <c r="G45" s="163"/>
      <c r="H45" s="35"/>
      <c r="I45" s="105"/>
      <c r="J45" s="10"/>
      <c r="K45" s="10"/>
      <c r="L45" s="10"/>
    </row>
    <row r="46" spans="1:12" ht="12.75">
      <c r="A46" s="136" t="s">
        <v>268</v>
      </c>
      <c r="B46" s="137"/>
      <c r="C46" s="158" t="s">
        <v>337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6" t="s">
        <v>270</v>
      </c>
      <c r="B48" s="137"/>
      <c r="C48" s="143" t="s">
        <v>338</v>
      </c>
      <c r="D48" s="139"/>
      <c r="E48" s="140"/>
      <c r="F48" s="16"/>
      <c r="G48" s="51" t="s">
        <v>271</v>
      </c>
      <c r="H48" s="143" t="s">
        <v>334</v>
      </c>
      <c r="I48" s="140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6" t="s">
        <v>257</v>
      </c>
      <c r="B50" s="137"/>
      <c r="C50" s="138" t="s">
        <v>339</v>
      </c>
      <c r="D50" s="139"/>
      <c r="E50" s="139"/>
      <c r="F50" s="139"/>
      <c r="G50" s="139"/>
      <c r="H50" s="139"/>
      <c r="I50" s="140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1" t="s">
        <v>272</v>
      </c>
      <c r="B52" s="142"/>
      <c r="C52" s="143" t="s">
        <v>335</v>
      </c>
      <c r="D52" s="139"/>
      <c r="E52" s="139"/>
      <c r="F52" s="139"/>
      <c r="G52" s="139"/>
      <c r="H52" s="139"/>
      <c r="I52" s="144"/>
      <c r="J52" s="10"/>
      <c r="K52" s="10"/>
      <c r="L52" s="10"/>
    </row>
    <row r="53" spans="1:12" ht="12.75">
      <c r="A53" s="106"/>
      <c r="B53" s="20"/>
      <c r="C53" s="152" t="s">
        <v>273</v>
      </c>
      <c r="D53" s="152"/>
      <c r="E53" s="152"/>
      <c r="F53" s="152"/>
      <c r="G53" s="152"/>
      <c r="H53" s="152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45" t="s">
        <v>274</v>
      </c>
      <c r="C55" s="146"/>
      <c r="D55" s="146"/>
      <c r="E55" s="146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47" t="s">
        <v>306</v>
      </c>
      <c r="C56" s="148"/>
      <c r="D56" s="148"/>
      <c r="E56" s="148"/>
      <c r="F56" s="148"/>
      <c r="G56" s="148"/>
      <c r="H56" s="148"/>
      <c r="I56" s="149"/>
      <c r="J56" s="10"/>
      <c r="K56" s="10"/>
      <c r="L56" s="10"/>
    </row>
    <row r="57" spans="1:12" ht="12.75">
      <c r="A57" s="106"/>
      <c r="B57" s="147" t="s">
        <v>307</v>
      </c>
      <c r="C57" s="148"/>
      <c r="D57" s="148"/>
      <c r="E57" s="148"/>
      <c r="F57" s="148"/>
      <c r="G57" s="148"/>
      <c r="H57" s="148"/>
      <c r="I57" s="108"/>
      <c r="J57" s="10"/>
      <c r="K57" s="10"/>
      <c r="L57" s="10"/>
    </row>
    <row r="58" spans="1:12" ht="12.75">
      <c r="A58" s="106"/>
      <c r="B58" s="147" t="s">
        <v>308</v>
      </c>
      <c r="C58" s="148"/>
      <c r="D58" s="148"/>
      <c r="E58" s="148"/>
      <c r="F58" s="148"/>
      <c r="G58" s="148"/>
      <c r="H58" s="148"/>
      <c r="I58" s="149"/>
      <c r="J58" s="10"/>
      <c r="K58" s="10"/>
      <c r="L58" s="10"/>
    </row>
    <row r="59" spans="1:12" ht="12.75">
      <c r="A59" s="106"/>
      <c r="B59" s="147" t="s">
        <v>309</v>
      </c>
      <c r="C59" s="148"/>
      <c r="D59" s="148"/>
      <c r="E59" s="148"/>
      <c r="F59" s="148"/>
      <c r="G59" s="148"/>
      <c r="H59" s="148"/>
      <c r="I59" s="149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53" t="s">
        <v>277</v>
      </c>
      <c r="H62" s="154"/>
      <c r="I62" s="155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34"/>
      <c r="H63" s="135"/>
      <c r="I63" s="117"/>
      <c r="J63" s="10"/>
      <c r="K63" s="10"/>
      <c r="L63" s="10"/>
    </row>
  </sheetData>
  <sheetProtection/>
  <protectedRanges>
    <protectedRange sqref="E2 H2 C6:D6 C8:D8 C10:D10 C12:I12 C14:D14 F14:I14 C16:I16 A34:D34 C20:I20 C24:G24 C22:F22 C26 I26 I24 A30:I30 A32:I32" name="Range1"/>
    <protectedRange sqref="C18:I18" name="Range1_2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  <hyperlink ref="C50" r:id="rId2" display="sonja.bertosa@maist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SheetLayoutView="110" zoomScalePageLayoutView="0" workbookViewId="0" topLeftCell="C1">
      <selection activeCell="E131" sqref="E131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2.28125" style="52" customWidth="1"/>
    <col min="12" max="16384" width="9.140625" style="52" customWidth="1"/>
  </cols>
  <sheetData>
    <row r="1" spans="1:11" ht="12.75" customHeight="1">
      <c r="A1" s="206" t="s">
        <v>153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07" t="s">
        <v>340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2.75">
      <c r="A3" s="208" t="s">
        <v>336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22.5">
      <c r="A4" s="211" t="s">
        <v>59</v>
      </c>
      <c r="B4" s="212"/>
      <c r="C4" s="212"/>
      <c r="D4" s="212"/>
      <c r="E4" s="212"/>
      <c r="F4" s="212"/>
      <c r="G4" s="212"/>
      <c r="H4" s="213"/>
      <c r="I4" s="57" t="s">
        <v>278</v>
      </c>
      <c r="J4" s="58" t="s">
        <v>319</v>
      </c>
      <c r="K4" s="59" t="s">
        <v>320</v>
      </c>
    </row>
    <row r="5" spans="1:11" ht="12.75">
      <c r="A5" s="196">
        <v>1</v>
      </c>
      <c r="B5" s="196"/>
      <c r="C5" s="196"/>
      <c r="D5" s="196"/>
      <c r="E5" s="196"/>
      <c r="F5" s="196"/>
      <c r="G5" s="196"/>
      <c r="H5" s="196"/>
      <c r="I5" s="56">
        <v>2</v>
      </c>
      <c r="J5" s="55">
        <v>3</v>
      </c>
      <c r="K5" s="55">
        <v>4</v>
      </c>
    </row>
    <row r="6" spans="1:11" ht="12.75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02"/>
      <c r="I7" s="3">
        <v>1</v>
      </c>
      <c r="J7" s="129"/>
      <c r="K7" s="129"/>
    </row>
    <row r="8" spans="1:11" ht="12.75">
      <c r="A8" s="203" t="s">
        <v>13</v>
      </c>
      <c r="B8" s="204"/>
      <c r="C8" s="204"/>
      <c r="D8" s="204"/>
      <c r="E8" s="204"/>
      <c r="F8" s="204"/>
      <c r="G8" s="204"/>
      <c r="H8" s="205"/>
      <c r="I8" s="1">
        <v>2</v>
      </c>
      <c r="J8" s="126">
        <f>J9+J16+J26+J35+J39</f>
        <v>1971425907</v>
      </c>
      <c r="K8" s="126">
        <f>K9+K16+K26+K35+K39</f>
        <v>1991203255</v>
      </c>
    </row>
    <row r="9" spans="1:11" ht="12.75">
      <c r="A9" s="214" t="s">
        <v>205</v>
      </c>
      <c r="B9" s="215"/>
      <c r="C9" s="215"/>
      <c r="D9" s="215"/>
      <c r="E9" s="215"/>
      <c r="F9" s="215"/>
      <c r="G9" s="215"/>
      <c r="H9" s="216"/>
      <c r="I9" s="1">
        <v>3</v>
      </c>
      <c r="J9" s="126">
        <f>SUM(J10:J15)</f>
        <v>4643349</v>
      </c>
      <c r="K9" s="126">
        <f>SUM(K10:K15)</f>
        <v>4778431</v>
      </c>
    </row>
    <row r="10" spans="1:11" ht="12.75">
      <c r="A10" s="214" t="s">
        <v>112</v>
      </c>
      <c r="B10" s="215"/>
      <c r="C10" s="215"/>
      <c r="D10" s="215"/>
      <c r="E10" s="215"/>
      <c r="F10" s="215"/>
      <c r="G10" s="215"/>
      <c r="H10" s="216"/>
      <c r="I10" s="1">
        <v>4</v>
      </c>
      <c r="J10" s="7">
        <v>0</v>
      </c>
      <c r="K10" s="7"/>
    </row>
    <row r="11" spans="1:11" ht="12.75">
      <c r="A11" s="214" t="s">
        <v>14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4635189</v>
      </c>
      <c r="K11" s="7">
        <v>4076809</v>
      </c>
    </row>
    <row r="12" spans="1:11" ht="12.75">
      <c r="A12" s="214" t="s">
        <v>113</v>
      </c>
      <c r="B12" s="215"/>
      <c r="C12" s="215"/>
      <c r="D12" s="215"/>
      <c r="E12" s="215"/>
      <c r="F12" s="215"/>
      <c r="G12" s="215"/>
      <c r="H12" s="216"/>
      <c r="I12" s="1">
        <v>6</v>
      </c>
      <c r="J12" s="7">
        <v>0</v>
      </c>
      <c r="K12" s="7"/>
    </row>
    <row r="13" spans="1:11" ht="12.75">
      <c r="A13" s="214" t="s">
        <v>208</v>
      </c>
      <c r="B13" s="215"/>
      <c r="C13" s="215"/>
      <c r="D13" s="215"/>
      <c r="E13" s="215"/>
      <c r="F13" s="215"/>
      <c r="G13" s="215"/>
      <c r="H13" s="216"/>
      <c r="I13" s="1">
        <v>7</v>
      </c>
      <c r="J13" s="7">
        <v>0</v>
      </c>
      <c r="K13" s="7"/>
    </row>
    <row r="14" spans="1:11" ht="12.75">
      <c r="A14" s="214" t="s">
        <v>209</v>
      </c>
      <c r="B14" s="215"/>
      <c r="C14" s="215"/>
      <c r="D14" s="215"/>
      <c r="E14" s="215"/>
      <c r="F14" s="215"/>
      <c r="G14" s="215"/>
      <c r="H14" s="216"/>
      <c r="I14" s="1">
        <v>8</v>
      </c>
      <c r="J14" s="7">
        <v>8160</v>
      </c>
      <c r="K14" s="7">
        <v>701622</v>
      </c>
    </row>
    <row r="15" spans="1:11" ht="12.75">
      <c r="A15" s="214" t="s">
        <v>210</v>
      </c>
      <c r="B15" s="215"/>
      <c r="C15" s="215"/>
      <c r="D15" s="215"/>
      <c r="E15" s="215"/>
      <c r="F15" s="215"/>
      <c r="G15" s="215"/>
      <c r="H15" s="216"/>
      <c r="I15" s="1">
        <v>9</v>
      </c>
      <c r="J15" s="7">
        <v>0</v>
      </c>
      <c r="K15" s="7"/>
    </row>
    <row r="16" spans="1:11" ht="12.75">
      <c r="A16" s="214" t="s">
        <v>206</v>
      </c>
      <c r="B16" s="215"/>
      <c r="C16" s="215"/>
      <c r="D16" s="215"/>
      <c r="E16" s="215"/>
      <c r="F16" s="215"/>
      <c r="G16" s="215"/>
      <c r="H16" s="216"/>
      <c r="I16" s="1">
        <v>10</v>
      </c>
      <c r="J16" s="126">
        <f>SUM(J17:J25)</f>
        <v>1863926088</v>
      </c>
      <c r="K16" s="126">
        <f>SUM(K17:K25)</f>
        <v>1883568354</v>
      </c>
    </row>
    <row r="17" spans="1:11" ht="12.75">
      <c r="A17" s="214" t="s">
        <v>211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178098221</v>
      </c>
      <c r="K17" s="7">
        <v>178098221</v>
      </c>
    </row>
    <row r="18" spans="1:11" ht="12.75">
      <c r="A18" s="214" t="s">
        <v>247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1318338893</v>
      </c>
      <c r="K18" s="7">
        <v>1300888712</v>
      </c>
    </row>
    <row r="19" spans="1:11" ht="12.75">
      <c r="A19" s="214" t="s">
        <v>212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116234594</v>
      </c>
      <c r="K19" s="7">
        <v>192345400</v>
      </c>
    </row>
    <row r="20" spans="1:11" ht="12.75">
      <c r="A20" s="214" t="s">
        <v>27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101388963</v>
      </c>
      <c r="K20" s="7">
        <v>14222922</v>
      </c>
    </row>
    <row r="21" spans="1:11" ht="12.75">
      <c r="A21" s="214" t="s">
        <v>28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>
        <v>0</v>
      </c>
      <c r="K21" s="7"/>
    </row>
    <row r="22" spans="1:11" ht="12.75">
      <c r="A22" s="214" t="s">
        <v>72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>
        <v>35633821</v>
      </c>
      <c r="K22" s="7">
        <v>43095976</v>
      </c>
    </row>
    <row r="23" spans="1:11" ht="12.75">
      <c r="A23" s="214" t="s">
        <v>73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55673527</v>
      </c>
      <c r="K23" s="7">
        <v>96942185</v>
      </c>
    </row>
    <row r="24" spans="1:11" ht="12.75">
      <c r="A24" s="214" t="s">
        <v>74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9697619</v>
      </c>
      <c r="K24" s="7">
        <v>9576287</v>
      </c>
    </row>
    <row r="25" spans="1:11" ht="12.75">
      <c r="A25" s="214" t="s">
        <v>75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>
        <v>48860450</v>
      </c>
      <c r="K25" s="7">
        <v>48398651</v>
      </c>
    </row>
    <row r="26" spans="1:11" ht="12.75">
      <c r="A26" s="214" t="s">
        <v>190</v>
      </c>
      <c r="B26" s="215"/>
      <c r="C26" s="215"/>
      <c r="D26" s="215"/>
      <c r="E26" s="215"/>
      <c r="F26" s="215"/>
      <c r="G26" s="215"/>
      <c r="H26" s="216"/>
      <c r="I26" s="1">
        <v>20</v>
      </c>
      <c r="J26" s="126">
        <f>SUM(J27:J34)</f>
        <v>83787154</v>
      </c>
      <c r="K26" s="126">
        <f>SUM(K27:K34)</f>
        <v>83787154</v>
      </c>
    </row>
    <row r="27" spans="1:11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83398062</v>
      </c>
      <c r="K27" s="7">
        <v>83398062</v>
      </c>
    </row>
    <row r="28" spans="1:11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>
        <v>0</v>
      </c>
      <c r="K28" s="7"/>
    </row>
    <row r="29" spans="1:11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>
        <v>0</v>
      </c>
      <c r="K29" s="7"/>
    </row>
    <row r="30" spans="1:11" ht="12.75">
      <c r="A30" s="214" t="s">
        <v>83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>
        <v>0</v>
      </c>
      <c r="K30" s="7"/>
    </row>
    <row r="31" spans="1:11" ht="12.75">
      <c r="A31" s="214" t="s">
        <v>84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>
        <v>0</v>
      </c>
      <c r="K31" s="7"/>
    </row>
    <row r="32" spans="1:11" ht="12.75">
      <c r="A32" s="214" t="s">
        <v>85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>
        <v>389092</v>
      </c>
      <c r="K32" s="7">
        <v>389092</v>
      </c>
    </row>
    <row r="33" spans="1:11" ht="12.75">
      <c r="A33" s="214" t="s">
        <v>79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>
        <v>0</v>
      </c>
      <c r="K33" s="7"/>
    </row>
    <row r="34" spans="1:11" ht="12.75">
      <c r="A34" s="214" t="s">
        <v>183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>
        <v>0</v>
      </c>
      <c r="K34" s="7"/>
    </row>
    <row r="35" spans="1:11" ht="12.75">
      <c r="A35" s="214" t="s">
        <v>184</v>
      </c>
      <c r="B35" s="215"/>
      <c r="C35" s="215"/>
      <c r="D35" s="215"/>
      <c r="E35" s="215"/>
      <c r="F35" s="215"/>
      <c r="G35" s="215"/>
      <c r="H35" s="216"/>
      <c r="I35" s="1">
        <v>29</v>
      </c>
      <c r="J35" s="53">
        <f>SUM(J36:J38)</f>
        <v>0</v>
      </c>
      <c r="K35" s="126">
        <f>SUM(K36:K38)</f>
        <v>0</v>
      </c>
    </row>
    <row r="36" spans="1:11" ht="12.75">
      <c r="A36" s="214" t="s">
        <v>80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>
        <v>0</v>
      </c>
      <c r="K36" s="7"/>
    </row>
    <row r="37" spans="1:11" ht="12.75">
      <c r="A37" s="214" t="s">
        <v>81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>
        <v>0</v>
      </c>
      <c r="K37" s="7"/>
    </row>
    <row r="38" spans="1:11" ht="12.75">
      <c r="A38" s="214" t="s">
        <v>82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>
        <v>0</v>
      </c>
      <c r="K38" s="7"/>
    </row>
    <row r="39" spans="1:11" ht="12.75">
      <c r="A39" s="214" t="s">
        <v>185</v>
      </c>
      <c r="B39" s="215"/>
      <c r="C39" s="215"/>
      <c r="D39" s="215"/>
      <c r="E39" s="215"/>
      <c r="F39" s="215"/>
      <c r="G39" s="215"/>
      <c r="H39" s="216"/>
      <c r="I39" s="1">
        <v>33</v>
      </c>
      <c r="J39" s="127">
        <v>19069316</v>
      </c>
      <c r="K39" s="127">
        <v>19069316</v>
      </c>
    </row>
    <row r="40" spans="1:11" ht="12.75">
      <c r="A40" s="203" t="s">
        <v>240</v>
      </c>
      <c r="B40" s="204"/>
      <c r="C40" s="204"/>
      <c r="D40" s="204"/>
      <c r="E40" s="204"/>
      <c r="F40" s="204"/>
      <c r="G40" s="204"/>
      <c r="H40" s="205"/>
      <c r="I40" s="1">
        <v>34</v>
      </c>
      <c r="J40" s="126">
        <f>J41+J49+J56+J64</f>
        <v>42324861</v>
      </c>
      <c r="K40" s="126">
        <f>K41+K49+K56+K64</f>
        <v>36971278</v>
      </c>
    </row>
    <row r="41" spans="1:11" ht="12.75">
      <c r="A41" s="214" t="s">
        <v>100</v>
      </c>
      <c r="B41" s="215"/>
      <c r="C41" s="215"/>
      <c r="D41" s="215"/>
      <c r="E41" s="215"/>
      <c r="F41" s="215"/>
      <c r="G41" s="215"/>
      <c r="H41" s="216"/>
      <c r="I41" s="1">
        <v>35</v>
      </c>
      <c r="J41" s="126">
        <f>SUM(J42:J48)</f>
        <v>3862159</v>
      </c>
      <c r="K41" s="126">
        <f>SUM(K42:K48)</f>
        <v>5623012</v>
      </c>
    </row>
    <row r="42" spans="1:11" ht="12.75">
      <c r="A42" s="214" t="s">
        <v>117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3763616</v>
      </c>
      <c r="K42" s="7">
        <v>4169211</v>
      </c>
    </row>
    <row r="43" spans="1:11" ht="12.75">
      <c r="A43" s="214" t="s">
        <v>118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>
        <v>0</v>
      </c>
      <c r="K43" s="7"/>
    </row>
    <row r="44" spans="1:11" ht="12.75">
      <c r="A44" s="214" t="s">
        <v>86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>
        <v>0</v>
      </c>
      <c r="K44" s="7"/>
    </row>
    <row r="45" spans="1:11" ht="12.75">
      <c r="A45" s="214" t="s">
        <v>87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96205</v>
      </c>
      <c r="K45" s="7">
        <v>114376</v>
      </c>
    </row>
    <row r="46" spans="1:11" ht="12.75">
      <c r="A46" s="214" t="s">
        <v>88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>
        <v>200</v>
      </c>
      <c r="K46" s="7">
        <v>1337288</v>
      </c>
    </row>
    <row r="47" spans="1:11" ht="12.75">
      <c r="A47" s="214" t="s">
        <v>89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>
        <v>2138</v>
      </c>
      <c r="K47" s="7">
        <v>2137</v>
      </c>
    </row>
    <row r="48" spans="1:11" ht="12.75">
      <c r="A48" s="214" t="s">
        <v>90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>
        <v>0</v>
      </c>
      <c r="K48" s="7"/>
    </row>
    <row r="49" spans="1:11" ht="12.75">
      <c r="A49" s="214" t="s">
        <v>101</v>
      </c>
      <c r="B49" s="215"/>
      <c r="C49" s="215"/>
      <c r="D49" s="215"/>
      <c r="E49" s="215"/>
      <c r="F49" s="215"/>
      <c r="G49" s="215"/>
      <c r="H49" s="216"/>
      <c r="I49" s="1">
        <v>43</v>
      </c>
      <c r="J49" s="126">
        <f>SUM(J50:J55)</f>
        <v>32467797</v>
      </c>
      <c r="K49" s="126">
        <f>SUM(K50:K55)</f>
        <v>25734782</v>
      </c>
    </row>
    <row r="50" spans="1:11" ht="12.75">
      <c r="A50" s="214" t="s">
        <v>200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>
        <v>1571398</v>
      </c>
      <c r="K50" s="7">
        <v>0</v>
      </c>
    </row>
    <row r="51" spans="1:11" ht="12.75">
      <c r="A51" s="214" t="s">
        <v>201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11562611</v>
      </c>
      <c r="K51" s="7">
        <v>7290467</v>
      </c>
    </row>
    <row r="52" spans="1:11" ht="12.75">
      <c r="A52" s="214" t="s">
        <v>202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>
        <v>0</v>
      </c>
      <c r="K52" s="7"/>
    </row>
    <row r="53" spans="1:11" ht="12.75">
      <c r="A53" s="214" t="s">
        <v>203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183763</v>
      </c>
      <c r="K53" s="7">
        <v>258199</v>
      </c>
    </row>
    <row r="54" spans="1:11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17423552</v>
      </c>
      <c r="K54" s="7">
        <v>14348532</v>
      </c>
    </row>
    <row r="55" spans="1:11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1726473</v>
      </c>
      <c r="K55" s="7">
        <v>3837584</v>
      </c>
    </row>
    <row r="56" spans="1:11" ht="12.75">
      <c r="A56" s="214" t="s">
        <v>102</v>
      </c>
      <c r="B56" s="215"/>
      <c r="C56" s="215"/>
      <c r="D56" s="215"/>
      <c r="E56" s="215"/>
      <c r="F56" s="215"/>
      <c r="G56" s="215"/>
      <c r="H56" s="216"/>
      <c r="I56" s="1">
        <v>50</v>
      </c>
      <c r="J56" s="126">
        <f>SUM(J57:J63)</f>
        <v>1877077</v>
      </c>
      <c r="K56" s="126">
        <f>SUM(K57:K63)</f>
        <v>1877077</v>
      </c>
    </row>
    <row r="57" spans="1:11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>
        <v>0</v>
      </c>
      <c r="K57" s="7"/>
    </row>
    <row r="58" spans="1:11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>
        <v>0</v>
      </c>
      <c r="K58" s="7"/>
    </row>
    <row r="59" spans="1:11" ht="12.75">
      <c r="A59" s="214" t="s">
        <v>242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>
        <v>0</v>
      </c>
      <c r="K59" s="7"/>
    </row>
    <row r="60" spans="1:11" ht="12.75">
      <c r="A60" s="214" t="s">
        <v>83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>
        <v>0</v>
      </c>
      <c r="K60" s="7"/>
    </row>
    <row r="61" spans="1:11" ht="12.75">
      <c r="A61" s="214" t="s">
        <v>84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>
        <v>1851560</v>
      </c>
      <c r="K61" s="7">
        <v>1851560</v>
      </c>
    </row>
    <row r="62" spans="1:11" ht="12.75">
      <c r="A62" s="214" t="s">
        <v>85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25517</v>
      </c>
      <c r="K62" s="7">
        <v>25517</v>
      </c>
    </row>
    <row r="63" spans="1:11" ht="12.75">
      <c r="A63" s="214" t="s">
        <v>46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>
        <v>0</v>
      </c>
      <c r="K63" s="7"/>
    </row>
    <row r="64" spans="1:11" ht="12.75">
      <c r="A64" s="214" t="s">
        <v>207</v>
      </c>
      <c r="B64" s="215"/>
      <c r="C64" s="215"/>
      <c r="D64" s="215"/>
      <c r="E64" s="215"/>
      <c r="F64" s="215"/>
      <c r="G64" s="215"/>
      <c r="H64" s="216"/>
      <c r="I64" s="1">
        <v>58</v>
      </c>
      <c r="J64" s="127">
        <v>4117828</v>
      </c>
      <c r="K64" s="127">
        <v>3736407</v>
      </c>
    </row>
    <row r="65" spans="1:11" ht="12.75">
      <c r="A65" s="203" t="s">
        <v>56</v>
      </c>
      <c r="B65" s="204"/>
      <c r="C65" s="204"/>
      <c r="D65" s="204"/>
      <c r="E65" s="204"/>
      <c r="F65" s="204"/>
      <c r="G65" s="204"/>
      <c r="H65" s="205"/>
      <c r="I65" s="1">
        <v>59</v>
      </c>
      <c r="J65" s="127">
        <v>2426478</v>
      </c>
      <c r="K65" s="127">
        <v>4218678</v>
      </c>
    </row>
    <row r="66" spans="1:11" ht="12.75">
      <c r="A66" s="203" t="s">
        <v>241</v>
      </c>
      <c r="B66" s="204"/>
      <c r="C66" s="204"/>
      <c r="D66" s="204"/>
      <c r="E66" s="204"/>
      <c r="F66" s="204"/>
      <c r="G66" s="204"/>
      <c r="H66" s="205"/>
      <c r="I66" s="1">
        <v>60</v>
      </c>
      <c r="J66" s="126">
        <f>J7+J8+J40+J65</f>
        <v>2016177246</v>
      </c>
      <c r="K66" s="126">
        <f>K7+K8+K40+K65</f>
        <v>2032393211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 ht="12.75">
      <c r="A68" s="220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02"/>
      <c r="I69" s="3">
        <v>62</v>
      </c>
      <c r="J69" s="128">
        <f>J70+J71+J72+J78+J79+J82+J85</f>
        <v>959047890</v>
      </c>
      <c r="K69" s="128">
        <f>K70+K71+K72+K78+K79+K82+K85</f>
        <v>883044318</v>
      </c>
    </row>
    <row r="70" spans="1:11" ht="12.75">
      <c r="A70" s="214" t="s">
        <v>141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1164040520</v>
      </c>
      <c r="K70" s="7">
        <v>1164040520</v>
      </c>
    </row>
    <row r="71" spans="1:11" ht="12.75">
      <c r="A71" s="214" t="s">
        <v>142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>
        <v>0</v>
      </c>
      <c r="K71" s="7"/>
    </row>
    <row r="72" spans="1:11" ht="12.75">
      <c r="A72" s="214" t="s">
        <v>143</v>
      </c>
      <c r="B72" s="215"/>
      <c r="C72" s="215"/>
      <c r="D72" s="215"/>
      <c r="E72" s="215"/>
      <c r="F72" s="215"/>
      <c r="G72" s="215"/>
      <c r="H72" s="216"/>
      <c r="I72" s="1">
        <v>65</v>
      </c>
      <c r="J72" s="126">
        <f>J73+J74-J75+J76+J77</f>
        <v>17461484</v>
      </c>
      <c r="K72" s="126">
        <f>K73+K74-K75+K76+K77</f>
        <v>17461484</v>
      </c>
    </row>
    <row r="73" spans="1:11" ht="12.75">
      <c r="A73" s="214" t="s">
        <v>144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>
        <v>1021873</v>
      </c>
      <c r="K73" s="7">
        <v>1021873</v>
      </c>
    </row>
    <row r="74" spans="1:11" ht="12.75">
      <c r="A74" s="214" t="s">
        <v>145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>
        <v>0</v>
      </c>
      <c r="K74" s="7"/>
    </row>
    <row r="75" spans="1:11" ht="12.75">
      <c r="A75" s="214" t="s">
        <v>133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>
        <v>0</v>
      </c>
      <c r="K75" s="7"/>
    </row>
    <row r="76" spans="1:11" ht="12.75">
      <c r="A76" s="214" t="s">
        <v>134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>
        <v>2228631</v>
      </c>
      <c r="K76" s="7">
        <v>2228631</v>
      </c>
    </row>
    <row r="77" spans="1:11" ht="12.75">
      <c r="A77" s="214" t="s">
        <v>135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>
        <v>14210980</v>
      </c>
      <c r="K77" s="7">
        <v>14210980</v>
      </c>
    </row>
    <row r="78" spans="1:11" ht="12.75">
      <c r="A78" s="214" t="s">
        <v>136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>
        <v>0</v>
      </c>
      <c r="K78" s="7"/>
    </row>
    <row r="79" spans="1:11" ht="12.75">
      <c r="A79" s="214" t="s">
        <v>238</v>
      </c>
      <c r="B79" s="215"/>
      <c r="C79" s="215"/>
      <c r="D79" s="215"/>
      <c r="E79" s="215"/>
      <c r="F79" s="215"/>
      <c r="G79" s="215"/>
      <c r="H79" s="216"/>
      <c r="I79" s="1">
        <v>72</v>
      </c>
      <c r="J79" s="126">
        <f>J80-J81</f>
        <v>-277590235</v>
      </c>
      <c r="K79" s="126">
        <f>K80-K81</f>
        <v>-222454115</v>
      </c>
    </row>
    <row r="80" spans="1:11" ht="12.75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0</v>
      </c>
      <c r="K80" s="7">
        <v>55136120</v>
      </c>
    </row>
    <row r="81" spans="1:11" ht="12.75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>
        <v>277590235</v>
      </c>
      <c r="K81" s="7">
        <v>277590235</v>
      </c>
    </row>
    <row r="82" spans="1:11" ht="12.75">
      <c r="A82" s="214" t="s">
        <v>239</v>
      </c>
      <c r="B82" s="215"/>
      <c r="C82" s="215"/>
      <c r="D82" s="215"/>
      <c r="E82" s="215"/>
      <c r="F82" s="215"/>
      <c r="G82" s="215"/>
      <c r="H82" s="216"/>
      <c r="I82" s="1">
        <v>75</v>
      </c>
      <c r="J82" s="126">
        <f>J83-J84</f>
        <v>55136121</v>
      </c>
      <c r="K82" s="126">
        <f>K83-K84</f>
        <v>-76003571</v>
      </c>
    </row>
    <row r="83" spans="1:11" ht="12.75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55136121</v>
      </c>
      <c r="K83" s="7"/>
    </row>
    <row r="84" spans="1:11" ht="12.75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>
        <v>0</v>
      </c>
      <c r="K84" s="7">
        <v>76003571</v>
      </c>
    </row>
    <row r="85" spans="1:11" ht="12.75">
      <c r="A85" s="214" t="s">
        <v>173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>
        <v>0</v>
      </c>
      <c r="K85" s="7"/>
    </row>
    <row r="86" spans="1:11" ht="12.75">
      <c r="A86" s="203" t="s">
        <v>19</v>
      </c>
      <c r="B86" s="204"/>
      <c r="C86" s="204"/>
      <c r="D86" s="204"/>
      <c r="E86" s="204"/>
      <c r="F86" s="204"/>
      <c r="G86" s="204"/>
      <c r="H86" s="205"/>
      <c r="I86" s="1">
        <v>79</v>
      </c>
      <c r="J86" s="126">
        <f>SUM(J87:J89)</f>
        <v>72764028</v>
      </c>
      <c r="K86" s="126">
        <f>SUM(K87:K89)</f>
        <v>71561616</v>
      </c>
    </row>
    <row r="87" spans="1:11" ht="12.75">
      <c r="A87" s="214" t="s">
        <v>129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>
        <v>9297369</v>
      </c>
      <c r="K87" s="7">
        <v>8094957</v>
      </c>
    </row>
    <row r="88" spans="1:11" ht="12.75">
      <c r="A88" s="214" t="s">
        <v>130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>
        <v>0</v>
      </c>
      <c r="K88" s="7"/>
    </row>
    <row r="89" spans="1:11" ht="12.75">
      <c r="A89" s="214" t="s">
        <v>131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>
        <v>63466659</v>
      </c>
      <c r="K89" s="7">
        <v>63466659</v>
      </c>
    </row>
    <row r="90" spans="1:11" ht="12.75">
      <c r="A90" s="203" t="s">
        <v>20</v>
      </c>
      <c r="B90" s="204"/>
      <c r="C90" s="204"/>
      <c r="D90" s="204"/>
      <c r="E90" s="204"/>
      <c r="F90" s="204"/>
      <c r="G90" s="204"/>
      <c r="H90" s="205"/>
      <c r="I90" s="1">
        <v>83</v>
      </c>
      <c r="J90" s="126">
        <f>SUM(J91:J99)</f>
        <v>7217101</v>
      </c>
      <c r="K90" s="126">
        <f>SUM(K91:K99)</f>
        <v>7255812</v>
      </c>
    </row>
    <row r="91" spans="1:11" ht="12.75">
      <c r="A91" s="214" t="s">
        <v>132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>
        <v>0</v>
      </c>
      <c r="K91" s="7"/>
    </row>
    <row r="92" spans="1:11" ht="12.75">
      <c r="A92" s="214" t="s">
        <v>243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>
        <v>0</v>
      </c>
      <c r="K92" s="7"/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v>7217101</v>
      </c>
      <c r="K93" s="7">
        <v>7255812</v>
      </c>
    </row>
    <row r="94" spans="1:11" ht="12.75">
      <c r="A94" s="214" t="s">
        <v>244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>
        <v>0</v>
      </c>
      <c r="K94" s="7"/>
    </row>
    <row r="95" spans="1:11" ht="12.75">
      <c r="A95" s="214" t="s">
        <v>245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>
        <v>0</v>
      </c>
      <c r="K95" s="7"/>
    </row>
    <row r="96" spans="1:11" ht="12.75">
      <c r="A96" s="214" t="s">
        <v>246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>
        <v>0</v>
      </c>
      <c r="K96" s="7"/>
    </row>
    <row r="97" spans="1:11" ht="12.75">
      <c r="A97" s="214" t="s">
        <v>94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>
        <v>0</v>
      </c>
      <c r="K97" s="7"/>
    </row>
    <row r="98" spans="1:11" ht="12.75">
      <c r="A98" s="214" t="s">
        <v>92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>
        <v>0</v>
      </c>
      <c r="K98" s="7"/>
    </row>
    <row r="99" spans="1:11" ht="12.75">
      <c r="A99" s="214" t="s">
        <v>93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>
        <v>0</v>
      </c>
      <c r="K99" s="7"/>
    </row>
    <row r="100" spans="1:11" ht="12.75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126">
        <f>SUM(J101:J112)</f>
        <v>961681260</v>
      </c>
      <c r="K100" s="126">
        <f>SUM(K101:K112)</f>
        <v>1050947764</v>
      </c>
    </row>
    <row r="101" spans="1:11" ht="12.75">
      <c r="A101" s="214" t="s">
        <v>132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892218411</v>
      </c>
      <c r="K101" s="7">
        <v>995349191</v>
      </c>
    </row>
    <row r="102" spans="1:11" ht="12.75">
      <c r="A102" s="214" t="s">
        <v>243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>
        <v>0</v>
      </c>
      <c r="K102" s="7"/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1871426</v>
      </c>
      <c r="K103" s="7">
        <v>1338501</v>
      </c>
    </row>
    <row r="104" spans="1:11" ht="12.75">
      <c r="A104" s="214" t="s">
        <v>244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6022132</v>
      </c>
      <c r="K104" s="7">
        <v>17728620</v>
      </c>
    </row>
    <row r="105" spans="1:11" ht="12.75">
      <c r="A105" s="214" t="s">
        <v>245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32982762</v>
      </c>
      <c r="K105" s="7">
        <v>18557627</v>
      </c>
    </row>
    <row r="106" spans="1:11" ht="12.75">
      <c r="A106" s="214" t="s">
        <v>246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>
        <v>0</v>
      </c>
      <c r="K106" s="7"/>
    </row>
    <row r="107" spans="1:11" ht="12.75">
      <c r="A107" s="214" t="s">
        <v>94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>
        <v>0</v>
      </c>
      <c r="K107" s="7"/>
    </row>
    <row r="108" spans="1:11" ht="12.75">
      <c r="A108" s="214" t="s">
        <v>95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16900194</v>
      </c>
      <c r="K108" s="7">
        <v>10005649</v>
      </c>
    </row>
    <row r="109" spans="1:11" ht="12.75">
      <c r="A109" s="214" t="s">
        <v>96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11626874</v>
      </c>
      <c r="K109" s="7">
        <v>7932166</v>
      </c>
    </row>
    <row r="110" spans="1:11" ht="12.75">
      <c r="A110" s="214" t="s">
        <v>99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>
        <v>0</v>
      </c>
      <c r="K110" s="7"/>
    </row>
    <row r="111" spans="1:11" ht="12.75">
      <c r="A111" s="214" t="s">
        <v>97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>
        <v>0</v>
      </c>
      <c r="K111" s="7"/>
    </row>
    <row r="112" spans="1:11" ht="12.75">
      <c r="A112" s="214" t="s">
        <v>98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59461</v>
      </c>
      <c r="K112" s="7">
        <v>36010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127">
        <v>15466967</v>
      </c>
      <c r="K113" s="127">
        <v>19583701</v>
      </c>
    </row>
    <row r="114" spans="1:11" ht="12.75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126">
        <f>J69+J86+J90+J100+J113</f>
        <v>2016177246</v>
      </c>
      <c r="K114" s="126">
        <f>K69+K86+K90+K100+K113</f>
        <v>2032393211</v>
      </c>
    </row>
    <row r="115" spans="1:11" ht="12.75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/>
      <c r="K115" s="8"/>
    </row>
    <row r="116" spans="1:11" ht="12.75">
      <c r="A116" s="220" t="s">
        <v>310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34"/>
      <c r="J117" s="234"/>
      <c r="K117" s="235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/>
      <c r="K118" s="7"/>
    </row>
    <row r="119" spans="1:11" ht="12.75">
      <c r="A119" s="236" t="s">
        <v>9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/>
      <c r="K119" s="8"/>
    </row>
    <row r="120" spans="1:11" ht="12.75">
      <c r="A120" s="239" t="s">
        <v>311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  <row r="122" spans="10:11" ht="12.75">
      <c r="J122" s="133"/>
      <c r="K122" s="13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9:K84 J70:K70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M24" sqref="M24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6" t="s">
        <v>154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 customHeight="1">
      <c r="A2" s="250" t="s">
        <v>341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41" t="s">
        <v>336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2" t="s">
        <v>59</v>
      </c>
      <c r="B4" s="242"/>
      <c r="C4" s="242"/>
      <c r="D4" s="242"/>
      <c r="E4" s="242"/>
      <c r="F4" s="242"/>
      <c r="G4" s="242"/>
      <c r="H4" s="242"/>
      <c r="I4" s="57" t="s">
        <v>279</v>
      </c>
      <c r="J4" s="243" t="s">
        <v>319</v>
      </c>
      <c r="K4" s="243"/>
      <c r="L4" s="243" t="s">
        <v>320</v>
      </c>
      <c r="M4" s="243"/>
    </row>
    <row r="5" spans="1:13" ht="22.5">
      <c r="A5" s="242"/>
      <c r="B5" s="242"/>
      <c r="C5" s="242"/>
      <c r="D5" s="242"/>
      <c r="E5" s="242"/>
      <c r="F5" s="242"/>
      <c r="G5" s="242"/>
      <c r="H5" s="242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02"/>
      <c r="I7" s="3">
        <v>111</v>
      </c>
      <c r="J7" s="128">
        <f>SUM(J8:J9)</f>
        <v>12968108</v>
      </c>
      <c r="K7" s="128">
        <f>SUM(K8:K9)</f>
        <v>12968108</v>
      </c>
      <c r="L7" s="128">
        <f>SUM(L8:L9)</f>
        <v>18853614</v>
      </c>
      <c r="M7" s="128">
        <f>SUM(M8:M9)</f>
        <v>18853614</v>
      </c>
    </row>
    <row r="8" spans="1:13" ht="12.75">
      <c r="A8" s="203" t="s">
        <v>152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10305752</v>
      </c>
      <c r="K8" s="7">
        <v>10305752</v>
      </c>
      <c r="L8" s="7">
        <v>15046453</v>
      </c>
      <c r="M8" s="7">
        <v>15046453</v>
      </c>
    </row>
    <row r="9" spans="1:13" ht="12.75">
      <c r="A9" s="203" t="s">
        <v>103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2662356</v>
      </c>
      <c r="K9" s="7">
        <v>2662356</v>
      </c>
      <c r="L9" s="7">
        <v>3807161</v>
      </c>
      <c r="M9" s="7">
        <v>3807161</v>
      </c>
    </row>
    <row r="10" spans="1:13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1">
        <v>114</v>
      </c>
      <c r="J10" s="126">
        <f>J11+J12+J16+J20+J21+J22+J25+J26</f>
        <v>72558626</v>
      </c>
      <c r="K10" s="126">
        <f>K11+K12+K16+K20+K21+K22+K25+K26</f>
        <v>72558626</v>
      </c>
      <c r="L10" s="126">
        <f>L11+L12+L16+L20+L21+L22+L25+L26</f>
        <v>80301773</v>
      </c>
      <c r="M10" s="126">
        <f>M11+M12+M16+M20+M21+M22+M25+M26</f>
        <v>80301773</v>
      </c>
    </row>
    <row r="11" spans="1:13" ht="12.75">
      <c r="A11" s="203" t="s">
        <v>104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/>
    </row>
    <row r="12" spans="1:13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126">
        <f>SUM(J13:J15)</f>
        <v>14206145</v>
      </c>
      <c r="K12" s="126">
        <f>SUM(K13:K15)</f>
        <v>14206145</v>
      </c>
      <c r="L12" s="126">
        <f>SUM(L13:L15)</f>
        <v>14744401</v>
      </c>
      <c r="M12" s="126">
        <f>SUM(M13:M15)</f>
        <v>14744401</v>
      </c>
    </row>
    <row r="13" spans="1:13" ht="12.75">
      <c r="A13" s="214" t="s">
        <v>146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6449186</v>
      </c>
      <c r="K13" s="7">
        <v>6449186</v>
      </c>
      <c r="L13" s="7">
        <v>7078820</v>
      </c>
      <c r="M13" s="7">
        <v>7078820</v>
      </c>
    </row>
    <row r="14" spans="1:13" ht="12.75">
      <c r="A14" s="214" t="s">
        <v>147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31799</v>
      </c>
      <c r="K14" s="7">
        <v>31799</v>
      </c>
      <c r="L14" s="7">
        <v>29899</v>
      </c>
      <c r="M14" s="7">
        <v>29899</v>
      </c>
    </row>
    <row r="15" spans="1:13" ht="12.75">
      <c r="A15" s="214" t="s">
        <v>61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7725160</v>
      </c>
      <c r="K15" s="7">
        <v>7725160</v>
      </c>
      <c r="L15" s="7">
        <v>7635682</v>
      </c>
      <c r="M15" s="7">
        <v>7635682</v>
      </c>
    </row>
    <row r="16" spans="1:13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126">
        <f>SUM(J17:J19)</f>
        <v>13867345</v>
      </c>
      <c r="K16" s="126">
        <f>SUM(K17:K19)</f>
        <v>13867345</v>
      </c>
      <c r="L16" s="126">
        <f>SUM(L17:L19)</f>
        <v>14603838</v>
      </c>
      <c r="M16" s="126">
        <f>SUM(M17:M19)</f>
        <v>14603838</v>
      </c>
    </row>
    <row r="17" spans="1:13" ht="12.75">
      <c r="A17" s="214" t="s">
        <v>62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7737223</v>
      </c>
      <c r="K17" s="7">
        <v>7737223</v>
      </c>
      <c r="L17" s="7">
        <v>8305357</v>
      </c>
      <c r="M17" s="7">
        <v>8305357</v>
      </c>
    </row>
    <row r="18" spans="1:13" ht="12.75">
      <c r="A18" s="214" t="s">
        <v>63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4104827</v>
      </c>
      <c r="K18" s="7">
        <v>4104827</v>
      </c>
      <c r="L18" s="7">
        <v>4377885</v>
      </c>
      <c r="M18" s="7">
        <v>4377885</v>
      </c>
    </row>
    <row r="19" spans="1:13" ht="12.75">
      <c r="A19" s="214" t="s">
        <v>64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2025295</v>
      </c>
      <c r="K19" s="7">
        <v>2025295</v>
      </c>
      <c r="L19" s="7">
        <v>1920596</v>
      </c>
      <c r="M19" s="7">
        <v>1920596</v>
      </c>
    </row>
    <row r="20" spans="1:13" ht="12.75">
      <c r="A20" s="203" t="s">
        <v>105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30405808</v>
      </c>
      <c r="K20" s="7">
        <v>30405808</v>
      </c>
      <c r="L20" s="7">
        <v>30015239</v>
      </c>
      <c r="M20" s="7">
        <v>30015239</v>
      </c>
    </row>
    <row r="21" spans="1:13" ht="12.75">
      <c r="A21" s="203" t="s">
        <v>106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11052308</v>
      </c>
      <c r="K21" s="7">
        <v>11052308</v>
      </c>
      <c r="L21" s="7">
        <v>11437623</v>
      </c>
      <c r="M21" s="7">
        <v>11437623</v>
      </c>
    </row>
    <row r="22" spans="1:13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126">
        <f>SUM(J23:J24)</f>
        <v>0</v>
      </c>
      <c r="K22" s="126">
        <f>SUM(K23:K24)</f>
        <v>0</v>
      </c>
      <c r="L22" s="126">
        <f>SUM(L23:L24)</f>
        <v>0</v>
      </c>
      <c r="M22" s="126">
        <f>SUM(M23:M24)</f>
        <v>0</v>
      </c>
    </row>
    <row r="23" spans="1:13" ht="12.75">
      <c r="A23" s="214" t="s">
        <v>137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/>
      <c r="K23" s="7"/>
      <c r="L23" s="7"/>
      <c r="M23" s="7"/>
    </row>
    <row r="24" spans="1:13" ht="12.75">
      <c r="A24" s="214" t="s">
        <v>138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/>
      <c r="K24" s="7"/>
      <c r="L24" s="7"/>
      <c r="M24" s="7"/>
    </row>
    <row r="25" spans="1:13" ht="12.75">
      <c r="A25" s="203" t="s">
        <v>107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/>
      <c r="K25" s="7"/>
      <c r="L25" s="7"/>
      <c r="M25" s="7"/>
    </row>
    <row r="26" spans="1:13" ht="12.75">
      <c r="A26" s="203" t="s">
        <v>50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3027020</v>
      </c>
      <c r="K26" s="7">
        <v>3027020</v>
      </c>
      <c r="L26" s="7">
        <v>9500672</v>
      </c>
      <c r="M26" s="7">
        <v>9500672</v>
      </c>
    </row>
    <row r="27" spans="1:13" ht="12.75">
      <c r="A27" s="203" t="s">
        <v>213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126">
        <f>SUM(J28:J32)</f>
        <v>3845906</v>
      </c>
      <c r="K27" s="126">
        <f>SUM(K28:K32)</f>
        <v>3845906</v>
      </c>
      <c r="L27" s="126">
        <f>SUM(L28:L32)</f>
        <v>183931</v>
      </c>
      <c r="M27" s="126">
        <f>SUM(M28:M32)</f>
        <v>183931</v>
      </c>
    </row>
    <row r="28" spans="1:13" ht="12.75">
      <c r="A28" s="203" t="s">
        <v>227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>
        <v>3328357</v>
      </c>
      <c r="K28" s="7">
        <v>3328357</v>
      </c>
      <c r="L28" s="7"/>
      <c r="M28" s="7"/>
    </row>
    <row r="29" spans="1:13" ht="12.75">
      <c r="A29" s="203" t="s">
        <v>155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517549</v>
      </c>
      <c r="K29" s="7">
        <v>517549</v>
      </c>
      <c r="L29" s="7">
        <v>183931</v>
      </c>
      <c r="M29" s="7">
        <v>183931</v>
      </c>
    </row>
    <row r="30" spans="1:13" ht="12.75">
      <c r="A30" s="203" t="s">
        <v>139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/>
      <c r="L30" s="7"/>
      <c r="M30" s="7"/>
    </row>
    <row r="31" spans="1:13" ht="12.75">
      <c r="A31" s="203" t="s">
        <v>223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/>
      <c r="K31" s="7"/>
      <c r="L31" s="7"/>
      <c r="M31" s="7"/>
    </row>
    <row r="32" spans="1:13" ht="12.75">
      <c r="A32" s="203" t="s">
        <v>140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/>
      <c r="K32" s="7"/>
      <c r="L32" s="7"/>
      <c r="M32" s="7"/>
    </row>
    <row r="33" spans="1:13" ht="12.75">
      <c r="A33" s="203" t="s">
        <v>214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126">
        <f>SUM(J34:J37)</f>
        <v>11935884</v>
      </c>
      <c r="K33" s="126">
        <f>SUM(K34:K37)</f>
        <v>11935884</v>
      </c>
      <c r="L33" s="126">
        <f>SUM(L34:L37)</f>
        <v>14739343</v>
      </c>
      <c r="M33" s="126">
        <f>SUM(M34:M37)</f>
        <v>14739343</v>
      </c>
    </row>
    <row r="34" spans="1:13" ht="12.75">
      <c r="A34" s="203" t="s">
        <v>66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>
        <v>11370880</v>
      </c>
      <c r="K34" s="7">
        <v>11370880</v>
      </c>
      <c r="L34" s="7">
        <v>14423079</v>
      </c>
      <c r="M34" s="7">
        <v>14423079</v>
      </c>
    </row>
    <row r="35" spans="1:13" ht="12.75">
      <c r="A35" s="203" t="s">
        <v>65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565004</v>
      </c>
      <c r="K35" s="7">
        <v>565004</v>
      </c>
      <c r="L35" s="7">
        <v>316264</v>
      </c>
      <c r="M35" s="7">
        <v>316264</v>
      </c>
    </row>
    <row r="36" spans="1:13" ht="12.75">
      <c r="A36" s="203" t="s">
        <v>224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/>
      <c r="L36" s="7"/>
      <c r="M36" s="7"/>
    </row>
    <row r="37" spans="1:13" ht="12.75">
      <c r="A37" s="203" t="s">
        <v>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/>
      <c r="K37" s="7"/>
      <c r="L37" s="7"/>
      <c r="M37" s="7"/>
    </row>
    <row r="38" spans="1:13" ht="12.75">
      <c r="A38" s="203" t="s">
        <v>195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</row>
    <row r="39" spans="1:13" ht="12.75">
      <c r="A39" s="203" t="s">
        <v>196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</row>
    <row r="40" spans="1:13" ht="12.75">
      <c r="A40" s="203" t="s">
        <v>225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.75">
      <c r="A41" s="203" t="s">
        <v>226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.75">
      <c r="A42" s="203" t="s">
        <v>215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126">
        <f>J7+J27+J38+J40</f>
        <v>16814014</v>
      </c>
      <c r="K42" s="126">
        <f>K7+K27+K38+K40</f>
        <v>16814014</v>
      </c>
      <c r="L42" s="126">
        <f>L7+L27+L38+L40</f>
        <v>19037545</v>
      </c>
      <c r="M42" s="126">
        <f>M7+M27+M38+M40</f>
        <v>19037545</v>
      </c>
    </row>
    <row r="43" spans="1:13" ht="12.75">
      <c r="A43" s="203" t="s">
        <v>216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126">
        <f>J10+J33+J39+J41</f>
        <v>84494510</v>
      </c>
      <c r="K43" s="126">
        <f>K10+K33+K39+K41</f>
        <v>84494510</v>
      </c>
      <c r="L43" s="126">
        <f>L10+L33+L39+L41</f>
        <v>95041116</v>
      </c>
      <c r="M43" s="126">
        <f>M10+M33+M39+M41</f>
        <v>95041116</v>
      </c>
    </row>
    <row r="44" spans="1:13" ht="12.75">
      <c r="A44" s="203" t="s">
        <v>236</v>
      </c>
      <c r="B44" s="204"/>
      <c r="C44" s="204"/>
      <c r="D44" s="204"/>
      <c r="E44" s="204"/>
      <c r="F44" s="204"/>
      <c r="G44" s="204"/>
      <c r="H44" s="205"/>
      <c r="I44" s="1">
        <v>148</v>
      </c>
      <c r="J44" s="126">
        <f>J42-J43</f>
        <v>-67680496</v>
      </c>
      <c r="K44" s="126">
        <f>K42-K43</f>
        <v>-67680496</v>
      </c>
      <c r="L44" s="126">
        <f>L42-L43</f>
        <v>-76003571</v>
      </c>
      <c r="M44" s="126">
        <f>M42-M43</f>
        <v>-76003571</v>
      </c>
    </row>
    <row r="45" spans="1:13" ht="12.75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126">
        <f>IF(J42&gt;J43,J42-J43,0)</f>
        <v>0</v>
      </c>
      <c r="K45" s="126">
        <f>IF(K42&gt;K43,K42-K43,0)</f>
        <v>0</v>
      </c>
      <c r="L45" s="126">
        <f>IF(L42&gt;L43,L42-L43,0)</f>
        <v>0</v>
      </c>
      <c r="M45" s="126">
        <f>IF(M42&gt;M43,M42-M43,0)</f>
        <v>0</v>
      </c>
    </row>
    <row r="46" spans="1:13" ht="12.75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126">
        <f>IF(J43&gt;J42,J43-J42,0)</f>
        <v>67680496</v>
      </c>
      <c r="K46" s="126">
        <f>IF(K43&gt;K42,K43-K42,0)</f>
        <v>67680496</v>
      </c>
      <c r="L46" s="126">
        <f>IF(L43&gt;L42,L43-L42,0)</f>
        <v>76003571</v>
      </c>
      <c r="M46" s="126">
        <f>IF(M43&gt;M42,M43-M42,0)</f>
        <v>76003571</v>
      </c>
    </row>
    <row r="47" spans="1:13" ht="12.75">
      <c r="A47" s="203" t="s">
        <v>217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/>
      <c r="K47" s="7"/>
      <c r="L47" s="7"/>
      <c r="M47" s="7"/>
    </row>
    <row r="48" spans="1:13" ht="12.75">
      <c r="A48" s="203" t="s">
        <v>237</v>
      </c>
      <c r="B48" s="204"/>
      <c r="C48" s="204"/>
      <c r="D48" s="204"/>
      <c r="E48" s="204"/>
      <c r="F48" s="204"/>
      <c r="G48" s="204"/>
      <c r="H48" s="205"/>
      <c r="I48" s="1">
        <v>152</v>
      </c>
      <c r="J48" s="126">
        <f>J44-J47</f>
        <v>-67680496</v>
      </c>
      <c r="K48" s="126">
        <f>K44-K47</f>
        <v>-67680496</v>
      </c>
      <c r="L48" s="126">
        <f>L44-L47</f>
        <v>-76003571</v>
      </c>
      <c r="M48" s="126">
        <f>M44-M47</f>
        <v>-76003571</v>
      </c>
    </row>
    <row r="49" spans="1:13" ht="12.75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126">
        <f>IF(J48&gt;0,J48,0)</f>
        <v>0</v>
      </c>
      <c r="K49" s="126">
        <f>IF(K48&gt;0,K48,0)</f>
        <v>0</v>
      </c>
      <c r="L49" s="126">
        <f>IF(L48&gt;0,L48,0)</f>
        <v>0</v>
      </c>
      <c r="M49" s="126">
        <f>IF(M48&gt;0,M48,0)</f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130">
        <f>IF(J48&lt;0,-J48,0)</f>
        <v>67680496</v>
      </c>
      <c r="K50" s="130">
        <f>IF(K48&lt;0,-K48,0)</f>
        <v>67680496</v>
      </c>
      <c r="L50" s="130">
        <f>IF(L48&lt;0,-L48,0)</f>
        <v>76003571</v>
      </c>
      <c r="M50" s="130">
        <f>IF(M48&lt;0,-M48,0)</f>
        <v>76003571</v>
      </c>
    </row>
    <row r="51" spans="1:13" ht="12.75" customHeight="1">
      <c r="A51" s="220" t="s">
        <v>312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4"/>
      <c r="J52" s="54"/>
      <c r="K52" s="54"/>
      <c r="L52" s="54"/>
      <c r="M52" s="61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20" t="s">
        <v>189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02"/>
      <c r="I56" s="9">
        <v>157</v>
      </c>
      <c r="J56" s="6">
        <f>+J48</f>
        <v>-67680496</v>
      </c>
      <c r="K56" s="6">
        <f>+K48</f>
        <v>-67680496</v>
      </c>
      <c r="L56" s="6">
        <f>+L48</f>
        <v>-76003571</v>
      </c>
      <c r="M56" s="6">
        <f>+M48</f>
        <v>-76003571</v>
      </c>
    </row>
    <row r="57" spans="1:13" ht="12.75">
      <c r="A57" s="203" t="s">
        <v>221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126">
        <f>SUM(J58:J64)</f>
        <v>0</v>
      </c>
      <c r="K57" s="126">
        <f>SUM(K58:K64)</f>
        <v>0</v>
      </c>
      <c r="L57" s="126">
        <f>SUM(L58:L64)</f>
        <v>0</v>
      </c>
      <c r="M57" s="126">
        <f>SUM(M58:M64)</f>
        <v>0</v>
      </c>
    </row>
    <row r="58" spans="1:13" ht="12.75">
      <c r="A58" s="203" t="s">
        <v>228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>
      <c r="A59" s="203" t="s">
        <v>229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/>
      <c r="M59" s="7"/>
    </row>
    <row r="60" spans="1:13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.75">
      <c r="A61" s="203" t="s">
        <v>230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231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232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233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222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/>
      <c r="M65" s="7"/>
    </row>
    <row r="66" spans="1:13" ht="12.75">
      <c r="A66" s="203" t="s">
        <v>193</v>
      </c>
      <c r="B66" s="204"/>
      <c r="C66" s="204"/>
      <c r="D66" s="204"/>
      <c r="E66" s="204"/>
      <c r="F66" s="204"/>
      <c r="G66" s="204"/>
      <c r="H66" s="205"/>
      <c r="I66" s="1">
        <v>167</v>
      </c>
      <c r="J66" s="126">
        <f>J57-J65</f>
        <v>0</v>
      </c>
      <c r="K66" s="126">
        <f>K57-K65</f>
        <v>0</v>
      </c>
      <c r="L66" s="126">
        <f>L57-L65</f>
        <v>0</v>
      </c>
      <c r="M66" s="126">
        <f>M57-M65</f>
        <v>0</v>
      </c>
    </row>
    <row r="67" spans="1:13" ht="12.75">
      <c r="A67" s="203" t="s">
        <v>194</v>
      </c>
      <c r="B67" s="204"/>
      <c r="C67" s="204"/>
      <c r="D67" s="204"/>
      <c r="E67" s="204"/>
      <c r="F67" s="204"/>
      <c r="G67" s="204"/>
      <c r="H67" s="205"/>
      <c r="I67" s="1">
        <v>168</v>
      </c>
      <c r="J67" s="130">
        <f>J56+J66</f>
        <v>-67680496</v>
      </c>
      <c r="K67" s="130">
        <f>K56+K66</f>
        <v>-67680496</v>
      </c>
      <c r="L67" s="130">
        <f>L56+L66</f>
        <v>-76003571</v>
      </c>
      <c r="M67" s="130">
        <f>M56+M66</f>
        <v>-76003571</v>
      </c>
    </row>
    <row r="68" spans="1:13" ht="12.75" customHeight="1">
      <c r="A68" s="254" t="s">
        <v>313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188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51" t="s">
        <v>235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110" zoomScalePageLayoutView="0" workbookViewId="0" topLeftCell="A1">
      <selection activeCell="K18" sqref="K18"/>
    </sheetView>
  </sheetViews>
  <sheetFormatPr defaultColWidth="9.140625" defaultRowHeight="12.75"/>
  <cols>
    <col min="1" max="9" width="9.140625" style="52" customWidth="1"/>
    <col min="10" max="11" width="11.140625" style="52" customWidth="1"/>
    <col min="12" max="12" width="9.8515625" style="52" bestFit="1" customWidth="1"/>
    <col min="13" max="16384" width="9.140625" style="52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336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65" t="s">
        <v>279</v>
      </c>
      <c r="J4" s="66" t="s">
        <v>319</v>
      </c>
      <c r="K4" s="66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7">
        <v>2</v>
      </c>
      <c r="J5" s="68" t="s">
        <v>283</v>
      </c>
      <c r="K5" s="68" t="s">
        <v>284</v>
      </c>
    </row>
    <row r="6" spans="1:11" ht="12.75">
      <c r="A6" s="220" t="s">
        <v>156</v>
      </c>
      <c r="B6" s="231"/>
      <c r="C6" s="231"/>
      <c r="D6" s="231"/>
      <c r="E6" s="231"/>
      <c r="F6" s="231"/>
      <c r="G6" s="231"/>
      <c r="H6" s="231"/>
      <c r="I6" s="265"/>
      <c r="J6" s="265"/>
      <c r="K6" s="266"/>
    </row>
    <row r="7" spans="1:11" ht="12.75">
      <c r="A7" s="214" t="s">
        <v>40</v>
      </c>
      <c r="B7" s="215"/>
      <c r="C7" s="215"/>
      <c r="D7" s="215"/>
      <c r="E7" s="215"/>
      <c r="F7" s="215"/>
      <c r="G7" s="215"/>
      <c r="H7" s="215"/>
      <c r="I7" s="1">
        <v>1</v>
      </c>
      <c r="J7" s="7">
        <v>-67680496</v>
      </c>
      <c r="K7" s="7">
        <v>-76003571</v>
      </c>
    </row>
    <row r="8" spans="1:11" ht="12.75">
      <c r="A8" s="214" t="s">
        <v>41</v>
      </c>
      <c r="B8" s="215"/>
      <c r="C8" s="215"/>
      <c r="D8" s="215"/>
      <c r="E8" s="215"/>
      <c r="F8" s="215"/>
      <c r="G8" s="215"/>
      <c r="H8" s="215"/>
      <c r="I8" s="1">
        <v>2</v>
      </c>
      <c r="J8" s="7">
        <v>30405808</v>
      </c>
      <c r="K8" s="7">
        <v>30015239</v>
      </c>
    </row>
    <row r="9" spans="1:11" ht="12.75">
      <c r="A9" s="214" t="s">
        <v>42</v>
      </c>
      <c r="B9" s="215"/>
      <c r="C9" s="215"/>
      <c r="D9" s="215"/>
      <c r="E9" s="215"/>
      <c r="F9" s="215"/>
      <c r="G9" s="215"/>
      <c r="H9" s="215"/>
      <c r="I9" s="1">
        <v>3</v>
      </c>
      <c r="J9" s="7">
        <v>5689045</v>
      </c>
      <c r="K9" s="7">
        <v>15660316</v>
      </c>
    </row>
    <row r="10" spans="1:11" ht="12.75">
      <c r="A10" s="214" t="s">
        <v>43</v>
      </c>
      <c r="B10" s="215"/>
      <c r="C10" s="215"/>
      <c r="D10" s="215"/>
      <c r="E10" s="215"/>
      <c r="F10" s="215"/>
      <c r="G10" s="215"/>
      <c r="H10" s="215"/>
      <c r="I10" s="1">
        <v>4</v>
      </c>
      <c r="J10" s="7">
        <v>11036159</v>
      </c>
      <c r="K10" s="7">
        <v>4940815</v>
      </c>
    </row>
    <row r="11" spans="1:11" ht="12.75">
      <c r="A11" s="214" t="s">
        <v>44</v>
      </c>
      <c r="B11" s="215"/>
      <c r="C11" s="215"/>
      <c r="D11" s="215"/>
      <c r="E11" s="215"/>
      <c r="F11" s="215"/>
      <c r="G11" s="215"/>
      <c r="H11" s="215"/>
      <c r="I11" s="1">
        <v>5</v>
      </c>
      <c r="J11" s="7">
        <v>0</v>
      </c>
      <c r="K11" s="7">
        <v>0</v>
      </c>
    </row>
    <row r="12" spans="1:11" ht="12.75">
      <c r="A12" s="214" t="s">
        <v>51</v>
      </c>
      <c r="B12" s="215"/>
      <c r="C12" s="215"/>
      <c r="D12" s="215"/>
      <c r="E12" s="215"/>
      <c r="F12" s="215"/>
      <c r="G12" s="215"/>
      <c r="H12" s="215"/>
      <c r="I12" s="1">
        <v>6</v>
      </c>
      <c r="J12" s="7">
        <v>26484362</v>
      </c>
      <c r="K12" s="7">
        <v>26742460</v>
      </c>
    </row>
    <row r="13" spans="1:11" ht="12.75">
      <c r="A13" s="203" t="s">
        <v>157</v>
      </c>
      <c r="B13" s="204"/>
      <c r="C13" s="204"/>
      <c r="D13" s="204"/>
      <c r="E13" s="204"/>
      <c r="F13" s="204"/>
      <c r="G13" s="204"/>
      <c r="H13" s="204"/>
      <c r="I13" s="1">
        <v>7</v>
      </c>
      <c r="J13" s="131">
        <f>SUM(J7:J12)</f>
        <v>5934878</v>
      </c>
      <c r="K13" s="126">
        <f>SUM(K7:K12)</f>
        <v>1355259</v>
      </c>
    </row>
    <row r="14" spans="1:11" ht="12.75">
      <c r="A14" s="214" t="s">
        <v>52</v>
      </c>
      <c r="B14" s="215"/>
      <c r="C14" s="215"/>
      <c r="D14" s="215"/>
      <c r="E14" s="215"/>
      <c r="F14" s="215"/>
      <c r="G14" s="215"/>
      <c r="H14" s="215"/>
      <c r="I14" s="1">
        <v>8</v>
      </c>
      <c r="J14" s="7">
        <v>0</v>
      </c>
      <c r="K14" s="7">
        <v>0</v>
      </c>
    </row>
    <row r="15" spans="1:11" ht="12.75">
      <c r="A15" s="214" t="s">
        <v>53</v>
      </c>
      <c r="B15" s="215"/>
      <c r="C15" s="215"/>
      <c r="D15" s="215"/>
      <c r="E15" s="215"/>
      <c r="F15" s="215"/>
      <c r="G15" s="215"/>
      <c r="H15" s="215"/>
      <c r="I15" s="1">
        <v>9</v>
      </c>
      <c r="J15" s="7">
        <v>0</v>
      </c>
      <c r="K15" s="7">
        <v>0</v>
      </c>
    </row>
    <row r="16" spans="1:11" ht="12.75">
      <c r="A16" s="214" t="s">
        <v>54</v>
      </c>
      <c r="B16" s="215"/>
      <c r="C16" s="215"/>
      <c r="D16" s="215"/>
      <c r="E16" s="215"/>
      <c r="F16" s="215"/>
      <c r="G16" s="215"/>
      <c r="H16" s="215"/>
      <c r="I16" s="1">
        <v>10</v>
      </c>
      <c r="J16" s="7">
        <v>381099</v>
      </c>
      <c r="K16" s="7">
        <v>405595</v>
      </c>
    </row>
    <row r="17" spans="1:11" ht="12.75">
      <c r="A17" s="214" t="s">
        <v>55</v>
      </c>
      <c r="B17" s="215"/>
      <c r="C17" s="215"/>
      <c r="D17" s="215"/>
      <c r="E17" s="215"/>
      <c r="F17" s="215"/>
      <c r="G17" s="215"/>
      <c r="H17" s="215"/>
      <c r="I17" s="1">
        <v>11</v>
      </c>
      <c r="J17" s="7">
        <v>26263977</v>
      </c>
      <c r="K17" s="7">
        <v>52367838</v>
      </c>
    </row>
    <row r="18" spans="1:11" ht="12.75">
      <c r="A18" s="203" t="s">
        <v>158</v>
      </c>
      <c r="B18" s="204"/>
      <c r="C18" s="204"/>
      <c r="D18" s="204"/>
      <c r="E18" s="204"/>
      <c r="F18" s="204"/>
      <c r="G18" s="204"/>
      <c r="H18" s="204"/>
      <c r="I18" s="1">
        <v>12</v>
      </c>
      <c r="J18" s="131">
        <f>SUM(J14:J17)</f>
        <v>26645076</v>
      </c>
      <c r="K18" s="126">
        <f>SUM(K14:K17)</f>
        <v>52773433</v>
      </c>
    </row>
    <row r="19" spans="1:11" ht="12.75">
      <c r="A19" s="203" t="s">
        <v>36</v>
      </c>
      <c r="B19" s="204"/>
      <c r="C19" s="204"/>
      <c r="D19" s="204"/>
      <c r="E19" s="204"/>
      <c r="F19" s="204"/>
      <c r="G19" s="204"/>
      <c r="H19" s="204"/>
      <c r="I19" s="1">
        <v>13</v>
      </c>
      <c r="J19" s="131">
        <f>IF(J13&gt;J18,J13-J18,0)</f>
        <v>0</v>
      </c>
      <c r="K19" s="126">
        <f>IF(K13&gt;K18,K13-K18,0)</f>
        <v>0</v>
      </c>
    </row>
    <row r="20" spans="1:11" ht="12.75">
      <c r="A20" s="203" t="s">
        <v>37</v>
      </c>
      <c r="B20" s="204"/>
      <c r="C20" s="204"/>
      <c r="D20" s="204"/>
      <c r="E20" s="204"/>
      <c r="F20" s="204"/>
      <c r="G20" s="204"/>
      <c r="H20" s="204"/>
      <c r="I20" s="1">
        <v>14</v>
      </c>
      <c r="J20" s="131">
        <f>IF(J18&gt;J13,J18-J13,0)</f>
        <v>20710198</v>
      </c>
      <c r="K20" s="126">
        <f>IF(K18&gt;K13,K18-K13,0)</f>
        <v>51418174</v>
      </c>
    </row>
    <row r="21" spans="1:11" ht="12.75">
      <c r="A21" s="220" t="s">
        <v>159</v>
      </c>
      <c r="B21" s="231"/>
      <c r="C21" s="231"/>
      <c r="D21" s="231"/>
      <c r="E21" s="231"/>
      <c r="F21" s="231"/>
      <c r="G21" s="231"/>
      <c r="H21" s="231"/>
      <c r="I21" s="265"/>
      <c r="J21" s="265"/>
      <c r="K21" s="266"/>
    </row>
    <row r="22" spans="1:11" ht="12.75">
      <c r="A22" s="214" t="s">
        <v>178</v>
      </c>
      <c r="B22" s="215"/>
      <c r="C22" s="215"/>
      <c r="D22" s="215"/>
      <c r="E22" s="215"/>
      <c r="F22" s="215"/>
      <c r="G22" s="215"/>
      <c r="H22" s="215"/>
      <c r="I22" s="1">
        <v>15</v>
      </c>
      <c r="J22" s="7">
        <v>0</v>
      </c>
      <c r="K22" s="7">
        <v>4998</v>
      </c>
    </row>
    <row r="23" spans="1:11" ht="12.75">
      <c r="A23" s="214" t="s">
        <v>179</v>
      </c>
      <c r="B23" s="215"/>
      <c r="C23" s="215"/>
      <c r="D23" s="215"/>
      <c r="E23" s="215"/>
      <c r="F23" s="215"/>
      <c r="G23" s="215"/>
      <c r="H23" s="215"/>
      <c r="I23" s="1">
        <v>16</v>
      </c>
      <c r="J23" s="7">
        <v>0</v>
      </c>
      <c r="K23" s="7">
        <v>0</v>
      </c>
    </row>
    <row r="24" spans="1:11" ht="12.75">
      <c r="A24" s="214" t="s">
        <v>180</v>
      </c>
      <c r="B24" s="215"/>
      <c r="C24" s="215"/>
      <c r="D24" s="215"/>
      <c r="E24" s="215"/>
      <c r="F24" s="215"/>
      <c r="G24" s="215"/>
      <c r="H24" s="215"/>
      <c r="I24" s="1">
        <v>17</v>
      </c>
      <c r="J24" s="7">
        <v>57821</v>
      </c>
      <c r="K24" s="7">
        <v>14256</v>
      </c>
    </row>
    <row r="25" spans="1:11" ht="12.75">
      <c r="A25" s="214" t="s">
        <v>181</v>
      </c>
      <c r="B25" s="215"/>
      <c r="C25" s="215"/>
      <c r="D25" s="215"/>
      <c r="E25" s="215"/>
      <c r="F25" s="215"/>
      <c r="G25" s="215"/>
      <c r="H25" s="215"/>
      <c r="I25" s="1">
        <v>18</v>
      </c>
      <c r="J25" s="7">
        <v>0</v>
      </c>
      <c r="K25" s="7">
        <v>0</v>
      </c>
    </row>
    <row r="26" spans="1:11" ht="12.75">
      <c r="A26" s="214" t="s">
        <v>182</v>
      </c>
      <c r="B26" s="215"/>
      <c r="C26" s="215"/>
      <c r="D26" s="215"/>
      <c r="E26" s="215"/>
      <c r="F26" s="215"/>
      <c r="G26" s="215"/>
      <c r="H26" s="215"/>
      <c r="I26" s="1">
        <v>19</v>
      </c>
      <c r="J26" s="7">
        <v>100703</v>
      </c>
      <c r="K26" s="7">
        <v>0</v>
      </c>
    </row>
    <row r="27" spans="1:11" ht="12.75">
      <c r="A27" s="203" t="s">
        <v>168</v>
      </c>
      <c r="B27" s="204"/>
      <c r="C27" s="204"/>
      <c r="D27" s="204"/>
      <c r="E27" s="204"/>
      <c r="F27" s="204"/>
      <c r="G27" s="204"/>
      <c r="H27" s="204"/>
      <c r="I27" s="1">
        <v>20</v>
      </c>
      <c r="J27" s="131">
        <f>SUM(J22:J26)</f>
        <v>158524</v>
      </c>
      <c r="K27" s="126">
        <f>SUM(K22:K26)</f>
        <v>19254</v>
      </c>
    </row>
    <row r="28" spans="1:11" ht="12.75">
      <c r="A28" s="214" t="s">
        <v>115</v>
      </c>
      <c r="B28" s="215"/>
      <c r="C28" s="215"/>
      <c r="D28" s="215"/>
      <c r="E28" s="215"/>
      <c r="F28" s="215"/>
      <c r="G28" s="215"/>
      <c r="H28" s="215"/>
      <c r="I28" s="1">
        <v>21</v>
      </c>
      <c r="J28" s="7">
        <v>3972582</v>
      </c>
      <c r="K28" s="7">
        <v>49792587</v>
      </c>
    </row>
    <row r="29" spans="1:11" ht="12.75">
      <c r="A29" s="214" t="s">
        <v>116</v>
      </c>
      <c r="B29" s="215"/>
      <c r="C29" s="215"/>
      <c r="D29" s="215"/>
      <c r="E29" s="215"/>
      <c r="F29" s="215"/>
      <c r="G29" s="215"/>
      <c r="H29" s="215"/>
      <c r="I29" s="1">
        <v>22</v>
      </c>
      <c r="J29" s="7">
        <v>0</v>
      </c>
      <c r="K29" s="7">
        <v>0</v>
      </c>
    </row>
    <row r="30" spans="1:11" ht="12.75">
      <c r="A30" s="214" t="s">
        <v>16</v>
      </c>
      <c r="B30" s="215"/>
      <c r="C30" s="215"/>
      <c r="D30" s="215"/>
      <c r="E30" s="215"/>
      <c r="F30" s="215"/>
      <c r="G30" s="215"/>
      <c r="H30" s="215"/>
      <c r="I30" s="1">
        <v>23</v>
      </c>
      <c r="J30" s="7">
        <v>0</v>
      </c>
      <c r="K30" s="7">
        <v>0</v>
      </c>
    </row>
    <row r="31" spans="1:11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131">
        <f>SUM(J28:J30)</f>
        <v>3972582</v>
      </c>
      <c r="K31" s="126">
        <f>SUM(K28:K30)</f>
        <v>49792587</v>
      </c>
    </row>
    <row r="32" spans="1:11" ht="12.75">
      <c r="A32" s="203" t="s">
        <v>38</v>
      </c>
      <c r="B32" s="204"/>
      <c r="C32" s="204"/>
      <c r="D32" s="204"/>
      <c r="E32" s="204"/>
      <c r="F32" s="204"/>
      <c r="G32" s="204"/>
      <c r="H32" s="204"/>
      <c r="I32" s="1">
        <v>25</v>
      </c>
      <c r="J32" s="131">
        <f>IF(J27&gt;J31,J27-J31,0)</f>
        <v>0</v>
      </c>
      <c r="K32" s="126">
        <f>IF(K27&gt;K31,K27-K31,0)</f>
        <v>0</v>
      </c>
    </row>
    <row r="33" spans="1:11" ht="12.75">
      <c r="A33" s="203" t="s">
        <v>39</v>
      </c>
      <c r="B33" s="204"/>
      <c r="C33" s="204"/>
      <c r="D33" s="204"/>
      <c r="E33" s="204"/>
      <c r="F33" s="204"/>
      <c r="G33" s="204"/>
      <c r="H33" s="204"/>
      <c r="I33" s="1">
        <v>26</v>
      </c>
      <c r="J33" s="131">
        <f>IF(J31&gt;J27,J31-J27,0)</f>
        <v>3814058</v>
      </c>
      <c r="K33" s="126">
        <f>IF(K31&gt;K27,K31-K27,0)</f>
        <v>49773333</v>
      </c>
    </row>
    <row r="34" spans="1:11" ht="12.75">
      <c r="A34" s="220" t="s">
        <v>160</v>
      </c>
      <c r="B34" s="231"/>
      <c r="C34" s="231"/>
      <c r="D34" s="231"/>
      <c r="E34" s="231"/>
      <c r="F34" s="231"/>
      <c r="G34" s="231"/>
      <c r="H34" s="231"/>
      <c r="I34" s="265"/>
      <c r="J34" s="265"/>
      <c r="K34" s="266"/>
    </row>
    <row r="35" spans="1:11" ht="12.75">
      <c r="A35" s="214" t="s">
        <v>174</v>
      </c>
      <c r="B35" s="215"/>
      <c r="C35" s="215"/>
      <c r="D35" s="215"/>
      <c r="E35" s="215"/>
      <c r="F35" s="215"/>
      <c r="G35" s="215"/>
      <c r="H35" s="215"/>
      <c r="I35" s="1">
        <v>27</v>
      </c>
      <c r="J35" s="7">
        <v>0</v>
      </c>
      <c r="K35" s="7">
        <v>0</v>
      </c>
    </row>
    <row r="36" spans="1:11" ht="12.75">
      <c r="A36" s="214" t="s">
        <v>29</v>
      </c>
      <c r="B36" s="215"/>
      <c r="C36" s="215"/>
      <c r="D36" s="215"/>
      <c r="E36" s="215"/>
      <c r="F36" s="215"/>
      <c r="G36" s="215"/>
      <c r="H36" s="215"/>
      <c r="I36" s="1">
        <v>28</v>
      </c>
      <c r="J36" s="7">
        <v>48467118</v>
      </c>
      <c r="K36" s="7">
        <v>127362159</v>
      </c>
    </row>
    <row r="37" spans="1:11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1">
        <v>29</v>
      </c>
      <c r="J37" s="7">
        <v>0</v>
      </c>
      <c r="K37" s="7">
        <v>0</v>
      </c>
    </row>
    <row r="38" spans="1:11" ht="12.75">
      <c r="A38" s="203" t="s">
        <v>68</v>
      </c>
      <c r="B38" s="204"/>
      <c r="C38" s="204"/>
      <c r="D38" s="204"/>
      <c r="E38" s="204"/>
      <c r="F38" s="204"/>
      <c r="G38" s="204"/>
      <c r="H38" s="204"/>
      <c r="I38" s="1">
        <v>30</v>
      </c>
      <c r="J38" s="131">
        <f>SUM(J35:J37)</f>
        <v>48467118</v>
      </c>
      <c r="K38" s="126">
        <f>SUM(K35:K37)</f>
        <v>127362159</v>
      </c>
    </row>
    <row r="39" spans="1:11" ht="12.75">
      <c r="A39" s="214" t="s">
        <v>31</v>
      </c>
      <c r="B39" s="215"/>
      <c r="C39" s="215"/>
      <c r="D39" s="215"/>
      <c r="E39" s="215"/>
      <c r="F39" s="215"/>
      <c r="G39" s="215"/>
      <c r="H39" s="215"/>
      <c r="I39" s="1">
        <v>31</v>
      </c>
      <c r="J39" s="7">
        <v>23834685</v>
      </c>
      <c r="K39" s="7">
        <v>26552073</v>
      </c>
    </row>
    <row r="40" spans="1:11" ht="12.75">
      <c r="A40" s="214" t="s">
        <v>32</v>
      </c>
      <c r="B40" s="215"/>
      <c r="C40" s="215"/>
      <c r="D40" s="215"/>
      <c r="E40" s="215"/>
      <c r="F40" s="215"/>
      <c r="G40" s="215"/>
      <c r="H40" s="215"/>
      <c r="I40" s="1">
        <v>32</v>
      </c>
      <c r="J40" s="7">
        <v>0</v>
      </c>
      <c r="K40" s="7">
        <v>0</v>
      </c>
    </row>
    <row r="41" spans="1:11" ht="12.75">
      <c r="A41" s="214" t="s">
        <v>33</v>
      </c>
      <c r="B41" s="215"/>
      <c r="C41" s="215"/>
      <c r="D41" s="215"/>
      <c r="E41" s="215"/>
      <c r="F41" s="215"/>
      <c r="G41" s="215"/>
      <c r="H41" s="215"/>
      <c r="I41" s="1">
        <v>33</v>
      </c>
      <c r="J41" s="7">
        <v>0</v>
      </c>
      <c r="K41" s="7">
        <v>0</v>
      </c>
    </row>
    <row r="42" spans="1:11" ht="12.75">
      <c r="A42" s="214" t="s">
        <v>34</v>
      </c>
      <c r="B42" s="215"/>
      <c r="C42" s="215"/>
      <c r="D42" s="215"/>
      <c r="E42" s="215"/>
      <c r="F42" s="215"/>
      <c r="G42" s="215"/>
      <c r="H42" s="215"/>
      <c r="I42" s="1">
        <v>34</v>
      </c>
      <c r="J42" s="7">
        <v>0</v>
      </c>
      <c r="K42" s="7">
        <v>0</v>
      </c>
    </row>
    <row r="43" spans="1:11" ht="12.75">
      <c r="A43" s="214" t="s">
        <v>35</v>
      </c>
      <c r="B43" s="215"/>
      <c r="C43" s="215"/>
      <c r="D43" s="215"/>
      <c r="E43" s="215"/>
      <c r="F43" s="215"/>
      <c r="G43" s="215"/>
      <c r="H43" s="215"/>
      <c r="I43" s="1">
        <v>35</v>
      </c>
      <c r="J43" s="7">
        <v>0</v>
      </c>
      <c r="K43" s="7">
        <v>0</v>
      </c>
    </row>
    <row r="44" spans="1:11" ht="12.75">
      <c r="A44" s="203" t="s">
        <v>69</v>
      </c>
      <c r="B44" s="204"/>
      <c r="C44" s="204"/>
      <c r="D44" s="204"/>
      <c r="E44" s="204"/>
      <c r="F44" s="204"/>
      <c r="G44" s="204"/>
      <c r="H44" s="204"/>
      <c r="I44" s="1">
        <v>36</v>
      </c>
      <c r="J44" s="131">
        <f>SUM(J39:J43)</f>
        <v>23834685</v>
      </c>
      <c r="K44" s="126">
        <f>SUM(K39:K43)</f>
        <v>26552073</v>
      </c>
    </row>
    <row r="45" spans="1:11" ht="12.75">
      <c r="A45" s="203" t="s">
        <v>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131">
        <f>IF(J38&gt;J44,J38-J44,0)</f>
        <v>24632433</v>
      </c>
      <c r="K45" s="126">
        <f>IF(K38&gt;K44,K38-K44,0)</f>
        <v>100810086</v>
      </c>
    </row>
    <row r="46" spans="1:11" ht="12.75">
      <c r="A46" s="203" t="s">
        <v>18</v>
      </c>
      <c r="B46" s="204"/>
      <c r="C46" s="204"/>
      <c r="D46" s="204"/>
      <c r="E46" s="204"/>
      <c r="F46" s="204"/>
      <c r="G46" s="204"/>
      <c r="H46" s="204"/>
      <c r="I46" s="1">
        <v>38</v>
      </c>
      <c r="J46" s="131">
        <f>IF(J44&gt;J38,J44-J38,0)</f>
        <v>0</v>
      </c>
      <c r="K46" s="126">
        <f>IF(K44&gt;K38,K44-K38,0)</f>
        <v>0</v>
      </c>
    </row>
    <row r="47" spans="1:11" ht="12.75">
      <c r="A47" s="214" t="s">
        <v>70</v>
      </c>
      <c r="B47" s="215"/>
      <c r="C47" s="215"/>
      <c r="D47" s="215"/>
      <c r="E47" s="215"/>
      <c r="F47" s="215"/>
      <c r="G47" s="215"/>
      <c r="H47" s="215"/>
      <c r="I47" s="1">
        <v>39</v>
      </c>
      <c r="J47" s="131">
        <f>IF(J19-J20+J32-J33+J45-J46&gt;0,J19-J20+J32-J33+J45-J46,0)</f>
        <v>108177</v>
      </c>
      <c r="K47" s="126">
        <f>IF(K19-K20+K32-K33+K45-K46&gt;0,K19-K20+K32-K33+K45-K46,0)</f>
        <v>0</v>
      </c>
    </row>
    <row r="48" spans="1:11" ht="12.75">
      <c r="A48" s="214" t="s">
        <v>71</v>
      </c>
      <c r="B48" s="215"/>
      <c r="C48" s="215"/>
      <c r="D48" s="215"/>
      <c r="E48" s="215"/>
      <c r="F48" s="215"/>
      <c r="G48" s="215"/>
      <c r="H48" s="215"/>
      <c r="I48" s="1">
        <v>40</v>
      </c>
      <c r="J48" s="131">
        <f>IF(J20-J19+J33-J32+J46-J45&gt;0,J20-J19+J33-J32+J46-J45,0)</f>
        <v>0</v>
      </c>
      <c r="K48" s="126">
        <f>IF(K20-K19+K33-K32+K46-K45&gt;0,K20-K19+K33-K32+K46-K45,0)</f>
        <v>381421</v>
      </c>
    </row>
    <row r="49" spans="1:11" ht="12.75">
      <c r="A49" s="214" t="s">
        <v>161</v>
      </c>
      <c r="B49" s="215"/>
      <c r="C49" s="215"/>
      <c r="D49" s="215"/>
      <c r="E49" s="215"/>
      <c r="F49" s="215"/>
      <c r="G49" s="215"/>
      <c r="H49" s="215"/>
      <c r="I49" s="1">
        <v>41</v>
      </c>
      <c r="J49" s="7">
        <v>2486571</v>
      </c>
      <c r="K49" s="7">
        <v>4117828</v>
      </c>
    </row>
    <row r="50" spans="1:11" ht="12.75">
      <c r="A50" s="214" t="s">
        <v>175</v>
      </c>
      <c r="B50" s="215"/>
      <c r="C50" s="215"/>
      <c r="D50" s="215"/>
      <c r="E50" s="215"/>
      <c r="F50" s="215"/>
      <c r="G50" s="215"/>
      <c r="H50" s="215"/>
      <c r="I50" s="1">
        <v>42</v>
      </c>
      <c r="J50" s="46">
        <f>+J47</f>
        <v>108177</v>
      </c>
      <c r="K50" s="46">
        <f>+K47</f>
        <v>0</v>
      </c>
    </row>
    <row r="51" spans="1:11" ht="12.75">
      <c r="A51" s="214" t="s">
        <v>176</v>
      </c>
      <c r="B51" s="215"/>
      <c r="C51" s="215"/>
      <c r="D51" s="215"/>
      <c r="E51" s="215"/>
      <c r="F51" s="215"/>
      <c r="G51" s="215"/>
      <c r="H51" s="215"/>
      <c r="I51" s="1">
        <v>43</v>
      </c>
      <c r="J51" s="46">
        <f>+J48</f>
        <v>0</v>
      </c>
      <c r="K51" s="46">
        <f>+K48</f>
        <v>381421</v>
      </c>
    </row>
    <row r="52" spans="1:11" ht="12.75">
      <c r="A52" s="236" t="s">
        <v>177</v>
      </c>
      <c r="B52" s="237"/>
      <c r="C52" s="237"/>
      <c r="D52" s="237"/>
      <c r="E52" s="237"/>
      <c r="F52" s="237"/>
      <c r="G52" s="237"/>
      <c r="H52" s="237"/>
      <c r="I52" s="4">
        <v>44</v>
      </c>
      <c r="J52" s="132">
        <f>J49+J50-J51</f>
        <v>2594748</v>
      </c>
      <c r="K52" s="130">
        <f>K49+K50-K51</f>
        <v>3736407</v>
      </c>
    </row>
    <row r="54" ht="12.75">
      <c r="K54" s="133"/>
    </row>
    <row r="55" ht="12.75">
      <c r="K55" s="133"/>
    </row>
    <row r="56" ht="12.75">
      <c r="K56" s="133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28:K30 J22:K26 J7:K12 J39:K43 J35:K37 J49:K51 J14:K1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5" t="s">
        <v>279</v>
      </c>
      <c r="J4" s="66" t="s">
        <v>319</v>
      </c>
      <c r="K4" s="66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1">
        <v>2</v>
      </c>
      <c r="J5" s="72" t="s">
        <v>283</v>
      </c>
      <c r="K5" s="72" t="s">
        <v>284</v>
      </c>
    </row>
    <row r="6" spans="1:11" ht="12.75">
      <c r="A6" s="220" t="s">
        <v>156</v>
      </c>
      <c r="B6" s="231"/>
      <c r="C6" s="231"/>
      <c r="D6" s="231"/>
      <c r="E6" s="231"/>
      <c r="F6" s="231"/>
      <c r="G6" s="231"/>
      <c r="H6" s="231"/>
      <c r="I6" s="265"/>
      <c r="J6" s="265"/>
      <c r="K6" s="266"/>
    </row>
    <row r="7" spans="1:11" ht="12.75">
      <c r="A7" s="214" t="s">
        <v>199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119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121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03" t="s">
        <v>198</v>
      </c>
      <c r="B12" s="204"/>
      <c r="C12" s="204"/>
      <c r="D12" s="204"/>
      <c r="E12" s="204"/>
      <c r="F12" s="204"/>
      <c r="G12" s="204"/>
      <c r="H12" s="204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4" t="s">
        <v>123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124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125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126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127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128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03" t="s">
        <v>47</v>
      </c>
      <c r="B19" s="204"/>
      <c r="C19" s="204"/>
      <c r="D19" s="204"/>
      <c r="E19" s="204"/>
      <c r="F19" s="204"/>
      <c r="G19" s="204"/>
      <c r="H19" s="204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3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20" t="s">
        <v>159</v>
      </c>
      <c r="B22" s="231"/>
      <c r="C22" s="231"/>
      <c r="D22" s="231"/>
      <c r="E22" s="231"/>
      <c r="F22" s="231"/>
      <c r="G22" s="231"/>
      <c r="H22" s="231"/>
      <c r="I22" s="265"/>
      <c r="J22" s="265"/>
      <c r="K22" s="266"/>
    </row>
    <row r="23" spans="1:11" ht="12.75">
      <c r="A23" s="214" t="s">
        <v>165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166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321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322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03" t="s">
        <v>114</v>
      </c>
      <c r="B28" s="204"/>
      <c r="C28" s="204"/>
      <c r="D28" s="204"/>
      <c r="E28" s="204"/>
      <c r="F28" s="204"/>
      <c r="G28" s="204"/>
      <c r="H28" s="204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03" t="s">
        <v>48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3" t="s">
        <v>110</v>
      </c>
      <c r="B33" s="204"/>
      <c r="C33" s="204"/>
      <c r="D33" s="204"/>
      <c r="E33" s="204"/>
      <c r="F33" s="204"/>
      <c r="G33" s="204"/>
      <c r="H33" s="204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3" t="s">
        <v>111</v>
      </c>
      <c r="B34" s="204"/>
      <c r="C34" s="204"/>
      <c r="D34" s="204"/>
      <c r="E34" s="204"/>
      <c r="F34" s="204"/>
      <c r="G34" s="204"/>
      <c r="H34" s="204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20" t="s">
        <v>160</v>
      </c>
      <c r="B35" s="231"/>
      <c r="C35" s="231"/>
      <c r="D35" s="231"/>
      <c r="E35" s="231"/>
      <c r="F35" s="231"/>
      <c r="G35" s="231"/>
      <c r="H35" s="231"/>
      <c r="I35" s="265">
        <v>0</v>
      </c>
      <c r="J35" s="265"/>
      <c r="K35" s="266"/>
    </row>
    <row r="36" spans="1:11" ht="12.75">
      <c r="A36" s="214" t="s">
        <v>174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03" t="s">
        <v>49</v>
      </c>
      <c r="B39" s="204"/>
      <c r="C39" s="204"/>
      <c r="D39" s="204"/>
      <c r="E39" s="204"/>
      <c r="F39" s="204"/>
      <c r="G39" s="204"/>
      <c r="H39" s="204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03" t="s">
        <v>148</v>
      </c>
      <c r="B45" s="204"/>
      <c r="C45" s="204"/>
      <c r="D45" s="204"/>
      <c r="E45" s="204"/>
      <c r="F45" s="204"/>
      <c r="G45" s="204"/>
      <c r="H45" s="204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3" t="s">
        <v>162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3" t="s">
        <v>163</v>
      </c>
      <c r="B47" s="204"/>
      <c r="C47" s="204"/>
      <c r="D47" s="204"/>
      <c r="E47" s="204"/>
      <c r="F47" s="204"/>
      <c r="G47" s="204"/>
      <c r="H47" s="204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3" t="s">
        <v>149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3" t="s">
        <v>15</v>
      </c>
      <c r="B49" s="204"/>
      <c r="C49" s="204"/>
      <c r="D49" s="204"/>
      <c r="E49" s="204"/>
      <c r="F49" s="204"/>
      <c r="G49" s="204"/>
      <c r="H49" s="204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3" t="s">
        <v>161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176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E28" sqref="E28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0.57421875" style="75" customWidth="1"/>
    <col min="11" max="11" width="11.140625" style="75" customWidth="1"/>
    <col min="12" max="16384" width="9.140625" style="75" customWidth="1"/>
  </cols>
  <sheetData>
    <row r="1" spans="1:12" ht="12.75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4"/>
    </row>
    <row r="2" spans="1:12" ht="15.75">
      <c r="A2" s="42"/>
      <c r="B2" s="73"/>
      <c r="C2" s="290" t="s">
        <v>282</v>
      </c>
      <c r="D2" s="290"/>
      <c r="E2" s="76">
        <v>41275</v>
      </c>
      <c r="F2" s="43" t="s">
        <v>250</v>
      </c>
      <c r="G2" s="291">
        <v>41364</v>
      </c>
      <c r="H2" s="292"/>
      <c r="I2" s="73"/>
      <c r="J2" s="73"/>
      <c r="K2" s="73"/>
      <c r="L2" s="77"/>
    </row>
    <row r="3" spans="1:11" ht="23.25">
      <c r="A3" s="293" t="s">
        <v>59</v>
      </c>
      <c r="B3" s="293"/>
      <c r="C3" s="293"/>
      <c r="D3" s="293"/>
      <c r="E3" s="293"/>
      <c r="F3" s="293"/>
      <c r="G3" s="293"/>
      <c r="H3" s="293"/>
      <c r="I3" s="79" t="s">
        <v>305</v>
      </c>
      <c r="J3" s="80" t="s">
        <v>150</v>
      </c>
      <c r="K3" s="80" t="s">
        <v>151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2">
        <v>2</v>
      </c>
      <c r="J4" s="81" t="s">
        <v>283</v>
      </c>
      <c r="K4" s="81" t="s">
        <v>284</v>
      </c>
    </row>
    <row r="5" spans="1:11" ht="12.75">
      <c r="A5" s="282" t="s">
        <v>285</v>
      </c>
      <c r="B5" s="283"/>
      <c r="C5" s="283"/>
      <c r="D5" s="283"/>
      <c r="E5" s="283"/>
      <c r="F5" s="283"/>
      <c r="G5" s="283"/>
      <c r="H5" s="283"/>
      <c r="I5" s="44">
        <v>1</v>
      </c>
      <c r="J5" s="45">
        <v>1164040520</v>
      </c>
      <c r="K5" s="45">
        <v>1164040520</v>
      </c>
    </row>
    <row r="6" spans="1:11" ht="12.75">
      <c r="A6" s="282" t="s">
        <v>286</v>
      </c>
      <c r="B6" s="283"/>
      <c r="C6" s="283"/>
      <c r="D6" s="283"/>
      <c r="E6" s="283"/>
      <c r="F6" s="283"/>
      <c r="G6" s="283"/>
      <c r="H6" s="283"/>
      <c r="I6" s="44">
        <v>2</v>
      </c>
      <c r="J6" s="46"/>
      <c r="K6" s="46"/>
    </row>
    <row r="7" spans="1:11" ht="12.75">
      <c r="A7" s="282" t="s">
        <v>287</v>
      </c>
      <c r="B7" s="283"/>
      <c r="C7" s="283"/>
      <c r="D7" s="283"/>
      <c r="E7" s="283"/>
      <c r="F7" s="283"/>
      <c r="G7" s="283"/>
      <c r="H7" s="283"/>
      <c r="I7" s="44">
        <v>3</v>
      </c>
      <c r="J7" s="46">
        <v>17461484</v>
      </c>
      <c r="K7" s="46">
        <v>17461484</v>
      </c>
    </row>
    <row r="8" spans="1:11" ht="12.75">
      <c r="A8" s="282" t="s">
        <v>288</v>
      </c>
      <c r="B8" s="283"/>
      <c r="C8" s="283"/>
      <c r="D8" s="283"/>
      <c r="E8" s="283"/>
      <c r="F8" s="283"/>
      <c r="G8" s="283"/>
      <c r="H8" s="283"/>
      <c r="I8" s="44">
        <v>4</v>
      </c>
      <c r="J8" s="46">
        <v>-277590235</v>
      </c>
      <c r="K8" s="46">
        <v>-222454115</v>
      </c>
    </row>
    <row r="9" spans="1:11" ht="12.75">
      <c r="A9" s="282" t="s">
        <v>289</v>
      </c>
      <c r="B9" s="283"/>
      <c r="C9" s="283"/>
      <c r="D9" s="283"/>
      <c r="E9" s="283"/>
      <c r="F9" s="283"/>
      <c r="G9" s="283"/>
      <c r="H9" s="283"/>
      <c r="I9" s="44">
        <v>5</v>
      </c>
      <c r="J9" s="46">
        <v>55136121</v>
      </c>
      <c r="K9" s="46">
        <v>-76003571</v>
      </c>
    </row>
    <row r="10" spans="1:11" ht="12.75">
      <c r="A10" s="282" t="s">
        <v>290</v>
      </c>
      <c r="B10" s="283"/>
      <c r="C10" s="283"/>
      <c r="D10" s="283"/>
      <c r="E10" s="283"/>
      <c r="F10" s="283"/>
      <c r="G10" s="283"/>
      <c r="H10" s="283"/>
      <c r="I10" s="44">
        <v>6</v>
      </c>
      <c r="J10" s="46"/>
      <c r="K10" s="46"/>
    </row>
    <row r="11" spans="1:11" ht="12.75">
      <c r="A11" s="282" t="s">
        <v>291</v>
      </c>
      <c r="B11" s="283"/>
      <c r="C11" s="283"/>
      <c r="D11" s="283"/>
      <c r="E11" s="283"/>
      <c r="F11" s="283"/>
      <c r="G11" s="283"/>
      <c r="H11" s="283"/>
      <c r="I11" s="44">
        <v>7</v>
      </c>
      <c r="J11" s="46"/>
      <c r="K11" s="46"/>
    </row>
    <row r="12" spans="1:11" ht="12.75">
      <c r="A12" s="282" t="s">
        <v>292</v>
      </c>
      <c r="B12" s="283"/>
      <c r="C12" s="283"/>
      <c r="D12" s="283"/>
      <c r="E12" s="283"/>
      <c r="F12" s="283"/>
      <c r="G12" s="283"/>
      <c r="H12" s="283"/>
      <c r="I12" s="44">
        <v>8</v>
      </c>
      <c r="J12" s="46"/>
      <c r="K12" s="46"/>
    </row>
    <row r="13" spans="1:11" ht="12.75">
      <c r="A13" s="282" t="s">
        <v>293</v>
      </c>
      <c r="B13" s="283"/>
      <c r="C13" s="283"/>
      <c r="D13" s="283"/>
      <c r="E13" s="283"/>
      <c r="F13" s="283"/>
      <c r="G13" s="283"/>
      <c r="H13" s="283"/>
      <c r="I13" s="44">
        <v>9</v>
      </c>
      <c r="J13" s="46"/>
      <c r="K13" s="46"/>
    </row>
    <row r="14" spans="1:11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4">
        <v>10</v>
      </c>
      <c r="J14" s="126">
        <f>SUM(J5:J13)</f>
        <v>959047890</v>
      </c>
      <c r="K14" s="126">
        <f>SUM(K5:K13)</f>
        <v>883044318</v>
      </c>
    </row>
    <row r="15" spans="1:11" ht="12.75">
      <c r="A15" s="282" t="s">
        <v>295</v>
      </c>
      <c r="B15" s="283"/>
      <c r="C15" s="283"/>
      <c r="D15" s="283"/>
      <c r="E15" s="283"/>
      <c r="F15" s="283"/>
      <c r="G15" s="283"/>
      <c r="H15" s="283"/>
      <c r="I15" s="44">
        <v>11</v>
      </c>
      <c r="J15" s="46"/>
      <c r="K15" s="46"/>
    </row>
    <row r="16" spans="1:11" ht="12.75">
      <c r="A16" s="282" t="s">
        <v>296</v>
      </c>
      <c r="B16" s="283"/>
      <c r="C16" s="283"/>
      <c r="D16" s="283"/>
      <c r="E16" s="283"/>
      <c r="F16" s="283"/>
      <c r="G16" s="283"/>
      <c r="H16" s="283"/>
      <c r="I16" s="44">
        <v>12</v>
      </c>
      <c r="J16" s="46"/>
      <c r="K16" s="46"/>
    </row>
    <row r="17" spans="1:11" ht="12.75">
      <c r="A17" s="282" t="s">
        <v>297</v>
      </c>
      <c r="B17" s="283"/>
      <c r="C17" s="283"/>
      <c r="D17" s="283"/>
      <c r="E17" s="283"/>
      <c r="F17" s="283"/>
      <c r="G17" s="283"/>
      <c r="H17" s="283"/>
      <c r="I17" s="44">
        <v>13</v>
      </c>
      <c r="J17" s="46"/>
      <c r="K17" s="46"/>
    </row>
    <row r="18" spans="1:11" ht="12.75">
      <c r="A18" s="282" t="s">
        <v>298</v>
      </c>
      <c r="B18" s="283"/>
      <c r="C18" s="283"/>
      <c r="D18" s="283"/>
      <c r="E18" s="283"/>
      <c r="F18" s="283"/>
      <c r="G18" s="283"/>
      <c r="H18" s="283"/>
      <c r="I18" s="44">
        <v>14</v>
      </c>
      <c r="J18" s="46"/>
      <c r="K18" s="46"/>
    </row>
    <row r="19" spans="1:11" ht="12.75">
      <c r="A19" s="282" t="s">
        <v>299</v>
      </c>
      <c r="B19" s="283"/>
      <c r="C19" s="283"/>
      <c r="D19" s="283"/>
      <c r="E19" s="283"/>
      <c r="F19" s="283"/>
      <c r="G19" s="283"/>
      <c r="H19" s="283"/>
      <c r="I19" s="44">
        <v>15</v>
      </c>
      <c r="J19" s="46"/>
      <c r="K19" s="46"/>
    </row>
    <row r="20" spans="1:11" ht="12.75">
      <c r="A20" s="282" t="s">
        <v>300</v>
      </c>
      <c r="B20" s="283"/>
      <c r="C20" s="283"/>
      <c r="D20" s="283"/>
      <c r="E20" s="283"/>
      <c r="F20" s="283"/>
      <c r="G20" s="283"/>
      <c r="H20" s="283"/>
      <c r="I20" s="44">
        <v>16</v>
      </c>
      <c r="J20" s="46"/>
      <c r="K20" s="46"/>
    </row>
    <row r="21" spans="1:11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4">
        <v>17</v>
      </c>
      <c r="J21" s="130">
        <f>SUM(J15:J20)</f>
        <v>0</v>
      </c>
      <c r="K21" s="130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4" t="s">
        <v>302</v>
      </c>
      <c r="B23" s="275"/>
      <c r="C23" s="275"/>
      <c r="D23" s="275"/>
      <c r="E23" s="275"/>
      <c r="F23" s="275"/>
      <c r="G23" s="275"/>
      <c r="H23" s="275"/>
      <c r="I23" s="47">
        <v>18</v>
      </c>
      <c r="J23" s="45"/>
      <c r="K23" s="45"/>
    </row>
    <row r="24" spans="1:11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48">
        <v>19</v>
      </c>
      <c r="J24" s="78"/>
      <c r="K24" s="78"/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6" t="s">
        <v>316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Doris Targuš</cp:lastModifiedBy>
  <cp:lastPrinted>2013-04-19T08:15:28Z</cp:lastPrinted>
  <dcterms:created xsi:type="dcterms:W3CDTF">2008-10-17T11:51:54Z</dcterms:created>
  <dcterms:modified xsi:type="dcterms:W3CDTF">2013-04-25T12:01:09Z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