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45" windowWidth="12600" windowHeight="1158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<sst xmlns="http://schemas.openxmlformats.org/spreadsheetml/2006/main" count="398" uniqueCount="344">
  <si>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</si>
  <si>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</si>
  <si>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</si>
  <si>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</si>
  <si>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</si>
  <si>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</si>
  <si>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</si>
  <si>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</si>
  <si>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</si>
  <si>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</si>
  <si>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</si>
  <si>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</si>
  <si>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</si>
  <si>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</si>
  <si>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</si>
  <si>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</si>
  <si>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</si>
  <si>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</si>
  <si>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</si>
  <si>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</si>
  <si>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</si>
  <si>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</si>
  <si>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</si>
  <si>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</si>
  <si>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</si>
  <si>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</si>
  <si>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</si>
  <si>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</si>
  <si>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</si>
  <si>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</si>
  <si>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</si>
  <si>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</si>
  <si>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</si>
  <si>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</si>
  <si>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</si>
  <si>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</si>
  <si>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</si>
  <si>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</si>
  <si>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</si>
  <si>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</si>
  <si>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</si>
  <si>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</si>
  <si>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</si>
  <si>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</si>
  <si>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</si>
  <si>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</si>
  <si>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</si>
  <si>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</si>
  <si>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</si>
  <si>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</si>
  <si>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</si>
  <si>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</si>
  <si>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</si>
  <si>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</si>
  <si>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</si>
  <si>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</si>
  <si>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</si>
  <si>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</si>
  <si>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</si>
  <si>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</si>
  <si>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</si>
  <si>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</si>
  <si>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</si>
  <si>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</si>
  <si>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</si>
  <si>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</si>
  <si>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</si>
  <si>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</si>
  <si>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</si>
  <si>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</si>
  <si>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</si>
  <si>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</si>
  <si>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</si>
  <si>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</si>
  <si>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</si>
  <si>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</si>
  <si>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</si>
  <si>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</si>
  <si>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</si>
  <si>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</si>
  <si>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</si>
  <si>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</si>
  <si>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</si>
  <si>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</si>
  <si>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</si>
  <si>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</si>
  <si>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</si>
  <si>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</si>
  <si>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</si>
  <si>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</si>
  <si>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</si>
  <si>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</si>
  <si>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</si>
  <si>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</si>
  <si>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</si>
  <si>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</si>
  <si>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</si>
  <si>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</si>
  <si>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</si>
  <si>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</si>
  <si>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</si>
  <si>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</si>
  <si>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</si>
  <si>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</si>
  <si>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</si>
  <si>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</si>
  <si>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</si>
  <si>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</si>
  <si>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</si>
  <si>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</si>
  <si>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</si>
  <si>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</si>
  <si>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</si>
  <si>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</si>
  <si>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</si>
  <si>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</si>
  <si>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</si>
  <si>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</si>
  <si>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</si>
  <si>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</si>
  <si>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</si>
  <si>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</si>
  <si>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</si>
  <si>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</si>
  <si>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</si>
  <si>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</si>
  <si>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</si>
  <si>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</si>
  <si>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</si>
  <si>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</si>
  <si>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</si>
  <si>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</si>
  <si>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</si>
  <si>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</si>
  <si>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</si>
  <si>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</si>
  <si>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</si>
  <si>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</si>
  <si>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</si>
  <si>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</si>
  <si>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</si>
  <si>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</si>
  <si>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</si>
  <si>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</si>
  <si>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</si>
  <si>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</si>
  <si>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</si>
  <si>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</si>
  <si>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</si>
  <si>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</si>
  <si>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</si>
  <si>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</si>
  <si>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</si>
  <si>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</si>
  <si>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</si>
  <si>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</si>
  <si>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</si>
  <si>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</si>
  <si>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</si>
  <si>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</si>
  <si>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</si>
  <si>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</si>
  <si>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</si>
  <si>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</si>
  <si>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</si>
  <si>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</si>
  <si>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</si>
  <si>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</si>
  <si>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</si>
  <si>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</si>
  <si>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</si>
  <si>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</si>
  <si>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</si>
  <si>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</si>
  <si>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</si>
  <si>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</si>
  <si>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</si>
  <si>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</si>
  <si>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</si>
  <si>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</si>
  <si>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</si>
  <si>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</si>
  <si>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</si>
  <si>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</si>
  <si>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</si>
  <si>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</si>
  <si>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</si>
  <si>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</si>
  <si>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</si>
  <si>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</si>
  <si>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</si>
  <si>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</si>
  <si>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</si>
  <si>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</si>
  <si>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</si>
  <si>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</si>
  <si>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</si>
  <si>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</si>
  <si>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</si>
  <si>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</si>
  <si>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</si>
  <si>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</si>
  <si>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</si>
  <si>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</si>
  <si>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</si>
  <si>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</si>
  <si>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</si>
  <si>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</si>
  <si>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</si>
  <si>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</si>
  <si>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</si>
  <si>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</si>
  <si>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</si>
  <si>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</si>
  <si>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</si>
  <si>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</si>
  <si>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</si>
  <si>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</si>
  <si>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</si>
  <si>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</si>
  <si>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</si>
  <si>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</si>
  <si>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</si>
  <si>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</si>
  <si>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</si>
  <si>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</si>
  <si>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</si>
  <si>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</si>
  <si>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</si>
  <si>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</si>
  <si>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</si>
  <si>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</si>
  <si>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</si>
  <si>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</si>
  <si>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</si>
  <si>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</si>
  <si>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</si>
  <si>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</si>
  <si>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</si>
  <si>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</si>
  <si>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</si>
  <si>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</si>
  <si>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</si>
  <si>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</si>
  <si>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</si>
  <si>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</si>
  <si>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</si>
  <si>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</si>
  <si>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</si>
  <si>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</si>
  <si>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</si>
  <si>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</si>
  <si>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</si>
  <si>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</si>
  <si>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</si>
  <si>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</si>
  <si>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</si>
  <si>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</si>
  <si>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</si>
  <si>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</si>
  <si>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</si>
  <si>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</si>
  <si>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</si>
  <si>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</si>
  <si>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</si>
  <si>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</si>
  <si>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</si>
  <si>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</si>
  <si>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</si>
  <si>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</si>
  <si>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</si>
  <si>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</si>
  <si>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</si>
  <si>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</si>
  <si>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</si>
  <si>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</si>
  <si>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</si>
  <si>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</si>
  <si>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</si>
  <si>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</si>
  <si>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</si>
  <si>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</si>
  <si>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</si>
  <si>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</si>
  <si>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</si>
  <si>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</si>
  <si>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</si>
  <si>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</si>
  <si>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</si>
  <si>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</si>
  <si>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</si>
  <si>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</si>
  <si>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</si>
  <si>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</si>
  <si>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</si>
  <si>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</si>
  <si>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</si>
  <si>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</si>
  <si>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</si>
  <si>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</si>
  <si>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</si>
  <si>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</si>
  <si>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</si>
  <si>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</si>
  <si>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</si>
  <si>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</si>
  <si>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</si>
  <si>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</si>
  <si>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</si>
  <si>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</si>
  <si>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</si>
  <si>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</si>
  <si>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</si>
  <si>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</si>
  <si>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</si>
  <si>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</si>
  <si>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</si>
  <si>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</si>
  <si>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</si>
  <si>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</si>
  <si>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</si>
  <si>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</si>
  <si>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</si>
  <si>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01919016</t>
  </si>
  <si>
    <t>040210687</t>
  </si>
  <si>
    <t>25190869349</t>
  </si>
  <si>
    <t>MAISTRA d.d.</t>
  </si>
  <si>
    <t>ROVINJ</t>
  </si>
  <si>
    <t>Obala Vladimira Nazora 6</t>
  </si>
  <si>
    <t>maistra@maistra.hr</t>
  </si>
  <si>
    <t>www.maistra.hr</t>
  </si>
  <si>
    <t>ISTARSKA</t>
  </si>
  <si>
    <t>5510</t>
  </si>
  <si>
    <t>052 / 800 366</t>
  </si>
  <si>
    <t>POPOVIĆ TOMISLAV</t>
  </si>
  <si>
    <t>Obveznik: MAISTRA d.d.</t>
  </si>
  <si>
    <t>DA</t>
  </si>
  <si>
    <t>SLOBODNA KATARINA d.o.o.</t>
  </si>
  <si>
    <t>01904671</t>
  </si>
  <si>
    <t xml:space="preserve">SONJA BERTOŠA </t>
  </si>
  <si>
    <t>sonja.bertosa@maistra.hr</t>
  </si>
  <si>
    <t>052 / 800 364</t>
  </si>
  <si>
    <t>u razdoblju 01.01.2013. do 31.03.2013.</t>
  </si>
  <si>
    <t>stanje na dan 31.03.2013.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</si>
</sst>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  <numFmt numFmtId="198" formatCode="#,##0_ ;[Red]\-#,##0\ 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7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4" fillId="0" borderId="25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0" fontId="13" fillId="0" borderId="27" xfId="35" applyFont="1" applyFill="1" applyBorder="1" applyAlignment="1" applyProtection="1">
      <alignment/>
      <protection hidden="1" locked="0"/>
    </xf>
    <xf numFmtId="0" fontId="13" fillId="0" borderId="28" xfId="35" applyFont="1" applyFill="1" applyBorder="1" applyAlignment="1" applyProtection="1">
      <alignment/>
      <protection hidden="1" locked="0"/>
    </xf>
    <xf numFmtId="0" fontId="13" fillId="0" borderId="29" xfId="35" applyFont="1" applyFill="1" applyBorder="1" applyAlignment="1" applyProtection="1">
      <alignment/>
      <protection hidden="1" locked="0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2" fillId="0" borderId="28" xfId="51" applyFont="1" applyFill="1" applyBorder="1" applyAlignment="1" applyProtection="1">
      <alignment horizontal="right" vertical="center"/>
      <protection hidden="1" locked="0"/>
    </xf>
    <xf numFmtId="0" fontId="2" fillId="0" borderId="29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17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18" fillId="0" borderId="0" xfId="56" applyFont="1" applyBorder="1" applyAlignment="1" applyProtection="1">
      <alignment horizontal="left"/>
      <protection hidden="1"/>
    </xf>
    <xf numFmtId="0" fontId="19" fillId="0" borderId="0" xfId="56" applyFont="1" applyBorder="1" applyAlignment="1">
      <alignment/>
      <protection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6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  <xf numFmtId="3" fontId="6" fillId="33" borderId="10" xfId="0" applyNumberFormat="1" applyFont="1" applyFill="1" applyBorder="1" applyAlignment="1" applyProtection="1">
      <alignment vertical="center"/>
      <protection hidden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stra@maistra.hr" TargetMode="External" /><Relationship Id="rId2" Type="http://schemas.openxmlformats.org/officeDocument/2006/relationships/hyperlink" Target="mailto:sonja.bertosa@maist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3">
      <selection activeCell="K45" sqref="K4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3" t="s">
        <v>248</v>
      </c>
      <c r="B1" s="194"/>
      <c r="C1" s="194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40" t="s">
        <v>249</v>
      </c>
      <c r="B2" s="141"/>
      <c r="C2" s="141"/>
      <c r="D2" s="142"/>
      <c r="E2" s="118">
        <v>41275</v>
      </c>
      <c r="F2" s="12"/>
      <c r="G2" s="13" t="s">
        <v>250</v>
      </c>
      <c r="H2" s="118">
        <v>41364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43" t="s">
        <v>317</v>
      </c>
      <c r="B4" s="144"/>
      <c r="C4" s="144"/>
      <c r="D4" s="144"/>
      <c r="E4" s="144"/>
      <c r="F4" s="144"/>
      <c r="G4" s="144"/>
      <c r="H4" s="144"/>
      <c r="I4" s="145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6" t="s">
        <v>251</v>
      </c>
      <c r="B6" s="147"/>
      <c r="C6" s="138" t="s">
        <v>323</v>
      </c>
      <c r="D6" s="139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48" t="s">
        <v>252</v>
      </c>
      <c r="B8" s="149"/>
      <c r="C8" s="138" t="s">
        <v>324</v>
      </c>
      <c r="D8" s="139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5" t="s">
        <v>253</v>
      </c>
      <c r="B10" s="136"/>
      <c r="C10" s="138" t="s">
        <v>325</v>
      </c>
      <c r="D10" s="139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37"/>
      <c r="B11" s="136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6" t="s">
        <v>254</v>
      </c>
      <c r="B12" s="147"/>
      <c r="C12" s="150" t="s">
        <v>326</v>
      </c>
      <c r="D12" s="151"/>
      <c r="E12" s="151"/>
      <c r="F12" s="151"/>
      <c r="G12" s="151"/>
      <c r="H12" s="151"/>
      <c r="I12" s="152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6" t="s">
        <v>255</v>
      </c>
      <c r="B14" s="147"/>
      <c r="C14" s="156">
        <v>52210</v>
      </c>
      <c r="D14" s="157"/>
      <c r="E14" s="16"/>
      <c r="F14" s="150" t="s">
        <v>327</v>
      </c>
      <c r="G14" s="151"/>
      <c r="H14" s="151"/>
      <c r="I14" s="152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6" t="s">
        <v>256</v>
      </c>
      <c r="B16" s="147"/>
      <c r="C16" s="150" t="s">
        <v>328</v>
      </c>
      <c r="D16" s="151"/>
      <c r="E16" s="151"/>
      <c r="F16" s="151"/>
      <c r="G16" s="151"/>
      <c r="H16" s="151"/>
      <c r="I16" s="152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6" t="s">
        <v>257</v>
      </c>
      <c r="B18" s="147"/>
      <c r="C18" s="153" t="s">
        <v>329</v>
      </c>
      <c r="D18" s="154"/>
      <c r="E18" s="154"/>
      <c r="F18" s="154"/>
      <c r="G18" s="154"/>
      <c r="H18" s="154"/>
      <c r="I18" s="155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6" t="s">
        <v>258</v>
      </c>
      <c r="B20" s="147"/>
      <c r="C20" s="153" t="s">
        <v>330</v>
      </c>
      <c r="D20" s="154"/>
      <c r="E20" s="154"/>
      <c r="F20" s="154"/>
      <c r="G20" s="154"/>
      <c r="H20" s="154"/>
      <c r="I20" s="155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6" t="s">
        <v>259</v>
      </c>
      <c r="B22" s="147"/>
      <c r="C22" s="119">
        <v>374</v>
      </c>
      <c r="D22" s="150" t="s">
        <v>327</v>
      </c>
      <c r="E22" s="158"/>
      <c r="F22" s="159"/>
      <c r="G22" s="146"/>
      <c r="H22" s="161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6" t="s">
        <v>260</v>
      </c>
      <c r="B24" s="147"/>
      <c r="C24" s="119">
        <v>18</v>
      </c>
      <c r="D24" s="150" t="s">
        <v>331</v>
      </c>
      <c r="E24" s="158"/>
      <c r="F24" s="158"/>
      <c r="G24" s="159"/>
      <c r="H24" s="51" t="s">
        <v>261</v>
      </c>
      <c r="I24" s="120">
        <v>796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46" t="s">
        <v>262</v>
      </c>
      <c r="B26" s="147"/>
      <c r="C26" s="121" t="s">
        <v>336</v>
      </c>
      <c r="D26" s="25"/>
      <c r="E26" s="33"/>
      <c r="F26" s="24"/>
      <c r="G26" s="160" t="s">
        <v>263</v>
      </c>
      <c r="H26" s="147"/>
      <c r="I26" s="122" t="s">
        <v>332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2" t="s">
        <v>264</v>
      </c>
      <c r="B28" s="163"/>
      <c r="C28" s="164"/>
      <c r="D28" s="164"/>
      <c r="E28" s="165" t="s">
        <v>265</v>
      </c>
      <c r="F28" s="166"/>
      <c r="G28" s="166"/>
      <c r="H28" s="167" t="s">
        <v>266</v>
      </c>
      <c r="I28" s="168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9" t="s">
        <v>337</v>
      </c>
      <c r="B30" s="170"/>
      <c r="C30" s="170"/>
      <c r="D30" s="171"/>
      <c r="E30" s="169" t="s">
        <v>327</v>
      </c>
      <c r="F30" s="170"/>
      <c r="G30" s="171"/>
      <c r="H30" s="138" t="s">
        <v>338</v>
      </c>
      <c r="I30" s="139"/>
      <c r="J30" s="10"/>
      <c r="K30" s="10"/>
      <c r="L30" s="10"/>
    </row>
    <row r="31" spans="1:12" ht="12.75">
      <c r="A31" s="106"/>
      <c r="B31" s="22"/>
      <c r="C31" s="21"/>
      <c r="D31" s="174"/>
      <c r="E31" s="174"/>
      <c r="F31" s="174"/>
      <c r="G31" s="174"/>
      <c r="H31" s="16"/>
      <c r="I31" s="99"/>
      <c r="J31" s="10"/>
      <c r="K31" s="10"/>
      <c r="L31" s="10"/>
    </row>
    <row r="32" spans="1:12" ht="12.75">
      <c r="A32" s="169"/>
      <c r="B32" s="170"/>
      <c r="C32" s="170"/>
      <c r="D32" s="171"/>
      <c r="E32" s="169"/>
      <c r="F32" s="170"/>
      <c r="G32" s="171"/>
      <c r="H32" s="138"/>
      <c r="I32" s="139"/>
      <c r="J32" s="10"/>
      <c r="K32" s="10"/>
      <c r="L32" s="10"/>
    </row>
    <row r="33" spans="1:12" ht="12.75">
      <c r="A33" s="106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9"/>
      <c r="B34" s="172"/>
      <c r="C34" s="172"/>
      <c r="D34" s="173"/>
      <c r="E34" s="169"/>
      <c r="F34" s="172"/>
      <c r="G34" s="172"/>
      <c r="H34" s="138"/>
      <c r="I34" s="139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9"/>
      <c r="B36" s="172"/>
      <c r="C36" s="172"/>
      <c r="D36" s="173"/>
      <c r="E36" s="169"/>
      <c r="F36" s="172"/>
      <c r="G36" s="172"/>
      <c r="H36" s="138"/>
      <c r="I36" s="139"/>
      <c r="J36" s="10"/>
      <c r="K36" s="10"/>
      <c r="L36" s="10"/>
    </row>
    <row r="37" spans="1:12" ht="12.75">
      <c r="A37" s="101"/>
      <c r="B37" s="30"/>
      <c r="C37" s="175"/>
      <c r="D37" s="176"/>
      <c r="E37" s="16"/>
      <c r="F37" s="175"/>
      <c r="G37" s="176"/>
      <c r="H37" s="16"/>
      <c r="I37" s="93"/>
      <c r="J37" s="10"/>
      <c r="K37" s="10"/>
      <c r="L37" s="10"/>
    </row>
    <row r="38" spans="1:12" ht="12.75">
      <c r="A38" s="169"/>
      <c r="B38" s="172"/>
      <c r="C38" s="172"/>
      <c r="D38" s="173"/>
      <c r="E38" s="169"/>
      <c r="F38" s="172"/>
      <c r="G38" s="172"/>
      <c r="H38" s="138"/>
      <c r="I38" s="139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9"/>
      <c r="B40" s="172"/>
      <c r="C40" s="172"/>
      <c r="D40" s="173"/>
      <c r="E40" s="169"/>
      <c r="F40" s="172"/>
      <c r="G40" s="172"/>
      <c r="H40" s="138"/>
      <c r="I40" s="139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5" t="s">
        <v>267</v>
      </c>
      <c r="B44" s="183"/>
      <c r="C44" s="138"/>
      <c r="D44" s="139"/>
      <c r="E44" s="26"/>
      <c r="F44" s="150"/>
      <c r="G44" s="172"/>
      <c r="H44" s="172"/>
      <c r="I44" s="173"/>
      <c r="J44" s="10"/>
      <c r="K44" s="10"/>
      <c r="L44" s="10"/>
    </row>
    <row r="45" spans="1:12" ht="12.75">
      <c r="A45" s="101"/>
      <c r="B45" s="30"/>
      <c r="C45" s="175"/>
      <c r="D45" s="176"/>
      <c r="E45" s="16"/>
      <c r="F45" s="175"/>
      <c r="G45" s="177"/>
      <c r="H45" s="35"/>
      <c r="I45" s="105"/>
      <c r="J45" s="10"/>
      <c r="K45" s="10"/>
      <c r="L45" s="10"/>
    </row>
    <row r="46" spans="1:12" ht="12.75">
      <c r="A46" s="135" t="s">
        <v>268</v>
      </c>
      <c r="B46" s="183"/>
      <c r="C46" s="150" t="s">
        <v>339</v>
      </c>
      <c r="D46" s="196"/>
      <c r="E46" s="196"/>
      <c r="F46" s="196"/>
      <c r="G46" s="196"/>
      <c r="H46" s="196"/>
      <c r="I46" s="197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5" t="s">
        <v>270</v>
      </c>
      <c r="B48" s="183"/>
      <c r="C48" s="187" t="s">
        <v>341</v>
      </c>
      <c r="D48" s="185"/>
      <c r="E48" s="186"/>
      <c r="F48" s="16"/>
      <c r="G48" s="51" t="s">
        <v>271</v>
      </c>
      <c r="H48" s="187" t="s">
        <v>333</v>
      </c>
      <c r="I48" s="186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5" t="s">
        <v>257</v>
      </c>
      <c r="B50" s="183"/>
      <c r="C50" s="184" t="s">
        <v>340</v>
      </c>
      <c r="D50" s="185"/>
      <c r="E50" s="185"/>
      <c r="F50" s="185"/>
      <c r="G50" s="185"/>
      <c r="H50" s="185"/>
      <c r="I50" s="186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6" t="s">
        <v>272</v>
      </c>
      <c r="B52" s="147"/>
      <c r="C52" s="187" t="s">
        <v>334</v>
      </c>
      <c r="D52" s="185"/>
      <c r="E52" s="185"/>
      <c r="F52" s="185"/>
      <c r="G52" s="185"/>
      <c r="H52" s="185"/>
      <c r="I52" s="152"/>
      <c r="J52" s="10"/>
      <c r="K52" s="10"/>
      <c r="L52" s="10"/>
    </row>
    <row r="53" spans="1:12" ht="12.75">
      <c r="A53" s="106"/>
      <c r="B53" s="20"/>
      <c r="C53" s="195" t="s">
        <v>273</v>
      </c>
      <c r="D53" s="195"/>
      <c r="E53" s="195"/>
      <c r="F53" s="195"/>
      <c r="G53" s="195"/>
      <c r="H53" s="195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88" t="s">
        <v>274</v>
      </c>
      <c r="C55" s="189"/>
      <c r="D55" s="189"/>
      <c r="E55" s="189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90" t="s">
        <v>306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106"/>
      <c r="B57" s="190" t="s">
        <v>307</v>
      </c>
      <c r="C57" s="191"/>
      <c r="D57" s="191"/>
      <c r="E57" s="191"/>
      <c r="F57" s="191"/>
      <c r="G57" s="191"/>
      <c r="H57" s="191"/>
      <c r="I57" s="108"/>
      <c r="J57" s="10"/>
      <c r="K57" s="10"/>
      <c r="L57" s="10"/>
    </row>
    <row r="58" spans="1:12" ht="12.75">
      <c r="A58" s="106"/>
      <c r="B58" s="190" t="s">
        <v>308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106"/>
      <c r="B59" s="190" t="s">
        <v>309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78" t="s">
        <v>277</v>
      </c>
      <c r="H62" s="179"/>
      <c r="I62" s="180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1"/>
      <c r="H63" s="182"/>
      <c r="I63" s="117"/>
      <c r="J63" s="10"/>
      <c r="K63" s="10"/>
      <c r="L63" s="10"/>
    </row>
  </sheetData>
  <sheetProtection/>
  <protectedRanges>
    <protectedRange sqref="E2 H2 C6:D6 C8:D8 C10:D10 C12:I12 C14:D14 F14:I14 C16:I16 A34:D34 C20:I20 C24:G24 C22:F22 C26 I26 I24 A30:I30 A32:I32" name="Range1"/>
    <protectedRange sqref="C18:I18" name="Range1_2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stra@maistra.hr"/>
    <hyperlink ref="C50" r:id="rId2" display="sonja.bertosa@maist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zoomScaleSheetLayoutView="110" zoomScalePageLayoutView="0" workbookViewId="0" topLeftCell="C58">
      <selection activeCell="J122" sqref="J122:M124"/>
    </sheetView>
  </sheetViews>
  <sheetFormatPr defaultColWidth="9.140625" defaultRowHeight="12.75"/>
  <cols>
    <col min="1" max="9" width="9.140625" style="52" customWidth="1"/>
    <col min="10" max="10" width="12.00390625" style="52" customWidth="1"/>
    <col min="11" max="11" width="12.28125" style="52" customWidth="1"/>
    <col min="12" max="16384" width="9.140625" style="52" customWidth="1"/>
  </cols>
  <sheetData>
    <row r="1" spans="1:11" ht="12.75" customHeight="1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343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335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59</v>
      </c>
      <c r="B4" s="237"/>
      <c r="C4" s="237"/>
      <c r="D4" s="237"/>
      <c r="E4" s="237"/>
      <c r="F4" s="237"/>
      <c r="G4" s="237"/>
      <c r="H4" s="238"/>
      <c r="I4" s="57" t="s">
        <v>278</v>
      </c>
      <c r="J4" s="58" t="s">
        <v>319</v>
      </c>
      <c r="K4" s="59" t="s">
        <v>320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56">
        <v>2</v>
      </c>
      <c r="J5" s="55">
        <v>3</v>
      </c>
      <c r="K5" s="55">
        <v>4</v>
      </c>
    </row>
    <row r="6" spans="1:11" ht="12.7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12" t="s">
        <v>60</v>
      </c>
      <c r="B7" s="213"/>
      <c r="C7" s="213"/>
      <c r="D7" s="213"/>
      <c r="E7" s="213"/>
      <c r="F7" s="213"/>
      <c r="G7" s="213"/>
      <c r="H7" s="230"/>
      <c r="I7" s="3">
        <v>1</v>
      </c>
      <c r="J7" s="6"/>
      <c r="K7" s="129"/>
    </row>
    <row r="8" spans="1:11" ht="12.75">
      <c r="A8" s="219" t="s">
        <v>13</v>
      </c>
      <c r="B8" s="220"/>
      <c r="C8" s="220"/>
      <c r="D8" s="220"/>
      <c r="E8" s="220"/>
      <c r="F8" s="220"/>
      <c r="G8" s="220"/>
      <c r="H8" s="221"/>
      <c r="I8" s="1">
        <v>2</v>
      </c>
      <c r="J8" s="126">
        <f>J9+J16+J26+J35+J39</f>
        <v>2017087854</v>
      </c>
      <c r="K8" s="126">
        <f>K9+K16+K26+K35+K39</f>
        <v>2036659342</v>
      </c>
    </row>
    <row r="9" spans="1:11" ht="12.75">
      <c r="A9" s="216" t="s">
        <v>205</v>
      </c>
      <c r="B9" s="217"/>
      <c r="C9" s="217"/>
      <c r="D9" s="217"/>
      <c r="E9" s="217"/>
      <c r="F9" s="217"/>
      <c r="G9" s="217"/>
      <c r="H9" s="218"/>
      <c r="I9" s="1">
        <v>3</v>
      </c>
      <c r="J9" s="126">
        <f>SUM(J10:J15)</f>
        <v>39003349</v>
      </c>
      <c r="K9" s="126">
        <f>SUM(K10:K15)</f>
        <v>39138431</v>
      </c>
    </row>
    <row r="10" spans="1:11" ht="12.75">
      <c r="A10" s="216" t="s">
        <v>112</v>
      </c>
      <c r="B10" s="217"/>
      <c r="C10" s="217"/>
      <c r="D10" s="217"/>
      <c r="E10" s="217"/>
      <c r="F10" s="217"/>
      <c r="G10" s="217"/>
      <c r="H10" s="218"/>
      <c r="I10" s="1">
        <v>4</v>
      </c>
      <c r="J10" s="7"/>
      <c r="K10" s="7"/>
    </row>
    <row r="11" spans="1:11" ht="12.75">
      <c r="A11" s="216" t="s">
        <v>14</v>
      </c>
      <c r="B11" s="217"/>
      <c r="C11" s="217"/>
      <c r="D11" s="217"/>
      <c r="E11" s="217"/>
      <c r="F11" s="217"/>
      <c r="G11" s="217"/>
      <c r="H11" s="218"/>
      <c r="I11" s="1">
        <v>5</v>
      </c>
      <c r="J11" s="7">
        <v>4635189</v>
      </c>
      <c r="K11" s="7">
        <v>4076809</v>
      </c>
    </row>
    <row r="12" spans="1:11" ht="12.75">
      <c r="A12" s="216" t="s">
        <v>113</v>
      </c>
      <c r="B12" s="217"/>
      <c r="C12" s="217"/>
      <c r="D12" s="217"/>
      <c r="E12" s="217"/>
      <c r="F12" s="217"/>
      <c r="G12" s="217"/>
      <c r="H12" s="218"/>
      <c r="I12" s="1">
        <v>6</v>
      </c>
      <c r="J12" s="7">
        <v>34360000</v>
      </c>
      <c r="K12" s="7">
        <v>34360000</v>
      </c>
    </row>
    <row r="13" spans="1:11" ht="12.75">
      <c r="A13" s="216" t="s">
        <v>208</v>
      </c>
      <c r="B13" s="217"/>
      <c r="C13" s="217"/>
      <c r="D13" s="217"/>
      <c r="E13" s="217"/>
      <c r="F13" s="217"/>
      <c r="G13" s="217"/>
      <c r="H13" s="218"/>
      <c r="I13" s="1">
        <v>7</v>
      </c>
      <c r="J13" s="7"/>
      <c r="K13" s="7"/>
    </row>
    <row r="14" spans="1:11" ht="12.75">
      <c r="A14" s="216" t="s">
        <v>209</v>
      </c>
      <c r="B14" s="217"/>
      <c r="C14" s="217"/>
      <c r="D14" s="217"/>
      <c r="E14" s="217"/>
      <c r="F14" s="217"/>
      <c r="G14" s="217"/>
      <c r="H14" s="218"/>
      <c r="I14" s="1">
        <v>8</v>
      </c>
      <c r="J14" s="7">
        <v>8160</v>
      </c>
      <c r="K14" s="7">
        <v>701622</v>
      </c>
    </row>
    <row r="15" spans="1:11" ht="12.75">
      <c r="A15" s="216" t="s">
        <v>210</v>
      </c>
      <c r="B15" s="217"/>
      <c r="C15" s="217"/>
      <c r="D15" s="217"/>
      <c r="E15" s="217"/>
      <c r="F15" s="217"/>
      <c r="G15" s="217"/>
      <c r="H15" s="218"/>
      <c r="I15" s="1">
        <v>9</v>
      </c>
      <c r="J15" s="7"/>
      <c r="K15" s="7"/>
    </row>
    <row r="16" spans="1:11" ht="12.75">
      <c r="A16" s="216" t="s">
        <v>206</v>
      </c>
      <c r="B16" s="217"/>
      <c r="C16" s="217"/>
      <c r="D16" s="217"/>
      <c r="E16" s="217"/>
      <c r="F16" s="217"/>
      <c r="G16" s="217"/>
      <c r="H16" s="218"/>
      <c r="I16" s="1">
        <v>10</v>
      </c>
      <c r="J16" s="300">
        <f>SUM(J17:J25)</f>
        <v>1958607097</v>
      </c>
      <c r="K16" s="126">
        <f>SUM(K17:K25)</f>
        <v>1978043503</v>
      </c>
    </row>
    <row r="17" spans="1:11" ht="12.75">
      <c r="A17" s="216" t="s">
        <v>211</v>
      </c>
      <c r="B17" s="217"/>
      <c r="C17" s="217"/>
      <c r="D17" s="217"/>
      <c r="E17" s="217"/>
      <c r="F17" s="217"/>
      <c r="G17" s="217"/>
      <c r="H17" s="218"/>
      <c r="I17" s="1">
        <v>11</v>
      </c>
      <c r="J17" s="7">
        <v>178098221</v>
      </c>
      <c r="K17" s="7">
        <v>178098221</v>
      </c>
    </row>
    <row r="18" spans="1:11" ht="12.75">
      <c r="A18" s="216" t="s">
        <v>247</v>
      </c>
      <c r="B18" s="217"/>
      <c r="C18" s="217"/>
      <c r="D18" s="217"/>
      <c r="E18" s="217"/>
      <c r="F18" s="217"/>
      <c r="G18" s="217"/>
      <c r="H18" s="218"/>
      <c r="I18" s="1">
        <v>12</v>
      </c>
      <c r="J18" s="7">
        <v>1384024872</v>
      </c>
      <c r="K18" s="7">
        <v>1366574691</v>
      </c>
    </row>
    <row r="19" spans="1:11" ht="12.75">
      <c r="A19" s="216" t="s">
        <v>212</v>
      </c>
      <c r="B19" s="217"/>
      <c r="C19" s="217"/>
      <c r="D19" s="217"/>
      <c r="E19" s="217"/>
      <c r="F19" s="217"/>
      <c r="G19" s="217"/>
      <c r="H19" s="218"/>
      <c r="I19" s="1">
        <v>13</v>
      </c>
      <c r="J19" s="7">
        <v>116680144</v>
      </c>
      <c r="K19" s="7">
        <v>192868847</v>
      </c>
    </row>
    <row r="20" spans="1:11" ht="12.75">
      <c r="A20" s="216" t="s">
        <v>27</v>
      </c>
      <c r="B20" s="217"/>
      <c r="C20" s="217"/>
      <c r="D20" s="217"/>
      <c r="E20" s="217"/>
      <c r="F20" s="217"/>
      <c r="G20" s="217"/>
      <c r="H20" s="218"/>
      <c r="I20" s="1">
        <v>14</v>
      </c>
      <c r="J20" s="7">
        <v>101481940</v>
      </c>
      <c r="K20" s="7">
        <v>14222922</v>
      </c>
    </row>
    <row r="21" spans="1:11" ht="12.75">
      <c r="A21" s="216" t="s">
        <v>28</v>
      </c>
      <c r="B21" s="217"/>
      <c r="C21" s="217"/>
      <c r="D21" s="217"/>
      <c r="E21" s="217"/>
      <c r="F21" s="217"/>
      <c r="G21" s="217"/>
      <c r="H21" s="218"/>
      <c r="I21" s="1">
        <v>15</v>
      </c>
      <c r="J21" s="7"/>
      <c r="K21" s="7"/>
    </row>
    <row r="22" spans="1:11" ht="12.75">
      <c r="A22" s="216" t="s">
        <v>72</v>
      </c>
      <c r="B22" s="217"/>
      <c r="C22" s="217"/>
      <c r="D22" s="217"/>
      <c r="E22" s="217"/>
      <c r="F22" s="217"/>
      <c r="G22" s="217"/>
      <c r="H22" s="218"/>
      <c r="I22" s="1">
        <v>16</v>
      </c>
      <c r="J22" s="7">
        <v>35633821</v>
      </c>
      <c r="K22" s="7">
        <v>43095976</v>
      </c>
    </row>
    <row r="23" spans="1:11" ht="12.75">
      <c r="A23" s="216" t="s">
        <v>73</v>
      </c>
      <c r="B23" s="217"/>
      <c r="C23" s="217"/>
      <c r="D23" s="217"/>
      <c r="E23" s="217"/>
      <c r="F23" s="217"/>
      <c r="G23" s="217"/>
      <c r="H23" s="218"/>
      <c r="I23" s="1">
        <v>17</v>
      </c>
      <c r="J23" s="7">
        <v>57618870</v>
      </c>
      <c r="K23" s="7">
        <v>98887528</v>
      </c>
    </row>
    <row r="24" spans="1:11" ht="12.75">
      <c r="A24" s="216" t="s">
        <v>74</v>
      </c>
      <c r="B24" s="217"/>
      <c r="C24" s="217"/>
      <c r="D24" s="217"/>
      <c r="E24" s="217"/>
      <c r="F24" s="217"/>
      <c r="G24" s="217"/>
      <c r="H24" s="218"/>
      <c r="I24" s="1">
        <v>18</v>
      </c>
      <c r="J24" s="7">
        <v>9713992</v>
      </c>
      <c r="K24" s="7">
        <v>9591324</v>
      </c>
    </row>
    <row r="25" spans="1:11" ht="12.75">
      <c r="A25" s="216" t="s">
        <v>75</v>
      </c>
      <c r="B25" s="217"/>
      <c r="C25" s="217"/>
      <c r="D25" s="217"/>
      <c r="E25" s="217"/>
      <c r="F25" s="217"/>
      <c r="G25" s="217"/>
      <c r="H25" s="218"/>
      <c r="I25" s="1">
        <v>19</v>
      </c>
      <c r="J25" s="7">
        <v>75355237</v>
      </c>
      <c r="K25" s="7">
        <v>74703994</v>
      </c>
    </row>
    <row r="26" spans="1:11" ht="12.75">
      <c r="A26" s="216" t="s">
        <v>190</v>
      </c>
      <c r="B26" s="217"/>
      <c r="C26" s="217"/>
      <c r="D26" s="217"/>
      <c r="E26" s="217"/>
      <c r="F26" s="217"/>
      <c r="G26" s="217"/>
      <c r="H26" s="218"/>
      <c r="I26" s="1">
        <v>20</v>
      </c>
      <c r="J26" s="126">
        <f>SUM(J27:J34)</f>
        <v>408092</v>
      </c>
      <c r="K26" s="126">
        <f>SUM(K27:K34)</f>
        <v>408092</v>
      </c>
    </row>
    <row r="27" spans="1:11" ht="12.75">
      <c r="A27" s="216" t="s">
        <v>76</v>
      </c>
      <c r="B27" s="217"/>
      <c r="C27" s="217"/>
      <c r="D27" s="217"/>
      <c r="E27" s="217"/>
      <c r="F27" s="217"/>
      <c r="G27" s="217"/>
      <c r="H27" s="218"/>
      <c r="I27" s="1">
        <v>21</v>
      </c>
      <c r="J27" s="7">
        <v>19000</v>
      </c>
      <c r="K27" s="7">
        <v>19000</v>
      </c>
    </row>
    <row r="28" spans="1:11" ht="12.75">
      <c r="A28" s="216" t="s">
        <v>77</v>
      </c>
      <c r="B28" s="217"/>
      <c r="C28" s="217"/>
      <c r="D28" s="217"/>
      <c r="E28" s="217"/>
      <c r="F28" s="217"/>
      <c r="G28" s="217"/>
      <c r="H28" s="218"/>
      <c r="I28" s="1">
        <v>22</v>
      </c>
      <c r="J28" s="7"/>
      <c r="K28" s="7"/>
    </row>
    <row r="29" spans="1:11" ht="12.75">
      <c r="A29" s="216" t="s">
        <v>78</v>
      </c>
      <c r="B29" s="217"/>
      <c r="C29" s="217"/>
      <c r="D29" s="217"/>
      <c r="E29" s="217"/>
      <c r="F29" s="217"/>
      <c r="G29" s="217"/>
      <c r="H29" s="218"/>
      <c r="I29" s="1">
        <v>23</v>
      </c>
      <c r="J29" s="7"/>
      <c r="K29" s="7"/>
    </row>
    <row r="30" spans="1:11" ht="12.75">
      <c r="A30" s="216" t="s">
        <v>83</v>
      </c>
      <c r="B30" s="217"/>
      <c r="C30" s="217"/>
      <c r="D30" s="217"/>
      <c r="E30" s="217"/>
      <c r="F30" s="217"/>
      <c r="G30" s="217"/>
      <c r="H30" s="218"/>
      <c r="I30" s="1">
        <v>24</v>
      </c>
      <c r="J30" s="7"/>
      <c r="K30" s="7"/>
    </row>
    <row r="31" spans="1:11" ht="12.75">
      <c r="A31" s="216" t="s">
        <v>84</v>
      </c>
      <c r="B31" s="217"/>
      <c r="C31" s="217"/>
      <c r="D31" s="217"/>
      <c r="E31" s="217"/>
      <c r="F31" s="217"/>
      <c r="G31" s="217"/>
      <c r="H31" s="218"/>
      <c r="I31" s="1">
        <v>25</v>
      </c>
      <c r="J31" s="7"/>
      <c r="K31" s="7"/>
    </row>
    <row r="32" spans="1:11" ht="12.75">
      <c r="A32" s="216" t="s">
        <v>85</v>
      </c>
      <c r="B32" s="217"/>
      <c r="C32" s="217"/>
      <c r="D32" s="217"/>
      <c r="E32" s="217"/>
      <c r="F32" s="217"/>
      <c r="G32" s="217"/>
      <c r="H32" s="218"/>
      <c r="I32" s="1">
        <v>26</v>
      </c>
      <c r="J32" s="7">
        <v>389092</v>
      </c>
      <c r="K32" s="7">
        <v>389092</v>
      </c>
    </row>
    <row r="33" spans="1:11" ht="12.75">
      <c r="A33" s="216" t="s">
        <v>79</v>
      </c>
      <c r="B33" s="217"/>
      <c r="C33" s="217"/>
      <c r="D33" s="217"/>
      <c r="E33" s="217"/>
      <c r="F33" s="217"/>
      <c r="G33" s="217"/>
      <c r="H33" s="218"/>
      <c r="I33" s="1">
        <v>27</v>
      </c>
      <c r="J33" s="7"/>
      <c r="K33" s="7"/>
    </row>
    <row r="34" spans="1:11" ht="12.75">
      <c r="A34" s="216" t="s">
        <v>183</v>
      </c>
      <c r="B34" s="217"/>
      <c r="C34" s="217"/>
      <c r="D34" s="217"/>
      <c r="E34" s="217"/>
      <c r="F34" s="217"/>
      <c r="G34" s="217"/>
      <c r="H34" s="218"/>
      <c r="I34" s="1">
        <v>28</v>
      </c>
      <c r="J34" s="7"/>
      <c r="K34" s="7"/>
    </row>
    <row r="35" spans="1:11" ht="12.75">
      <c r="A35" s="216" t="s">
        <v>184</v>
      </c>
      <c r="B35" s="217"/>
      <c r="C35" s="217"/>
      <c r="D35" s="217"/>
      <c r="E35" s="217"/>
      <c r="F35" s="217"/>
      <c r="G35" s="217"/>
      <c r="H35" s="218"/>
      <c r="I35" s="1">
        <v>29</v>
      </c>
      <c r="J35" s="126">
        <f>SUM(J36:J38)</f>
        <v>0</v>
      </c>
      <c r="K35" s="126">
        <f>SUM(K36:K38)</f>
        <v>0</v>
      </c>
    </row>
    <row r="36" spans="1:11" ht="12.75">
      <c r="A36" s="216" t="s">
        <v>80</v>
      </c>
      <c r="B36" s="217"/>
      <c r="C36" s="217"/>
      <c r="D36" s="217"/>
      <c r="E36" s="217"/>
      <c r="F36" s="217"/>
      <c r="G36" s="217"/>
      <c r="H36" s="218"/>
      <c r="I36" s="1">
        <v>30</v>
      </c>
      <c r="J36" s="7"/>
      <c r="K36" s="7"/>
    </row>
    <row r="37" spans="1:11" ht="12.75">
      <c r="A37" s="216" t="s">
        <v>81</v>
      </c>
      <c r="B37" s="217"/>
      <c r="C37" s="217"/>
      <c r="D37" s="217"/>
      <c r="E37" s="217"/>
      <c r="F37" s="217"/>
      <c r="G37" s="217"/>
      <c r="H37" s="218"/>
      <c r="I37" s="1">
        <v>31</v>
      </c>
      <c r="J37" s="7"/>
      <c r="K37" s="7"/>
    </row>
    <row r="38" spans="1:11" ht="12.75">
      <c r="A38" s="216" t="s">
        <v>82</v>
      </c>
      <c r="B38" s="217"/>
      <c r="C38" s="217"/>
      <c r="D38" s="217"/>
      <c r="E38" s="217"/>
      <c r="F38" s="217"/>
      <c r="G38" s="217"/>
      <c r="H38" s="218"/>
      <c r="I38" s="1">
        <v>32</v>
      </c>
      <c r="J38" s="7"/>
      <c r="K38" s="7"/>
    </row>
    <row r="39" spans="1:11" ht="12.75">
      <c r="A39" s="216" t="s">
        <v>185</v>
      </c>
      <c r="B39" s="217"/>
      <c r="C39" s="217"/>
      <c r="D39" s="217"/>
      <c r="E39" s="217"/>
      <c r="F39" s="217"/>
      <c r="G39" s="217"/>
      <c r="H39" s="218"/>
      <c r="I39" s="1">
        <v>33</v>
      </c>
      <c r="J39" s="7">
        <v>19069316</v>
      </c>
      <c r="K39" s="127">
        <v>19069316</v>
      </c>
    </row>
    <row r="40" spans="1:11" ht="12.75">
      <c r="A40" s="219" t="s">
        <v>240</v>
      </c>
      <c r="B40" s="220"/>
      <c r="C40" s="220"/>
      <c r="D40" s="220"/>
      <c r="E40" s="220"/>
      <c r="F40" s="220"/>
      <c r="G40" s="220"/>
      <c r="H40" s="221"/>
      <c r="I40" s="1">
        <v>34</v>
      </c>
      <c r="J40" s="126">
        <f>J41+J49+J56+J64</f>
        <v>42318166</v>
      </c>
      <c r="K40" s="126">
        <f>K41+K49+K56+K64</f>
        <v>36992931</v>
      </c>
    </row>
    <row r="41" spans="1:11" ht="12.75">
      <c r="A41" s="216" t="s">
        <v>100</v>
      </c>
      <c r="B41" s="217"/>
      <c r="C41" s="217"/>
      <c r="D41" s="217"/>
      <c r="E41" s="217"/>
      <c r="F41" s="217"/>
      <c r="G41" s="217"/>
      <c r="H41" s="218"/>
      <c r="I41" s="1">
        <v>35</v>
      </c>
      <c r="J41" s="126">
        <f>SUM(J42:J48)</f>
        <v>3862158</v>
      </c>
      <c r="K41" s="126">
        <f>SUM(K42:K48)</f>
        <v>5623012</v>
      </c>
    </row>
    <row r="42" spans="1:11" ht="12.75">
      <c r="A42" s="216" t="s">
        <v>117</v>
      </c>
      <c r="B42" s="217"/>
      <c r="C42" s="217"/>
      <c r="D42" s="217"/>
      <c r="E42" s="217"/>
      <c r="F42" s="217"/>
      <c r="G42" s="217"/>
      <c r="H42" s="218"/>
      <c r="I42" s="1">
        <v>36</v>
      </c>
      <c r="J42" s="7">
        <v>3763616</v>
      </c>
      <c r="K42" s="7">
        <v>4169211</v>
      </c>
    </row>
    <row r="43" spans="1:11" ht="12.75">
      <c r="A43" s="216" t="s">
        <v>118</v>
      </c>
      <c r="B43" s="217"/>
      <c r="C43" s="217"/>
      <c r="D43" s="217"/>
      <c r="E43" s="217"/>
      <c r="F43" s="217"/>
      <c r="G43" s="217"/>
      <c r="H43" s="218"/>
      <c r="I43" s="1">
        <v>37</v>
      </c>
      <c r="J43" s="7"/>
      <c r="K43" s="7"/>
    </row>
    <row r="44" spans="1:11" ht="12.75">
      <c r="A44" s="216" t="s">
        <v>86</v>
      </c>
      <c r="B44" s="217"/>
      <c r="C44" s="217"/>
      <c r="D44" s="217"/>
      <c r="E44" s="217"/>
      <c r="F44" s="217"/>
      <c r="G44" s="217"/>
      <c r="H44" s="218"/>
      <c r="I44" s="1">
        <v>38</v>
      </c>
      <c r="J44" s="7"/>
      <c r="K44" s="7"/>
    </row>
    <row r="45" spans="1:11" ht="12.75">
      <c r="A45" s="216" t="s">
        <v>87</v>
      </c>
      <c r="B45" s="217"/>
      <c r="C45" s="217"/>
      <c r="D45" s="217"/>
      <c r="E45" s="217"/>
      <c r="F45" s="217"/>
      <c r="G45" s="217"/>
      <c r="H45" s="218"/>
      <c r="I45" s="1">
        <v>39</v>
      </c>
      <c r="J45" s="7">
        <v>96205</v>
      </c>
      <c r="K45" s="7">
        <v>114376</v>
      </c>
    </row>
    <row r="46" spans="1:11" ht="12.75">
      <c r="A46" s="216" t="s">
        <v>88</v>
      </c>
      <c r="B46" s="217"/>
      <c r="C46" s="217"/>
      <c r="D46" s="217"/>
      <c r="E46" s="217"/>
      <c r="F46" s="217"/>
      <c r="G46" s="217"/>
      <c r="H46" s="218"/>
      <c r="I46" s="1">
        <v>40</v>
      </c>
      <c r="J46" s="7">
        <v>200</v>
      </c>
      <c r="K46" s="7">
        <v>1337288</v>
      </c>
    </row>
    <row r="47" spans="1:11" ht="12.75">
      <c r="A47" s="216" t="s">
        <v>89</v>
      </c>
      <c r="B47" s="217"/>
      <c r="C47" s="217"/>
      <c r="D47" s="217"/>
      <c r="E47" s="217"/>
      <c r="F47" s="217"/>
      <c r="G47" s="217"/>
      <c r="H47" s="218"/>
      <c r="I47" s="1">
        <v>41</v>
      </c>
      <c r="J47" s="7">
        <v>2137</v>
      </c>
      <c r="K47" s="7">
        <v>2137</v>
      </c>
    </row>
    <row r="48" spans="1:11" ht="12.75">
      <c r="A48" s="216" t="s">
        <v>90</v>
      </c>
      <c r="B48" s="217"/>
      <c r="C48" s="217"/>
      <c r="D48" s="217"/>
      <c r="E48" s="217"/>
      <c r="F48" s="217"/>
      <c r="G48" s="217"/>
      <c r="H48" s="218"/>
      <c r="I48" s="1">
        <v>42</v>
      </c>
      <c r="J48" s="7"/>
      <c r="K48" s="7"/>
    </row>
    <row r="49" spans="1:11" ht="12.75">
      <c r="A49" s="216" t="s">
        <v>101</v>
      </c>
      <c r="B49" s="217"/>
      <c r="C49" s="217"/>
      <c r="D49" s="217"/>
      <c r="E49" s="217"/>
      <c r="F49" s="217"/>
      <c r="G49" s="217"/>
      <c r="H49" s="218"/>
      <c r="I49" s="1">
        <v>43</v>
      </c>
      <c r="J49" s="126">
        <f>SUM(J50:J55)</f>
        <v>32445826</v>
      </c>
      <c r="K49" s="126">
        <f>SUM(K50:K55)</f>
        <v>25744904</v>
      </c>
    </row>
    <row r="50" spans="1:11" ht="12.75">
      <c r="A50" s="216" t="s">
        <v>200</v>
      </c>
      <c r="B50" s="217"/>
      <c r="C50" s="217"/>
      <c r="D50" s="217"/>
      <c r="E50" s="217"/>
      <c r="F50" s="217"/>
      <c r="G50" s="217"/>
      <c r="H50" s="218"/>
      <c r="I50" s="1">
        <v>44</v>
      </c>
      <c r="J50" s="7">
        <v>1531443</v>
      </c>
      <c r="K50" s="7"/>
    </row>
    <row r="51" spans="1:11" ht="12.75">
      <c r="A51" s="216" t="s">
        <v>201</v>
      </c>
      <c r="B51" s="217"/>
      <c r="C51" s="217"/>
      <c r="D51" s="217"/>
      <c r="E51" s="217"/>
      <c r="F51" s="217"/>
      <c r="G51" s="217"/>
      <c r="H51" s="218"/>
      <c r="I51" s="1">
        <v>45</v>
      </c>
      <c r="J51" s="7">
        <v>11562611</v>
      </c>
      <c r="K51" s="7">
        <v>7284218</v>
      </c>
    </row>
    <row r="52" spans="1:11" ht="12.75">
      <c r="A52" s="216" t="s">
        <v>202</v>
      </c>
      <c r="B52" s="217"/>
      <c r="C52" s="217"/>
      <c r="D52" s="217"/>
      <c r="E52" s="217"/>
      <c r="F52" s="217"/>
      <c r="G52" s="217"/>
      <c r="H52" s="218"/>
      <c r="I52" s="1">
        <v>46</v>
      </c>
      <c r="J52" s="7"/>
      <c r="K52" s="7"/>
    </row>
    <row r="53" spans="1:11" ht="12.75">
      <c r="A53" s="216" t="s">
        <v>203</v>
      </c>
      <c r="B53" s="217"/>
      <c r="C53" s="217"/>
      <c r="D53" s="217"/>
      <c r="E53" s="217"/>
      <c r="F53" s="217"/>
      <c r="G53" s="217"/>
      <c r="H53" s="218"/>
      <c r="I53" s="1">
        <v>47</v>
      </c>
      <c r="J53" s="7">
        <v>183763</v>
      </c>
      <c r="K53" s="7">
        <v>258199</v>
      </c>
    </row>
    <row r="54" spans="1:11" ht="12.75">
      <c r="A54" s="216" t="s">
        <v>10</v>
      </c>
      <c r="B54" s="217"/>
      <c r="C54" s="217"/>
      <c r="D54" s="217"/>
      <c r="E54" s="217"/>
      <c r="F54" s="217"/>
      <c r="G54" s="217"/>
      <c r="H54" s="218"/>
      <c r="I54" s="1">
        <v>48</v>
      </c>
      <c r="J54" s="7">
        <v>17441450</v>
      </c>
      <c r="K54" s="7">
        <v>14364903</v>
      </c>
    </row>
    <row r="55" spans="1:11" ht="12.75">
      <c r="A55" s="216" t="s">
        <v>11</v>
      </c>
      <c r="B55" s="217"/>
      <c r="C55" s="217"/>
      <c r="D55" s="217"/>
      <c r="E55" s="217"/>
      <c r="F55" s="217"/>
      <c r="G55" s="217"/>
      <c r="H55" s="218"/>
      <c r="I55" s="1">
        <v>49</v>
      </c>
      <c r="J55" s="7">
        <v>1726559</v>
      </c>
      <c r="K55" s="7">
        <v>3837584</v>
      </c>
    </row>
    <row r="56" spans="1:11" ht="12.75">
      <c r="A56" s="216" t="s">
        <v>102</v>
      </c>
      <c r="B56" s="217"/>
      <c r="C56" s="217"/>
      <c r="D56" s="217"/>
      <c r="E56" s="217"/>
      <c r="F56" s="217"/>
      <c r="G56" s="217"/>
      <c r="H56" s="218"/>
      <c r="I56" s="1">
        <v>50</v>
      </c>
      <c r="J56" s="126">
        <f>SUM(J57:J63)</f>
        <v>1877077</v>
      </c>
      <c r="K56" s="126">
        <f>SUM(K57:K63)</f>
        <v>1877077</v>
      </c>
    </row>
    <row r="57" spans="1:11" ht="12.75">
      <c r="A57" s="216" t="s">
        <v>76</v>
      </c>
      <c r="B57" s="217"/>
      <c r="C57" s="217"/>
      <c r="D57" s="217"/>
      <c r="E57" s="217"/>
      <c r="F57" s="217"/>
      <c r="G57" s="217"/>
      <c r="H57" s="218"/>
      <c r="I57" s="1">
        <v>51</v>
      </c>
      <c r="J57" s="7"/>
      <c r="K57" s="7"/>
    </row>
    <row r="58" spans="1:11" ht="12.75">
      <c r="A58" s="216" t="s">
        <v>77</v>
      </c>
      <c r="B58" s="217"/>
      <c r="C58" s="217"/>
      <c r="D58" s="217"/>
      <c r="E58" s="217"/>
      <c r="F58" s="217"/>
      <c r="G58" s="217"/>
      <c r="H58" s="218"/>
      <c r="I58" s="1">
        <v>52</v>
      </c>
      <c r="J58" s="7"/>
      <c r="K58" s="7"/>
    </row>
    <row r="59" spans="1:11" ht="12.75">
      <c r="A59" s="216" t="s">
        <v>242</v>
      </c>
      <c r="B59" s="217"/>
      <c r="C59" s="217"/>
      <c r="D59" s="217"/>
      <c r="E59" s="217"/>
      <c r="F59" s="217"/>
      <c r="G59" s="217"/>
      <c r="H59" s="218"/>
      <c r="I59" s="1">
        <v>53</v>
      </c>
      <c r="J59" s="7"/>
      <c r="K59" s="7"/>
    </row>
    <row r="60" spans="1:11" ht="12.75">
      <c r="A60" s="216" t="s">
        <v>83</v>
      </c>
      <c r="B60" s="217"/>
      <c r="C60" s="217"/>
      <c r="D60" s="217"/>
      <c r="E60" s="217"/>
      <c r="F60" s="217"/>
      <c r="G60" s="217"/>
      <c r="H60" s="218"/>
      <c r="I60" s="1">
        <v>54</v>
      </c>
      <c r="J60" s="7"/>
      <c r="K60" s="7"/>
    </row>
    <row r="61" spans="1:11" ht="12.75">
      <c r="A61" s="216" t="s">
        <v>84</v>
      </c>
      <c r="B61" s="217"/>
      <c r="C61" s="217"/>
      <c r="D61" s="217"/>
      <c r="E61" s="217"/>
      <c r="F61" s="217"/>
      <c r="G61" s="217"/>
      <c r="H61" s="218"/>
      <c r="I61" s="1">
        <v>55</v>
      </c>
      <c r="J61" s="7">
        <v>1851560</v>
      </c>
      <c r="K61" s="7">
        <v>1851560</v>
      </c>
    </row>
    <row r="62" spans="1:11" ht="12.75">
      <c r="A62" s="216" t="s">
        <v>85</v>
      </c>
      <c r="B62" s="217"/>
      <c r="C62" s="217"/>
      <c r="D62" s="217"/>
      <c r="E62" s="217"/>
      <c r="F62" s="217"/>
      <c r="G62" s="217"/>
      <c r="H62" s="218"/>
      <c r="I62" s="1">
        <v>56</v>
      </c>
      <c r="J62" s="7">
        <v>25517</v>
      </c>
      <c r="K62" s="7">
        <v>25517</v>
      </c>
    </row>
    <row r="63" spans="1:11" ht="12.75">
      <c r="A63" s="216" t="s">
        <v>46</v>
      </c>
      <c r="B63" s="217"/>
      <c r="C63" s="217"/>
      <c r="D63" s="217"/>
      <c r="E63" s="217"/>
      <c r="F63" s="217"/>
      <c r="G63" s="217"/>
      <c r="H63" s="218"/>
      <c r="I63" s="1">
        <v>57</v>
      </c>
      <c r="J63" s="7"/>
      <c r="K63" s="7"/>
    </row>
    <row r="64" spans="1:11" ht="12.75">
      <c r="A64" s="216" t="s">
        <v>207</v>
      </c>
      <c r="B64" s="217"/>
      <c r="C64" s="217"/>
      <c r="D64" s="217"/>
      <c r="E64" s="217"/>
      <c r="F64" s="217"/>
      <c r="G64" s="217"/>
      <c r="H64" s="218"/>
      <c r="I64" s="1">
        <v>58</v>
      </c>
      <c r="J64" s="7">
        <v>4133105</v>
      </c>
      <c r="K64" s="7">
        <v>3747938</v>
      </c>
    </row>
    <row r="65" spans="1:11" ht="12.75">
      <c r="A65" s="219" t="s">
        <v>56</v>
      </c>
      <c r="B65" s="220"/>
      <c r="C65" s="220"/>
      <c r="D65" s="220"/>
      <c r="E65" s="220"/>
      <c r="F65" s="220"/>
      <c r="G65" s="220"/>
      <c r="H65" s="221"/>
      <c r="I65" s="1">
        <v>59</v>
      </c>
      <c r="J65" s="127">
        <v>2426478</v>
      </c>
      <c r="K65" s="127">
        <v>4329239</v>
      </c>
    </row>
    <row r="66" spans="1:11" ht="12.75">
      <c r="A66" s="219" t="s">
        <v>241</v>
      </c>
      <c r="B66" s="220"/>
      <c r="C66" s="220"/>
      <c r="D66" s="220"/>
      <c r="E66" s="220"/>
      <c r="F66" s="220"/>
      <c r="G66" s="220"/>
      <c r="H66" s="221"/>
      <c r="I66" s="1">
        <v>60</v>
      </c>
      <c r="J66" s="126">
        <f>J7+J8+J40+J65</f>
        <v>2061832498</v>
      </c>
      <c r="K66" s="126">
        <f>K7+K8+K40+K65</f>
        <v>2077981512</v>
      </c>
    </row>
    <row r="67" spans="1:11" ht="12.75">
      <c r="A67" s="225" t="s">
        <v>91</v>
      </c>
      <c r="B67" s="226"/>
      <c r="C67" s="226"/>
      <c r="D67" s="226"/>
      <c r="E67" s="226"/>
      <c r="F67" s="226"/>
      <c r="G67" s="226"/>
      <c r="H67" s="227"/>
      <c r="I67" s="4">
        <v>61</v>
      </c>
      <c r="J67" s="8"/>
      <c r="K67" s="8"/>
    </row>
    <row r="68" spans="1:11" ht="12.75">
      <c r="A68" s="208" t="s">
        <v>58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12" t="s">
        <v>191</v>
      </c>
      <c r="B69" s="213"/>
      <c r="C69" s="213"/>
      <c r="D69" s="213"/>
      <c r="E69" s="213"/>
      <c r="F69" s="213"/>
      <c r="G69" s="213"/>
      <c r="H69" s="230"/>
      <c r="I69" s="3">
        <v>62</v>
      </c>
      <c r="J69" s="128">
        <f>J70+J71+J72+J78+J79+J82+J85</f>
        <v>993674411</v>
      </c>
      <c r="K69" s="128">
        <f>K70+K71+K72+K78+K79+K82+K85</f>
        <v>917356271</v>
      </c>
    </row>
    <row r="70" spans="1:11" ht="12.75">
      <c r="A70" s="216" t="s">
        <v>141</v>
      </c>
      <c r="B70" s="217"/>
      <c r="C70" s="217"/>
      <c r="D70" s="217"/>
      <c r="E70" s="217"/>
      <c r="F70" s="217"/>
      <c r="G70" s="217"/>
      <c r="H70" s="218"/>
      <c r="I70" s="1">
        <v>63</v>
      </c>
      <c r="J70" s="7">
        <v>1164040520</v>
      </c>
      <c r="K70" s="7">
        <v>1164040520</v>
      </c>
    </row>
    <row r="71" spans="1:11" ht="12.75">
      <c r="A71" s="216" t="s">
        <v>142</v>
      </c>
      <c r="B71" s="217"/>
      <c r="C71" s="217"/>
      <c r="D71" s="217"/>
      <c r="E71" s="217"/>
      <c r="F71" s="217"/>
      <c r="G71" s="217"/>
      <c r="H71" s="218"/>
      <c r="I71" s="1">
        <v>64</v>
      </c>
      <c r="J71" s="7"/>
      <c r="K71" s="7"/>
    </row>
    <row r="72" spans="1:11" ht="12.75">
      <c r="A72" s="216" t="s">
        <v>143</v>
      </c>
      <c r="B72" s="217"/>
      <c r="C72" s="217"/>
      <c r="D72" s="217"/>
      <c r="E72" s="217"/>
      <c r="F72" s="217"/>
      <c r="G72" s="217"/>
      <c r="H72" s="218"/>
      <c r="I72" s="1">
        <v>65</v>
      </c>
      <c r="J72" s="126">
        <f>J73+J74-J75+J76+J77</f>
        <v>17461484</v>
      </c>
      <c r="K72" s="126">
        <f>K73+K74-K75+K76+K77</f>
        <v>17461484</v>
      </c>
    </row>
    <row r="73" spans="1:11" ht="12.75">
      <c r="A73" s="216" t="s">
        <v>144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1021873</v>
      </c>
      <c r="K73" s="7">
        <v>1021873</v>
      </c>
    </row>
    <row r="74" spans="1:11" ht="12.75">
      <c r="A74" s="216" t="s">
        <v>145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/>
      <c r="K74" s="7"/>
    </row>
    <row r="75" spans="1:11" ht="12.75">
      <c r="A75" s="216" t="s">
        <v>133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/>
      <c r="K75" s="7"/>
    </row>
    <row r="76" spans="1:11" ht="12.75">
      <c r="A76" s="216" t="s">
        <v>134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>
        <v>2228631</v>
      </c>
      <c r="K76" s="7">
        <v>2228631</v>
      </c>
    </row>
    <row r="77" spans="1:11" ht="12.75">
      <c r="A77" s="216" t="s">
        <v>135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>
        <v>14210980</v>
      </c>
      <c r="K77" s="7">
        <v>14210980</v>
      </c>
    </row>
    <row r="78" spans="1:11" ht="12.75">
      <c r="A78" s="216" t="s">
        <v>136</v>
      </c>
      <c r="B78" s="217"/>
      <c r="C78" s="217"/>
      <c r="D78" s="217"/>
      <c r="E78" s="217"/>
      <c r="F78" s="217"/>
      <c r="G78" s="217"/>
      <c r="H78" s="218"/>
      <c r="I78" s="1">
        <v>71</v>
      </c>
      <c r="J78" s="7">
        <v>36150000</v>
      </c>
      <c r="K78" s="7">
        <v>36150000</v>
      </c>
    </row>
    <row r="79" spans="1:11" ht="12.75">
      <c r="A79" s="216" t="s">
        <v>238</v>
      </c>
      <c r="B79" s="217"/>
      <c r="C79" s="217"/>
      <c r="D79" s="217"/>
      <c r="E79" s="217"/>
      <c r="F79" s="217"/>
      <c r="G79" s="217"/>
      <c r="H79" s="218"/>
      <c r="I79" s="1">
        <v>72</v>
      </c>
      <c r="J79" s="126">
        <f>J80-J81</f>
        <v>-279536687</v>
      </c>
      <c r="K79" s="126">
        <f>K80-K81</f>
        <v>-223977593</v>
      </c>
    </row>
    <row r="80" spans="1:11" ht="12.75">
      <c r="A80" s="222" t="s">
        <v>169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/>
      <c r="K80" s="7">
        <v>55559094</v>
      </c>
    </row>
    <row r="81" spans="1:11" ht="12.75">
      <c r="A81" s="222" t="s">
        <v>170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>
        <v>279536687</v>
      </c>
      <c r="K81" s="7">
        <v>279536687</v>
      </c>
    </row>
    <row r="82" spans="1:11" ht="12.75">
      <c r="A82" s="216" t="s">
        <v>239</v>
      </c>
      <c r="B82" s="217"/>
      <c r="C82" s="217"/>
      <c r="D82" s="217"/>
      <c r="E82" s="217"/>
      <c r="F82" s="217"/>
      <c r="G82" s="217"/>
      <c r="H82" s="218"/>
      <c r="I82" s="1">
        <v>75</v>
      </c>
      <c r="J82" s="126">
        <f>J83-J84</f>
        <v>55559094</v>
      </c>
      <c r="K82" s="126">
        <f>K83-K84</f>
        <v>-76318140</v>
      </c>
    </row>
    <row r="83" spans="1:11" ht="12.75">
      <c r="A83" s="222" t="s">
        <v>171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55559094</v>
      </c>
      <c r="K83" s="7"/>
    </row>
    <row r="84" spans="1:11" ht="12.75">
      <c r="A84" s="222" t="s">
        <v>172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/>
      <c r="K84" s="7">
        <v>76318140</v>
      </c>
    </row>
    <row r="85" spans="1:11" ht="12.75">
      <c r="A85" s="216" t="s">
        <v>173</v>
      </c>
      <c r="B85" s="217"/>
      <c r="C85" s="217"/>
      <c r="D85" s="217"/>
      <c r="E85" s="217"/>
      <c r="F85" s="217"/>
      <c r="G85" s="217"/>
      <c r="H85" s="218"/>
      <c r="I85" s="1">
        <v>78</v>
      </c>
      <c r="J85" s="7"/>
      <c r="K85" s="7"/>
    </row>
    <row r="86" spans="1:11" ht="12.75">
      <c r="A86" s="219" t="s">
        <v>19</v>
      </c>
      <c r="B86" s="220"/>
      <c r="C86" s="220"/>
      <c r="D86" s="220"/>
      <c r="E86" s="220"/>
      <c r="F86" s="220"/>
      <c r="G86" s="220"/>
      <c r="H86" s="221"/>
      <c r="I86" s="1">
        <v>79</v>
      </c>
      <c r="J86" s="126">
        <f>SUM(J87:J89)</f>
        <v>72764028</v>
      </c>
      <c r="K86" s="126">
        <f>SUM(K87:K89)</f>
        <v>71561616</v>
      </c>
    </row>
    <row r="87" spans="1:11" ht="12.75">
      <c r="A87" s="216" t="s">
        <v>129</v>
      </c>
      <c r="B87" s="217"/>
      <c r="C87" s="217"/>
      <c r="D87" s="217"/>
      <c r="E87" s="217"/>
      <c r="F87" s="217"/>
      <c r="G87" s="217"/>
      <c r="H87" s="218"/>
      <c r="I87" s="1">
        <v>80</v>
      </c>
      <c r="J87" s="7">
        <v>9297369</v>
      </c>
      <c r="K87" s="7">
        <v>8094957</v>
      </c>
    </row>
    <row r="88" spans="1:11" ht="12.75">
      <c r="A88" s="216" t="s">
        <v>130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/>
      <c r="K88" s="7"/>
    </row>
    <row r="89" spans="1:11" ht="12.75">
      <c r="A89" s="216" t="s">
        <v>131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>
        <v>63466659</v>
      </c>
      <c r="K89" s="7">
        <v>63466659</v>
      </c>
    </row>
    <row r="90" spans="1:11" ht="12.75">
      <c r="A90" s="219" t="s">
        <v>20</v>
      </c>
      <c r="B90" s="220"/>
      <c r="C90" s="220"/>
      <c r="D90" s="220"/>
      <c r="E90" s="220"/>
      <c r="F90" s="220"/>
      <c r="G90" s="220"/>
      <c r="H90" s="221"/>
      <c r="I90" s="1">
        <v>83</v>
      </c>
      <c r="J90" s="126">
        <f>SUM(J91:J99)</f>
        <v>20354316</v>
      </c>
      <c r="K90" s="126">
        <f>SUM(K91:K99)</f>
        <v>20393027</v>
      </c>
    </row>
    <row r="91" spans="1:11" ht="12.75">
      <c r="A91" s="216" t="s">
        <v>132</v>
      </c>
      <c r="B91" s="217"/>
      <c r="C91" s="217"/>
      <c r="D91" s="217"/>
      <c r="E91" s="217"/>
      <c r="F91" s="217"/>
      <c r="G91" s="217"/>
      <c r="H91" s="218"/>
      <c r="I91" s="1">
        <v>84</v>
      </c>
      <c r="J91" s="7"/>
      <c r="K91" s="7"/>
    </row>
    <row r="92" spans="1:11" ht="12.75">
      <c r="A92" s="216" t="s">
        <v>243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/>
      <c r="K92" s="7"/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7217101</v>
      </c>
      <c r="K93" s="7">
        <v>7255812</v>
      </c>
    </row>
    <row r="94" spans="1:11" ht="12.75">
      <c r="A94" s="216" t="s">
        <v>244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/>
      <c r="K94" s="7"/>
    </row>
    <row r="95" spans="1:11" ht="12.75">
      <c r="A95" s="216" t="s">
        <v>245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/>
      <c r="K95" s="7"/>
    </row>
    <row r="96" spans="1:11" ht="12.75">
      <c r="A96" s="216" t="s">
        <v>246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/>
      <c r="K96" s="7"/>
    </row>
    <row r="97" spans="1:11" ht="12.75">
      <c r="A97" s="216" t="s">
        <v>94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/>
      <c r="K97" s="7"/>
    </row>
    <row r="98" spans="1:11" ht="12.75">
      <c r="A98" s="216" t="s">
        <v>92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/>
      <c r="K98" s="7"/>
    </row>
    <row r="99" spans="1:11" ht="12.75">
      <c r="A99" s="216" t="s">
        <v>93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>
        <v>13137215</v>
      </c>
      <c r="K99" s="7">
        <v>13137215</v>
      </c>
    </row>
    <row r="100" spans="1:11" ht="12.75">
      <c r="A100" s="219" t="s">
        <v>21</v>
      </c>
      <c r="B100" s="220"/>
      <c r="C100" s="220"/>
      <c r="D100" s="220"/>
      <c r="E100" s="220"/>
      <c r="F100" s="220"/>
      <c r="G100" s="220"/>
      <c r="H100" s="221"/>
      <c r="I100" s="1">
        <v>93</v>
      </c>
      <c r="J100" s="126">
        <f>SUM(J101:J112)</f>
        <v>959572776</v>
      </c>
      <c r="K100" s="126">
        <f>SUM(K101:K112)</f>
        <v>1049086897</v>
      </c>
    </row>
    <row r="101" spans="1:11" ht="12.75">
      <c r="A101" s="216" t="s">
        <v>132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>
        <v>890100583</v>
      </c>
      <c r="K101" s="7">
        <v>993345640</v>
      </c>
    </row>
    <row r="102" spans="1:11" ht="12.75">
      <c r="A102" s="216" t="s">
        <v>243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/>
      <c r="K102" s="7"/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1871426</v>
      </c>
      <c r="K103" s="7">
        <v>1338501</v>
      </c>
    </row>
    <row r="104" spans="1:11" ht="12.75">
      <c r="A104" s="216" t="s">
        <v>244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6022132</v>
      </c>
      <c r="K104" s="7">
        <v>17728620</v>
      </c>
    </row>
    <row r="105" spans="1:11" ht="12.75">
      <c r="A105" s="216" t="s">
        <v>245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32991216</v>
      </c>
      <c r="K105" s="7">
        <v>18699421</v>
      </c>
    </row>
    <row r="106" spans="1:11" ht="12.75">
      <c r="A106" s="216" t="s">
        <v>246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/>
      <c r="K106" s="7"/>
    </row>
    <row r="107" spans="1:11" ht="12.75">
      <c r="A107" s="216" t="s">
        <v>94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/>
      <c r="K107" s="7"/>
    </row>
    <row r="108" spans="1:11" ht="12.75">
      <c r="A108" s="216" t="s">
        <v>95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16900194</v>
      </c>
      <c r="K108" s="7">
        <v>10005649</v>
      </c>
    </row>
    <row r="109" spans="1:11" ht="12.75">
      <c r="A109" s="216" t="s">
        <v>96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11627764</v>
      </c>
      <c r="K109" s="7">
        <v>7933056</v>
      </c>
    </row>
    <row r="110" spans="1:11" ht="12.75">
      <c r="A110" s="216" t="s">
        <v>99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/>
      <c r="K110" s="7"/>
    </row>
    <row r="111" spans="1:11" ht="12.75">
      <c r="A111" s="216" t="s">
        <v>97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/>
      <c r="K111" s="7"/>
    </row>
    <row r="112" spans="1:11" ht="12.75">
      <c r="A112" s="216" t="s">
        <v>98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59461</v>
      </c>
      <c r="K112" s="7">
        <v>36010</v>
      </c>
    </row>
    <row r="113" spans="1:11" ht="12.75">
      <c r="A113" s="219" t="s">
        <v>1</v>
      </c>
      <c r="B113" s="220"/>
      <c r="C113" s="220"/>
      <c r="D113" s="220"/>
      <c r="E113" s="220"/>
      <c r="F113" s="220"/>
      <c r="G113" s="220"/>
      <c r="H113" s="221"/>
      <c r="I113" s="1">
        <v>106</v>
      </c>
      <c r="J113" s="7">
        <v>15466967</v>
      </c>
      <c r="K113" s="7">
        <v>19583701</v>
      </c>
    </row>
    <row r="114" spans="1:11" ht="12.75">
      <c r="A114" s="219" t="s">
        <v>25</v>
      </c>
      <c r="B114" s="220"/>
      <c r="C114" s="220"/>
      <c r="D114" s="220"/>
      <c r="E114" s="220"/>
      <c r="F114" s="220"/>
      <c r="G114" s="220"/>
      <c r="H114" s="221"/>
      <c r="I114" s="1">
        <v>107</v>
      </c>
      <c r="J114" s="126">
        <f>J69+J86+J90+J100+J113</f>
        <v>2061832498</v>
      </c>
      <c r="K114" s="126">
        <f>K69+K86+K90+K100+K113</f>
        <v>2077981512</v>
      </c>
    </row>
    <row r="115" spans="1:11" ht="12.75">
      <c r="A115" s="205" t="s">
        <v>57</v>
      </c>
      <c r="B115" s="206"/>
      <c r="C115" s="206"/>
      <c r="D115" s="206"/>
      <c r="E115" s="206"/>
      <c r="F115" s="206"/>
      <c r="G115" s="206"/>
      <c r="H115" s="207"/>
      <c r="I115" s="2">
        <v>108</v>
      </c>
      <c r="J115" s="8"/>
      <c r="K115" s="8"/>
    </row>
    <row r="116" spans="1:11" ht="12.75">
      <c r="A116" s="208" t="s">
        <v>310</v>
      </c>
      <c r="B116" s="209"/>
      <c r="C116" s="209"/>
      <c r="D116" s="209"/>
      <c r="E116" s="209"/>
      <c r="F116" s="209"/>
      <c r="G116" s="209"/>
      <c r="H116" s="209"/>
      <c r="I116" s="210"/>
      <c r="J116" s="210"/>
      <c r="K116" s="211"/>
    </row>
    <row r="117" spans="1:11" ht="12.75">
      <c r="A117" s="212" t="s">
        <v>186</v>
      </c>
      <c r="B117" s="213"/>
      <c r="C117" s="213"/>
      <c r="D117" s="213"/>
      <c r="E117" s="213"/>
      <c r="F117" s="213"/>
      <c r="G117" s="213"/>
      <c r="H117" s="213"/>
      <c r="I117" s="214"/>
      <c r="J117" s="214"/>
      <c r="K117" s="215"/>
    </row>
    <row r="118" spans="1:11" ht="12.75">
      <c r="A118" s="216" t="s">
        <v>8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>
        <f>+J69</f>
        <v>993674411</v>
      </c>
      <c r="K118" s="7">
        <f>+K69</f>
        <v>917356271</v>
      </c>
    </row>
    <row r="119" spans="1:11" ht="12.75">
      <c r="A119" s="198" t="s">
        <v>9</v>
      </c>
      <c r="B119" s="199"/>
      <c r="C119" s="199"/>
      <c r="D119" s="199"/>
      <c r="E119" s="199"/>
      <c r="F119" s="199"/>
      <c r="G119" s="199"/>
      <c r="H119" s="200"/>
      <c r="I119" s="4">
        <v>110</v>
      </c>
      <c r="J119" s="8"/>
      <c r="K119" s="8"/>
    </row>
    <row r="120" spans="1:11" ht="12.75">
      <c r="A120" s="201" t="s">
        <v>311</v>
      </c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1:11" ht="12.75">
      <c r="A121" s="203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</row>
    <row r="122" spans="10:11" ht="12.75">
      <c r="J122" s="131"/>
      <c r="K122" s="13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:K67 J70:K70 J86:K115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00" zoomScalePageLayoutView="0" workbookViewId="0" topLeftCell="F37">
      <selection activeCell="S13" sqref="S1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43" t="s">
        <v>342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59" t="s">
        <v>335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23.25">
      <c r="A4" s="258" t="s">
        <v>59</v>
      </c>
      <c r="B4" s="258"/>
      <c r="C4" s="258"/>
      <c r="D4" s="258"/>
      <c r="E4" s="258"/>
      <c r="F4" s="258"/>
      <c r="G4" s="258"/>
      <c r="H4" s="258"/>
      <c r="I4" s="57" t="s">
        <v>279</v>
      </c>
      <c r="J4" s="257" t="s">
        <v>319</v>
      </c>
      <c r="K4" s="257"/>
      <c r="L4" s="257" t="s">
        <v>320</v>
      </c>
      <c r="M4" s="257"/>
    </row>
    <row r="5" spans="1:13" ht="22.5">
      <c r="A5" s="258"/>
      <c r="B5" s="258"/>
      <c r="C5" s="258"/>
      <c r="D5" s="258"/>
      <c r="E5" s="258"/>
      <c r="F5" s="258"/>
      <c r="G5" s="258"/>
      <c r="H5" s="258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12" t="s">
        <v>26</v>
      </c>
      <c r="B7" s="213"/>
      <c r="C7" s="213"/>
      <c r="D7" s="213"/>
      <c r="E7" s="213"/>
      <c r="F7" s="213"/>
      <c r="G7" s="213"/>
      <c r="H7" s="230"/>
      <c r="I7" s="3">
        <v>111</v>
      </c>
      <c r="J7" s="128">
        <f>SUM(J8:J9)</f>
        <v>12951773</v>
      </c>
      <c r="K7" s="128">
        <f>SUM(K8:K9)</f>
        <v>12951773</v>
      </c>
      <c r="L7" s="128">
        <f>SUM(L8:L9)</f>
        <v>18838616</v>
      </c>
      <c r="M7" s="128">
        <f>SUM(M8:M9)</f>
        <v>18838616</v>
      </c>
    </row>
    <row r="8" spans="1:13" ht="12.75">
      <c r="A8" s="219" t="s">
        <v>152</v>
      </c>
      <c r="B8" s="220"/>
      <c r="C8" s="220"/>
      <c r="D8" s="220"/>
      <c r="E8" s="220"/>
      <c r="F8" s="220"/>
      <c r="G8" s="220"/>
      <c r="H8" s="221"/>
      <c r="I8" s="1">
        <v>112</v>
      </c>
      <c r="J8" s="7">
        <v>10305752</v>
      </c>
      <c r="K8" s="7">
        <v>10305752</v>
      </c>
      <c r="L8" s="7">
        <v>15046453</v>
      </c>
      <c r="M8" s="7">
        <v>15046453</v>
      </c>
    </row>
    <row r="9" spans="1:13" ht="12.75">
      <c r="A9" s="219" t="s">
        <v>103</v>
      </c>
      <c r="B9" s="220"/>
      <c r="C9" s="220"/>
      <c r="D9" s="220"/>
      <c r="E9" s="220"/>
      <c r="F9" s="220"/>
      <c r="G9" s="220"/>
      <c r="H9" s="221"/>
      <c r="I9" s="1">
        <v>113</v>
      </c>
      <c r="J9" s="7">
        <v>2646021</v>
      </c>
      <c r="K9" s="7">
        <v>2646021</v>
      </c>
      <c r="L9" s="7">
        <v>3792163</v>
      </c>
      <c r="M9" s="7">
        <v>3792163</v>
      </c>
    </row>
    <row r="10" spans="1:13" ht="12.75">
      <c r="A10" s="219" t="s">
        <v>12</v>
      </c>
      <c r="B10" s="220"/>
      <c r="C10" s="220"/>
      <c r="D10" s="220"/>
      <c r="E10" s="220"/>
      <c r="F10" s="220"/>
      <c r="G10" s="220"/>
      <c r="H10" s="221"/>
      <c r="I10" s="1">
        <v>114</v>
      </c>
      <c r="J10" s="126">
        <f>J11+J12+J16+J20+J21+J22+J25+J26</f>
        <v>72848908</v>
      </c>
      <c r="K10" s="126">
        <f>K11+K12+K16+K20+K21+K22+K25+K26</f>
        <v>72848908</v>
      </c>
      <c r="L10" s="126">
        <f>L11+L12+L16+L20+L21+L22+L25+L26</f>
        <v>80601321</v>
      </c>
      <c r="M10" s="126">
        <f>M11+M12+M16+M20+M21+M22+M25+M26</f>
        <v>80601321</v>
      </c>
    </row>
    <row r="11" spans="1:13" ht="12.75">
      <c r="A11" s="219" t="s">
        <v>104</v>
      </c>
      <c r="B11" s="220"/>
      <c r="C11" s="220"/>
      <c r="D11" s="220"/>
      <c r="E11" s="220"/>
      <c r="F11" s="220"/>
      <c r="G11" s="220"/>
      <c r="H11" s="221"/>
      <c r="I11" s="1">
        <v>115</v>
      </c>
      <c r="J11" s="7"/>
      <c r="K11" s="7"/>
      <c r="L11" s="7"/>
      <c r="M11" s="7"/>
    </row>
    <row r="12" spans="1:13" ht="12.75">
      <c r="A12" s="219" t="s">
        <v>22</v>
      </c>
      <c r="B12" s="220"/>
      <c r="C12" s="220"/>
      <c r="D12" s="220"/>
      <c r="E12" s="220"/>
      <c r="F12" s="220"/>
      <c r="G12" s="220"/>
      <c r="H12" s="221"/>
      <c r="I12" s="1">
        <v>116</v>
      </c>
      <c r="J12" s="126">
        <f>SUM(J13:J15)</f>
        <v>14203045</v>
      </c>
      <c r="K12" s="126">
        <f>SUM(K13:K15)</f>
        <v>14203045</v>
      </c>
      <c r="L12" s="126">
        <f>SUM(L13:L15)</f>
        <v>14744408</v>
      </c>
      <c r="M12" s="126">
        <f>SUM(M13:M15)</f>
        <v>14744408</v>
      </c>
    </row>
    <row r="13" spans="1:13" ht="12.75">
      <c r="A13" s="216" t="s">
        <v>146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6449186</v>
      </c>
      <c r="K13" s="7">
        <v>6449186</v>
      </c>
      <c r="L13" s="7">
        <v>7078825</v>
      </c>
      <c r="M13" s="7">
        <v>7078825</v>
      </c>
    </row>
    <row r="14" spans="1:13" ht="12.75">
      <c r="A14" s="216" t="s">
        <v>147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31799</v>
      </c>
      <c r="K14" s="7">
        <v>31799</v>
      </c>
      <c r="L14" s="7">
        <v>29899</v>
      </c>
      <c r="M14" s="7">
        <v>29899</v>
      </c>
    </row>
    <row r="15" spans="1:13" ht="12.75">
      <c r="A15" s="216" t="s">
        <v>61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v>7722060</v>
      </c>
      <c r="K15" s="7">
        <v>7722060</v>
      </c>
      <c r="L15" s="7">
        <v>7635684</v>
      </c>
      <c r="M15" s="7">
        <v>7635684</v>
      </c>
    </row>
    <row r="16" spans="1:13" ht="12.75">
      <c r="A16" s="219" t="s">
        <v>23</v>
      </c>
      <c r="B16" s="220"/>
      <c r="C16" s="220"/>
      <c r="D16" s="220"/>
      <c r="E16" s="220"/>
      <c r="F16" s="220"/>
      <c r="G16" s="220"/>
      <c r="H16" s="221"/>
      <c r="I16" s="1">
        <v>120</v>
      </c>
      <c r="J16" s="126">
        <f>SUM(J17:J19)</f>
        <v>13867346</v>
      </c>
      <c r="K16" s="126">
        <f>SUM(K17:K19)</f>
        <v>13867346</v>
      </c>
      <c r="L16" s="126">
        <f>SUM(L17:L19)</f>
        <v>14603838</v>
      </c>
      <c r="M16" s="126">
        <f>SUM(M17:M19)</f>
        <v>14603838</v>
      </c>
    </row>
    <row r="17" spans="1:13" ht="12.75">
      <c r="A17" s="216" t="s">
        <v>62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7737223</v>
      </c>
      <c r="K17" s="7">
        <v>7737223</v>
      </c>
      <c r="L17" s="7">
        <v>8305357</v>
      </c>
      <c r="M17" s="7">
        <v>8305357</v>
      </c>
    </row>
    <row r="18" spans="1:13" ht="12.75">
      <c r="A18" s="216" t="s">
        <v>63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4104828</v>
      </c>
      <c r="K18" s="7">
        <v>4104828</v>
      </c>
      <c r="L18" s="7">
        <v>4377885</v>
      </c>
      <c r="M18" s="7">
        <v>4377885</v>
      </c>
    </row>
    <row r="19" spans="1:13" ht="12.75">
      <c r="A19" s="216" t="s">
        <v>64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2025295</v>
      </c>
      <c r="K19" s="7">
        <v>2025295</v>
      </c>
      <c r="L19" s="7">
        <v>1920596</v>
      </c>
      <c r="M19" s="7">
        <v>1920596</v>
      </c>
    </row>
    <row r="20" spans="1:13" ht="12.75">
      <c r="A20" s="219" t="s">
        <v>105</v>
      </c>
      <c r="B20" s="220"/>
      <c r="C20" s="220"/>
      <c r="D20" s="220"/>
      <c r="E20" s="220"/>
      <c r="F20" s="220"/>
      <c r="G20" s="220"/>
      <c r="H20" s="221"/>
      <c r="I20" s="1">
        <v>124</v>
      </c>
      <c r="J20" s="7">
        <v>30605257</v>
      </c>
      <c r="K20" s="7">
        <v>30605257</v>
      </c>
      <c r="L20" s="7">
        <v>30221099</v>
      </c>
      <c r="M20" s="7">
        <v>30221099</v>
      </c>
    </row>
    <row r="21" spans="1:13" ht="12.75">
      <c r="A21" s="219" t="s">
        <v>106</v>
      </c>
      <c r="B21" s="220"/>
      <c r="C21" s="220"/>
      <c r="D21" s="220"/>
      <c r="E21" s="220"/>
      <c r="F21" s="220"/>
      <c r="G21" s="220"/>
      <c r="H21" s="221"/>
      <c r="I21" s="1">
        <v>125</v>
      </c>
      <c r="J21" s="7">
        <v>11144240</v>
      </c>
      <c r="K21" s="7">
        <v>11144240</v>
      </c>
      <c r="L21" s="7">
        <v>11531304</v>
      </c>
      <c r="M21" s="7">
        <v>11531304</v>
      </c>
    </row>
    <row r="22" spans="1:13" ht="12.75">
      <c r="A22" s="219" t="s">
        <v>24</v>
      </c>
      <c r="B22" s="220"/>
      <c r="C22" s="220"/>
      <c r="D22" s="220"/>
      <c r="E22" s="220"/>
      <c r="F22" s="220"/>
      <c r="G22" s="220"/>
      <c r="H22" s="221"/>
      <c r="I22" s="1">
        <v>126</v>
      </c>
      <c r="J22" s="126">
        <f>SUM(J23:J24)</f>
        <v>0</v>
      </c>
      <c r="K22" s="126">
        <f>SUM(K23:K24)</f>
        <v>0</v>
      </c>
      <c r="L22" s="126">
        <f>SUM(L23:L24)</f>
        <v>0</v>
      </c>
      <c r="M22" s="126">
        <f>SUM(M23:M24)</f>
        <v>0</v>
      </c>
    </row>
    <row r="23" spans="1:13" ht="12.75">
      <c r="A23" s="216" t="s">
        <v>137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/>
      <c r="K23" s="7"/>
      <c r="L23" s="7"/>
      <c r="M23" s="7"/>
    </row>
    <row r="24" spans="1:13" ht="12.75">
      <c r="A24" s="216" t="s">
        <v>138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/>
      <c r="K24" s="7"/>
      <c r="L24" s="7"/>
      <c r="M24" s="7"/>
    </row>
    <row r="25" spans="1:13" ht="12.75">
      <c r="A25" s="219" t="s">
        <v>107</v>
      </c>
      <c r="B25" s="220"/>
      <c r="C25" s="220"/>
      <c r="D25" s="220"/>
      <c r="E25" s="220"/>
      <c r="F25" s="220"/>
      <c r="G25" s="220"/>
      <c r="H25" s="221"/>
      <c r="I25" s="1">
        <v>129</v>
      </c>
      <c r="J25" s="7"/>
      <c r="K25" s="7"/>
      <c r="L25" s="7"/>
      <c r="M25" s="7"/>
    </row>
    <row r="26" spans="1:13" ht="12.75">
      <c r="A26" s="219" t="s">
        <v>50</v>
      </c>
      <c r="B26" s="220"/>
      <c r="C26" s="220"/>
      <c r="D26" s="220"/>
      <c r="E26" s="220"/>
      <c r="F26" s="220"/>
      <c r="G26" s="220"/>
      <c r="H26" s="221"/>
      <c r="I26" s="1">
        <v>130</v>
      </c>
      <c r="J26" s="7">
        <v>3029020</v>
      </c>
      <c r="K26" s="7">
        <v>3029020</v>
      </c>
      <c r="L26" s="7">
        <v>9500672</v>
      </c>
      <c r="M26" s="7">
        <v>9500672</v>
      </c>
    </row>
    <row r="27" spans="1:13" ht="12.75">
      <c r="A27" s="219" t="s">
        <v>213</v>
      </c>
      <c r="B27" s="220"/>
      <c r="C27" s="220"/>
      <c r="D27" s="220"/>
      <c r="E27" s="220"/>
      <c r="F27" s="220"/>
      <c r="G27" s="220"/>
      <c r="H27" s="221"/>
      <c r="I27" s="1">
        <v>131</v>
      </c>
      <c r="J27" s="126">
        <f>SUM(J28:J32)</f>
        <v>3846056</v>
      </c>
      <c r="K27" s="126">
        <f>SUM(K28:K32)</f>
        <v>3846056</v>
      </c>
      <c r="L27" s="126">
        <f>SUM(L28:L32)</f>
        <v>183931</v>
      </c>
      <c r="M27" s="126">
        <f>SUM(M28:M32)</f>
        <v>183931</v>
      </c>
    </row>
    <row r="28" spans="1:13" ht="12.75">
      <c r="A28" s="219" t="s">
        <v>227</v>
      </c>
      <c r="B28" s="220"/>
      <c r="C28" s="220"/>
      <c r="D28" s="220"/>
      <c r="E28" s="220"/>
      <c r="F28" s="220"/>
      <c r="G28" s="220"/>
      <c r="H28" s="221"/>
      <c r="I28" s="1">
        <v>132</v>
      </c>
      <c r="J28" s="7">
        <v>3328357</v>
      </c>
      <c r="K28" s="7">
        <v>3328357</v>
      </c>
      <c r="L28" s="7"/>
      <c r="M28" s="7"/>
    </row>
    <row r="29" spans="1:13" ht="12.75">
      <c r="A29" s="219" t="s">
        <v>155</v>
      </c>
      <c r="B29" s="220"/>
      <c r="C29" s="220"/>
      <c r="D29" s="220"/>
      <c r="E29" s="220"/>
      <c r="F29" s="220"/>
      <c r="G29" s="220"/>
      <c r="H29" s="221"/>
      <c r="I29" s="1">
        <v>133</v>
      </c>
      <c r="J29" s="7">
        <v>517699</v>
      </c>
      <c r="K29" s="7">
        <v>517699</v>
      </c>
      <c r="L29" s="7">
        <v>183931</v>
      </c>
      <c r="M29" s="7">
        <v>183931</v>
      </c>
    </row>
    <row r="30" spans="1:13" ht="12.75">
      <c r="A30" s="219" t="s">
        <v>139</v>
      </c>
      <c r="B30" s="220"/>
      <c r="C30" s="220"/>
      <c r="D30" s="220"/>
      <c r="E30" s="220"/>
      <c r="F30" s="220"/>
      <c r="G30" s="220"/>
      <c r="H30" s="221"/>
      <c r="I30" s="1">
        <v>134</v>
      </c>
      <c r="J30" s="7"/>
      <c r="K30" s="7"/>
      <c r="L30" s="7"/>
      <c r="M30" s="7"/>
    </row>
    <row r="31" spans="1:13" ht="12.75">
      <c r="A31" s="219" t="s">
        <v>223</v>
      </c>
      <c r="B31" s="220"/>
      <c r="C31" s="220"/>
      <c r="D31" s="220"/>
      <c r="E31" s="220"/>
      <c r="F31" s="220"/>
      <c r="G31" s="220"/>
      <c r="H31" s="221"/>
      <c r="I31" s="1">
        <v>135</v>
      </c>
      <c r="J31" s="7"/>
      <c r="K31" s="7"/>
      <c r="L31" s="7"/>
      <c r="M31" s="7"/>
    </row>
    <row r="32" spans="1:13" ht="12.75">
      <c r="A32" s="219" t="s">
        <v>140</v>
      </c>
      <c r="B32" s="220"/>
      <c r="C32" s="220"/>
      <c r="D32" s="220"/>
      <c r="E32" s="220"/>
      <c r="F32" s="220"/>
      <c r="G32" s="220"/>
      <c r="H32" s="221"/>
      <c r="I32" s="1">
        <v>136</v>
      </c>
      <c r="J32" s="7"/>
      <c r="K32" s="7"/>
      <c r="L32" s="7"/>
      <c r="M32" s="7"/>
    </row>
    <row r="33" spans="1:13" ht="12.75">
      <c r="A33" s="219" t="s">
        <v>214</v>
      </c>
      <c r="B33" s="220"/>
      <c r="C33" s="220"/>
      <c r="D33" s="220"/>
      <c r="E33" s="220"/>
      <c r="F33" s="220"/>
      <c r="G33" s="220"/>
      <c r="H33" s="221"/>
      <c r="I33" s="1">
        <v>137</v>
      </c>
      <c r="J33" s="126">
        <f>SUM(J34:J37)</f>
        <v>11935907</v>
      </c>
      <c r="K33" s="126">
        <f>SUM(K34:K37)</f>
        <v>11935907</v>
      </c>
      <c r="L33" s="126">
        <f>SUM(L34:L37)</f>
        <v>14739366</v>
      </c>
      <c r="M33" s="126">
        <f>SUM(M34:M37)</f>
        <v>14739366</v>
      </c>
    </row>
    <row r="34" spans="1:13" ht="12.75">
      <c r="A34" s="219" t="s">
        <v>66</v>
      </c>
      <c r="B34" s="220"/>
      <c r="C34" s="220"/>
      <c r="D34" s="220"/>
      <c r="E34" s="220"/>
      <c r="F34" s="220"/>
      <c r="G34" s="220"/>
      <c r="H34" s="221"/>
      <c r="I34" s="1">
        <v>138</v>
      </c>
      <c r="J34" s="7">
        <v>11370880</v>
      </c>
      <c r="K34" s="7">
        <v>11370880</v>
      </c>
      <c r="L34" s="7">
        <v>14423079</v>
      </c>
      <c r="M34" s="7">
        <v>14423079</v>
      </c>
    </row>
    <row r="35" spans="1:13" ht="12.75">
      <c r="A35" s="219" t="s">
        <v>65</v>
      </c>
      <c r="B35" s="220"/>
      <c r="C35" s="220"/>
      <c r="D35" s="220"/>
      <c r="E35" s="220"/>
      <c r="F35" s="220"/>
      <c r="G35" s="220"/>
      <c r="H35" s="221"/>
      <c r="I35" s="1">
        <v>139</v>
      </c>
      <c r="J35" s="7">
        <v>565027</v>
      </c>
      <c r="K35" s="7">
        <v>565027</v>
      </c>
      <c r="L35" s="7">
        <v>316287</v>
      </c>
      <c r="M35" s="7">
        <v>316287</v>
      </c>
    </row>
    <row r="36" spans="1:13" ht="12.75">
      <c r="A36" s="219" t="s">
        <v>224</v>
      </c>
      <c r="B36" s="220"/>
      <c r="C36" s="220"/>
      <c r="D36" s="220"/>
      <c r="E36" s="220"/>
      <c r="F36" s="220"/>
      <c r="G36" s="220"/>
      <c r="H36" s="221"/>
      <c r="I36" s="1">
        <v>140</v>
      </c>
      <c r="J36" s="7"/>
      <c r="K36" s="7"/>
      <c r="L36" s="7"/>
      <c r="M36" s="7"/>
    </row>
    <row r="37" spans="1:13" ht="12.75">
      <c r="A37" s="219" t="s">
        <v>67</v>
      </c>
      <c r="B37" s="220"/>
      <c r="C37" s="220"/>
      <c r="D37" s="220"/>
      <c r="E37" s="220"/>
      <c r="F37" s="220"/>
      <c r="G37" s="220"/>
      <c r="H37" s="221"/>
      <c r="I37" s="1">
        <v>141</v>
      </c>
      <c r="J37" s="7"/>
      <c r="K37" s="7"/>
      <c r="L37" s="7"/>
      <c r="M37" s="7"/>
    </row>
    <row r="38" spans="1:13" ht="12.75">
      <c r="A38" s="219" t="s">
        <v>195</v>
      </c>
      <c r="B38" s="220"/>
      <c r="C38" s="220"/>
      <c r="D38" s="220"/>
      <c r="E38" s="220"/>
      <c r="F38" s="220"/>
      <c r="G38" s="220"/>
      <c r="H38" s="221"/>
      <c r="I38" s="1">
        <v>142</v>
      </c>
      <c r="J38" s="7"/>
      <c r="K38" s="7"/>
      <c r="L38" s="7"/>
      <c r="M38" s="7"/>
    </row>
    <row r="39" spans="1:13" ht="12.75">
      <c r="A39" s="219" t="s">
        <v>196</v>
      </c>
      <c r="B39" s="220"/>
      <c r="C39" s="220"/>
      <c r="D39" s="220"/>
      <c r="E39" s="220"/>
      <c r="F39" s="220"/>
      <c r="G39" s="220"/>
      <c r="H39" s="221"/>
      <c r="I39" s="1">
        <v>143</v>
      </c>
      <c r="J39" s="7"/>
      <c r="K39" s="7"/>
      <c r="L39" s="7"/>
      <c r="M39" s="7"/>
    </row>
    <row r="40" spans="1:13" ht="12.75">
      <c r="A40" s="219" t="s">
        <v>225</v>
      </c>
      <c r="B40" s="220"/>
      <c r="C40" s="220"/>
      <c r="D40" s="220"/>
      <c r="E40" s="220"/>
      <c r="F40" s="220"/>
      <c r="G40" s="220"/>
      <c r="H40" s="221"/>
      <c r="I40" s="1">
        <v>144</v>
      </c>
      <c r="J40" s="7"/>
      <c r="K40" s="7"/>
      <c r="L40" s="7"/>
      <c r="M40" s="7"/>
    </row>
    <row r="41" spans="1:13" ht="12.75">
      <c r="A41" s="219" t="s">
        <v>226</v>
      </c>
      <c r="B41" s="220"/>
      <c r="C41" s="220"/>
      <c r="D41" s="220"/>
      <c r="E41" s="220"/>
      <c r="F41" s="220"/>
      <c r="G41" s="220"/>
      <c r="H41" s="221"/>
      <c r="I41" s="1">
        <v>145</v>
      </c>
      <c r="J41" s="7"/>
      <c r="K41" s="7"/>
      <c r="L41" s="7"/>
      <c r="M41" s="7"/>
    </row>
    <row r="42" spans="1:13" ht="12.75">
      <c r="A42" s="219" t="s">
        <v>215</v>
      </c>
      <c r="B42" s="220"/>
      <c r="C42" s="220"/>
      <c r="D42" s="220"/>
      <c r="E42" s="220"/>
      <c r="F42" s="220"/>
      <c r="G42" s="220"/>
      <c r="H42" s="221"/>
      <c r="I42" s="1">
        <v>146</v>
      </c>
      <c r="J42" s="126">
        <f>J7+J27+J38+J40</f>
        <v>16797829</v>
      </c>
      <c r="K42" s="126">
        <f>K7+K27+K38+K40</f>
        <v>16797829</v>
      </c>
      <c r="L42" s="126">
        <f>L7+L27+L38+L40</f>
        <v>19022547</v>
      </c>
      <c r="M42" s="126">
        <f>M7+M27+M38+M40</f>
        <v>19022547</v>
      </c>
    </row>
    <row r="43" spans="1:13" ht="12.75">
      <c r="A43" s="219" t="s">
        <v>216</v>
      </c>
      <c r="B43" s="220"/>
      <c r="C43" s="220"/>
      <c r="D43" s="220"/>
      <c r="E43" s="220"/>
      <c r="F43" s="220"/>
      <c r="G43" s="220"/>
      <c r="H43" s="221"/>
      <c r="I43" s="1">
        <v>147</v>
      </c>
      <c r="J43" s="126">
        <f>J10+J33+J39+J41</f>
        <v>84784815</v>
      </c>
      <c r="K43" s="126">
        <f>K10+K33+K39+K41</f>
        <v>84784815</v>
      </c>
      <c r="L43" s="126">
        <f>L10+L33+L39+L41</f>
        <v>95340687</v>
      </c>
      <c r="M43" s="126">
        <f>M10+M33+M39+M41</f>
        <v>95340687</v>
      </c>
    </row>
    <row r="44" spans="1:13" ht="12.75">
      <c r="A44" s="219" t="s">
        <v>236</v>
      </c>
      <c r="B44" s="220"/>
      <c r="C44" s="220"/>
      <c r="D44" s="220"/>
      <c r="E44" s="220"/>
      <c r="F44" s="220"/>
      <c r="G44" s="220"/>
      <c r="H44" s="221"/>
      <c r="I44" s="1">
        <v>148</v>
      </c>
      <c r="J44" s="126">
        <f>J42-J43</f>
        <v>-67986986</v>
      </c>
      <c r="K44" s="126">
        <f>K42-K43</f>
        <v>-67986986</v>
      </c>
      <c r="L44" s="126">
        <f>L42-L43</f>
        <v>-76318140</v>
      </c>
      <c r="M44" s="126">
        <f>M42-M43</f>
        <v>-76318140</v>
      </c>
    </row>
    <row r="45" spans="1:13" ht="12.75">
      <c r="A45" s="222" t="s">
        <v>218</v>
      </c>
      <c r="B45" s="223"/>
      <c r="C45" s="223"/>
      <c r="D45" s="223"/>
      <c r="E45" s="223"/>
      <c r="F45" s="223"/>
      <c r="G45" s="223"/>
      <c r="H45" s="224"/>
      <c r="I45" s="1">
        <v>149</v>
      </c>
      <c r="J45" s="126">
        <f>IF(J42&gt;J43,J42-J43,0)</f>
        <v>0</v>
      </c>
      <c r="K45" s="126">
        <f>IF(K42&gt;K43,K42-K43,0)</f>
        <v>0</v>
      </c>
      <c r="L45" s="126">
        <f>IF(L42&gt;L43,L42-L43,0)</f>
        <v>0</v>
      </c>
      <c r="M45" s="126">
        <f>IF(M42&gt;M43,M42-M43,0)</f>
        <v>0</v>
      </c>
    </row>
    <row r="46" spans="1:13" ht="12.75">
      <c r="A46" s="222" t="s">
        <v>219</v>
      </c>
      <c r="B46" s="223"/>
      <c r="C46" s="223"/>
      <c r="D46" s="223"/>
      <c r="E46" s="223"/>
      <c r="F46" s="223"/>
      <c r="G46" s="223"/>
      <c r="H46" s="224"/>
      <c r="I46" s="1">
        <v>150</v>
      </c>
      <c r="J46" s="126">
        <f>IF(J43&gt;J42,J43-J42,0)</f>
        <v>67986986</v>
      </c>
      <c r="K46" s="126">
        <f>IF(K43&gt;K42,K43-K42,0)</f>
        <v>67986986</v>
      </c>
      <c r="L46" s="126">
        <f>IF(L43&gt;L42,L43-L42,0)</f>
        <v>76318140</v>
      </c>
      <c r="M46" s="126">
        <f>IF(M43&gt;M42,M43-M42,0)</f>
        <v>76318140</v>
      </c>
    </row>
    <row r="47" spans="1:13" ht="12.75">
      <c r="A47" s="219" t="s">
        <v>217</v>
      </c>
      <c r="B47" s="220"/>
      <c r="C47" s="220"/>
      <c r="D47" s="220"/>
      <c r="E47" s="220"/>
      <c r="F47" s="220"/>
      <c r="G47" s="220"/>
      <c r="H47" s="221"/>
      <c r="I47" s="1">
        <v>151</v>
      </c>
      <c r="J47" s="7"/>
      <c r="K47" s="7"/>
      <c r="L47" s="7"/>
      <c r="M47" s="7"/>
    </row>
    <row r="48" spans="1:13" ht="12.75">
      <c r="A48" s="219" t="s">
        <v>237</v>
      </c>
      <c r="B48" s="220"/>
      <c r="C48" s="220"/>
      <c r="D48" s="220"/>
      <c r="E48" s="220"/>
      <c r="F48" s="220"/>
      <c r="G48" s="220"/>
      <c r="H48" s="221"/>
      <c r="I48" s="1">
        <v>152</v>
      </c>
      <c r="J48" s="126">
        <f>J44-J47</f>
        <v>-67986986</v>
      </c>
      <c r="K48" s="126">
        <f>K44-K47</f>
        <v>-67986986</v>
      </c>
      <c r="L48" s="126">
        <f>L44-L47</f>
        <v>-76318140</v>
      </c>
      <c r="M48" s="126">
        <f>M44-M47</f>
        <v>-76318140</v>
      </c>
    </row>
    <row r="49" spans="1:13" ht="12.75">
      <c r="A49" s="222" t="s">
        <v>192</v>
      </c>
      <c r="B49" s="223"/>
      <c r="C49" s="223"/>
      <c r="D49" s="223"/>
      <c r="E49" s="223"/>
      <c r="F49" s="223"/>
      <c r="G49" s="223"/>
      <c r="H49" s="224"/>
      <c r="I49" s="1">
        <v>153</v>
      </c>
      <c r="J49" s="126">
        <f>IF(J48&gt;0,J48,0)</f>
        <v>0</v>
      </c>
      <c r="K49" s="126">
        <f>IF(K48&gt;0,K48,0)</f>
        <v>0</v>
      </c>
      <c r="L49" s="126">
        <f>IF(L48&gt;0,L48,0)</f>
        <v>0</v>
      </c>
      <c r="M49" s="126">
        <f>IF(M48&gt;0,M48,0)</f>
        <v>0</v>
      </c>
    </row>
    <row r="50" spans="1:13" ht="12.75">
      <c r="A50" s="254" t="s">
        <v>220</v>
      </c>
      <c r="B50" s="255"/>
      <c r="C50" s="255"/>
      <c r="D50" s="255"/>
      <c r="E50" s="255"/>
      <c r="F50" s="255"/>
      <c r="G50" s="255"/>
      <c r="H50" s="256"/>
      <c r="I50" s="2">
        <v>154</v>
      </c>
      <c r="J50" s="130">
        <f>IF(J48&lt;0,-J48,0)</f>
        <v>67986986</v>
      </c>
      <c r="K50" s="130">
        <f>IF(K48&lt;0,-K48,0)</f>
        <v>67986986</v>
      </c>
      <c r="L50" s="130">
        <f>IF(L48&lt;0,-L48,0)</f>
        <v>76318140</v>
      </c>
      <c r="M50" s="130">
        <f>IF(M48&lt;0,-M48,0)</f>
        <v>76318140</v>
      </c>
    </row>
    <row r="51" spans="1:13" ht="12.75" customHeight="1">
      <c r="A51" s="208" t="s">
        <v>312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</row>
    <row r="52" spans="1:13" ht="12.75" customHeight="1">
      <c r="A52" s="212" t="s">
        <v>187</v>
      </c>
      <c r="B52" s="213"/>
      <c r="C52" s="213"/>
      <c r="D52" s="213"/>
      <c r="E52" s="213"/>
      <c r="F52" s="213"/>
      <c r="G52" s="213"/>
      <c r="H52" s="213"/>
      <c r="I52" s="54"/>
      <c r="J52" s="54"/>
      <c r="K52" s="54"/>
      <c r="L52" s="54"/>
      <c r="M52" s="61"/>
    </row>
    <row r="53" spans="1:13" ht="12.75">
      <c r="A53" s="251" t="s">
        <v>234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>
        <f>+J48</f>
        <v>-67986986</v>
      </c>
      <c r="K53" s="7">
        <f>+K48</f>
        <v>-67986986</v>
      </c>
      <c r="L53" s="7">
        <f>+L48</f>
        <v>-76318140</v>
      </c>
      <c r="M53" s="7">
        <f>+M48</f>
        <v>-76318140</v>
      </c>
    </row>
    <row r="54" spans="1:13" ht="12.75">
      <c r="A54" s="251" t="s">
        <v>235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/>
      <c r="K54" s="8"/>
      <c r="L54" s="8"/>
      <c r="M54" s="8"/>
    </row>
    <row r="55" spans="1:13" ht="12.75" customHeight="1">
      <c r="A55" s="208" t="s">
        <v>189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</row>
    <row r="56" spans="1:13" ht="12.75">
      <c r="A56" s="212" t="s">
        <v>204</v>
      </c>
      <c r="B56" s="213"/>
      <c r="C56" s="213"/>
      <c r="D56" s="213"/>
      <c r="E56" s="213"/>
      <c r="F56" s="213"/>
      <c r="G56" s="213"/>
      <c r="H56" s="230"/>
      <c r="I56" s="9">
        <v>157</v>
      </c>
      <c r="J56" s="6">
        <f>+J48</f>
        <v>-67986986</v>
      </c>
      <c r="K56" s="6">
        <f>+K48</f>
        <v>-67986986</v>
      </c>
      <c r="L56" s="6">
        <f>+L48</f>
        <v>-76318140</v>
      </c>
      <c r="M56" s="6">
        <f>+M48</f>
        <v>-76318140</v>
      </c>
    </row>
    <row r="57" spans="1:13" ht="12.75">
      <c r="A57" s="219" t="s">
        <v>221</v>
      </c>
      <c r="B57" s="220"/>
      <c r="C57" s="220"/>
      <c r="D57" s="220"/>
      <c r="E57" s="220"/>
      <c r="F57" s="220"/>
      <c r="G57" s="220"/>
      <c r="H57" s="221"/>
      <c r="I57" s="1">
        <v>158</v>
      </c>
      <c r="J57" s="126">
        <f>SUM(J58:J64)</f>
        <v>0</v>
      </c>
      <c r="K57" s="126">
        <f>SUM(K58:K64)</f>
        <v>0</v>
      </c>
      <c r="L57" s="126">
        <f>SUM(L58:L64)</f>
        <v>0</v>
      </c>
      <c r="M57" s="126">
        <f>SUM(M58:M64)</f>
        <v>0</v>
      </c>
    </row>
    <row r="58" spans="1:13" ht="12.75">
      <c r="A58" s="219" t="s">
        <v>228</v>
      </c>
      <c r="B58" s="220"/>
      <c r="C58" s="220"/>
      <c r="D58" s="220"/>
      <c r="E58" s="220"/>
      <c r="F58" s="220"/>
      <c r="G58" s="220"/>
      <c r="H58" s="221"/>
      <c r="I58" s="1">
        <v>159</v>
      </c>
      <c r="J58" s="7"/>
      <c r="K58" s="7"/>
      <c r="L58" s="7"/>
      <c r="M58" s="7"/>
    </row>
    <row r="59" spans="1:13" ht="12.75">
      <c r="A59" s="219" t="s">
        <v>229</v>
      </c>
      <c r="B59" s="220"/>
      <c r="C59" s="220"/>
      <c r="D59" s="220"/>
      <c r="E59" s="220"/>
      <c r="F59" s="220"/>
      <c r="G59" s="220"/>
      <c r="H59" s="221"/>
      <c r="I59" s="1">
        <v>160</v>
      </c>
      <c r="J59" s="7"/>
      <c r="K59" s="7"/>
      <c r="L59" s="7"/>
      <c r="M59" s="7"/>
    </row>
    <row r="60" spans="1:13" ht="12.75">
      <c r="A60" s="219" t="s">
        <v>45</v>
      </c>
      <c r="B60" s="220"/>
      <c r="C60" s="220"/>
      <c r="D60" s="220"/>
      <c r="E60" s="220"/>
      <c r="F60" s="220"/>
      <c r="G60" s="220"/>
      <c r="H60" s="221"/>
      <c r="I60" s="1">
        <v>161</v>
      </c>
      <c r="J60" s="7"/>
      <c r="K60" s="7"/>
      <c r="L60" s="7"/>
      <c r="M60" s="7"/>
    </row>
    <row r="61" spans="1:13" ht="12.75">
      <c r="A61" s="219" t="s">
        <v>230</v>
      </c>
      <c r="B61" s="220"/>
      <c r="C61" s="220"/>
      <c r="D61" s="220"/>
      <c r="E61" s="220"/>
      <c r="F61" s="220"/>
      <c r="G61" s="220"/>
      <c r="H61" s="221"/>
      <c r="I61" s="1">
        <v>162</v>
      </c>
      <c r="J61" s="7"/>
      <c r="K61" s="7"/>
      <c r="L61" s="7"/>
      <c r="M61" s="7"/>
    </row>
    <row r="62" spans="1:13" ht="12.75">
      <c r="A62" s="219" t="s">
        <v>231</v>
      </c>
      <c r="B62" s="220"/>
      <c r="C62" s="220"/>
      <c r="D62" s="220"/>
      <c r="E62" s="220"/>
      <c r="F62" s="220"/>
      <c r="G62" s="220"/>
      <c r="H62" s="221"/>
      <c r="I62" s="1">
        <v>163</v>
      </c>
      <c r="J62" s="7"/>
      <c r="K62" s="7"/>
      <c r="L62" s="7"/>
      <c r="M62" s="7"/>
    </row>
    <row r="63" spans="1:13" ht="12.75">
      <c r="A63" s="219" t="s">
        <v>232</v>
      </c>
      <c r="B63" s="220"/>
      <c r="C63" s="220"/>
      <c r="D63" s="220"/>
      <c r="E63" s="220"/>
      <c r="F63" s="220"/>
      <c r="G63" s="220"/>
      <c r="H63" s="221"/>
      <c r="I63" s="1">
        <v>164</v>
      </c>
      <c r="J63" s="7"/>
      <c r="K63" s="7"/>
      <c r="L63" s="7"/>
      <c r="M63" s="7"/>
    </row>
    <row r="64" spans="1:13" ht="12.75">
      <c r="A64" s="219" t="s">
        <v>233</v>
      </c>
      <c r="B64" s="220"/>
      <c r="C64" s="220"/>
      <c r="D64" s="220"/>
      <c r="E64" s="220"/>
      <c r="F64" s="220"/>
      <c r="G64" s="220"/>
      <c r="H64" s="221"/>
      <c r="I64" s="1">
        <v>165</v>
      </c>
      <c r="J64" s="7"/>
      <c r="K64" s="7"/>
      <c r="L64" s="7"/>
      <c r="M64" s="7"/>
    </row>
    <row r="65" spans="1:13" ht="12.75">
      <c r="A65" s="219" t="s">
        <v>222</v>
      </c>
      <c r="B65" s="220"/>
      <c r="C65" s="220"/>
      <c r="D65" s="220"/>
      <c r="E65" s="220"/>
      <c r="F65" s="220"/>
      <c r="G65" s="220"/>
      <c r="H65" s="221"/>
      <c r="I65" s="1">
        <v>166</v>
      </c>
      <c r="J65" s="7"/>
      <c r="K65" s="7"/>
      <c r="L65" s="7"/>
      <c r="M65" s="7"/>
    </row>
    <row r="66" spans="1:13" ht="12.75">
      <c r="A66" s="219" t="s">
        <v>193</v>
      </c>
      <c r="B66" s="220"/>
      <c r="C66" s="220"/>
      <c r="D66" s="220"/>
      <c r="E66" s="220"/>
      <c r="F66" s="220"/>
      <c r="G66" s="220"/>
      <c r="H66" s="221"/>
      <c r="I66" s="1">
        <v>167</v>
      </c>
      <c r="J66" s="126">
        <f>J57-J65</f>
        <v>0</v>
      </c>
      <c r="K66" s="126">
        <f>K57-K65</f>
        <v>0</v>
      </c>
      <c r="L66" s="126">
        <f>L57-L65</f>
        <v>0</v>
      </c>
      <c r="M66" s="126">
        <f>M57-M65</f>
        <v>0</v>
      </c>
    </row>
    <row r="67" spans="1:13" ht="12.75">
      <c r="A67" s="219" t="s">
        <v>194</v>
      </c>
      <c r="B67" s="220"/>
      <c r="C67" s="220"/>
      <c r="D67" s="220"/>
      <c r="E67" s="220"/>
      <c r="F67" s="220"/>
      <c r="G67" s="220"/>
      <c r="H67" s="221"/>
      <c r="I67" s="1">
        <v>168</v>
      </c>
      <c r="J67" s="130">
        <f>J56+J66</f>
        <v>-67986986</v>
      </c>
      <c r="K67" s="130">
        <f>K56+K66</f>
        <v>-67986986</v>
      </c>
      <c r="L67" s="130">
        <f>L56+L66</f>
        <v>-76318140</v>
      </c>
      <c r="M67" s="130">
        <f>M56+M66</f>
        <v>-76318140</v>
      </c>
    </row>
    <row r="68" spans="1:13" ht="12.75" customHeight="1">
      <c r="A68" s="247" t="s">
        <v>313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188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51" t="s">
        <v>234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>
        <f>+J67</f>
        <v>-67986986</v>
      </c>
      <c r="K70" s="7">
        <f>+K67</f>
        <v>-67986986</v>
      </c>
      <c r="L70" s="7">
        <f>+L67</f>
        <v>-76318140</v>
      </c>
      <c r="M70" s="7">
        <f>+M67</f>
        <v>-76318140</v>
      </c>
    </row>
    <row r="71" spans="1:13" ht="12.75">
      <c r="A71" s="244" t="s">
        <v>235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70:M70 K56:M57 K66:M67 J56:J67 K53:M53 K58:L65 J53:J54 K54:L54 J70:J71 K71:L71 J47 L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 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110" zoomScalePageLayoutView="0" workbookViewId="0" topLeftCell="A1">
      <selection activeCell="M30" sqref="M30"/>
    </sheetView>
  </sheetViews>
  <sheetFormatPr defaultColWidth="9.140625" defaultRowHeight="12.75"/>
  <cols>
    <col min="1" max="9" width="9.140625" style="52" customWidth="1"/>
    <col min="10" max="11" width="11.140625" style="52" customWidth="1"/>
    <col min="12" max="12" width="9.140625" style="52" customWidth="1"/>
    <col min="13" max="13" width="10.140625" style="52" bestFit="1" customWidth="1"/>
    <col min="14" max="16384" width="9.140625" style="52" customWidth="1"/>
  </cols>
  <sheetData>
    <row r="1" spans="1:11" ht="12.75" customHeight="1">
      <c r="A1" s="265" t="s">
        <v>164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342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 t="s">
        <v>335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3.25">
      <c r="A4" s="267" t="s">
        <v>59</v>
      </c>
      <c r="B4" s="267"/>
      <c r="C4" s="267"/>
      <c r="D4" s="267"/>
      <c r="E4" s="267"/>
      <c r="F4" s="267"/>
      <c r="G4" s="267"/>
      <c r="H4" s="267"/>
      <c r="I4" s="65" t="s">
        <v>279</v>
      </c>
      <c r="J4" s="66" t="s">
        <v>319</v>
      </c>
      <c r="K4" s="66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67">
        <v>2</v>
      </c>
      <c r="J5" s="68" t="s">
        <v>283</v>
      </c>
      <c r="K5" s="68" t="s">
        <v>284</v>
      </c>
    </row>
    <row r="6" spans="1:11" ht="12.75">
      <c r="A6" s="208" t="s">
        <v>156</v>
      </c>
      <c r="B6" s="209"/>
      <c r="C6" s="209"/>
      <c r="D6" s="209"/>
      <c r="E6" s="209"/>
      <c r="F6" s="209"/>
      <c r="G6" s="209"/>
      <c r="H6" s="209"/>
      <c r="I6" s="260"/>
      <c r="J6" s="260"/>
      <c r="K6" s="261"/>
    </row>
    <row r="7" spans="1:11" ht="12.75">
      <c r="A7" s="216" t="s">
        <v>40</v>
      </c>
      <c r="B7" s="217"/>
      <c r="C7" s="217"/>
      <c r="D7" s="217"/>
      <c r="E7" s="217"/>
      <c r="F7" s="217"/>
      <c r="G7" s="217"/>
      <c r="H7" s="217"/>
      <c r="I7" s="1">
        <v>1</v>
      </c>
      <c r="J7" s="7">
        <v>-67986986</v>
      </c>
      <c r="K7" s="7">
        <v>-76318140</v>
      </c>
    </row>
    <row r="8" spans="1:11" ht="12.75">
      <c r="A8" s="216" t="s">
        <v>41</v>
      </c>
      <c r="B8" s="217"/>
      <c r="C8" s="217"/>
      <c r="D8" s="217"/>
      <c r="E8" s="217"/>
      <c r="F8" s="217"/>
      <c r="G8" s="217"/>
      <c r="H8" s="217"/>
      <c r="I8" s="1">
        <v>2</v>
      </c>
      <c r="J8" s="7">
        <v>30605257</v>
      </c>
      <c r="K8" s="7">
        <v>30221099</v>
      </c>
    </row>
    <row r="9" spans="1:11" ht="12.75">
      <c r="A9" s="216" t="s">
        <v>42</v>
      </c>
      <c r="B9" s="217"/>
      <c r="C9" s="217"/>
      <c r="D9" s="217"/>
      <c r="E9" s="217"/>
      <c r="F9" s="217"/>
      <c r="G9" s="217"/>
      <c r="H9" s="217"/>
      <c r="I9" s="1">
        <v>3</v>
      </c>
      <c r="J9" s="7">
        <v>5800197</v>
      </c>
      <c r="K9" s="7">
        <v>15412699</v>
      </c>
    </row>
    <row r="10" spans="1:11" ht="12.75">
      <c r="A10" s="216" t="s">
        <v>43</v>
      </c>
      <c r="B10" s="217"/>
      <c r="C10" s="217"/>
      <c r="D10" s="217"/>
      <c r="E10" s="217"/>
      <c r="F10" s="217"/>
      <c r="G10" s="217"/>
      <c r="H10" s="217"/>
      <c r="I10" s="1">
        <v>4</v>
      </c>
      <c r="J10" s="7">
        <v>11030225</v>
      </c>
      <c r="K10" s="7">
        <v>4798161</v>
      </c>
    </row>
    <row r="11" spans="1:11" ht="12.75">
      <c r="A11" s="216" t="s">
        <v>44</v>
      </c>
      <c r="B11" s="217"/>
      <c r="C11" s="217"/>
      <c r="D11" s="217"/>
      <c r="E11" s="217"/>
      <c r="F11" s="217"/>
      <c r="G11" s="217"/>
      <c r="H11" s="217"/>
      <c r="I11" s="1">
        <v>5</v>
      </c>
      <c r="J11" s="7">
        <v>0</v>
      </c>
      <c r="K11" s="7">
        <v>0</v>
      </c>
    </row>
    <row r="12" spans="1:11" ht="12.75">
      <c r="A12" s="216" t="s">
        <v>51</v>
      </c>
      <c r="B12" s="217"/>
      <c r="C12" s="217"/>
      <c r="D12" s="217"/>
      <c r="E12" s="217"/>
      <c r="F12" s="217"/>
      <c r="G12" s="217"/>
      <c r="H12" s="217"/>
      <c r="I12" s="1">
        <v>6</v>
      </c>
      <c r="J12" s="7">
        <v>27062508</v>
      </c>
      <c r="K12" s="7">
        <v>27241440</v>
      </c>
    </row>
    <row r="13" spans="1:11" ht="12.75">
      <c r="A13" s="219" t="s">
        <v>157</v>
      </c>
      <c r="B13" s="220"/>
      <c r="C13" s="220"/>
      <c r="D13" s="220"/>
      <c r="E13" s="220"/>
      <c r="F13" s="220"/>
      <c r="G13" s="220"/>
      <c r="H13" s="220"/>
      <c r="I13" s="1">
        <v>7</v>
      </c>
      <c r="J13" s="126">
        <f>SUM(J7:J12)</f>
        <v>6511201</v>
      </c>
      <c r="K13" s="126">
        <f>SUM(K7:K12)</f>
        <v>1355259</v>
      </c>
    </row>
    <row r="14" spans="1:11" ht="12.75">
      <c r="A14" s="216" t="s">
        <v>52</v>
      </c>
      <c r="B14" s="217"/>
      <c r="C14" s="217"/>
      <c r="D14" s="217"/>
      <c r="E14" s="217"/>
      <c r="F14" s="217"/>
      <c r="G14" s="217"/>
      <c r="H14" s="217"/>
      <c r="I14" s="1">
        <v>8</v>
      </c>
      <c r="J14" s="7">
        <v>0</v>
      </c>
      <c r="K14" s="7">
        <v>0</v>
      </c>
    </row>
    <row r="15" spans="1:11" ht="12.75">
      <c r="A15" s="216" t="s">
        <v>53</v>
      </c>
      <c r="B15" s="217"/>
      <c r="C15" s="217"/>
      <c r="D15" s="217"/>
      <c r="E15" s="217"/>
      <c r="F15" s="217"/>
      <c r="G15" s="217"/>
      <c r="H15" s="217"/>
      <c r="I15" s="1">
        <v>9</v>
      </c>
      <c r="J15" s="7">
        <v>0</v>
      </c>
      <c r="K15" s="7">
        <v>0</v>
      </c>
    </row>
    <row r="16" spans="1:11" ht="12.75">
      <c r="A16" s="216" t="s">
        <v>54</v>
      </c>
      <c r="B16" s="217"/>
      <c r="C16" s="217"/>
      <c r="D16" s="217"/>
      <c r="E16" s="217"/>
      <c r="F16" s="217"/>
      <c r="G16" s="217"/>
      <c r="H16" s="217"/>
      <c r="I16" s="1">
        <v>10</v>
      </c>
      <c r="J16" s="7">
        <v>381099</v>
      </c>
      <c r="K16" s="7">
        <v>405595</v>
      </c>
    </row>
    <row r="17" spans="1:11" ht="12.75">
      <c r="A17" s="216" t="s">
        <v>55</v>
      </c>
      <c r="B17" s="217"/>
      <c r="C17" s="217"/>
      <c r="D17" s="217"/>
      <c r="E17" s="217"/>
      <c r="F17" s="217"/>
      <c r="G17" s="217"/>
      <c r="H17" s="217"/>
      <c r="I17" s="1">
        <v>11</v>
      </c>
      <c r="J17" s="7">
        <v>27998414</v>
      </c>
      <c r="K17" s="7">
        <v>52366609</v>
      </c>
    </row>
    <row r="18" spans="1:11" ht="12.75">
      <c r="A18" s="219" t="s">
        <v>158</v>
      </c>
      <c r="B18" s="220"/>
      <c r="C18" s="220"/>
      <c r="D18" s="220"/>
      <c r="E18" s="220"/>
      <c r="F18" s="220"/>
      <c r="G18" s="220"/>
      <c r="H18" s="220"/>
      <c r="I18" s="1">
        <v>12</v>
      </c>
      <c r="J18" s="126">
        <f>SUM(J14:J17)</f>
        <v>28379513</v>
      </c>
      <c r="K18" s="126">
        <f>SUM(K14:K17)</f>
        <v>52772204</v>
      </c>
    </row>
    <row r="19" spans="1:11" ht="12.75">
      <c r="A19" s="219" t="s">
        <v>36</v>
      </c>
      <c r="B19" s="220"/>
      <c r="C19" s="220"/>
      <c r="D19" s="220"/>
      <c r="E19" s="220"/>
      <c r="F19" s="220"/>
      <c r="G19" s="220"/>
      <c r="H19" s="220"/>
      <c r="I19" s="1">
        <v>13</v>
      </c>
      <c r="J19" s="126">
        <f>IF(J13&gt;J18,J13-J18,0)</f>
        <v>0</v>
      </c>
      <c r="K19" s="126">
        <f>IF(K13&gt;K18,K13-K18,0)</f>
        <v>0</v>
      </c>
    </row>
    <row r="20" spans="1:11" ht="12.75">
      <c r="A20" s="219" t="s">
        <v>37</v>
      </c>
      <c r="B20" s="220"/>
      <c r="C20" s="220"/>
      <c r="D20" s="220"/>
      <c r="E20" s="220"/>
      <c r="F20" s="220"/>
      <c r="G20" s="220"/>
      <c r="H20" s="220"/>
      <c r="I20" s="1">
        <v>14</v>
      </c>
      <c r="J20" s="126">
        <f>IF(J18&gt;J13,J18-J13,0)</f>
        <v>21868312</v>
      </c>
      <c r="K20" s="126">
        <f>IF(K18&gt;K13,K18-K13,0)</f>
        <v>51416945</v>
      </c>
    </row>
    <row r="21" spans="1:11" ht="12.75">
      <c r="A21" s="208" t="s">
        <v>159</v>
      </c>
      <c r="B21" s="209"/>
      <c r="C21" s="209"/>
      <c r="D21" s="209"/>
      <c r="E21" s="209"/>
      <c r="F21" s="209"/>
      <c r="G21" s="209"/>
      <c r="H21" s="209"/>
      <c r="I21" s="260"/>
      <c r="J21" s="260"/>
      <c r="K21" s="261"/>
    </row>
    <row r="22" spans="1:13" ht="12.75">
      <c r="A22" s="216" t="s">
        <v>178</v>
      </c>
      <c r="B22" s="217"/>
      <c r="C22" s="217"/>
      <c r="D22" s="217"/>
      <c r="E22" s="217"/>
      <c r="F22" s="217"/>
      <c r="G22" s="217"/>
      <c r="H22" s="217"/>
      <c r="I22" s="1">
        <v>15</v>
      </c>
      <c r="J22" s="7">
        <v>0</v>
      </c>
      <c r="K22" s="7">
        <v>0</v>
      </c>
      <c r="M22" s="131"/>
    </row>
    <row r="23" spans="1:13" ht="12.75">
      <c r="A23" s="216" t="s">
        <v>179</v>
      </c>
      <c r="B23" s="217"/>
      <c r="C23" s="217"/>
      <c r="D23" s="217"/>
      <c r="E23" s="217"/>
      <c r="F23" s="217"/>
      <c r="G23" s="217"/>
      <c r="H23" s="217"/>
      <c r="I23" s="1">
        <v>16</v>
      </c>
      <c r="J23" s="7">
        <v>0</v>
      </c>
      <c r="K23" s="7">
        <v>0</v>
      </c>
      <c r="M23" s="131"/>
    </row>
    <row r="24" spans="1:13" ht="12.75">
      <c r="A24" s="216" t="s">
        <v>180</v>
      </c>
      <c r="B24" s="217"/>
      <c r="C24" s="217"/>
      <c r="D24" s="217"/>
      <c r="E24" s="217"/>
      <c r="F24" s="217"/>
      <c r="G24" s="217"/>
      <c r="H24" s="217"/>
      <c r="I24" s="1">
        <v>17</v>
      </c>
      <c r="J24" s="7">
        <v>57972</v>
      </c>
      <c r="K24" s="7">
        <v>14279</v>
      </c>
      <c r="M24" s="131"/>
    </row>
    <row r="25" spans="1:11" ht="12.75">
      <c r="A25" s="216" t="s">
        <v>181</v>
      </c>
      <c r="B25" s="217"/>
      <c r="C25" s="217"/>
      <c r="D25" s="217"/>
      <c r="E25" s="217"/>
      <c r="F25" s="217"/>
      <c r="G25" s="217"/>
      <c r="H25" s="217"/>
      <c r="I25" s="1">
        <v>18</v>
      </c>
      <c r="J25" s="7">
        <v>0</v>
      </c>
      <c r="K25" s="7">
        <v>0</v>
      </c>
    </row>
    <row r="26" spans="1:11" ht="12.75">
      <c r="A26" s="216" t="s">
        <v>182</v>
      </c>
      <c r="B26" s="217"/>
      <c r="C26" s="217"/>
      <c r="D26" s="217"/>
      <c r="E26" s="217"/>
      <c r="F26" s="217"/>
      <c r="G26" s="217"/>
      <c r="H26" s="217"/>
      <c r="I26" s="1">
        <v>19</v>
      </c>
      <c r="J26" s="7">
        <v>100703</v>
      </c>
      <c r="K26" s="7">
        <v>0</v>
      </c>
    </row>
    <row r="27" spans="1:11" ht="12.75">
      <c r="A27" s="219" t="s">
        <v>168</v>
      </c>
      <c r="B27" s="220"/>
      <c r="C27" s="220"/>
      <c r="D27" s="220"/>
      <c r="E27" s="220"/>
      <c r="F27" s="220"/>
      <c r="G27" s="220"/>
      <c r="H27" s="220"/>
      <c r="I27" s="1">
        <v>20</v>
      </c>
      <c r="J27" s="126">
        <f>SUM(J22:J26)</f>
        <v>158675</v>
      </c>
      <c r="K27" s="126">
        <f>SUM(K22:K26)</f>
        <v>14279</v>
      </c>
    </row>
    <row r="28" spans="1:11" ht="12.75">
      <c r="A28" s="216" t="s">
        <v>115</v>
      </c>
      <c r="B28" s="217"/>
      <c r="C28" s="217"/>
      <c r="D28" s="217"/>
      <c r="E28" s="217"/>
      <c r="F28" s="217"/>
      <c r="G28" s="217"/>
      <c r="H28" s="217"/>
      <c r="I28" s="1">
        <v>21</v>
      </c>
      <c r="J28" s="7">
        <v>3975722</v>
      </c>
      <c r="K28" s="7">
        <v>49792587</v>
      </c>
    </row>
    <row r="29" spans="1:11" ht="12.75">
      <c r="A29" s="216" t="s">
        <v>116</v>
      </c>
      <c r="B29" s="217"/>
      <c r="C29" s="217"/>
      <c r="D29" s="217"/>
      <c r="E29" s="217"/>
      <c r="F29" s="217"/>
      <c r="G29" s="217"/>
      <c r="H29" s="217"/>
      <c r="I29" s="1">
        <v>22</v>
      </c>
      <c r="J29" s="7">
        <v>0</v>
      </c>
      <c r="K29" s="7">
        <v>0</v>
      </c>
    </row>
    <row r="30" spans="1:11" ht="12.75">
      <c r="A30" s="216" t="s">
        <v>16</v>
      </c>
      <c r="B30" s="217"/>
      <c r="C30" s="217"/>
      <c r="D30" s="217"/>
      <c r="E30" s="217"/>
      <c r="F30" s="217"/>
      <c r="G30" s="217"/>
      <c r="H30" s="217"/>
      <c r="I30" s="1">
        <v>23</v>
      </c>
      <c r="J30" s="7">
        <v>0</v>
      </c>
      <c r="K30" s="7">
        <v>0</v>
      </c>
    </row>
    <row r="31" spans="1:11" ht="12.75">
      <c r="A31" s="219" t="s">
        <v>5</v>
      </c>
      <c r="B31" s="220"/>
      <c r="C31" s="220"/>
      <c r="D31" s="220"/>
      <c r="E31" s="220"/>
      <c r="F31" s="220"/>
      <c r="G31" s="220"/>
      <c r="H31" s="220"/>
      <c r="I31" s="1">
        <v>24</v>
      </c>
      <c r="J31" s="126">
        <f>SUM(J28:J30)</f>
        <v>3975722</v>
      </c>
      <c r="K31" s="126">
        <f>SUM(K28:K30)</f>
        <v>49792587</v>
      </c>
    </row>
    <row r="32" spans="1:11" ht="12.75">
      <c r="A32" s="219" t="s">
        <v>38</v>
      </c>
      <c r="B32" s="220"/>
      <c r="C32" s="220"/>
      <c r="D32" s="220"/>
      <c r="E32" s="220"/>
      <c r="F32" s="220"/>
      <c r="G32" s="220"/>
      <c r="H32" s="220"/>
      <c r="I32" s="1">
        <v>25</v>
      </c>
      <c r="J32" s="126">
        <f>IF(J27&gt;J31,J27-J31,0)</f>
        <v>0</v>
      </c>
      <c r="K32" s="126">
        <f>IF(K27&gt;K31,K27-K31,0)</f>
        <v>0</v>
      </c>
    </row>
    <row r="33" spans="1:11" ht="12.75">
      <c r="A33" s="219" t="s">
        <v>39</v>
      </c>
      <c r="B33" s="220"/>
      <c r="C33" s="220"/>
      <c r="D33" s="220"/>
      <c r="E33" s="220"/>
      <c r="F33" s="220"/>
      <c r="G33" s="220"/>
      <c r="H33" s="220"/>
      <c r="I33" s="1">
        <v>26</v>
      </c>
      <c r="J33" s="126">
        <f>IF(J31&gt;J27,J31-J27,0)</f>
        <v>3817047</v>
      </c>
      <c r="K33" s="126">
        <f>IF(K31&gt;K27,K31-K27,0)</f>
        <v>49778308</v>
      </c>
    </row>
    <row r="34" spans="1:11" ht="12.75">
      <c r="A34" s="208" t="s">
        <v>160</v>
      </c>
      <c r="B34" s="209"/>
      <c r="C34" s="209"/>
      <c r="D34" s="209"/>
      <c r="E34" s="209"/>
      <c r="F34" s="209"/>
      <c r="G34" s="209"/>
      <c r="H34" s="209"/>
      <c r="I34" s="260"/>
      <c r="J34" s="260"/>
      <c r="K34" s="261"/>
    </row>
    <row r="35" spans="1:11" ht="12.75">
      <c r="A35" s="216" t="s">
        <v>174</v>
      </c>
      <c r="B35" s="217"/>
      <c r="C35" s="217"/>
      <c r="D35" s="217"/>
      <c r="E35" s="217"/>
      <c r="F35" s="217"/>
      <c r="G35" s="217"/>
      <c r="H35" s="217"/>
      <c r="I35" s="1">
        <v>27</v>
      </c>
      <c r="J35" s="7">
        <v>0</v>
      </c>
      <c r="K35" s="7">
        <v>0</v>
      </c>
    </row>
    <row r="36" spans="1:11" ht="12.75">
      <c r="A36" s="216" t="s">
        <v>29</v>
      </c>
      <c r="B36" s="217"/>
      <c r="C36" s="217"/>
      <c r="D36" s="217"/>
      <c r="E36" s="217"/>
      <c r="F36" s="217"/>
      <c r="G36" s="217"/>
      <c r="H36" s="217"/>
      <c r="I36" s="1">
        <v>28</v>
      </c>
      <c r="J36" s="7">
        <v>48467118</v>
      </c>
      <c r="K36" s="7">
        <v>127362159</v>
      </c>
    </row>
    <row r="37" spans="1:11" ht="12.75">
      <c r="A37" s="216" t="s">
        <v>30</v>
      </c>
      <c r="B37" s="217"/>
      <c r="C37" s="217"/>
      <c r="D37" s="217"/>
      <c r="E37" s="217"/>
      <c r="F37" s="217"/>
      <c r="G37" s="217"/>
      <c r="H37" s="217"/>
      <c r="I37" s="1">
        <v>29</v>
      </c>
      <c r="J37" s="7">
        <v>0</v>
      </c>
      <c r="K37" s="7">
        <v>0</v>
      </c>
    </row>
    <row r="38" spans="1:11" ht="12.75">
      <c r="A38" s="219" t="s">
        <v>68</v>
      </c>
      <c r="B38" s="220"/>
      <c r="C38" s="220"/>
      <c r="D38" s="220"/>
      <c r="E38" s="220"/>
      <c r="F38" s="220"/>
      <c r="G38" s="220"/>
      <c r="H38" s="220"/>
      <c r="I38" s="1">
        <v>30</v>
      </c>
      <c r="J38" s="126">
        <f>SUM(J35:J37)</f>
        <v>48467118</v>
      </c>
      <c r="K38" s="126">
        <f>SUM(K35:K37)</f>
        <v>127362159</v>
      </c>
    </row>
    <row r="39" spans="1:11" ht="12.75">
      <c r="A39" s="216" t="s">
        <v>31</v>
      </c>
      <c r="B39" s="217"/>
      <c r="C39" s="217"/>
      <c r="D39" s="217"/>
      <c r="E39" s="217"/>
      <c r="F39" s="217"/>
      <c r="G39" s="217"/>
      <c r="H39" s="217"/>
      <c r="I39" s="1">
        <v>31</v>
      </c>
      <c r="J39" s="7">
        <v>23834685</v>
      </c>
      <c r="K39" s="7">
        <v>26552073</v>
      </c>
    </row>
    <row r="40" spans="1:11" ht="12.75">
      <c r="A40" s="216" t="s">
        <v>32</v>
      </c>
      <c r="B40" s="217"/>
      <c r="C40" s="217"/>
      <c r="D40" s="217"/>
      <c r="E40" s="217"/>
      <c r="F40" s="217"/>
      <c r="G40" s="217"/>
      <c r="H40" s="217"/>
      <c r="I40" s="1">
        <v>32</v>
      </c>
      <c r="J40" s="7">
        <v>0</v>
      </c>
      <c r="K40" s="7">
        <v>0</v>
      </c>
    </row>
    <row r="41" spans="1:11" ht="12.75">
      <c r="A41" s="216" t="s">
        <v>33</v>
      </c>
      <c r="B41" s="217"/>
      <c r="C41" s="217"/>
      <c r="D41" s="217"/>
      <c r="E41" s="217"/>
      <c r="F41" s="217"/>
      <c r="G41" s="217"/>
      <c r="H41" s="217"/>
      <c r="I41" s="1">
        <v>33</v>
      </c>
      <c r="J41" s="7">
        <v>0</v>
      </c>
      <c r="K41" s="7">
        <v>0</v>
      </c>
    </row>
    <row r="42" spans="1:11" ht="12.75">
      <c r="A42" s="216" t="s">
        <v>34</v>
      </c>
      <c r="B42" s="217"/>
      <c r="C42" s="217"/>
      <c r="D42" s="217"/>
      <c r="E42" s="217"/>
      <c r="F42" s="217"/>
      <c r="G42" s="217"/>
      <c r="H42" s="217"/>
      <c r="I42" s="1">
        <v>34</v>
      </c>
      <c r="J42" s="7">
        <v>0</v>
      </c>
      <c r="K42" s="7">
        <v>0</v>
      </c>
    </row>
    <row r="43" spans="1:11" ht="12.75">
      <c r="A43" s="216" t="s">
        <v>35</v>
      </c>
      <c r="B43" s="217"/>
      <c r="C43" s="217"/>
      <c r="D43" s="217"/>
      <c r="E43" s="217"/>
      <c r="F43" s="217"/>
      <c r="G43" s="217"/>
      <c r="H43" s="217"/>
      <c r="I43" s="1">
        <v>35</v>
      </c>
      <c r="J43" s="7">
        <v>0</v>
      </c>
      <c r="K43" s="7">
        <v>0</v>
      </c>
    </row>
    <row r="44" spans="1:11" ht="12.75">
      <c r="A44" s="219" t="s">
        <v>69</v>
      </c>
      <c r="B44" s="220"/>
      <c r="C44" s="220"/>
      <c r="D44" s="220"/>
      <c r="E44" s="220"/>
      <c r="F44" s="220"/>
      <c r="G44" s="220"/>
      <c r="H44" s="220"/>
      <c r="I44" s="1">
        <v>36</v>
      </c>
      <c r="J44" s="126">
        <f>SUM(J39:J43)</f>
        <v>23834685</v>
      </c>
      <c r="K44" s="126">
        <f>SUM(K39:K43)</f>
        <v>26552073</v>
      </c>
    </row>
    <row r="45" spans="1:11" ht="12.75">
      <c r="A45" s="219" t="s">
        <v>17</v>
      </c>
      <c r="B45" s="220"/>
      <c r="C45" s="220"/>
      <c r="D45" s="220"/>
      <c r="E45" s="220"/>
      <c r="F45" s="220"/>
      <c r="G45" s="220"/>
      <c r="H45" s="220"/>
      <c r="I45" s="1">
        <v>37</v>
      </c>
      <c r="J45" s="126">
        <f>IF(J38&gt;J44,J38-J44,0)</f>
        <v>24632433</v>
      </c>
      <c r="K45" s="126">
        <f>IF(K38&gt;K44,K38-K44,0)</f>
        <v>100810086</v>
      </c>
    </row>
    <row r="46" spans="1:11" ht="12.75">
      <c r="A46" s="219" t="s">
        <v>18</v>
      </c>
      <c r="B46" s="220"/>
      <c r="C46" s="220"/>
      <c r="D46" s="220"/>
      <c r="E46" s="220"/>
      <c r="F46" s="220"/>
      <c r="G46" s="220"/>
      <c r="H46" s="220"/>
      <c r="I46" s="1">
        <v>38</v>
      </c>
      <c r="J46" s="126">
        <f>IF(J44&gt;J38,J44-J38,0)</f>
        <v>0</v>
      </c>
      <c r="K46" s="126">
        <f>IF(K44&gt;K38,K44-K38,0)</f>
        <v>0</v>
      </c>
    </row>
    <row r="47" spans="1:11" ht="12.75">
      <c r="A47" s="216" t="s">
        <v>70</v>
      </c>
      <c r="B47" s="217"/>
      <c r="C47" s="217"/>
      <c r="D47" s="217"/>
      <c r="E47" s="217"/>
      <c r="F47" s="217"/>
      <c r="G47" s="217"/>
      <c r="H47" s="217"/>
      <c r="I47" s="1">
        <v>39</v>
      </c>
      <c r="J47" s="126">
        <f>IF(J19-J20+J32-J33+J45-J46&gt;0,J19-J20+J32-J33+J45-J46,0)</f>
        <v>0</v>
      </c>
      <c r="K47" s="126">
        <f>IF(K19-K20+K32-K33+K45-K46&gt;0,K19-K20+K32-K33+K45-K46,0)</f>
        <v>0</v>
      </c>
    </row>
    <row r="48" spans="1:11" ht="12.75">
      <c r="A48" s="216" t="s">
        <v>71</v>
      </c>
      <c r="B48" s="217"/>
      <c r="C48" s="217"/>
      <c r="D48" s="217"/>
      <c r="E48" s="217"/>
      <c r="F48" s="217"/>
      <c r="G48" s="217"/>
      <c r="H48" s="217"/>
      <c r="I48" s="1">
        <v>40</v>
      </c>
      <c r="J48" s="126">
        <f>IF(J20-J19+J33-J32+J46-J45&gt;0,J20-J19+J33-J32+J46-J45,0)</f>
        <v>1052926</v>
      </c>
      <c r="K48" s="126">
        <f>IF(K20-K19+K33-K32+K46-K45&gt;0,K20-K19+K33-K32+K46-K45,0)</f>
        <v>385167</v>
      </c>
    </row>
    <row r="49" spans="1:11" ht="12.75">
      <c r="A49" s="216" t="s">
        <v>161</v>
      </c>
      <c r="B49" s="217"/>
      <c r="C49" s="217"/>
      <c r="D49" s="217"/>
      <c r="E49" s="217"/>
      <c r="F49" s="217"/>
      <c r="G49" s="217"/>
      <c r="H49" s="217"/>
      <c r="I49" s="1">
        <v>41</v>
      </c>
      <c r="J49" s="7">
        <v>3650318</v>
      </c>
      <c r="K49" s="7">
        <v>4133105</v>
      </c>
    </row>
    <row r="50" spans="1:11" ht="12.75">
      <c r="A50" s="216" t="s">
        <v>175</v>
      </c>
      <c r="B50" s="217"/>
      <c r="C50" s="217"/>
      <c r="D50" s="217"/>
      <c r="E50" s="217"/>
      <c r="F50" s="217"/>
      <c r="G50" s="217"/>
      <c r="H50" s="217"/>
      <c r="I50" s="1">
        <v>42</v>
      </c>
      <c r="J50" s="46">
        <f>+J47</f>
        <v>0</v>
      </c>
      <c r="K50" s="46">
        <f>+K47</f>
        <v>0</v>
      </c>
    </row>
    <row r="51" spans="1:11" ht="12.75">
      <c r="A51" s="216" t="s">
        <v>176</v>
      </c>
      <c r="B51" s="217"/>
      <c r="C51" s="217"/>
      <c r="D51" s="217"/>
      <c r="E51" s="217"/>
      <c r="F51" s="217"/>
      <c r="G51" s="217"/>
      <c r="H51" s="217"/>
      <c r="I51" s="1">
        <v>43</v>
      </c>
      <c r="J51" s="46">
        <f>+J48</f>
        <v>1052926</v>
      </c>
      <c r="K51" s="46">
        <f>+K48</f>
        <v>385167</v>
      </c>
    </row>
    <row r="52" spans="1:11" ht="12.75">
      <c r="A52" s="198" t="s">
        <v>177</v>
      </c>
      <c r="B52" s="199"/>
      <c r="C52" s="199"/>
      <c r="D52" s="199"/>
      <c r="E52" s="199"/>
      <c r="F52" s="199"/>
      <c r="G52" s="199"/>
      <c r="H52" s="199"/>
      <c r="I52" s="4">
        <v>44</v>
      </c>
      <c r="J52" s="130">
        <f>J49+J50-J51</f>
        <v>2597392</v>
      </c>
      <c r="K52" s="130">
        <f>K49+K50-K51</f>
        <v>3747938</v>
      </c>
    </row>
    <row r="54" ht="12.75">
      <c r="K54" s="131"/>
    </row>
    <row r="57" ht="12.75">
      <c r="K57" s="131"/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2:K26 J14:K17 J49:K51 J39:K43 J35:K37 J28:K30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31:K33 J13:K13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6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5" t="s">
        <v>197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74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33.75">
      <c r="A4" s="267" t="s">
        <v>59</v>
      </c>
      <c r="B4" s="267"/>
      <c r="C4" s="267"/>
      <c r="D4" s="267"/>
      <c r="E4" s="267"/>
      <c r="F4" s="267"/>
      <c r="G4" s="267"/>
      <c r="H4" s="267"/>
      <c r="I4" s="65" t="s">
        <v>279</v>
      </c>
      <c r="J4" s="66" t="s">
        <v>319</v>
      </c>
      <c r="K4" s="66" t="s">
        <v>320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71">
        <v>2</v>
      </c>
      <c r="J5" s="72" t="s">
        <v>283</v>
      </c>
      <c r="K5" s="72" t="s">
        <v>284</v>
      </c>
    </row>
    <row r="6" spans="1:11" ht="12.75">
      <c r="A6" s="208" t="s">
        <v>156</v>
      </c>
      <c r="B6" s="209"/>
      <c r="C6" s="209"/>
      <c r="D6" s="209"/>
      <c r="E6" s="209"/>
      <c r="F6" s="209"/>
      <c r="G6" s="209"/>
      <c r="H6" s="209"/>
      <c r="I6" s="260"/>
      <c r="J6" s="260"/>
      <c r="K6" s="261"/>
    </row>
    <row r="7" spans="1:11" ht="12.75">
      <c r="A7" s="216" t="s">
        <v>199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.75">
      <c r="A8" s="216" t="s">
        <v>119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120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121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122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19" t="s">
        <v>198</v>
      </c>
      <c r="B12" s="220"/>
      <c r="C12" s="220"/>
      <c r="D12" s="220"/>
      <c r="E12" s="220"/>
      <c r="F12" s="220"/>
      <c r="G12" s="220"/>
      <c r="H12" s="220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6" t="s">
        <v>123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ht="12.75">
      <c r="A14" s="216" t="s">
        <v>124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125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126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127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.75">
      <c r="A18" s="216" t="s">
        <v>128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ht="12.75">
      <c r="A19" s="219" t="s">
        <v>47</v>
      </c>
      <c r="B19" s="220"/>
      <c r="C19" s="220"/>
      <c r="D19" s="220"/>
      <c r="E19" s="220"/>
      <c r="F19" s="220"/>
      <c r="G19" s="220"/>
      <c r="H19" s="220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19" t="s">
        <v>108</v>
      </c>
      <c r="B20" s="269"/>
      <c r="C20" s="269"/>
      <c r="D20" s="269"/>
      <c r="E20" s="269"/>
      <c r="F20" s="269"/>
      <c r="G20" s="269"/>
      <c r="H20" s="270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5" t="s">
        <v>109</v>
      </c>
      <c r="B21" s="271"/>
      <c r="C21" s="271"/>
      <c r="D21" s="271"/>
      <c r="E21" s="271"/>
      <c r="F21" s="271"/>
      <c r="G21" s="271"/>
      <c r="H21" s="272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08" t="s">
        <v>159</v>
      </c>
      <c r="B22" s="209"/>
      <c r="C22" s="209"/>
      <c r="D22" s="209"/>
      <c r="E22" s="209"/>
      <c r="F22" s="209"/>
      <c r="G22" s="209"/>
      <c r="H22" s="209"/>
      <c r="I22" s="260"/>
      <c r="J22" s="260"/>
      <c r="K22" s="261"/>
    </row>
    <row r="23" spans="1:11" ht="12.75">
      <c r="A23" s="216" t="s">
        <v>165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166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321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322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.75">
      <c r="A27" s="216" t="s">
        <v>167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ht="12.75">
      <c r="A28" s="219" t="s">
        <v>114</v>
      </c>
      <c r="B28" s="220"/>
      <c r="C28" s="220"/>
      <c r="D28" s="220"/>
      <c r="E28" s="220"/>
      <c r="F28" s="220"/>
      <c r="G28" s="220"/>
      <c r="H28" s="220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ht="12.75">
      <c r="A32" s="219" t="s">
        <v>48</v>
      </c>
      <c r="B32" s="220"/>
      <c r="C32" s="220"/>
      <c r="D32" s="220"/>
      <c r="E32" s="220"/>
      <c r="F32" s="220"/>
      <c r="G32" s="220"/>
      <c r="H32" s="220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19" t="s">
        <v>110</v>
      </c>
      <c r="B33" s="220"/>
      <c r="C33" s="220"/>
      <c r="D33" s="220"/>
      <c r="E33" s="220"/>
      <c r="F33" s="220"/>
      <c r="G33" s="220"/>
      <c r="H33" s="220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19" t="s">
        <v>111</v>
      </c>
      <c r="B34" s="220"/>
      <c r="C34" s="220"/>
      <c r="D34" s="220"/>
      <c r="E34" s="220"/>
      <c r="F34" s="220"/>
      <c r="G34" s="220"/>
      <c r="H34" s="220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08" t="s">
        <v>160</v>
      </c>
      <c r="B35" s="209"/>
      <c r="C35" s="209"/>
      <c r="D35" s="209"/>
      <c r="E35" s="209"/>
      <c r="F35" s="209"/>
      <c r="G35" s="209"/>
      <c r="H35" s="209"/>
      <c r="I35" s="260">
        <v>0</v>
      </c>
      <c r="J35" s="260"/>
      <c r="K35" s="261"/>
    </row>
    <row r="36" spans="1:11" ht="12.75">
      <c r="A36" s="216" t="s">
        <v>174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 ht="12.75">
      <c r="A39" s="219" t="s">
        <v>49</v>
      </c>
      <c r="B39" s="220"/>
      <c r="C39" s="220"/>
      <c r="D39" s="220"/>
      <c r="E39" s="220"/>
      <c r="F39" s="220"/>
      <c r="G39" s="220"/>
      <c r="H39" s="220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6" t="s">
        <v>35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 ht="12.75">
      <c r="A45" s="219" t="s">
        <v>148</v>
      </c>
      <c r="B45" s="220"/>
      <c r="C45" s="220"/>
      <c r="D45" s="220"/>
      <c r="E45" s="220"/>
      <c r="F45" s="220"/>
      <c r="G45" s="220"/>
      <c r="H45" s="220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19" t="s">
        <v>162</v>
      </c>
      <c r="B46" s="220"/>
      <c r="C46" s="220"/>
      <c r="D46" s="220"/>
      <c r="E46" s="220"/>
      <c r="F46" s="220"/>
      <c r="G46" s="220"/>
      <c r="H46" s="220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19" t="s">
        <v>163</v>
      </c>
      <c r="B47" s="220"/>
      <c r="C47" s="220"/>
      <c r="D47" s="220"/>
      <c r="E47" s="220"/>
      <c r="F47" s="220"/>
      <c r="G47" s="220"/>
      <c r="H47" s="220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19" t="s">
        <v>149</v>
      </c>
      <c r="B48" s="220"/>
      <c r="C48" s="220"/>
      <c r="D48" s="220"/>
      <c r="E48" s="220"/>
      <c r="F48" s="220"/>
      <c r="G48" s="220"/>
      <c r="H48" s="220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9" t="s">
        <v>15</v>
      </c>
      <c r="B49" s="220"/>
      <c r="C49" s="220"/>
      <c r="D49" s="220"/>
      <c r="E49" s="220"/>
      <c r="F49" s="220"/>
      <c r="G49" s="220"/>
      <c r="H49" s="220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9" t="s">
        <v>161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/>
      <c r="K50" s="7"/>
    </row>
    <row r="51" spans="1:11" ht="12.75">
      <c r="A51" s="219" t="s">
        <v>175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/>
      <c r="K51" s="7"/>
    </row>
    <row r="52" spans="1:11" ht="12.75">
      <c r="A52" s="219" t="s">
        <v>176</v>
      </c>
      <c r="B52" s="220"/>
      <c r="C52" s="220"/>
      <c r="D52" s="220"/>
      <c r="E52" s="220"/>
      <c r="F52" s="220"/>
      <c r="G52" s="220"/>
      <c r="H52" s="220"/>
      <c r="I52" s="1">
        <v>44</v>
      </c>
      <c r="J52" s="5"/>
      <c r="K52" s="7"/>
    </row>
    <row r="53" spans="1:11" ht="12.75">
      <c r="A53" s="225" t="s">
        <v>177</v>
      </c>
      <c r="B53" s="226"/>
      <c r="C53" s="226"/>
      <c r="D53" s="226"/>
      <c r="E53" s="226"/>
      <c r="F53" s="226"/>
      <c r="G53" s="226"/>
      <c r="H53" s="226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52:H52"/>
    <mergeCell ref="A37:H37"/>
    <mergeCell ref="A38:H38"/>
    <mergeCell ref="A39:H39"/>
    <mergeCell ref="A40:H40"/>
    <mergeCell ref="A41:H41"/>
    <mergeCell ref="A42:H42"/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I30" sqref="I30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0.57421875" style="75" customWidth="1"/>
    <col min="11" max="11" width="11.140625" style="75" customWidth="1"/>
    <col min="12" max="16384" width="9.140625" style="75" customWidth="1"/>
  </cols>
  <sheetData>
    <row r="1" spans="1:12" ht="12.75">
      <c r="A1" s="291" t="s">
        <v>281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74"/>
    </row>
    <row r="2" spans="1:12" ht="15.75">
      <c r="A2" s="42"/>
      <c r="B2" s="73"/>
      <c r="C2" s="278" t="s">
        <v>282</v>
      </c>
      <c r="D2" s="278"/>
      <c r="E2" s="76">
        <v>41275</v>
      </c>
      <c r="F2" s="43" t="s">
        <v>250</v>
      </c>
      <c r="G2" s="279">
        <v>41364</v>
      </c>
      <c r="H2" s="280"/>
      <c r="I2" s="73"/>
      <c r="J2" s="73"/>
      <c r="K2" s="73"/>
      <c r="L2" s="77"/>
    </row>
    <row r="3" spans="1:11" ht="23.25">
      <c r="A3" s="281" t="s">
        <v>59</v>
      </c>
      <c r="B3" s="281"/>
      <c r="C3" s="281"/>
      <c r="D3" s="281"/>
      <c r="E3" s="281"/>
      <c r="F3" s="281"/>
      <c r="G3" s="281"/>
      <c r="H3" s="281"/>
      <c r="I3" s="79" t="s">
        <v>305</v>
      </c>
      <c r="J3" s="80" t="s">
        <v>150</v>
      </c>
      <c r="K3" s="80" t="s">
        <v>151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82">
        <v>2</v>
      </c>
      <c r="J4" s="81" t="s">
        <v>283</v>
      </c>
      <c r="K4" s="81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132">
        <v>1164040520</v>
      </c>
      <c r="K5" s="45">
        <v>1164040520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133"/>
      <c r="K6" s="46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133">
        <v>17461484</v>
      </c>
      <c r="K7" s="46">
        <v>17461484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133">
        <v>-279536687</v>
      </c>
      <c r="K8" s="46">
        <v>-223977593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133">
        <v>55559094</v>
      </c>
      <c r="K9" s="46">
        <v>-76318140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133"/>
      <c r="K10" s="46">
        <v>0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133"/>
      <c r="K11" s="46">
        <v>0</v>
      </c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133"/>
      <c r="K12" s="46">
        <v>0</v>
      </c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133">
        <v>36150000</v>
      </c>
      <c r="K13" s="46">
        <v>36150000</v>
      </c>
    </row>
    <row r="14" spans="1:11" ht="12.75">
      <c r="A14" s="283" t="s">
        <v>294</v>
      </c>
      <c r="B14" s="284"/>
      <c r="C14" s="284"/>
      <c r="D14" s="284"/>
      <c r="E14" s="284"/>
      <c r="F14" s="284"/>
      <c r="G14" s="284"/>
      <c r="H14" s="284"/>
      <c r="I14" s="44">
        <v>10</v>
      </c>
      <c r="J14" s="126">
        <f>SUM(J5:J13)</f>
        <v>993674411</v>
      </c>
      <c r="K14" s="126">
        <f>SUM(K5:K13)</f>
        <v>917356271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133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133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133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133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133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133"/>
      <c r="K20" s="46"/>
    </row>
    <row r="21" spans="1:11" ht="12.75">
      <c r="A21" s="283" t="s">
        <v>301</v>
      </c>
      <c r="B21" s="284"/>
      <c r="C21" s="284"/>
      <c r="D21" s="284"/>
      <c r="E21" s="284"/>
      <c r="F21" s="284"/>
      <c r="G21" s="284"/>
      <c r="H21" s="284"/>
      <c r="I21" s="44">
        <v>17</v>
      </c>
      <c r="J21" s="134">
        <f>SUM(J15:J20)</f>
        <v>0</v>
      </c>
      <c r="K21" s="130">
        <f>SUM(K15:K20)</f>
        <v>0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5" t="s">
        <v>302</v>
      </c>
      <c r="B23" s="286"/>
      <c r="C23" s="286"/>
      <c r="D23" s="286"/>
      <c r="E23" s="286"/>
      <c r="F23" s="286"/>
      <c r="G23" s="286"/>
      <c r="H23" s="286"/>
      <c r="I23" s="47">
        <v>18</v>
      </c>
      <c r="J23" s="45">
        <f>+J14</f>
        <v>993674411</v>
      </c>
      <c r="K23" s="45">
        <f>+K14</f>
        <v>917356271</v>
      </c>
    </row>
    <row r="24" spans="1:11" ht="17.25" customHeight="1">
      <c r="A24" s="287" t="s">
        <v>303</v>
      </c>
      <c r="B24" s="288"/>
      <c r="C24" s="288"/>
      <c r="D24" s="288"/>
      <c r="E24" s="288"/>
      <c r="F24" s="288"/>
      <c r="G24" s="288"/>
      <c r="H24" s="288"/>
      <c r="I24" s="48">
        <v>19</v>
      </c>
      <c r="J24" s="78"/>
      <c r="K24" s="78"/>
    </row>
    <row r="25" spans="1:11" ht="30" customHeight="1">
      <c r="A25" s="289" t="s">
        <v>304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7" t="s">
        <v>280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8" t="s">
        <v>316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Doris Targuš</cp:lastModifiedBy>
  <cp:lastPrinted>2011-04-26T06:38:47Z</cp:lastPrinted>
  <dcterms:created xsi:type="dcterms:W3CDTF">2008-10-17T11:51:54Z</dcterms:created>
  <dcterms:modified xsi:type="dcterms:W3CDTF">2013-04-23T16:32:18Z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