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3110" windowHeight="1204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  <externalReference r:id="rId9"/>
    <externalReference r:id="rId10"/>
    <externalReference r:id="rId11"/>
  </externalReferences>
  <definedNames>
    <definedName name="\0">'[1]aktiva'!#REF!</definedName>
    <definedName name="\a">'[1]aktiva'!#REF!</definedName>
    <definedName name="\h">'[1]aktiva'!#REF!</definedName>
    <definedName name="klasa0">#REF!</definedName>
    <definedName name="klasa1">#REF!</definedName>
    <definedName name="KLASA7">#REF!</definedName>
    <definedName name="klasa89">#REF!</definedName>
    <definedName name="naziv">#REF!</definedName>
    <definedName name="OB">'[1]aktiva'!#REF!</definedName>
    <definedName name="_xlnm.Print_Area" localSheetId="1">'Bilanca'!$A$1:$K$120</definedName>
    <definedName name="_xlnm.Print_Area" localSheetId="0">'OPĆI PODACI'!$A$1:$I$63</definedName>
    <definedName name="_xlnm.Print_Area" localSheetId="4">'PK'!$A$1:$K$25</definedName>
    <definedName name="Print_Area_MI">'[3]STPARK''98-7'!$A$1:$H$117</definedName>
    <definedName name="ss">'[4]Sheet3'!$A$1:$B$489</definedName>
  </definedNames>
  <calcPr fullCalcOnLoad="1"/>
</workbook>
</file>

<file path=xl/sharedStrings.xml><?xml version="1.0" encoding="utf-8"?>
<sst xmlns="http://schemas.openxmlformats.org/spreadsheetml/2006/main" count="336" uniqueCount="304">
  <si>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</si>
  <si>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</si>
  <si>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</si>
  <si>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</si>
  <si>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</si>
  <si>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</si>
  <si>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</si>
  <si>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</si>
  <si>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</si>
  <si>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</si>
  <si>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</si>
  <si>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</si>
  <si>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</si>
  <si>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</si>
  <si>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</si>
  <si>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</si>
  <si>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</si>
  <si>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</si>
  <si>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</si>
  <si>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</si>
  <si>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</si>
  <si>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</si>
  <si>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</si>
  <si>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</si>
  <si>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</si>
  <si>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</si>
  <si>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</si>
  <si>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</si>
  <si>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</si>
  <si>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</si>
  <si>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</si>
  <si>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</si>
  <si>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</si>
  <si>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</si>
  <si>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</si>
  <si>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</si>
  <si>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</si>
  <si>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</si>
  <si>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</si>
  <si>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</si>
  <si>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</si>
  <si>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</si>
  <si>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</si>
  <si>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</si>
  <si>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</si>
  <si>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</si>
  <si>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</si>
  <si>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</si>
  <si>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</si>
  <si>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</si>
  <si>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</si>
  <si>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</si>
  <si>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</si>
  <si>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</si>
  <si>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</si>
  <si>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</si>
  <si>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</si>
  <si>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</si>
  <si>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</si>
  <si>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</si>
  <si>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</si>
  <si>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</si>
  <si>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</si>
  <si>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</si>
  <si>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</si>
  <si>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</si>
  <si>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</si>
  <si>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</si>
  <si>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</si>
  <si>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</si>
  <si>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</si>
  <si>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</si>
  <si>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</si>
  <si>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</si>
  <si>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</si>
  <si>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</si>
  <si>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</si>
  <si>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</si>
  <si>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</si>
  <si>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</si>
  <si>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</si>
  <si>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</si>
  <si>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</si>
  <si>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</si>
  <si>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</si>
  <si>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</si>
  <si>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</si>
  <si>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</si>
  <si>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</si>
  <si>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</si>
  <si>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</si>
  <si>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</si>
  <si>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</si>
  <si>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</si>
  <si>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</si>
  <si>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</si>
  <si>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</si>
  <si>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</si>
  <si>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</si>
  <si>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</si>
  <si>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</si>
  <si>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</si>
  <si>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</si>
  <si>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</si>
  <si>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</si>
  <si>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</si>
  <si>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</si>
  <si>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</si>
  <si>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</si>
  <si>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</si>
  <si>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</si>
  <si>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</si>
  <si>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</si>
  <si>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</si>
  <si>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</si>
  <si>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</si>
  <si>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</si>
  <si>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</si>
  <si>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</si>
  <si>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</si>
  <si>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</si>
  <si>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</si>
  <si>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</si>
  <si>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</si>
  <si>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</si>
  <si>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</si>
  <si>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</si>
  <si>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</si>
  <si>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</si>
  <si>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</si>
  <si>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</si>
  <si>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</si>
  <si>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</si>
  <si>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</si>
  <si>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</si>
  <si>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</si>
  <si>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</si>
  <si>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</si>
  <si>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</si>
  <si>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</si>
  <si>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</si>
  <si>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</si>
  <si>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</si>
  <si>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</si>
  <si>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</si>
  <si>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</si>
  <si>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</si>
  <si>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</si>
  <si>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</si>
  <si>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</si>
  <si>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</si>
  <si>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</si>
  <si>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</si>
  <si>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</si>
  <si>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</si>
  <si>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</si>
  <si>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</si>
  <si>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</si>
  <si>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</si>
  <si>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</si>
  <si>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</si>
  <si>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</si>
  <si>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</si>
  <si>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</si>
  <si>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</si>
  <si>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</si>
  <si>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</si>
  <si>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</si>
  <si>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</si>
  <si>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</si>
  <si>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</si>
  <si>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</si>
  <si>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</si>
  <si>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</si>
  <si>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</si>
  <si>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</si>
  <si>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</si>
  <si>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</si>
  <si>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</si>
  <si>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</si>
  <si>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</si>
  <si>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</si>
  <si>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</si>
  <si>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</si>
  <si>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</si>
  <si>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</si>
  <si>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</si>
  <si>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</si>
  <si>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</si>
  <si>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</si>
  <si>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</si>
  <si>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</si>
  <si>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</si>
  <si>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</si>
  <si>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</si>
  <si>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</si>
  <si>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</si>
  <si>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</si>
  <si>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</si>
  <si>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</si>
  <si>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</si>
  <si>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</si>
  <si>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</si>
  <si>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</si>
  <si>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</si>
  <si>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</si>
  <si>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</si>
  <si>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</si>
  <si>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</si>
  <si>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</si>
  <si>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</si>
  <si>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</si>
  <si>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</si>
  <si>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</si>
  <si>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</si>
  <si>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</si>
  <si>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</si>
  <si>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</si>
  <si>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</si>
  <si>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</si>
  <si>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</si>
  <si>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</si>
  <si>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</si>
  <si>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</si>
  <si>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</si>
  <si>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</si>
  <si>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</si>
  <si>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</si>
  <si>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</si>
  <si>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</si>
  <si>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</si>
  <si>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</si>
  <si>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</si>
  <si>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</si>
  <si>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</si>
  <si>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</si>
  <si>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</si>
  <si>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</si>
  <si>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</si>
  <si>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</si>
  <si>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</si>
  <si>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</si>
  <si>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</si>
  <si>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</si>
  <si>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</si>
  <si>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</si>
  <si>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</si>
  <si>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</si>
  <si>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</si>
  <si>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</si>
  <si>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</si>
  <si>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</si>
  <si>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</si>
  <si>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</si>
  <si>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</si>
  <si>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</si>
  <si>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</si>
  <si>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</si>
  <si>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</si>
  <si>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</si>
  <si>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</si>
  <si>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</si>
  <si>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</si>
  <si>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</si>
  <si>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</si>
  <si>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</si>
  <si>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</si>
  <si>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</si>
  <si>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</si>
  <si>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</si>
  <si>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</si>
  <si>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</si>
  <si>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</si>
  <si>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</si>
  <si>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</si>
  <si>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</si>
  <si>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</si>
  <si>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</si>
  <si>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</si>
  <si>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</si>
  <si>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052 / 800 366</t>
  </si>
  <si>
    <t>POPOVIĆ TOMISLAV</t>
  </si>
  <si>
    <t>Obveznik: MAISTRA d.d.</t>
  </si>
  <si>
    <t>sonja.bertosa@maistra.hr</t>
  </si>
  <si>
    <t>052 / 800 364</t>
  </si>
  <si>
    <t>stanje na dan 31.12.2012.</t>
  </si>
  <si>
    <t>u razdoblju 01.10.2012. do 31.12.2012.</t>
  </si>
  <si>
    <t xml:space="preserve">BERTOŠA SONJA </t>
  </si>
  <si>
    <t>BILANCA (MAISTRA D.D.)</t>
  </si>
  <si>
    <t>RAČUN DOBITI I GUBITKA (MAISTRA D.D.)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</si>
  <si>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</si>
  <si>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</si>
  <si>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</si>
  <si>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</si>
  <si>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</si>
  <si>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</si>
  <si>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IZVJEŠTAJ O NOVČANOM TIJEKU - Indirektna metoda (MAISTRA D.D.)</t>
  </si>
  <si>
    <t>A1) NETO POVEĆANJE NOVČANOG TIJEKA OD POSLOVNIH AKTIVNOSTI (007-012)</t>
  </si>
  <si>
    <t>A2) NETO SMANJENJE NOVČANOG TIJEKA OD POSLOVNIH  AKTIVNOSTI (012-007)</t>
  </si>
  <si>
    <t>B1) NETO POVEĆANJE NOVČANOG TIJEKA OD INVESTICIJSKIH 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</si>
  <si>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</si>
  <si>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</si>
  <si>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</si>
  <si>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IZVJEŠTAJ O PROMJENAMA KAPITALA (MAISTRA D.D.)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</si>
</sst>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\-#,##0.00\ "/>
    <numFmt numFmtId="195" formatCode="#,##0.00_ ;[Red]\-#,##0.00\ "/>
    <numFmt numFmtId="196" formatCode="#,##0_ ;[Red]\-#,##0\ "/>
    <numFmt numFmtId="197" formatCode="#,##0_);\(#,##0\)"/>
    <numFmt numFmtId="198" formatCode="\$#,##0_);\(\$#,##0\)"/>
    <numFmt numFmtId="199" formatCode="mmmm\ d\,\ yyyy"/>
    <numFmt numFmtId="200" formatCode="#.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4" borderId="0" applyNumberFormat="0" applyBorder="0" applyAlignment="0" applyProtection="0"/>
    <xf numFmtId="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0" fontId="21" fillId="0" borderId="0">
      <alignment/>
      <protection locked="0"/>
    </xf>
    <xf numFmtId="200" fontId="21" fillId="0" borderId="0">
      <alignment/>
      <protection locked="0"/>
    </xf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3" borderId="8" applyNumberFormat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37" fillId="0" borderId="10" applyNumberFormat="0" applyFill="0" applyAlignment="0" applyProtection="0"/>
    <xf numFmtId="0" fontId="3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3" xfId="60" applyFont="1" applyBorder="1" applyAlignment="1">
      <alignment/>
      <protection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24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4" xfId="60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vertical="top"/>
      <protection hidden="1"/>
    </xf>
    <xf numFmtId="0" fontId="3" fillId="0" borderId="24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4" xfId="60" applyFont="1" applyBorder="1" applyAlignment="1" applyProtection="1">
      <alignment horizontal="left" vertical="top" indent="2"/>
      <protection hidden="1"/>
    </xf>
    <xf numFmtId="0" fontId="3" fillId="0" borderId="24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4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4" xfId="60" applyFont="1" applyBorder="1" applyAlignment="1" applyProtection="1">
      <alignment horizontal="left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14" fillId="0" borderId="24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26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7" xfId="60" applyFont="1" applyFill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24" borderId="11" xfId="0" applyNumberFormat="1" applyFont="1" applyFill="1" applyBorder="1" applyAlignment="1" applyProtection="1">
      <alignment vertical="center"/>
      <protection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4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4" xfId="60" applyFont="1" applyBorder="1" applyAlignment="1" applyProtection="1">
      <alignment horizontal="right" wrapText="1"/>
      <protection hidden="1"/>
    </xf>
    <xf numFmtId="49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4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4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4" xfId="60" applyFont="1" applyBorder="1" applyAlignment="1" applyProtection="1">
      <alignment horizontal="right"/>
      <protection hidden="1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3" fillId="0" borderId="27" xfId="60" applyFont="1" applyFill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1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60" applyFont="1" applyFill="1" applyBorder="1" applyAlignment="1">
      <alignment horizontal="left"/>
      <protection/>
    </xf>
    <xf numFmtId="0" fontId="3" fillId="0" borderId="28" xfId="60" applyFont="1" applyFill="1" applyBorder="1" applyAlignment="1">
      <alignment horizontal="left"/>
      <protection/>
    </xf>
    <xf numFmtId="0" fontId="2" fillId="0" borderId="26" xfId="60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Fill="1" applyBorder="1" applyAlignment="1">
      <alignment/>
      <protection/>
    </xf>
    <xf numFmtId="0" fontId="3" fillId="0" borderId="28" xfId="60" applyFont="1" applyFill="1" applyBorder="1" applyAlignment="1">
      <alignment/>
      <protection/>
    </xf>
    <xf numFmtId="0" fontId="13" fillId="0" borderId="26" xfId="43" applyFont="1" applyFill="1" applyBorder="1" applyAlignment="1" applyProtection="1">
      <alignment/>
      <protection hidden="1" locked="0"/>
    </xf>
    <xf numFmtId="0" fontId="13" fillId="0" borderId="27" xfId="43" applyFont="1" applyFill="1" applyBorder="1" applyAlignment="1" applyProtection="1">
      <alignment/>
      <protection hidden="1" locked="0"/>
    </xf>
    <xf numFmtId="0" fontId="13" fillId="0" borderId="28" xfId="43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27" xfId="60" applyFont="1" applyFill="1" applyBorder="1" applyAlignment="1" applyProtection="1">
      <alignment horizontal="center" vertical="top"/>
      <protection hidden="1"/>
    </xf>
    <xf numFmtId="0" fontId="3" fillId="0" borderId="27" xfId="60" applyFont="1" applyFill="1" applyBorder="1" applyAlignment="1" applyProtection="1">
      <alignment horizontal="center"/>
      <protection hidden="1"/>
    </xf>
    <xf numFmtId="49" fontId="4" fillId="0" borderId="26" xfId="43" applyNumberFormat="1" applyFill="1" applyBorder="1" applyAlignment="1" applyProtection="1">
      <alignment horizontal="left" vertical="center"/>
      <protection hidden="1" locked="0"/>
    </xf>
    <xf numFmtId="0" fontId="17" fillId="0" borderId="0" xfId="65" applyFont="1" applyBorder="1" applyAlignment="1" applyProtection="1">
      <alignment horizontal="left"/>
      <protection hidden="1"/>
    </xf>
    <xf numFmtId="0" fontId="18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eading1" xfId="41"/>
    <cellStyle name="Heading2" xfId="42"/>
    <cellStyle name="Hyperlink" xfId="43"/>
    <cellStyle name="Isticanje1" xfId="44"/>
    <cellStyle name="Isticanje2" xfId="45"/>
    <cellStyle name="Isticanje3" xfId="46"/>
    <cellStyle name="Isticanje4" xfId="47"/>
    <cellStyle name="Isticanje5" xfId="48"/>
    <cellStyle name="Isticanje6" xfId="49"/>
    <cellStyle name="Izlaz" xfId="50"/>
    <cellStyle name="Izračun" xfId="51"/>
    <cellStyle name="Loše" xfId="52"/>
    <cellStyle name="Naslov" xfId="53"/>
    <cellStyle name="Naslov 1" xfId="54"/>
    <cellStyle name="Naslov 2" xfId="55"/>
    <cellStyle name="Naslov 3" xfId="56"/>
    <cellStyle name="Naslov 4" xfId="57"/>
    <cellStyle name="Neutralno" xfId="58"/>
    <cellStyle name="normal" xfId="59"/>
    <cellStyle name="Normal_TFI-POD" xfId="60"/>
    <cellStyle name="Percent" xfId="61"/>
    <cellStyle name="Povezana ćelija" xfId="62"/>
    <cellStyle name="Followed Hyperlink" xfId="63"/>
    <cellStyle name="Provjera ćelije" xfId="64"/>
    <cellStyle name="Stil 1" xfId="65"/>
    <cellStyle name="Tekst objašnjenja" xfId="66"/>
    <cellStyle name="Tekst upozorenja" xfId="67"/>
    <cellStyle name="Total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ebulic\Local%20Settings\Temporary%20Internet%20Files\OLK3F\bilanca_stanja_nova_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agolubic\Local%20Settings\Temporary%20Internet%20Files\OLKB\Bilanca%20i%20RDG%20Adria%20Resorts_31_10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998\CIJENE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WINDOWS\Desktop\Datoteka%201204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pa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čun dobiti 31_10"/>
      <sheetName val="BS_301005_AR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PARK'98-7"/>
      <sheetName val="BRUTTO SATNICE '98."/>
      <sheetName val="BRUTTO SATNICE '98. (2)"/>
      <sheetName val="ULAZNI PODACI"/>
      <sheetName val="BETONARA Karlovac"/>
      <sheetName val="STPARK'98-1"/>
      <sheetName val="ISPIS-TRANSPORT"/>
      <sheetName val="KRUPNI INVENTAR Zagreb"/>
      <sheetName val="ARMIRA^NICA - Zagreb"/>
      <sheetName val="20 085, 20 093"/>
      <sheetName val="20105_98"/>
      <sheetName val="STPARK'98-4"/>
      <sheetName val="STPARK'98-5"/>
      <sheetName val="STPARK'98-6"/>
      <sheetName val="Dijagram vo`nje"/>
      <sheetName val="PROFILAKSA '98"/>
      <sheetName val="ELEKTRIKA I REMONT"/>
      <sheetName val=" MT Vodovod '98"/>
      <sheetName val="Proizvodnja {ljunka"/>
      <sheetName val="Spravljanje betona"/>
      <sheetName val="ISPIS CJENIKA '98"/>
      <sheetName val="Transport betona"/>
      <sheetName val="Proizvodnja kamena"/>
      <sheetName val="PREGLED CIJENA Betonar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"/>
      <sheetName val="1"/>
      <sheetName val="2"/>
      <sheetName val="3"/>
      <sheetName val="4"/>
      <sheetName val="6"/>
      <sheetName val="7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10" zoomScaleSheetLayoutView="110" zoomScalePageLayoutView="0" workbookViewId="0" topLeftCell="A28">
      <selection activeCell="F70" sqref="F7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1" ht="15.75">
      <c r="A1" s="178" t="s">
        <v>199</v>
      </c>
      <c r="B1" s="179"/>
      <c r="C1" s="179"/>
      <c r="D1" s="72"/>
      <c r="E1" s="72"/>
      <c r="F1" s="72"/>
      <c r="G1" s="72"/>
      <c r="H1" s="72"/>
      <c r="I1" s="73"/>
      <c r="J1" s="9"/>
      <c r="K1" s="9"/>
    </row>
    <row r="2" spans="1:11" ht="12.75">
      <c r="A2" s="150" t="s">
        <v>200</v>
      </c>
      <c r="B2" s="151"/>
      <c r="C2" s="151"/>
      <c r="D2" s="152"/>
      <c r="E2" s="107">
        <v>41183</v>
      </c>
      <c r="F2" s="11"/>
      <c r="G2" s="12" t="s">
        <v>201</v>
      </c>
      <c r="H2" s="107">
        <v>41274</v>
      </c>
      <c r="I2" s="74"/>
      <c r="J2" s="9"/>
      <c r="K2" s="9"/>
    </row>
    <row r="3" spans="1:11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</row>
    <row r="4" spans="1:11" ht="15">
      <c r="A4" s="153" t="s">
        <v>265</v>
      </c>
      <c r="B4" s="154"/>
      <c r="C4" s="154"/>
      <c r="D4" s="154"/>
      <c r="E4" s="154"/>
      <c r="F4" s="154"/>
      <c r="G4" s="154"/>
      <c r="H4" s="154"/>
      <c r="I4" s="155"/>
      <c r="J4" s="9"/>
      <c r="K4" s="9"/>
    </row>
    <row r="5" spans="1:11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</row>
    <row r="6" spans="1:11" ht="12.75">
      <c r="A6" s="156" t="s">
        <v>202</v>
      </c>
      <c r="B6" s="157"/>
      <c r="C6" s="148" t="s">
        <v>269</v>
      </c>
      <c r="D6" s="149"/>
      <c r="E6" s="28"/>
      <c r="F6" s="28"/>
      <c r="G6" s="28"/>
      <c r="H6" s="28"/>
      <c r="I6" s="80"/>
      <c r="J6" s="9"/>
      <c r="K6" s="9"/>
    </row>
    <row r="7" spans="1:11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</row>
    <row r="8" spans="1:11" ht="12.75">
      <c r="A8" s="146" t="s">
        <v>203</v>
      </c>
      <c r="B8" s="147"/>
      <c r="C8" s="148" t="s">
        <v>270</v>
      </c>
      <c r="D8" s="149"/>
      <c r="E8" s="28"/>
      <c r="F8" s="28"/>
      <c r="G8" s="28"/>
      <c r="H8" s="28"/>
      <c r="I8" s="82"/>
      <c r="J8" s="9"/>
      <c r="K8" s="9"/>
    </row>
    <row r="9" spans="1:11" ht="12.75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</row>
    <row r="10" spans="1:11" ht="12.75">
      <c r="A10" s="161" t="s">
        <v>204</v>
      </c>
      <c r="B10" s="162"/>
      <c r="C10" s="148" t="s">
        <v>271</v>
      </c>
      <c r="D10" s="149"/>
      <c r="E10" s="15"/>
      <c r="F10" s="15"/>
      <c r="G10" s="15"/>
      <c r="H10" s="15"/>
      <c r="I10" s="82"/>
      <c r="J10" s="9"/>
      <c r="K10" s="9"/>
    </row>
    <row r="11" spans="1:11" ht="12.75">
      <c r="A11" s="163"/>
      <c r="B11" s="162"/>
      <c r="C11" s="15"/>
      <c r="D11" s="15"/>
      <c r="E11" s="15"/>
      <c r="F11" s="15"/>
      <c r="G11" s="15"/>
      <c r="H11" s="15"/>
      <c r="I11" s="82"/>
      <c r="J11" s="9"/>
      <c r="K11" s="9"/>
    </row>
    <row r="12" spans="1:11" ht="12.75">
      <c r="A12" s="156" t="s">
        <v>205</v>
      </c>
      <c r="B12" s="157"/>
      <c r="C12" s="158" t="s">
        <v>272</v>
      </c>
      <c r="D12" s="159"/>
      <c r="E12" s="159"/>
      <c r="F12" s="159"/>
      <c r="G12" s="159"/>
      <c r="H12" s="159"/>
      <c r="I12" s="160"/>
      <c r="J12" s="9"/>
      <c r="K12" s="9"/>
    </row>
    <row r="13" spans="1:11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</row>
    <row r="14" spans="1:11" ht="12.75">
      <c r="A14" s="156" t="s">
        <v>206</v>
      </c>
      <c r="B14" s="157"/>
      <c r="C14" s="164">
        <v>52210</v>
      </c>
      <c r="D14" s="165"/>
      <c r="E14" s="15"/>
      <c r="F14" s="158" t="s">
        <v>273</v>
      </c>
      <c r="G14" s="159"/>
      <c r="H14" s="159"/>
      <c r="I14" s="160"/>
      <c r="J14" s="9"/>
      <c r="K14" s="9"/>
    </row>
    <row r="15" spans="1:11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</row>
    <row r="16" spans="1:11" ht="12.75">
      <c r="A16" s="156" t="s">
        <v>207</v>
      </c>
      <c r="B16" s="157"/>
      <c r="C16" s="158" t="s">
        <v>274</v>
      </c>
      <c r="D16" s="159"/>
      <c r="E16" s="159"/>
      <c r="F16" s="159"/>
      <c r="G16" s="159"/>
      <c r="H16" s="159"/>
      <c r="I16" s="160"/>
      <c r="J16" s="9"/>
      <c r="K16" s="9"/>
    </row>
    <row r="17" spans="1:11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</row>
    <row r="18" spans="1:11" ht="12.75">
      <c r="A18" s="156" t="s">
        <v>208</v>
      </c>
      <c r="B18" s="157"/>
      <c r="C18" s="171" t="s">
        <v>275</v>
      </c>
      <c r="D18" s="172"/>
      <c r="E18" s="172"/>
      <c r="F18" s="172"/>
      <c r="G18" s="172"/>
      <c r="H18" s="172"/>
      <c r="I18" s="173"/>
      <c r="J18" s="9"/>
      <c r="K18" s="9"/>
    </row>
    <row r="19" spans="1:11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</row>
    <row r="20" spans="1:11" ht="12.75">
      <c r="A20" s="156" t="s">
        <v>209</v>
      </c>
      <c r="B20" s="157"/>
      <c r="C20" s="171" t="s">
        <v>276</v>
      </c>
      <c r="D20" s="172"/>
      <c r="E20" s="172"/>
      <c r="F20" s="172"/>
      <c r="G20" s="172"/>
      <c r="H20" s="172"/>
      <c r="I20" s="173"/>
      <c r="J20" s="9"/>
      <c r="K20" s="9"/>
    </row>
    <row r="21" spans="1:11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</row>
    <row r="22" spans="1:11" ht="12.75">
      <c r="A22" s="156" t="s">
        <v>210</v>
      </c>
      <c r="B22" s="157"/>
      <c r="C22" s="108">
        <v>374</v>
      </c>
      <c r="D22" s="158" t="s">
        <v>273</v>
      </c>
      <c r="E22" s="166"/>
      <c r="F22" s="167"/>
      <c r="G22" s="156"/>
      <c r="H22" s="174"/>
      <c r="I22" s="84"/>
      <c r="J22" s="9"/>
      <c r="K22" s="9"/>
    </row>
    <row r="23" spans="1:11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</row>
    <row r="24" spans="1:11" ht="12.75">
      <c r="A24" s="156" t="s">
        <v>211</v>
      </c>
      <c r="B24" s="157"/>
      <c r="C24" s="108">
        <v>18</v>
      </c>
      <c r="D24" s="158" t="s">
        <v>277</v>
      </c>
      <c r="E24" s="166"/>
      <c r="F24" s="166"/>
      <c r="G24" s="167"/>
      <c r="H24" s="47" t="s">
        <v>212</v>
      </c>
      <c r="I24" s="109">
        <v>1146</v>
      </c>
      <c r="J24" s="9"/>
      <c r="K24" s="9"/>
    </row>
    <row r="25" spans="1:11" ht="12.75">
      <c r="A25" s="81"/>
      <c r="B25" s="21"/>
      <c r="C25" s="15"/>
      <c r="D25" s="23"/>
      <c r="E25" s="23"/>
      <c r="F25" s="23"/>
      <c r="G25" s="21"/>
      <c r="H25" s="21" t="s">
        <v>266</v>
      </c>
      <c r="I25" s="85"/>
      <c r="J25" s="9"/>
      <c r="K25" s="9"/>
    </row>
    <row r="26" spans="1:11" ht="12.75">
      <c r="A26" s="156" t="s">
        <v>213</v>
      </c>
      <c r="B26" s="157"/>
      <c r="C26" s="110" t="s">
        <v>278</v>
      </c>
      <c r="D26" s="24"/>
      <c r="E26" s="32"/>
      <c r="F26" s="23"/>
      <c r="G26" s="175" t="s">
        <v>214</v>
      </c>
      <c r="H26" s="157"/>
      <c r="I26" s="111" t="s">
        <v>279</v>
      </c>
      <c r="J26" s="9"/>
      <c r="K26" s="9"/>
    </row>
    <row r="27" spans="1:11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</row>
    <row r="28" spans="1:11" ht="12.75">
      <c r="A28" s="176" t="s">
        <v>215</v>
      </c>
      <c r="B28" s="177"/>
      <c r="C28" s="141"/>
      <c r="D28" s="141"/>
      <c r="E28" s="142" t="s">
        <v>216</v>
      </c>
      <c r="F28" s="143"/>
      <c r="G28" s="143"/>
      <c r="H28" s="144" t="s">
        <v>217</v>
      </c>
      <c r="I28" s="145"/>
      <c r="J28" s="9"/>
      <c r="K28" s="9"/>
    </row>
    <row r="29" spans="1:11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</row>
    <row r="30" spans="1:11" ht="12.75">
      <c r="A30" s="168"/>
      <c r="B30" s="169"/>
      <c r="C30" s="169"/>
      <c r="D30" s="170"/>
      <c r="E30" s="168"/>
      <c r="F30" s="169"/>
      <c r="G30" s="169"/>
      <c r="H30" s="148"/>
      <c r="I30" s="149"/>
      <c r="J30" s="9"/>
      <c r="K30" s="9"/>
    </row>
    <row r="31" spans="1:11" ht="12.75">
      <c r="A31" s="81"/>
      <c r="B31" s="21"/>
      <c r="C31" s="20"/>
      <c r="D31" s="138"/>
      <c r="E31" s="138"/>
      <c r="F31" s="138"/>
      <c r="G31" s="139"/>
      <c r="H31" s="15"/>
      <c r="I31" s="88"/>
      <c r="J31" s="9"/>
      <c r="K31" s="9"/>
    </row>
    <row r="32" spans="1:11" ht="12.75">
      <c r="A32" s="168"/>
      <c r="B32" s="169"/>
      <c r="C32" s="169"/>
      <c r="D32" s="170"/>
      <c r="E32" s="168"/>
      <c r="F32" s="169"/>
      <c r="G32" s="169"/>
      <c r="H32" s="148"/>
      <c r="I32" s="149"/>
      <c r="J32" s="9"/>
      <c r="K32" s="9"/>
    </row>
    <row r="33" spans="1:11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</row>
    <row r="34" spans="1:11" ht="12.75">
      <c r="A34" s="168"/>
      <c r="B34" s="169"/>
      <c r="C34" s="169"/>
      <c r="D34" s="170"/>
      <c r="E34" s="168"/>
      <c r="F34" s="169"/>
      <c r="G34" s="169"/>
      <c r="H34" s="148"/>
      <c r="I34" s="149"/>
      <c r="J34" s="9"/>
      <c r="K34" s="9"/>
    </row>
    <row r="35" spans="1:11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</row>
    <row r="36" spans="1:11" ht="12.75">
      <c r="A36" s="168"/>
      <c r="B36" s="169"/>
      <c r="C36" s="169"/>
      <c r="D36" s="170"/>
      <c r="E36" s="168"/>
      <c r="F36" s="169"/>
      <c r="G36" s="169"/>
      <c r="H36" s="148"/>
      <c r="I36" s="149"/>
      <c r="J36" s="9"/>
      <c r="K36" s="9"/>
    </row>
    <row r="37" spans="1:11" ht="12.75">
      <c r="A37" s="90"/>
      <c r="B37" s="29"/>
      <c r="C37" s="132"/>
      <c r="D37" s="133"/>
      <c r="E37" s="15"/>
      <c r="F37" s="132"/>
      <c r="G37" s="133"/>
      <c r="H37" s="15"/>
      <c r="I37" s="82"/>
      <c r="J37" s="9"/>
      <c r="K37" s="9"/>
    </row>
    <row r="38" spans="1:11" ht="12.75">
      <c r="A38" s="168"/>
      <c r="B38" s="169"/>
      <c r="C38" s="169"/>
      <c r="D38" s="170"/>
      <c r="E38" s="168"/>
      <c r="F38" s="169"/>
      <c r="G38" s="169"/>
      <c r="H38" s="148"/>
      <c r="I38" s="149"/>
      <c r="J38" s="9"/>
      <c r="K38" s="9"/>
    </row>
    <row r="39" spans="1:11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</row>
    <row r="40" spans="1:11" ht="12.75">
      <c r="A40" s="168"/>
      <c r="B40" s="169"/>
      <c r="C40" s="169"/>
      <c r="D40" s="170"/>
      <c r="E40" s="168"/>
      <c r="F40" s="169"/>
      <c r="G40" s="169"/>
      <c r="H40" s="148"/>
      <c r="I40" s="149"/>
      <c r="J40" s="9"/>
      <c r="K40" s="9"/>
    </row>
    <row r="41" spans="1:11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</row>
    <row r="42" spans="1:11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</row>
    <row r="43" spans="1:11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</row>
    <row r="44" spans="1:11" ht="12.75">
      <c r="A44" s="161" t="s">
        <v>218</v>
      </c>
      <c r="B44" s="131"/>
      <c r="C44" s="148"/>
      <c r="D44" s="149"/>
      <c r="E44" s="25"/>
      <c r="F44" s="158"/>
      <c r="G44" s="169"/>
      <c r="H44" s="169"/>
      <c r="I44" s="170"/>
      <c r="J44" s="9"/>
      <c r="K44" s="9"/>
    </row>
    <row r="45" spans="1:11" ht="12.75">
      <c r="A45" s="90"/>
      <c r="B45" s="29"/>
      <c r="C45" s="132"/>
      <c r="D45" s="133"/>
      <c r="E45" s="15"/>
      <c r="F45" s="132"/>
      <c r="G45" s="134"/>
      <c r="H45" s="34"/>
      <c r="I45" s="94"/>
      <c r="J45" s="9"/>
      <c r="K45" s="9"/>
    </row>
    <row r="46" spans="1:11" ht="12.75">
      <c r="A46" s="161" t="s">
        <v>219</v>
      </c>
      <c r="B46" s="131"/>
      <c r="C46" s="158" t="s">
        <v>287</v>
      </c>
      <c r="D46" s="135"/>
      <c r="E46" s="135"/>
      <c r="F46" s="135"/>
      <c r="G46" s="135"/>
      <c r="H46" s="135"/>
      <c r="I46" s="136"/>
      <c r="J46" s="9"/>
      <c r="K46" s="9"/>
    </row>
    <row r="47" spans="1:11" ht="12.75">
      <c r="A47" s="81"/>
      <c r="B47" s="21"/>
      <c r="C47" s="20" t="s">
        <v>220</v>
      </c>
      <c r="D47" s="15"/>
      <c r="E47" s="15"/>
      <c r="F47" s="15"/>
      <c r="G47" s="15"/>
      <c r="H47" s="15"/>
      <c r="I47" s="82"/>
      <c r="J47" s="9"/>
      <c r="K47" s="9"/>
    </row>
    <row r="48" spans="1:11" ht="12.75">
      <c r="A48" s="161" t="s">
        <v>221</v>
      </c>
      <c r="B48" s="131"/>
      <c r="C48" s="126" t="s">
        <v>284</v>
      </c>
      <c r="D48" s="127"/>
      <c r="E48" s="128"/>
      <c r="F48" s="15"/>
      <c r="G48" s="47" t="s">
        <v>222</v>
      </c>
      <c r="H48" s="126" t="s">
        <v>280</v>
      </c>
      <c r="I48" s="128"/>
      <c r="J48" s="9"/>
      <c r="K48" s="9"/>
    </row>
    <row r="49" spans="1:11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</row>
    <row r="50" spans="1:11" ht="12.75">
      <c r="A50" s="161" t="s">
        <v>208</v>
      </c>
      <c r="B50" s="131"/>
      <c r="C50" s="182" t="s">
        <v>283</v>
      </c>
      <c r="D50" s="127"/>
      <c r="E50" s="127"/>
      <c r="F50" s="127"/>
      <c r="G50" s="127"/>
      <c r="H50" s="127"/>
      <c r="I50" s="128"/>
      <c r="J50" s="9"/>
      <c r="K50" s="9"/>
    </row>
    <row r="51" spans="1:11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</row>
    <row r="52" spans="1:11" ht="12.75">
      <c r="A52" s="156" t="s">
        <v>223</v>
      </c>
      <c r="B52" s="157"/>
      <c r="C52" s="126" t="s">
        <v>281</v>
      </c>
      <c r="D52" s="127"/>
      <c r="E52" s="127"/>
      <c r="F52" s="127"/>
      <c r="G52" s="127"/>
      <c r="H52" s="127"/>
      <c r="I52" s="160"/>
      <c r="J52" s="9"/>
      <c r="K52" s="9"/>
    </row>
    <row r="53" spans="1:11" ht="12.75">
      <c r="A53" s="95"/>
      <c r="B53" s="19"/>
      <c r="C53" s="140" t="s">
        <v>224</v>
      </c>
      <c r="D53" s="140"/>
      <c r="E53" s="140"/>
      <c r="F53" s="140"/>
      <c r="G53" s="140"/>
      <c r="H53" s="140"/>
      <c r="I53" s="96"/>
      <c r="J53" s="9"/>
      <c r="K53" s="9"/>
    </row>
    <row r="54" spans="1:11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</row>
    <row r="55" spans="1:11" ht="12.75">
      <c r="A55" s="95"/>
      <c r="B55" s="183" t="s">
        <v>225</v>
      </c>
      <c r="C55" s="184"/>
      <c r="D55" s="184"/>
      <c r="E55" s="184"/>
      <c r="F55" s="45"/>
      <c r="G55" s="45"/>
      <c r="H55" s="45"/>
      <c r="I55" s="97"/>
      <c r="J55" s="9"/>
      <c r="K55" s="9"/>
    </row>
    <row r="56" spans="1:11" ht="12.75">
      <c r="A56" s="95"/>
      <c r="B56" s="185" t="s">
        <v>255</v>
      </c>
      <c r="C56" s="186"/>
      <c r="D56" s="186"/>
      <c r="E56" s="186"/>
      <c r="F56" s="186"/>
      <c r="G56" s="186"/>
      <c r="H56" s="186"/>
      <c r="I56" s="187"/>
      <c r="J56" s="9"/>
      <c r="K56" s="9"/>
    </row>
    <row r="57" spans="1:11" ht="12.75">
      <c r="A57" s="95"/>
      <c r="B57" s="185" t="s">
        <v>256</v>
      </c>
      <c r="C57" s="186"/>
      <c r="D57" s="186"/>
      <c r="E57" s="186"/>
      <c r="F57" s="186"/>
      <c r="G57" s="186"/>
      <c r="H57" s="186"/>
      <c r="I57" s="97"/>
      <c r="J57" s="9"/>
      <c r="K57" s="9"/>
    </row>
    <row r="58" spans="1:11" ht="12.75">
      <c r="A58" s="95"/>
      <c r="B58" s="185" t="s">
        <v>257</v>
      </c>
      <c r="C58" s="186"/>
      <c r="D58" s="186"/>
      <c r="E58" s="186"/>
      <c r="F58" s="186"/>
      <c r="G58" s="186"/>
      <c r="H58" s="186"/>
      <c r="I58" s="187"/>
      <c r="J58" s="9"/>
      <c r="K58" s="9"/>
    </row>
    <row r="59" spans="1:11" ht="12.75">
      <c r="A59" s="95"/>
      <c r="B59" s="185" t="s">
        <v>258</v>
      </c>
      <c r="C59" s="186"/>
      <c r="D59" s="186"/>
      <c r="E59" s="186"/>
      <c r="F59" s="186"/>
      <c r="G59" s="186"/>
      <c r="H59" s="186"/>
      <c r="I59" s="187"/>
      <c r="J59" s="9"/>
      <c r="K59" s="9"/>
    </row>
    <row r="60" spans="1:11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</row>
    <row r="61" spans="1:11" ht="13.5" thickBot="1">
      <c r="A61" s="101" t="s">
        <v>226</v>
      </c>
      <c r="B61" s="15"/>
      <c r="C61" s="15"/>
      <c r="D61" s="15"/>
      <c r="E61" s="15"/>
      <c r="F61" s="15"/>
      <c r="G61" s="36"/>
      <c r="H61" s="37"/>
      <c r="I61" s="102"/>
      <c r="J61" s="9"/>
      <c r="K61" s="9"/>
    </row>
    <row r="62" spans="1:11" ht="12.75">
      <c r="A62" s="77"/>
      <c r="B62" s="15"/>
      <c r="C62" s="15"/>
      <c r="D62" s="15"/>
      <c r="E62" s="19" t="s">
        <v>227</v>
      </c>
      <c r="F62" s="32"/>
      <c r="G62" s="137" t="s">
        <v>228</v>
      </c>
      <c r="H62" s="129"/>
      <c r="I62" s="130"/>
      <c r="J62" s="9"/>
      <c r="K62" s="9"/>
    </row>
    <row r="63" spans="1:11" ht="12.75">
      <c r="A63" s="103"/>
      <c r="B63" s="104"/>
      <c r="C63" s="105"/>
      <c r="D63" s="105"/>
      <c r="E63" s="105"/>
      <c r="F63" s="105"/>
      <c r="G63" s="180"/>
      <c r="H63" s="181"/>
      <c r="I63" s="106"/>
      <c r="J63" s="9"/>
      <c r="K63" s="9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D31:G31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A22:B22"/>
    <mergeCell ref="D22:F22"/>
    <mergeCell ref="G22:H22"/>
    <mergeCell ref="G26:H26"/>
    <mergeCell ref="A18:B18"/>
    <mergeCell ref="C18:I18"/>
    <mergeCell ref="A20:B20"/>
    <mergeCell ref="C20:I20"/>
    <mergeCell ref="H32:I32"/>
    <mergeCell ref="A24:B24"/>
    <mergeCell ref="D24:G24"/>
    <mergeCell ref="A26:B26"/>
    <mergeCell ref="A30:D30"/>
    <mergeCell ref="E30:G30"/>
    <mergeCell ref="H30:I30"/>
    <mergeCell ref="A28:D28"/>
    <mergeCell ref="E28:G28"/>
    <mergeCell ref="H28:I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90" zoomScaleSheetLayoutView="90" zoomScalePageLayoutView="0" workbookViewId="0" topLeftCell="A76">
      <selection activeCell="K113" sqref="K113"/>
    </sheetView>
  </sheetViews>
  <sheetFormatPr defaultColWidth="9.140625" defaultRowHeight="12.75"/>
  <cols>
    <col min="1" max="9" width="9.140625" style="48" customWidth="1"/>
    <col min="10" max="10" width="12.00390625" style="48" customWidth="1"/>
    <col min="11" max="11" width="12.28125" style="48" customWidth="1"/>
    <col min="12" max="16384" width="9.140625" style="48" customWidth="1"/>
  </cols>
  <sheetData>
    <row r="1" spans="1:11" ht="12.75" customHeight="1">
      <c r="A1" s="221" t="s">
        <v>288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285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282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43</v>
      </c>
      <c r="B4" s="227"/>
      <c r="C4" s="227"/>
      <c r="D4" s="227"/>
      <c r="E4" s="227"/>
      <c r="F4" s="227"/>
      <c r="G4" s="227"/>
      <c r="H4" s="228"/>
      <c r="I4" s="52" t="s">
        <v>229</v>
      </c>
      <c r="J4" s="53" t="s">
        <v>267</v>
      </c>
      <c r="K4" s="54" t="s">
        <v>268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1">
        <v>2</v>
      </c>
      <c r="J5" s="50">
        <v>3</v>
      </c>
      <c r="K5" s="50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2" t="s">
        <v>44</v>
      </c>
      <c r="B7" s="203"/>
      <c r="C7" s="203"/>
      <c r="D7" s="203"/>
      <c r="E7" s="203"/>
      <c r="F7" s="203"/>
      <c r="G7" s="203"/>
      <c r="H7" s="220"/>
      <c r="I7" s="3">
        <v>1</v>
      </c>
      <c r="J7" s="118"/>
      <c r="K7" s="118"/>
    </row>
    <row r="8" spans="1:11" ht="12.75">
      <c r="A8" s="209" t="s">
        <v>8</v>
      </c>
      <c r="B8" s="210"/>
      <c r="C8" s="210"/>
      <c r="D8" s="210"/>
      <c r="E8" s="210"/>
      <c r="F8" s="210"/>
      <c r="G8" s="210"/>
      <c r="H8" s="211"/>
      <c r="I8" s="1">
        <v>2</v>
      </c>
      <c r="J8" s="115">
        <f>J9+J16+J26+J35+J39</f>
        <v>2021041605</v>
      </c>
      <c r="K8" s="115">
        <f>K9+K16+K26+K35+K39</f>
        <v>1973469242</v>
      </c>
    </row>
    <row r="9" spans="1:11" ht="12.75">
      <c r="A9" s="206" t="s">
        <v>158</v>
      </c>
      <c r="B9" s="207"/>
      <c r="C9" s="207"/>
      <c r="D9" s="207"/>
      <c r="E9" s="207"/>
      <c r="F9" s="207"/>
      <c r="G9" s="207"/>
      <c r="H9" s="208"/>
      <c r="I9" s="1">
        <v>3</v>
      </c>
      <c r="J9" s="115">
        <f>SUM(J10:J15)</f>
        <v>5508965</v>
      </c>
      <c r="K9" s="115">
        <f>SUM(K10:K15)</f>
        <v>4321985</v>
      </c>
    </row>
    <row r="10" spans="1:11" ht="12.75">
      <c r="A10" s="206" t="s">
        <v>91</v>
      </c>
      <c r="B10" s="207"/>
      <c r="C10" s="207"/>
      <c r="D10" s="207"/>
      <c r="E10" s="207"/>
      <c r="F10" s="207"/>
      <c r="G10" s="207"/>
      <c r="H10" s="208"/>
      <c r="I10" s="1">
        <v>4</v>
      </c>
      <c r="J10" s="6"/>
      <c r="K10" s="6"/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6">
        <v>5500805</v>
      </c>
      <c r="K11" s="6">
        <v>4260196</v>
      </c>
    </row>
    <row r="12" spans="1:11" ht="12.75">
      <c r="A12" s="206" t="s">
        <v>92</v>
      </c>
      <c r="B12" s="207"/>
      <c r="C12" s="207"/>
      <c r="D12" s="207"/>
      <c r="E12" s="207"/>
      <c r="F12" s="207"/>
      <c r="G12" s="207"/>
      <c r="H12" s="208"/>
      <c r="I12" s="1">
        <v>6</v>
      </c>
      <c r="J12" s="6"/>
      <c r="K12" s="6"/>
    </row>
    <row r="13" spans="1:11" ht="12.75">
      <c r="A13" s="206" t="s">
        <v>161</v>
      </c>
      <c r="B13" s="207"/>
      <c r="C13" s="207"/>
      <c r="D13" s="207"/>
      <c r="E13" s="207"/>
      <c r="F13" s="207"/>
      <c r="G13" s="207"/>
      <c r="H13" s="208"/>
      <c r="I13" s="1">
        <v>7</v>
      </c>
      <c r="J13" s="6"/>
      <c r="K13" s="6"/>
    </row>
    <row r="14" spans="1:11" ht="12.75">
      <c r="A14" s="206" t="s">
        <v>162</v>
      </c>
      <c r="B14" s="207"/>
      <c r="C14" s="207"/>
      <c r="D14" s="207"/>
      <c r="E14" s="207"/>
      <c r="F14" s="207"/>
      <c r="G14" s="207"/>
      <c r="H14" s="208"/>
      <c r="I14" s="1">
        <v>8</v>
      </c>
      <c r="J14" s="6">
        <v>8160</v>
      </c>
      <c r="K14" s="6">
        <v>61789</v>
      </c>
    </row>
    <row r="15" spans="1:11" ht="12.75">
      <c r="A15" s="206" t="s">
        <v>163</v>
      </c>
      <c r="B15" s="207"/>
      <c r="C15" s="207"/>
      <c r="D15" s="207"/>
      <c r="E15" s="207"/>
      <c r="F15" s="207"/>
      <c r="G15" s="207"/>
      <c r="H15" s="208"/>
      <c r="I15" s="1">
        <v>9</v>
      </c>
      <c r="J15" s="6"/>
      <c r="K15" s="6"/>
    </row>
    <row r="16" spans="1:11" ht="12.75">
      <c r="A16" s="206" t="s">
        <v>159</v>
      </c>
      <c r="B16" s="207"/>
      <c r="C16" s="207"/>
      <c r="D16" s="207"/>
      <c r="E16" s="207"/>
      <c r="F16" s="207"/>
      <c r="G16" s="207"/>
      <c r="H16" s="208"/>
      <c r="I16" s="1">
        <v>10</v>
      </c>
      <c r="J16" s="115">
        <f>SUM(J17:J25)</f>
        <v>1915798863</v>
      </c>
      <c r="K16" s="115">
        <f>SUM(K17:K25)</f>
        <v>1866380168</v>
      </c>
    </row>
    <row r="17" spans="1:11" ht="12.75">
      <c r="A17" s="206" t="s">
        <v>164</v>
      </c>
      <c r="B17" s="207"/>
      <c r="C17" s="207"/>
      <c r="D17" s="207"/>
      <c r="E17" s="207"/>
      <c r="F17" s="207"/>
      <c r="G17" s="207"/>
      <c r="H17" s="208"/>
      <c r="I17" s="1">
        <v>11</v>
      </c>
      <c r="J17" s="6">
        <v>173923799</v>
      </c>
      <c r="K17" s="6">
        <v>188177724</v>
      </c>
    </row>
    <row r="18" spans="1:11" ht="12.75">
      <c r="A18" s="206" t="s">
        <v>198</v>
      </c>
      <c r="B18" s="207"/>
      <c r="C18" s="207"/>
      <c r="D18" s="207"/>
      <c r="E18" s="207"/>
      <c r="F18" s="207"/>
      <c r="G18" s="207"/>
      <c r="H18" s="208"/>
      <c r="I18" s="1">
        <v>12</v>
      </c>
      <c r="J18" s="6">
        <v>1386623605</v>
      </c>
      <c r="K18" s="6">
        <v>1354304098</v>
      </c>
    </row>
    <row r="19" spans="1:11" ht="12.75">
      <c r="A19" s="206" t="s">
        <v>165</v>
      </c>
      <c r="B19" s="207"/>
      <c r="C19" s="207"/>
      <c r="D19" s="207"/>
      <c r="E19" s="207"/>
      <c r="F19" s="207"/>
      <c r="G19" s="207"/>
      <c r="H19" s="208"/>
      <c r="I19" s="1">
        <v>13</v>
      </c>
      <c r="J19" s="6">
        <v>132777435</v>
      </c>
      <c r="K19" s="6">
        <v>114479498</v>
      </c>
    </row>
    <row r="20" spans="1:11" ht="12.75">
      <c r="A20" s="206" t="s">
        <v>19</v>
      </c>
      <c r="B20" s="207"/>
      <c r="C20" s="207"/>
      <c r="D20" s="207"/>
      <c r="E20" s="207"/>
      <c r="F20" s="207"/>
      <c r="G20" s="207"/>
      <c r="H20" s="208"/>
      <c r="I20" s="1">
        <v>14</v>
      </c>
      <c r="J20" s="6">
        <v>115955869</v>
      </c>
      <c r="K20" s="6">
        <v>101666480</v>
      </c>
    </row>
    <row r="21" spans="1:11" ht="12.75">
      <c r="A21" s="206" t="s">
        <v>20</v>
      </c>
      <c r="B21" s="207"/>
      <c r="C21" s="207"/>
      <c r="D21" s="207"/>
      <c r="E21" s="207"/>
      <c r="F21" s="207"/>
      <c r="G21" s="207"/>
      <c r="H21" s="208"/>
      <c r="I21" s="1">
        <v>15</v>
      </c>
      <c r="J21" s="6"/>
      <c r="K21" s="6"/>
    </row>
    <row r="22" spans="1:11" ht="12.75">
      <c r="A22" s="206" t="s">
        <v>55</v>
      </c>
      <c r="B22" s="207"/>
      <c r="C22" s="207"/>
      <c r="D22" s="207"/>
      <c r="E22" s="207"/>
      <c r="F22" s="207"/>
      <c r="G22" s="207"/>
      <c r="H22" s="208"/>
      <c r="I22" s="1">
        <v>16</v>
      </c>
      <c r="J22" s="6">
        <v>4520447</v>
      </c>
      <c r="K22" s="6">
        <v>37188663</v>
      </c>
    </row>
    <row r="23" spans="1:11" ht="12.75">
      <c r="A23" s="206" t="s">
        <v>56</v>
      </c>
      <c r="B23" s="207"/>
      <c r="C23" s="207"/>
      <c r="D23" s="207"/>
      <c r="E23" s="207"/>
      <c r="F23" s="207"/>
      <c r="G23" s="207"/>
      <c r="H23" s="208"/>
      <c r="I23" s="1">
        <v>17</v>
      </c>
      <c r="J23" s="6">
        <v>41938042</v>
      </c>
      <c r="K23" s="6">
        <v>60866947</v>
      </c>
    </row>
    <row r="24" spans="1:11" ht="12.75">
      <c r="A24" s="206" t="s">
        <v>57</v>
      </c>
      <c r="B24" s="207"/>
      <c r="C24" s="207"/>
      <c r="D24" s="207"/>
      <c r="E24" s="207"/>
      <c r="F24" s="207"/>
      <c r="G24" s="207"/>
      <c r="H24" s="208"/>
      <c r="I24" s="1">
        <v>18</v>
      </c>
      <c r="J24" s="6">
        <v>10183389</v>
      </c>
      <c r="K24" s="6">
        <v>9696758</v>
      </c>
    </row>
    <row r="25" spans="1:11" ht="12.75">
      <c r="A25" s="206" t="s">
        <v>58</v>
      </c>
      <c r="B25" s="207"/>
      <c r="C25" s="207"/>
      <c r="D25" s="207"/>
      <c r="E25" s="207"/>
      <c r="F25" s="207"/>
      <c r="G25" s="207"/>
      <c r="H25" s="208"/>
      <c r="I25" s="1">
        <v>19</v>
      </c>
      <c r="J25" s="6">
        <v>49876277</v>
      </c>
      <c r="K25" s="6">
        <v>0</v>
      </c>
    </row>
    <row r="26" spans="1:11" ht="12.75">
      <c r="A26" s="206" t="s">
        <v>147</v>
      </c>
      <c r="B26" s="207"/>
      <c r="C26" s="207"/>
      <c r="D26" s="207"/>
      <c r="E26" s="207"/>
      <c r="F26" s="207"/>
      <c r="G26" s="207"/>
      <c r="H26" s="208"/>
      <c r="I26" s="1">
        <v>20</v>
      </c>
      <c r="J26" s="115">
        <f>SUM(J27:J34)</f>
        <v>83787154</v>
      </c>
      <c r="K26" s="115">
        <f>SUM(K27:K34)</f>
        <v>83787153</v>
      </c>
    </row>
    <row r="27" spans="1:11" ht="12.75">
      <c r="A27" s="206" t="s">
        <v>59</v>
      </c>
      <c r="B27" s="207"/>
      <c r="C27" s="207"/>
      <c r="D27" s="207"/>
      <c r="E27" s="207"/>
      <c r="F27" s="207"/>
      <c r="G27" s="207"/>
      <c r="H27" s="208"/>
      <c r="I27" s="1">
        <v>21</v>
      </c>
      <c r="J27" s="6">
        <v>83398062</v>
      </c>
      <c r="K27" s="6">
        <v>83398061</v>
      </c>
    </row>
    <row r="28" spans="1:11" ht="12.75">
      <c r="A28" s="206" t="s">
        <v>60</v>
      </c>
      <c r="B28" s="207"/>
      <c r="C28" s="207"/>
      <c r="D28" s="207"/>
      <c r="E28" s="207"/>
      <c r="F28" s="207"/>
      <c r="G28" s="207"/>
      <c r="H28" s="208"/>
      <c r="I28" s="1">
        <v>22</v>
      </c>
      <c r="J28" s="6"/>
      <c r="K28" s="6"/>
    </row>
    <row r="29" spans="1:11" ht="12.75">
      <c r="A29" s="206" t="s">
        <v>61</v>
      </c>
      <c r="B29" s="207"/>
      <c r="C29" s="207"/>
      <c r="D29" s="207"/>
      <c r="E29" s="207"/>
      <c r="F29" s="207"/>
      <c r="G29" s="207"/>
      <c r="H29" s="208"/>
      <c r="I29" s="1">
        <v>23</v>
      </c>
      <c r="J29" s="6"/>
      <c r="K29" s="6"/>
    </row>
    <row r="30" spans="1:11" ht="12.75">
      <c r="A30" s="206" t="s">
        <v>66</v>
      </c>
      <c r="B30" s="207"/>
      <c r="C30" s="207"/>
      <c r="D30" s="207"/>
      <c r="E30" s="207"/>
      <c r="F30" s="207"/>
      <c r="G30" s="207"/>
      <c r="H30" s="208"/>
      <c r="I30" s="1">
        <v>24</v>
      </c>
      <c r="J30" s="6"/>
      <c r="K30" s="6"/>
    </row>
    <row r="31" spans="1:11" ht="12.75">
      <c r="A31" s="206" t="s">
        <v>67</v>
      </c>
      <c r="B31" s="207"/>
      <c r="C31" s="207"/>
      <c r="D31" s="207"/>
      <c r="E31" s="207"/>
      <c r="F31" s="207"/>
      <c r="G31" s="207"/>
      <c r="H31" s="208"/>
      <c r="I31" s="1">
        <v>25</v>
      </c>
      <c r="J31" s="6"/>
      <c r="K31" s="6"/>
    </row>
    <row r="32" spans="1:11" ht="12.75">
      <c r="A32" s="206" t="s">
        <v>68</v>
      </c>
      <c r="B32" s="207"/>
      <c r="C32" s="207"/>
      <c r="D32" s="207"/>
      <c r="E32" s="207"/>
      <c r="F32" s="207"/>
      <c r="G32" s="207"/>
      <c r="H32" s="208"/>
      <c r="I32" s="1">
        <v>26</v>
      </c>
      <c r="J32" s="6">
        <v>389092</v>
      </c>
      <c r="K32" s="6">
        <v>389092</v>
      </c>
    </row>
    <row r="33" spans="1:11" ht="12.75">
      <c r="A33" s="206" t="s">
        <v>62</v>
      </c>
      <c r="B33" s="207"/>
      <c r="C33" s="207"/>
      <c r="D33" s="207"/>
      <c r="E33" s="207"/>
      <c r="F33" s="207"/>
      <c r="G33" s="207"/>
      <c r="H33" s="208"/>
      <c r="I33" s="1">
        <v>27</v>
      </c>
      <c r="J33" s="6"/>
      <c r="K33" s="6"/>
    </row>
    <row r="34" spans="1:11" ht="12.75">
      <c r="A34" s="206" t="s">
        <v>140</v>
      </c>
      <c r="B34" s="207"/>
      <c r="C34" s="207"/>
      <c r="D34" s="207"/>
      <c r="E34" s="207"/>
      <c r="F34" s="207"/>
      <c r="G34" s="207"/>
      <c r="H34" s="208"/>
      <c r="I34" s="1">
        <v>28</v>
      </c>
      <c r="J34" s="6"/>
      <c r="K34" s="6"/>
    </row>
    <row r="35" spans="1:11" ht="12.75">
      <c r="A35" s="206" t="s">
        <v>141</v>
      </c>
      <c r="B35" s="207"/>
      <c r="C35" s="207"/>
      <c r="D35" s="207"/>
      <c r="E35" s="207"/>
      <c r="F35" s="207"/>
      <c r="G35" s="207"/>
      <c r="H35" s="208"/>
      <c r="I35" s="1">
        <v>29</v>
      </c>
      <c r="J35" s="115">
        <f>SUM(J36:J38)</f>
        <v>0</v>
      </c>
      <c r="K35" s="115">
        <f>SUM(K36:K38)</f>
        <v>0</v>
      </c>
    </row>
    <row r="36" spans="1:11" ht="12.75">
      <c r="A36" s="206" t="s">
        <v>63</v>
      </c>
      <c r="B36" s="207"/>
      <c r="C36" s="207"/>
      <c r="D36" s="207"/>
      <c r="E36" s="207"/>
      <c r="F36" s="207"/>
      <c r="G36" s="207"/>
      <c r="H36" s="208"/>
      <c r="I36" s="1">
        <v>30</v>
      </c>
      <c r="J36" s="6"/>
      <c r="K36" s="6"/>
    </row>
    <row r="37" spans="1:11" ht="12.75">
      <c r="A37" s="206" t="s">
        <v>64</v>
      </c>
      <c r="B37" s="207"/>
      <c r="C37" s="207"/>
      <c r="D37" s="207"/>
      <c r="E37" s="207"/>
      <c r="F37" s="207"/>
      <c r="G37" s="207"/>
      <c r="H37" s="208"/>
      <c r="I37" s="1">
        <v>31</v>
      </c>
      <c r="J37" s="6"/>
      <c r="K37" s="6"/>
    </row>
    <row r="38" spans="1:11" ht="12.75">
      <c r="A38" s="206" t="s">
        <v>65</v>
      </c>
      <c r="B38" s="207"/>
      <c r="C38" s="207"/>
      <c r="D38" s="207"/>
      <c r="E38" s="207"/>
      <c r="F38" s="207"/>
      <c r="G38" s="207"/>
      <c r="H38" s="208"/>
      <c r="I38" s="1">
        <v>32</v>
      </c>
      <c r="J38" s="6"/>
      <c r="K38" s="6"/>
    </row>
    <row r="39" spans="1:11" ht="12.75">
      <c r="A39" s="206" t="s">
        <v>142</v>
      </c>
      <c r="B39" s="207"/>
      <c r="C39" s="207"/>
      <c r="D39" s="207"/>
      <c r="E39" s="207"/>
      <c r="F39" s="207"/>
      <c r="G39" s="207"/>
      <c r="H39" s="208"/>
      <c r="I39" s="1">
        <v>33</v>
      </c>
      <c r="J39" s="116">
        <v>15946623</v>
      </c>
      <c r="K39" s="116">
        <v>18979936</v>
      </c>
    </row>
    <row r="40" spans="1:11" ht="12.75">
      <c r="A40" s="209" t="s">
        <v>191</v>
      </c>
      <c r="B40" s="210"/>
      <c r="C40" s="210"/>
      <c r="D40" s="210"/>
      <c r="E40" s="210"/>
      <c r="F40" s="210"/>
      <c r="G40" s="210"/>
      <c r="H40" s="211"/>
      <c r="I40" s="1">
        <v>34</v>
      </c>
      <c r="J40" s="115">
        <f>J41+J49+J56+J64</f>
        <v>38027678</v>
      </c>
      <c r="K40" s="115">
        <f>K41+K49+K56+K64</f>
        <v>41278496</v>
      </c>
    </row>
    <row r="41" spans="1:11" ht="12.75">
      <c r="A41" s="206" t="s">
        <v>83</v>
      </c>
      <c r="B41" s="207"/>
      <c r="C41" s="207"/>
      <c r="D41" s="207"/>
      <c r="E41" s="207"/>
      <c r="F41" s="207"/>
      <c r="G41" s="207"/>
      <c r="H41" s="208"/>
      <c r="I41" s="1">
        <v>35</v>
      </c>
      <c r="J41" s="115">
        <f>SUM(J42:J48)</f>
        <v>3887018</v>
      </c>
      <c r="K41" s="115">
        <f>SUM(K42:K48)</f>
        <v>3897122</v>
      </c>
    </row>
    <row r="42" spans="1:11" ht="12.75">
      <c r="A42" s="206" t="s">
        <v>95</v>
      </c>
      <c r="B42" s="207"/>
      <c r="C42" s="207"/>
      <c r="D42" s="207"/>
      <c r="E42" s="207"/>
      <c r="F42" s="207"/>
      <c r="G42" s="207"/>
      <c r="H42" s="208"/>
      <c r="I42" s="1">
        <v>36</v>
      </c>
      <c r="J42" s="6">
        <v>3762396</v>
      </c>
      <c r="K42" s="6">
        <v>3798579</v>
      </c>
    </row>
    <row r="43" spans="1:11" ht="12.75">
      <c r="A43" s="206" t="s">
        <v>96</v>
      </c>
      <c r="B43" s="207"/>
      <c r="C43" s="207"/>
      <c r="D43" s="207"/>
      <c r="E43" s="207"/>
      <c r="F43" s="207"/>
      <c r="G43" s="207"/>
      <c r="H43" s="208"/>
      <c r="I43" s="1">
        <v>37</v>
      </c>
      <c r="J43" s="6"/>
      <c r="K43" s="6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8"/>
      <c r="I44" s="1">
        <v>38</v>
      </c>
      <c r="J44" s="6"/>
      <c r="K44" s="6"/>
    </row>
    <row r="45" spans="1:11" ht="12.75">
      <c r="A45" s="206" t="s">
        <v>70</v>
      </c>
      <c r="B45" s="207"/>
      <c r="C45" s="207"/>
      <c r="D45" s="207"/>
      <c r="E45" s="207"/>
      <c r="F45" s="207"/>
      <c r="G45" s="207"/>
      <c r="H45" s="208"/>
      <c r="I45" s="1">
        <v>39</v>
      </c>
      <c r="J45" s="6">
        <v>122484</v>
      </c>
      <c r="K45" s="6">
        <v>96204</v>
      </c>
    </row>
    <row r="46" spans="1:11" ht="12.75">
      <c r="A46" s="206" t="s">
        <v>71</v>
      </c>
      <c r="B46" s="207"/>
      <c r="C46" s="207"/>
      <c r="D46" s="207"/>
      <c r="E46" s="207"/>
      <c r="F46" s="207"/>
      <c r="G46" s="207"/>
      <c r="H46" s="208"/>
      <c r="I46" s="1">
        <v>40</v>
      </c>
      <c r="J46" s="6"/>
      <c r="K46" s="6">
        <v>201</v>
      </c>
    </row>
    <row r="47" spans="1:11" ht="12.75">
      <c r="A47" s="206" t="s">
        <v>72</v>
      </c>
      <c r="B47" s="207"/>
      <c r="C47" s="207"/>
      <c r="D47" s="207"/>
      <c r="E47" s="207"/>
      <c r="F47" s="207"/>
      <c r="G47" s="207"/>
      <c r="H47" s="208"/>
      <c r="I47" s="1">
        <v>41</v>
      </c>
      <c r="J47" s="6">
        <v>2138</v>
      </c>
      <c r="K47" s="6">
        <v>2138</v>
      </c>
    </row>
    <row r="48" spans="1:11" ht="12.75">
      <c r="A48" s="206" t="s">
        <v>73</v>
      </c>
      <c r="B48" s="207"/>
      <c r="C48" s="207"/>
      <c r="D48" s="207"/>
      <c r="E48" s="207"/>
      <c r="F48" s="207"/>
      <c r="G48" s="207"/>
      <c r="H48" s="208"/>
      <c r="I48" s="1">
        <v>42</v>
      </c>
      <c r="J48" s="6"/>
      <c r="K48" s="6"/>
    </row>
    <row r="49" spans="1:11" ht="12.75">
      <c r="A49" s="206" t="s">
        <v>84</v>
      </c>
      <c r="B49" s="207"/>
      <c r="C49" s="207"/>
      <c r="D49" s="207"/>
      <c r="E49" s="207"/>
      <c r="F49" s="207"/>
      <c r="G49" s="207"/>
      <c r="H49" s="208"/>
      <c r="I49" s="1">
        <v>43</v>
      </c>
      <c r="J49" s="115">
        <f>SUM(J50:J55)</f>
        <v>27132023</v>
      </c>
      <c r="K49" s="115">
        <f>SUM(K50:K55)</f>
        <v>31542108</v>
      </c>
    </row>
    <row r="50" spans="1:11" ht="12.75">
      <c r="A50" s="206" t="s">
        <v>153</v>
      </c>
      <c r="B50" s="207"/>
      <c r="C50" s="207"/>
      <c r="D50" s="207"/>
      <c r="E50" s="207"/>
      <c r="F50" s="207"/>
      <c r="G50" s="207"/>
      <c r="H50" s="208"/>
      <c r="I50" s="1">
        <v>44</v>
      </c>
      <c r="J50" s="6">
        <v>2314248</v>
      </c>
      <c r="K50" s="6">
        <v>1575313</v>
      </c>
    </row>
    <row r="51" spans="1:11" ht="12.75">
      <c r="A51" s="206" t="s">
        <v>154</v>
      </c>
      <c r="B51" s="207"/>
      <c r="C51" s="207"/>
      <c r="D51" s="207"/>
      <c r="E51" s="207"/>
      <c r="F51" s="207"/>
      <c r="G51" s="207"/>
      <c r="H51" s="208"/>
      <c r="I51" s="1">
        <v>45</v>
      </c>
      <c r="J51" s="6">
        <v>18285728</v>
      </c>
      <c r="K51" s="6">
        <v>11882043</v>
      </c>
    </row>
    <row r="52" spans="1:11" ht="12.75">
      <c r="A52" s="206" t="s">
        <v>155</v>
      </c>
      <c r="B52" s="207"/>
      <c r="C52" s="207"/>
      <c r="D52" s="207"/>
      <c r="E52" s="207"/>
      <c r="F52" s="207"/>
      <c r="G52" s="207"/>
      <c r="H52" s="208"/>
      <c r="I52" s="1">
        <v>46</v>
      </c>
      <c r="J52" s="6"/>
      <c r="K52" s="6"/>
    </row>
    <row r="53" spans="1:11" ht="12.75">
      <c r="A53" s="206" t="s">
        <v>156</v>
      </c>
      <c r="B53" s="207"/>
      <c r="C53" s="207"/>
      <c r="D53" s="207"/>
      <c r="E53" s="207"/>
      <c r="F53" s="207"/>
      <c r="G53" s="207"/>
      <c r="H53" s="208"/>
      <c r="I53" s="1">
        <v>47</v>
      </c>
      <c r="J53" s="6">
        <v>200629</v>
      </c>
      <c r="K53" s="6">
        <v>179760</v>
      </c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6">
        <v>4702537</v>
      </c>
      <c r="K54" s="6">
        <v>16032026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6">
        <v>1628881</v>
      </c>
      <c r="K55" s="6">
        <v>1872966</v>
      </c>
    </row>
    <row r="56" spans="1:11" ht="12.75">
      <c r="A56" s="206" t="s">
        <v>85</v>
      </c>
      <c r="B56" s="207"/>
      <c r="C56" s="207"/>
      <c r="D56" s="207"/>
      <c r="E56" s="207"/>
      <c r="F56" s="207"/>
      <c r="G56" s="207"/>
      <c r="H56" s="208"/>
      <c r="I56" s="1">
        <v>50</v>
      </c>
      <c r="J56" s="115">
        <f>SUM(J57:J63)</f>
        <v>2724069</v>
      </c>
      <c r="K56" s="115">
        <f>SUM(K57:K63)</f>
        <v>1877077</v>
      </c>
    </row>
    <row r="57" spans="1:11" ht="12.75">
      <c r="A57" s="206" t="s">
        <v>59</v>
      </c>
      <c r="B57" s="207"/>
      <c r="C57" s="207"/>
      <c r="D57" s="207"/>
      <c r="E57" s="207"/>
      <c r="F57" s="207"/>
      <c r="G57" s="207"/>
      <c r="H57" s="208"/>
      <c r="I57" s="1">
        <v>51</v>
      </c>
      <c r="J57" s="6"/>
      <c r="K57" s="6"/>
    </row>
    <row r="58" spans="1:11" ht="12.75">
      <c r="A58" s="206" t="s">
        <v>60</v>
      </c>
      <c r="B58" s="207"/>
      <c r="C58" s="207"/>
      <c r="D58" s="207"/>
      <c r="E58" s="207"/>
      <c r="F58" s="207"/>
      <c r="G58" s="207"/>
      <c r="H58" s="208"/>
      <c r="I58" s="1">
        <v>52</v>
      </c>
      <c r="J58" s="6"/>
      <c r="K58" s="6"/>
    </row>
    <row r="59" spans="1:11" ht="12.75">
      <c r="A59" s="206" t="s">
        <v>193</v>
      </c>
      <c r="B59" s="207"/>
      <c r="C59" s="207"/>
      <c r="D59" s="207"/>
      <c r="E59" s="207"/>
      <c r="F59" s="207"/>
      <c r="G59" s="207"/>
      <c r="H59" s="208"/>
      <c r="I59" s="1">
        <v>53</v>
      </c>
      <c r="J59" s="6"/>
      <c r="K59" s="6"/>
    </row>
    <row r="60" spans="1:11" ht="12.75">
      <c r="A60" s="206" t="s">
        <v>66</v>
      </c>
      <c r="B60" s="207"/>
      <c r="C60" s="207"/>
      <c r="D60" s="207"/>
      <c r="E60" s="207"/>
      <c r="F60" s="207"/>
      <c r="G60" s="207"/>
      <c r="H60" s="208"/>
      <c r="I60" s="1">
        <v>54</v>
      </c>
      <c r="J60" s="6"/>
      <c r="K60" s="6"/>
    </row>
    <row r="61" spans="1:11" ht="12.75">
      <c r="A61" s="206" t="s">
        <v>67</v>
      </c>
      <c r="B61" s="207"/>
      <c r="C61" s="207"/>
      <c r="D61" s="207"/>
      <c r="E61" s="207"/>
      <c r="F61" s="207"/>
      <c r="G61" s="207"/>
      <c r="H61" s="208"/>
      <c r="I61" s="1">
        <v>55</v>
      </c>
      <c r="J61" s="6">
        <v>2348552</v>
      </c>
      <c r="K61" s="6">
        <v>1851560</v>
      </c>
    </row>
    <row r="62" spans="1:11" ht="12.75">
      <c r="A62" s="206" t="s">
        <v>68</v>
      </c>
      <c r="B62" s="207"/>
      <c r="C62" s="207"/>
      <c r="D62" s="207"/>
      <c r="E62" s="207"/>
      <c r="F62" s="207"/>
      <c r="G62" s="207"/>
      <c r="H62" s="208"/>
      <c r="I62" s="1">
        <v>56</v>
      </c>
      <c r="J62" s="6">
        <v>375517</v>
      </c>
      <c r="K62" s="6">
        <v>25517</v>
      </c>
    </row>
    <row r="63" spans="1:11" ht="12.75">
      <c r="A63" s="206" t="s">
        <v>33</v>
      </c>
      <c r="B63" s="207"/>
      <c r="C63" s="207"/>
      <c r="D63" s="207"/>
      <c r="E63" s="207"/>
      <c r="F63" s="207"/>
      <c r="G63" s="207"/>
      <c r="H63" s="208"/>
      <c r="I63" s="1">
        <v>57</v>
      </c>
      <c r="J63" s="6"/>
      <c r="K63" s="6"/>
    </row>
    <row r="64" spans="1:11" ht="12.75">
      <c r="A64" s="206" t="s">
        <v>160</v>
      </c>
      <c r="B64" s="207"/>
      <c r="C64" s="207"/>
      <c r="D64" s="207"/>
      <c r="E64" s="207"/>
      <c r="F64" s="207"/>
      <c r="G64" s="207"/>
      <c r="H64" s="208"/>
      <c r="I64" s="1">
        <v>58</v>
      </c>
      <c r="J64" s="116">
        <v>4284568</v>
      </c>
      <c r="K64" s="116">
        <v>3962189</v>
      </c>
    </row>
    <row r="65" spans="1:11" ht="12.75">
      <c r="A65" s="209" t="s">
        <v>40</v>
      </c>
      <c r="B65" s="210"/>
      <c r="C65" s="210"/>
      <c r="D65" s="210"/>
      <c r="E65" s="210"/>
      <c r="F65" s="210"/>
      <c r="G65" s="210"/>
      <c r="H65" s="211"/>
      <c r="I65" s="1">
        <v>59</v>
      </c>
      <c r="J65" s="116">
        <v>2664553</v>
      </c>
      <c r="K65" s="116">
        <v>2450726</v>
      </c>
    </row>
    <row r="66" spans="1:11" ht="12.75">
      <c r="A66" s="209" t="s">
        <v>192</v>
      </c>
      <c r="B66" s="210"/>
      <c r="C66" s="210"/>
      <c r="D66" s="210"/>
      <c r="E66" s="210"/>
      <c r="F66" s="210"/>
      <c r="G66" s="210"/>
      <c r="H66" s="211"/>
      <c r="I66" s="1">
        <v>60</v>
      </c>
      <c r="J66" s="115">
        <f>J7+J8+J40+J65</f>
        <v>2061733836</v>
      </c>
      <c r="K66" s="115">
        <f>K7+K8+K40+K65</f>
        <v>2017198464</v>
      </c>
    </row>
    <row r="67" spans="1:11" ht="12.75">
      <c r="A67" s="215" t="s">
        <v>74</v>
      </c>
      <c r="B67" s="216"/>
      <c r="C67" s="216"/>
      <c r="D67" s="216"/>
      <c r="E67" s="216"/>
      <c r="F67" s="216"/>
      <c r="G67" s="216"/>
      <c r="H67" s="217"/>
      <c r="I67" s="4">
        <v>61</v>
      </c>
      <c r="J67" s="7"/>
      <c r="K67" s="7"/>
    </row>
    <row r="68" spans="1:11" ht="12.75">
      <c r="A68" s="198" t="s">
        <v>42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2" t="s">
        <v>148</v>
      </c>
      <c r="B69" s="203"/>
      <c r="C69" s="203"/>
      <c r="D69" s="203"/>
      <c r="E69" s="203"/>
      <c r="F69" s="203"/>
      <c r="G69" s="203"/>
      <c r="H69" s="220"/>
      <c r="I69" s="3">
        <v>62</v>
      </c>
      <c r="J69" s="117">
        <f>J70+J71+J72+J78+J79+J82+J85</f>
        <v>903911769</v>
      </c>
      <c r="K69" s="117">
        <f>K70+K71+K72+K78+K79+K82+K85</f>
        <v>958994915</v>
      </c>
    </row>
    <row r="70" spans="1:11" ht="12.75">
      <c r="A70" s="206" t="s">
        <v>109</v>
      </c>
      <c r="B70" s="207"/>
      <c r="C70" s="207"/>
      <c r="D70" s="207"/>
      <c r="E70" s="207"/>
      <c r="F70" s="207"/>
      <c r="G70" s="207"/>
      <c r="H70" s="208"/>
      <c r="I70" s="1">
        <v>63</v>
      </c>
      <c r="J70" s="6">
        <v>1164040520</v>
      </c>
      <c r="K70" s="6">
        <v>1164040520</v>
      </c>
    </row>
    <row r="71" spans="1:11" ht="12.75">
      <c r="A71" s="206" t="s">
        <v>110</v>
      </c>
      <c r="B71" s="207"/>
      <c r="C71" s="207"/>
      <c r="D71" s="207"/>
      <c r="E71" s="207"/>
      <c r="F71" s="207"/>
      <c r="G71" s="207"/>
      <c r="H71" s="208"/>
      <c r="I71" s="1">
        <v>64</v>
      </c>
      <c r="J71" s="6"/>
      <c r="K71" s="6"/>
    </row>
    <row r="72" spans="1:11" ht="12.75">
      <c r="A72" s="206" t="s">
        <v>111</v>
      </c>
      <c r="B72" s="207"/>
      <c r="C72" s="207"/>
      <c r="D72" s="207"/>
      <c r="E72" s="207"/>
      <c r="F72" s="207"/>
      <c r="G72" s="207"/>
      <c r="H72" s="208"/>
      <c r="I72" s="1">
        <v>65</v>
      </c>
      <c r="J72" s="115">
        <f>J73+J74-J75+J76+J77</f>
        <v>17461484</v>
      </c>
      <c r="K72" s="115">
        <f>K73+K74-K75+K76+K77</f>
        <v>17461484</v>
      </c>
    </row>
    <row r="73" spans="1:11" ht="12.75">
      <c r="A73" s="206" t="s">
        <v>112</v>
      </c>
      <c r="B73" s="207"/>
      <c r="C73" s="207"/>
      <c r="D73" s="207"/>
      <c r="E73" s="207"/>
      <c r="F73" s="207"/>
      <c r="G73" s="207"/>
      <c r="H73" s="208"/>
      <c r="I73" s="1">
        <v>66</v>
      </c>
      <c r="J73" s="6">
        <v>1021873</v>
      </c>
      <c r="K73" s="6">
        <v>1021873</v>
      </c>
    </row>
    <row r="74" spans="1:11" ht="12.75">
      <c r="A74" s="206" t="s">
        <v>113</v>
      </c>
      <c r="B74" s="207"/>
      <c r="C74" s="207"/>
      <c r="D74" s="207"/>
      <c r="E74" s="207"/>
      <c r="F74" s="207"/>
      <c r="G74" s="207"/>
      <c r="H74" s="208"/>
      <c r="I74" s="1">
        <v>67</v>
      </c>
      <c r="J74" s="6"/>
      <c r="K74" s="6"/>
    </row>
    <row r="75" spans="1:11" ht="12.75">
      <c r="A75" s="206" t="s">
        <v>101</v>
      </c>
      <c r="B75" s="207"/>
      <c r="C75" s="207"/>
      <c r="D75" s="207"/>
      <c r="E75" s="207"/>
      <c r="F75" s="207"/>
      <c r="G75" s="207"/>
      <c r="H75" s="208"/>
      <c r="I75" s="1">
        <v>68</v>
      </c>
      <c r="J75" s="6"/>
      <c r="K75" s="6"/>
    </row>
    <row r="76" spans="1:11" ht="12.75">
      <c r="A76" s="206" t="s">
        <v>102</v>
      </c>
      <c r="B76" s="207"/>
      <c r="C76" s="207"/>
      <c r="D76" s="207"/>
      <c r="E76" s="207"/>
      <c r="F76" s="207"/>
      <c r="G76" s="207"/>
      <c r="H76" s="208"/>
      <c r="I76" s="1">
        <v>69</v>
      </c>
      <c r="J76" s="6">
        <v>2228631</v>
      </c>
      <c r="K76" s="6">
        <v>2228631</v>
      </c>
    </row>
    <row r="77" spans="1:11" ht="12.75">
      <c r="A77" s="206" t="s">
        <v>103</v>
      </c>
      <c r="B77" s="207"/>
      <c r="C77" s="207"/>
      <c r="D77" s="207"/>
      <c r="E77" s="207"/>
      <c r="F77" s="207"/>
      <c r="G77" s="207"/>
      <c r="H77" s="208"/>
      <c r="I77" s="1">
        <v>70</v>
      </c>
      <c r="J77" s="6">
        <v>14210980</v>
      </c>
      <c r="K77" s="6">
        <v>14210980</v>
      </c>
    </row>
    <row r="78" spans="1:11" ht="12.75">
      <c r="A78" s="206" t="s">
        <v>104</v>
      </c>
      <c r="B78" s="207"/>
      <c r="C78" s="207"/>
      <c r="D78" s="207"/>
      <c r="E78" s="207"/>
      <c r="F78" s="207"/>
      <c r="G78" s="207"/>
      <c r="H78" s="208"/>
      <c r="I78" s="1">
        <v>71</v>
      </c>
      <c r="J78" s="6"/>
      <c r="K78" s="6"/>
    </row>
    <row r="79" spans="1:11" ht="12.75">
      <c r="A79" s="206" t="s">
        <v>189</v>
      </c>
      <c r="B79" s="207"/>
      <c r="C79" s="207"/>
      <c r="D79" s="207"/>
      <c r="E79" s="207"/>
      <c r="F79" s="207"/>
      <c r="G79" s="207"/>
      <c r="H79" s="208"/>
      <c r="I79" s="1">
        <v>72</v>
      </c>
      <c r="J79" s="115">
        <f>J80-J81</f>
        <v>-269140751</v>
      </c>
      <c r="K79" s="115">
        <f>K80-K81</f>
        <v>-164410483</v>
      </c>
    </row>
    <row r="80" spans="1:11" ht="12.75">
      <c r="A80" s="212" t="s">
        <v>126</v>
      </c>
      <c r="B80" s="213"/>
      <c r="C80" s="213"/>
      <c r="D80" s="213"/>
      <c r="E80" s="213"/>
      <c r="F80" s="213"/>
      <c r="G80" s="213"/>
      <c r="H80" s="214"/>
      <c r="I80" s="1">
        <v>73</v>
      </c>
      <c r="J80" s="6"/>
      <c r="K80" s="6"/>
    </row>
    <row r="81" spans="1:11" ht="12.75">
      <c r="A81" s="212" t="s">
        <v>127</v>
      </c>
      <c r="B81" s="213"/>
      <c r="C81" s="213"/>
      <c r="D81" s="213"/>
      <c r="E81" s="213"/>
      <c r="F81" s="213"/>
      <c r="G81" s="213"/>
      <c r="H81" s="214"/>
      <c r="I81" s="1">
        <v>74</v>
      </c>
      <c r="J81" s="6">
        <v>269140751</v>
      </c>
      <c r="K81" s="6">
        <v>164410483</v>
      </c>
    </row>
    <row r="82" spans="1:11" ht="12.75">
      <c r="A82" s="206" t="s">
        <v>190</v>
      </c>
      <c r="B82" s="207"/>
      <c r="C82" s="207"/>
      <c r="D82" s="207"/>
      <c r="E82" s="207"/>
      <c r="F82" s="207"/>
      <c r="G82" s="207"/>
      <c r="H82" s="208"/>
      <c r="I82" s="1">
        <v>75</v>
      </c>
      <c r="J82" s="115">
        <f>J83-J84</f>
        <v>-8449484</v>
      </c>
      <c r="K82" s="115">
        <f>K83-K84</f>
        <v>-58096606</v>
      </c>
    </row>
    <row r="83" spans="1:11" ht="12.75">
      <c r="A83" s="212" t="s">
        <v>128</v>
      </c>
      <c r="B83" s="213"/>
      <c r="C83" s="213"/>
      <c r="D83" s="213"/>
      <c r="E83" s="213"/>
      <c r="F83" s="213"/>
      <c r="G83" s="213"/>
      <c r="H83" s="214"/>
      <c r="I83" s="1">
        <v>76</v>
      </c>
      <c r="J83" s="6"/>
      <c r="K83" s="6"/>
    </row>
    <row r="84" spans="1:11" ht="12.75">
      <c r="A84" s="212" t="s">
        <v>129</v>
      </c>
      <c r="B84" s="213"/>
      <c r="C84" s="213"/>
      <c r="D84" s="213"/>
      <c r="E84" s="213"/>
      <c r="F84" s="213"/>
      <c r="G84" s="213"/>
      <c r="H84" s="214"/>
      <c r="I84" s="1">
        <v>77</v>
      </c>
      <c r="J84" s="6">
        <v>8449484</v>
      </c>
      <c r="K84" s="6">
        <v>58096606</v>
      </c>
    </row>
    <row r="85" spans="1:11" ht="12.75">
      <c r="A85" s="206" t="s">
        <v>130</v>
      </c>
      <c r="B85" s="207"/>
      <c r="C85" s="207"/>
      <c r="D85" s="207"/>
      <c r="E85" s="207"/>
      <c r="F85" s="207"/>
      <c r="G85" s="207"/>
      <c r="H85" s="208"/>
      <c r="I85" s="1">
        <v>78</v>
      </c>
      <c r="J85" s="6"/>
      <c r="K85" s="6"/>
    </row>
    <row r="86" spans="1:11" ht="12.75">
      <c r="A86" s="209" t="s">
        <v>11</v>
      </c>
      <c r="B86" s="210"/>
      <c r="C86" s="210"/>
      <c r="D86" s="210"/>
      <c r="E86" s="210"/>
      <c r="F86" s="210"/>
      <c r="G86" s="210"/>
      <c r="H86" s="211"/>
      <c r="I86" s="1">
        <v>79</v>
      </c>
      <c r="J86" s="115">
        <f>SUM(J87:J89)</f>
        <v>67536350</v>
      </c>
      <c r="K86" s="115">
        <f>SUM(K87:K89)</f>
        <v>68264027</v>
      </c>
    </row>
    <row r="87" spans="1:11" ht="12.75">
      <c r="A87" s="206" t="s">
        <v>97</v>
      </c>
      <c r="B87" s="207"/>
      <c r="C87" s="207"/>
      <c r="D87" s="207"/>
      <c r="E87" s="207"/>
      <c r="F87" s="207"/>
      <c r="G87" s="207"/>
      <c r="H87" s="208"/>
      <c r="I87" s="1">
        <v>80</v>
      </c>
      <c r="J87" s="6">
        <v>2852850</v>
      </c>
      <c r="K87" s="6">
        <v>4297368</v>
      </c>
    </row>
    <row r="88" spans="1:11" ht="12.75">
      <c r="A88" s="206" t="s">
        <v>98</v>
      </c>
      <c r="B88" s="207"/>
      <c r="C88" s="207"/>
      <c r="D88" s="207"/>
      <c r="E88" s="207"/>
      <c r="F88" s="207"/>
      <c r="G88" s="207"/>
      <c r="H88" s="208"/>
      <c r="I88" s="1">
        <v>81</v>
      </c>
      <c r="J88" s="6"/>
      <c r="K88" s="6"/>
    </row>
    <row r="89" spans="1:11" ht="12.75">
      <c r="A89" s="206" t="s">
        <v>99</v>
      </c>
      <c r="B89" s="207"/>
      <c r="C89" s="207"/>
      <c r="D89" s="207"/>
      <c r="E89" s="207"/>
      <c r="F89" s="207"/>
      <c r="G89" s="207"/>
      <c r="H89" s="208"/>
      <c r="I89" s="1">
        <v>82</v>
      </c>
      <c r="J89" s="6">
        <v>64683500</v>
      </c>
      <c r="K89" s="6">
        <v>63966659</v>
      </c>
    </row>
    <row r="90" spans="1:11" ht="12.75">
      <c r="A90" s="209" t="s">
        <v>12</v>
      </c>
      <c r="B90" s="210"/>
      <c r="C90" s="210"/>
      <c r="D90" s="210"/>
      <c r="E90" s="210"/>
      <c r="F90" s="210"/>
      <c r="G90" s="210"/>
      <c r="H90" s="211"/>
      <c r="I90" s="1">
        <v>83</v>
      </c>
      <c r="J90" s="115">
        <f>SUM(J91:J99)</f>
        <v>8958407</v>
      </c>
      <c r="K90" s="115">
        <f>SUM(K91:K99)</f>
        <v>7217100</v>
      </c>
    </row>
    <row r="91" spans="1:11" ht="12.75">
      <c r="A91" s="206" t="s">
        <v>100</v>
      </c>
      <c r="B91" s="207"/>
      <c r="C91" s="207"/>
      <c r="D91" s="207"/>
      <c r="E91" s="207"/>
      <c r="F91" s="207"/>
      <c r="G91" s="207"/>
      <c r="H91" s="208"/>
      <c r="I91" s="1">
        <v>84</v>
      </c>
      <c r="J91" s="6"/>
      <c r="K91" s="6"/>
    </row>
    <row r="92" spans="1:11" ht="12.75">
      <c r="A92" s="206" t="s">
        <v>194</v>
      </c>
      <c r="B92" s="207"/>
      <c r="C92" s="207"/>
      <c r="D92" s="207"/>
      <c r="E92" s="207"/>
      <c r="F92" s="207"/>
      <c r="G92" s="207"/>
      <c r="H92" s="208"/>
      <c r="I92" s="1">
        <v>85</v>
      </c>
      <c r="J92" s="6"/>
      <c r="K92" s="6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6">
        <v>8958407</v>
      </c>
      <c r="K93" s="6">
        <v>7217100</v>
      </c>
    </row>
    <row r="94" spans="1:11" ht="12.75">
      <c r="A94" s="206" t="s">
        <v>195</v>
      </c>
      <c r="B94" s="207"/>
      <c r="C94" s="207"/>
      <c r="D94" s="207"/>
      <c r="E94" s="207"/>
      <c r="F94" s="207"/>
      <c r="G94" s="207"/>
      <c r="H94" s="208"/>
      <c r="I94" s="1">
        <v>87</v>
      </c>
      <c r="J94" s="6"/>
      <c r="K94" s="6"/>
    </row>
    <row r="95" spans="1:11" ht="12.75">
      <c r="A95" s="206" t="s">
        <v>196</v>
      </c>
      <c r="B95" s="207"/>
      <c r="C95" s="207"/>
      <c r="D95" s="207"/>
      <c r="E95" s="207"/>
      <c r="F95" s="207"/>
      <c r="G95" s="207"/>
      <c r="H95" s="208"/>
      <c r="I95" s="1">
        <v>88</v>
      </c>
      <c r="J95" s="6"/>
      <c r="K95" s="6"/>
    </row>
    <row r="96" spans="1:11" ht="12.75">
      <c r="A96" s="206" t="s">
        <v>197</v>
      </c>
      <c r="B96" s="207"/>
      <c r="C96" s="207"/>
      <c r="D96" s="207"/>
      <c r="E96" s="207"/>
      <c r="F96" s="207"/>
      <c r="G96" s="207"/>
      <c r="H96" s="208"/>
      <c r="I96" s="1">
        <v>89</v>
      </c>
      <c r="J96" s="6"/>
      <c r="K96" s="6"/>
    </row>
    <row r="97" spans="1:11" ht="12.75">
      <c r="A97" s="206" t="s">
        <v>77</v>
      </c>
      <c r="B97" s="207"/>
      <c r="C97" s="207"/>
      <c r="D97" s="207"/>
      <c r="E97" s="207"/>
      <c r="F97" s="207"/>
      <c r="G97" s="207"/>
      <c r="H97" s="208"/>
      <c r="I97" s="1">
        <v>90</v>
      </c>
      <c r="J97" s="6"/>
      <c r="K97" s="6"/>
    </row>
    <row r="98" spans="1:11" ht="12.75">
      <c r="A98" s="206" t="s">
        <v>75</v>
      </c>
      <c r="B98" s="207"/>
      <c r="C98" s="207"/>
      <c r="D98" s="207"/>
      <c r="E98" s="207"/>
      <c r="F98" s="207"/>
      <c r="G98" s="207"/>
      <c r="H98" s="208"/>
      <c r="I98" s="1">
        <v>91</v>
      </c>
      <c r="J98" s="6"/>
      <c r="K98" s="6"/>
    </row>
    <row r="99" spans="1:11" ht="12.75">
      <c r="A99" s="206" t="s">
        <v>76</v>
      </c>
      <c r="B99" s="207"/>
      <c r="C99" s="207"/>
      <c r="D99" s="207"/>
      <c r="E99" s="207"/>
      <c r="F99" s="207"/>
      <c r="G99" s="207"/>
      <c r="H99" s="208"/>
      <c r="I99" s="1">
        <v>92</v>
      </c>
      <c r="J99" s="6"/>
      <c r="K99" s="6"/>
    </row>
    <row r="100" spans="1:11" ht="12.75">
      <c r="A100" s="209" t="s">
        <v>13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15">
        <f>SUM(J101:J112)</f>
        <v>1070601992</v>
      </c>
      <c r="K100" s="115">
        <f>SUM(K101:K112)</f>
        <v>955702489</v>
      </c>
    </row>
    <row r="101" spans="1:11" ht="12.75">
      <c r="A101" s="206" t="s">
        <v>100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6">
        <v>1018635980</v>
      </c>
      <c r="K101" s="6">
        <v>891726030</v>
      </c>
    </row>
    <row r="102" spans="1:11" ht="12.75">
      <c r="A102" s="206" t="s">
        <v>194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6"/>
      <c r="K102" s="6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6">
        <v>1239521</v>
      </c>
      <c r="K103" s="6">
        <v>1871426</v>
      </c>
    </row>
    <row r="104" spans="1:11" ht="12.75">
      <c r="A104" s="206" t="s">
        <v>195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6">
        <v>5647572</v>
      </c>
      <c r="K104" s="6">
        <v>6279553</v>
      </c>
    </row>
    <row r="105" spans="1:11" ht="12.75">
      <c r="A105" s="206" t="s">
        <v>196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6">
        <v>15782600</v>
      </c>
      <c r="K105" s="6">
        <v>27446382</v>
      </c>
    </row>
    <row r="106" spans="1:11" ht="12.75">
      <c r="A106" s="206" t="s">
        <v>197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6"/>
      <c r="K106" s="6"/>
    </row>
    <row r="107" spans="1:11" ht="12.75">
      <c r="A107" s="206" t="s">
        <v>77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6"/>
      <c r="K107" s="6"/>
    </row>
    <row r="108" spans="1:11" ht="12.75">
      <c r="A108" s="206" t="s">
        <v>78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6">
        <v>17709378</v>
      </c>
      <c r="K108" s="6">
        <v>17264601</v>
      </c>
    </row>
    <row r="109" spans="1:11" ht="12.75">
      <c r="A109" s="206" t="s">
        <v>79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6">
        <v>11288009</v>
      </c>
      <c r="K109" s="6">
        <v>10769888</v>
      </c>
    </row>
    <row r="110" spans="1:11" ht="12.75">
      <c r="A110" s="206" t="s">
        <v>82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6"/>
      <c r="K110" s="6"/>
    </row>
    <row r="111" spans="1:11" ht="12.75">
      <c r="A111" s="206" t="s">
        <v>80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6"/>
      <c r="K111" s="6"/>
    </row>
    <row r="112" spans="1:11" ht="12.75">
      <c r="A112" s="206" t="s">
        <v>81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6">
        <v>298932</v>
      </c>
      <c r="K112" s="6">
        <v>344609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16">
        <v>10725318</v>
      </c>
      <c r="K113" s="116">
        <v>27019932</v>
      </c>
    </row>
    <row r="114" spans="1:11" ht="12.75">
      <c r="A114" s="209" t="s">
        <v>17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15">
        <f>J69+J86+J90+J100+J113</f>
        <v>2061733836</v>
      </c>
      <c r="K114" s="115">
        <f>K69+K86+K90+K100+K113</f>
        <v>2017198463</v>
      </c>
    </row>
    <row r="115" spans="1:11" ht="12.75">
      <c r="A115" s="195" t="s">
        <v>41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7"/>
      <c r="K115" s="7"/>
    </row>
    <row r="116" spans="1:11" ht="12.75">
      <c r="A116" s="198" t="s">
        <v>259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143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125"/>
      <c r="K118" s="125"/>
    </row>
    <row r="119" spans="1:11" ht="12.75">
      <c r="A119" s="188" t="s">
        <v>4</v>
      </c>
      <c r="B119" s="189"/>
      <c r="C119" s="189"/>
      <c r="D119" s="189"/>
      <c r="E119" s="189"/>
      <c r="F119" s="189"/>
      <c r="G119" s="189"/>
      <c r="H119" s="190"/>
      <c r="I119" s="4">
        <v>110</v>
      </c>
      <c r="J119" s="7"/>
      <c r="K119" s="7"/>
    </row>
    <row r="120" spans="1:11" ht="12.75">
      <c r="A120" s="191" t="s">
        <v>260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  <row r="122" spans="10:11" ht="12.75">
      <c r="J122" s="123"/>
      <c r="K122" s="123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9">
      <selection activeCell="O27" sqref="O27"/>
    </sheetView>
  </sheetViews>
  <sheetFormatPr defaultColWidth="9.140625" defaultRowHeight="12.75"/>
  <cols>
    <col min="1" max="7" width="9.140625" style="48" customWidth="1"/>
    <col min="8" max="8" width="17.28125" style="48" customWidth="1"/>
    <col min="9" max="9" width="11.8515625" style="48" customWidth="1"/>
    <col min="10" max="10" width="10.8515625" style="48" customWidth="1"/>
    <col min="11" max="12" width="10.7109375" style="48" customWidth="1"/>
    <col min="13" max="13" width="11.140625" style="48" customWidth="1"/>
    <col min="14" max="14" width="9.140625" style="48" customWidth="1"/>
    <col min="15" max="15" width="10.8515625" style="48" bestFit="1" customWidth="1"/>
    <col min="16" max="16384" width="9.140625" style="48" customWidth="1"/>
  </cols>
  <sheetData>
    <row r="1" spans="1:13" ht="12.75" customHeight="1">
      <c r="A1" s="221" t="s">
        <v>289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33" t="s">
        <v>286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282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43</v>
      </c>
      <c r="B4" s="248"/>
      <c r="C4" s="248"/>
      <c r="D4" s="248"/>
      <c r="E4" s="248"/>
      <c r="F4" s="248"/>
      <c r="G4" s="248"/>
      <c r="H4" s="248"/>
      <c r="I4" s="52" t="s">
        <v>230</v>
      </c>
      <c r="J4" s="249" t="s">
        <v>267</v>
      </c>
      <c r="K4" s="249"/>
      <c r="L4" s="249" t="s">
        <v>268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2"/>
      <c r="J5" s="54" t="s">
        <v>263</v>
      </c>
      <c r="K5" s="54" t="s">
        <v>264</v>
      </c>
      <c r="L5" s="54" t="s">
        <v>263</v>
      </c>
      <c r="M5" s="54" t="s">
        <v>264</v>
      </c>
    </row>
    <row r="6" spans="1:13" ht="24" customHeight="1">
      <c r="A6" s="249">
        <v>1</v>
      </c>
      <c r="B6" s="249"/>
      <c r="C6" s="249"/>
      <c r="D6" s="249"/>
      <c r="E6" s="249"/>
      <c r="F6" s="249"/>
      <c r="G6" s="249"/>
      <c r="H6" s="249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2" t="s">
        <v>18</v>
      </c>
      <c r="B7" s="203"/>
      <c r="C7" s="203"/>
      <c r="D7" s="203"/>
      <c r="E7" s="203"/>
      <c r="F7" s="203"/>
      <c r="G7" s="203"/>
      <c r="H7" s="220"/>
      <c r="I7" s="3">
        <v>111</v>
      </c>
      <c r="J7" s="117"/>
      <c r="K7" s="117">
        <f>SUM(K8:K9)</f>
        <v>30387434</v>
      </c>
      <c r="L7" s="117"/>
      <c r="M7" s="117">
        <f>SUM(M8:M9)</f>
        <v>30340935</v>
      </c>
    </row>
    <row r="8" spans="1:13" ht="12.75" customHeight="1">
      <c r="A8" s="209" t="s">
        <v>118</v>
      </c>
      <c r="B8" s="210"/>
      <c r="C8" s="210"/>
      <c r="D8" s="210"/>
      <c r="E8" s="210"/>
      <c r="F8" s="210"/>
      <c r="G8" s="210"/>
      <c r="H8" s="211"/>
      <c r="I8" s="1">
        <v>112</v>
      </c>
      <c r="J8" s="6"/>
      <c r="K8" s="6">
        <v>24623689</v>
      </c>
      <c r="L8" s="6"/>
      <c r="M8" s="6">
        <v>22961408</v>
      </c>
    </row>
    <row r="9" spans="1:13" ht="12.75" customHeight="1">
      <c r="A9" s="209" t="s">
        <v>86</v>
      </c>
      <c r="B9" s="210"/>
      <c r="C9" s="210"/>
      <c r="D9" s="210"/>
      <c r="E9" s="210"/>
      <c r="F9" s="210"/>
      <c r="G9" s="210"/>
      <c r="H9" s="211"/>
      <c r="I9" s="1">
        <v>113</v>
      </c>
      <c r="J9" s="6"/>
      <c r="K9" s="6">
        <v>5763745</v>
      </c>
      <c r="L9" s="6"/>
      <c r="M9" s="6">
        <v>7379527</v>
      </c>
    </row>
    <row r="10" spans="1:13" ht="12.75" customHeight="1">
      <c r="A10" s="209" t="s">
        <v>7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15"/>
      <c r="K10" s="115">
        <f>K11+K12+K16+K20+K21+K22+K25+K26</f>
        <v>117154465</v>
      </c>
      <c r="L10" s="115"/>
      <c r="M10" s="115">
        <f>M11+M12+M16+M20+M21+M22+M25+M26</f>
        <v>71994094</v>
      </c>
    </row>
    <row r="11" spans="1:13" ht="12.75" customHeight="1">
      <c r="A11" s="209" t="s">
        <v>87</v>
      </c>
      <c r="B11" s="210"/>
      <c r="C11" s="210"/>
      <c r="D11" s="210"/>
      <c r="E11" s="210"/>
      <c r="F11" s="210"/>
      <c r="G11" s="210"/>
      <c r="H11" s="211"/>
      <c r="I11" s="1">
        <v>115</v>
      </c>
      <c r="J11" s="6"/>
      <c r="K11" s="6"/>
      <c r="L11" s="6"/>
      <c r="M11" s="6"/>
    </row>
    <row r="12" spans="1:13" ht="12.75" customHeight="1">
      <c r="A12" s="209" t="s">
        <v>14</v>
      </c>
      <c r="B12" s="210"/>
      <c r="C12" s="210"/>
      <c r="D12" s="210"/>
      <c r="E12" s="210"/>
      <c r="F12" s="210"/>
      <c r="G12" s="210"/>
      <c r="H12" s="211"/>
      <c r="I12" s="1">
        <v>116</v>
      </c>
      <c r="J12" s="115"/>
      <c r="K12" s="115">
        <f>SUM(K13:K15)</f>
        <v>27052025</v>
      </c>
      <c r="L12" s="115"/>
      <c r="M12" s="115">
        <f>SUM(M13:M15)</f>
        <v>12691943</v>
      </c>
    </row>
    <row r="13" spans="1:13" ht="12.75" customHeight="1">
      <c r="A13" s="206" t="s">
        <v>114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6"/>
      <c r="K13" s="6">
        <v>11367806</v>
      </c>
      <c r="L13" s="6"/>
      <c r="M13" s="6">
        <v>8742740</v>
      </c>
    </row>
    <row r="14" spans="1:13" ht="12.75" customHeight="1">
      <c r="A14" s="206" t="s">
        <v>115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6"/>
      <c r="K14" s="6">
        <v>81029</v>
      </c>
      <c r="L14" s="6"/>
      <c r="M14" s="6">
        <v>73311</v>
      </c>
    </row>
    <row r="15" spans="1:13" ht="12.75" customHeight="1">
      <c r="A15" s="206" t="s">
        <v>45</v>
      </c>
      <c r="B15" s="207"/>
      <c r="C15" s="207"/>
      <c r="D15" s="207"/>
      <c r="E15" s="207"/>
      <c r="F15" s="207"/>
      <c r="G15" s="207"/>
      <c r="H15" s="208"/>
      <c r="I15" s="1">
        <v>119</v>
      </c>
      <c r="J15" s="6"/>
      <c r="K15" s="6">
        <v>15603190</v>
      </c>
      <c r="L15" s="6"/>
      <c r="M15" s="6">
        <v>3875892</v>
      </c>
    </row>
    <row r="16" spans="1:13" ht="12.75" customHeight="1">
      <c r="A16" s="209" t="s">
        <v>15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15"/>
      <c r="K16" s="115">
        <f>SUM(K17:K19)</f>
        <v>36162585</v>
      </c>
      <c r="L16" s="115"/>
      <c r="M16" s="115">
        <f>SUM(M17:M19)</f>
        <v>19479308</v>
      </c>
    </row>
    <row r="17" spans="1:13" ht="12.75" customHeight="1">
      <c r="A17" s="206" t="s">
        <v>46</v>
      </c>
      <c r="B17" s="207"/>
      <c r="C17" s="207"/>
      <c r="D17" s="207"/>
      <c r="E17" s="207"/>
      <c r="F17" s="207"/>
      <c r="G17" s="207"/>
      <c r="H17" s="208"/>
      <c r="I17" s="1">
        <v>121</v>
      </c>
      <c r="J17" s="6"/>
      <c r="K17" s="6">
        <v>21338604</v>
      </c>
      <c r="L17" s="6"/>
      <c r="M17" s="6">
        <v>9697327</v>
      </c>
    </row>
    <row r="18" spans="1:13" ht="12.75" customHeight="1">
      <c r="A18" s="206" t="s">
        <v>47</v>
      </c>
      <c r="B18" s="207"/>
      <c r="C18" s="207"/>
      <c r="D18" s="207"/>
      <c r="E18" s="207"/>
      <c r="F18" s="207"/>
      <c r="G18" s="207"/>
      <c r="H18" s="208"/>
      <c r="I18" s="1">
        <v>122</v>
      </c>
      <c r="J18" s="6"/>
      <c r="K18" s="6">
        <v>9573163</v>
      </c>
      <c r="L18" s="6"/>
      <c r="M18" s="6">
        <v>7236810</v>
      </c>
    </row>
    <row r="19" spans="1:13" ht="12.75" customHeight="1">
      <c r="A19" s="206" t="s">
        <v>48</v>
      </c>
      <c r="B19" s="207"/>
      <c r="C19" s="207"/>
      <c r="D19" s="207"/>
      <c r="E19" s="207"/>
      <c r="F19" s="207"/>
      <c r="G19" s="207"/>
      <c r="H19" s="208"/>
      <c r="I19" s="1">
        <v>123</v>
      </c>
      <c r="J19" s="6"/>
      <c r="K19" s="6">
        <v>5250818</v>
      </c>
      <c r="L19" s="6"/>
      <c r="M19" s="6">
        <v>2545171</v>
      </c>
    </row>
    <row r="20" spans="1:13" ht="12.75" customHeight="1">
      <c r="A20" s="209" t="s">
        <v>88</v>
      </c>
      <c r="B20" s="210"/>
      <c r="C20" s="210"/>
      <c r="D20" s="210"/>
      <c r="E20" s="210"/>
      <c r="F20" s="210"/>
      <c r="G20" s="210"/>
      <c r="H20" s="211"/>
      <c r="I20" s="1">
        <v>124</v>
      </c>
      <c r="J20" s="6"/>
      <c r="K20" s="6">
        <v>31833451</v>
      </c>
      <c r="L20" s="6"/>
      <c r="M20" s="6">
        <v>30488109</v>
      </c>
    </row>
    <row r="21" spans="1:13" ht="12.75" customHeight="1">
      <c r="A21" s="209" t="s">
        <v>89</v>
      </c>
      <c r="B21" s="210"/>
      <c r="C21" s="210"/>
      <c r="D21" s="210"/>
      <c r="E21" s="210"/>
      <c r="F21" s="210"/>
      <c r="G21" s="210"/>
      <c r="H21" s="211"/>
      <c r="I21" s="1">
        <v>125</v>
      </c>
      <c r="J21" s="6"/>
      <c r="K21" s="6">
        <v>24657106</v>
      </c>
      <c r="L21" s="6"/>
      <c r="M21" s="6">
        <v>14307481</v>
      </c>
    </row>
    <row r="22" spans="1:13" ht="12.75" customHeight="1">
      <c r="A22" s="209" t="s">
        <v>16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15"/>
      <c r="K22" s="115">
        <f>SUM(K23:K24)</f>
        <v>2871415</v>
      </c>
      <c r="L22" s="115"/>
      <c r="M22" s="115">
        <f>SUM(M23:M24)</f>
        <v>1200000</v>
      </c>
    </row>
    <row r="23" spans="1:13" ht="12.75" customHeight="1">
      <c r="A23" s="206" t="s">
        <v>105</v>
      </c>
      <c r="B23" s="207"/>
      <c r="C23" s="207"/>
      <c r="D23" s="207"/>
      <c r="E23" s="207"/>
      <c r="F23" s="207"/>
      <c r="G23" s="207"/>
      <c r="H23" s="208"/>
      <c r="I23" s="1">
        <v>127</v>
      </c>
      <c r="J23" s="6"/>
      <c r="K23" s="6">
        <v>0</v>
      </c>
      <c r="L23" s="6"/>
      <c r="M23" s="6"/>
    </row>
    <row r="24" spans="1:13" ht="12.75" customHeight="1">
      <c r="A24" s="206" t="s">
        <v>106</v>
      </c>
      <c r="B24" s="207"/>
      <c r="C24" s="207"/>
      <c r="D24" s="207"/>
      <c r="E24" s="207"/>
      <c r="F24" s="207"/>
      <c r="G24" s="207"/>
      <c r="H24" s="208"/>
      <c r="I24" s="1">
        <v>128</v>
      </c>
      <c r="J24" s="6"/>
      <c r="K24" s="6">
        <v>2871415</v>
      </c>
      <c r="L24" s="6"/>
      <c r="M24" s="6">
        <v>1200000</v>
      </c>
    </row>
    <row r="25" spans="1:13" ht="12.75" customHeight="1">
      <c r="A25" s="209" t="s">
        <v>90</v>
      </c>
      <c r="B25" s="210"/>
      <c r="C25" s="210"/>
      <c r="D25" s="210"/>
      <c r="E25" s="210"/>
      <c r="F25" s="210"/>
      <c r="G25" s="210"/>
      <c r="H25" s="211"/>
      <c r="I25" s="1">
        <v>129</v>
      </c>
      <c r="J25" s="6"/>
      <c r="K25" s="6">
        <v>-12470965</v>
      </c>
      <c r="L25" s="6"/>
      <c r="M25" s="6">
        <v>-15500000</v>
      </c>
    </row>
    <row r="26" spans="1:15" ht="12.75" customHeight="1">
      <c r="A26" s="209" t="s">
        <v>34</v>
      </c>
      <c r="B26" s="210"/>
      <c r="C26" s="210"/>
      <c r="D26" s="210"/>
      <c r="E26" s="210"/>
      <c r="F26" s="210"/>
      <c r="G26" s="210"/>
      <c r="H26" s="211"/>
      <c r="I26" s="1">
        <v>130</v>
      </c>
      <c r="J26" s="6"/>
      <c r="K26" s="125">
        <v>7048848</v>
      </c>
      <c r="L26" s="6"/>
      <c r="M26" s="6">
        <v>9327253</v>
      </c>
      <c r="O26" s="123"/>
    </row>
    <row r="27" spans="1:13" ht="12.75" customHeight="1">
      <c r="A27" s="209" t="s">
        <v>166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15"/>
      <c r="K27" s="115">
        <f>SUM(K28:K32)</f>
        <v>986256</v>
      </c>
      <c r="L27" s="115"/>
      <c r="M27" s="115">
        <f>SUM(M28:M32)</f>
        <v>1017632</v>
      </c>
    </row>
    <row r="28" spans="1:13" ht="12.75" customHeight="1">
      <c r="A28" s="209" t="s">
        <v>290</v>
      </c>
      <c r="B28" s="210"/>
      <c r="C28" s="210"/>
      <c r="D28" s="210"/>
      <c r="E28" s="210"/>
      <c r="F28" s="210"/>
      <c r="G28" s="210"/>
      <c r="H28" s="211"/>
      <c r="I28" s="1">
        <v>132</v>
      </c>
      <c r="J28" s="6"/>
      <c r="K28" s="125">
        <v>0</v>
      </c>
      <c r="L28" s="6"/>
      <c r="M28" s="6"/>
    </row>
    <row r="29" spans="1:13" ht="24.75" customHeight="1">
      <c r="A29" s="209" t="s">
        <v>291</v>
      </c>
      <c r="B29" s="210"/>
      <c r="C29" s="210"/>
      <c r="D29" s="210"/>
      <c r="E29" s="210"/>
      <c r="F29" s="210"/>
      <c r="G29" s="210"/>
      <c r="H29" s="211"/>
      <c r="I29" s="1">
        <v>133</v>
      </c>
      <c r="J29" s="6"/>
      <c r="K29" s="6">
        <v>1112121</v>
      </c>
      <c r="L29" s="6"/>
      <c r="M29" s="6">
        <v>802885</v>
      </c>
    </row>
    <row r="30" spans="1:13" ht="12.75" customHeight="1">
      <c r="A30" s="209" t="s">
        <v>107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6"/>
      <c r="K30" s="6">
        <v>-125865</v>
      </c>
      <c r="L30" s="6"/>
      <c r="M30" s="6">
        <v>3827</v>
      </c>
    </row>
    <row r="31" spans="1:13" ht="12.75" customHeight="1">
      <c r="A31" s="209" t="s">
        <v>176</v>
      </c>
      <c r="B31" s="210"/>
      <c r="C31" s="210"/>
      <c r="D31" s="210"/>
      <c r="E31" s="210"/>
      <c r="F31" s="210"/>
      <c r="G31" s="210"/>
      <c r="H31" s="211"/>
      <c r="I31" s="1">
        <v>135</v>
      </c>
      <c r="J31" s="6"/>
      <c r="K31" s="6">
        <v>0</v>
      </c>
      <c r="L31" s="6"/>
      <c r="M31" s="6">
        <v>210920</v>
      </c>
    </row>
    <row r="32" spans="1:13" ht="12.75" customHeight="1">
      <c r="A32" s="209" t="s">
        <v>108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6"/>
      <c r="K32" s="6">
        <v>0</v>
      </c>
      <c r="L32" s="6"/>
      <c r="M32" s="6"/>
    </row>
    <row r="33" spans="1:13" ht="12.75" customHeight="1">
      <c r="A33" s="209" t="s">
        <v>167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15"/>
      <c r="K33" s="115">
        <f>SUM(K34:K37)</f>
        <v>17223334</v>
      </c>
      <c r="L33" s="115"/>
      <c r="M33" s="115">
        <f>SUM(M34:M37)</f>
        <v>20494392</v>
      </c>
    </row>
    <row r="34" spans="1:13" ht="12.75" customHeight="1">
      <c r="A34" s="209" t="s">
        <v>49</v>
      </c>
      <c r="B34" s="210"/>
      <c r="C34" s="210"/>
      <c r="D34" s="210"/>
      <c r="E34" s="210"/>
      <c r="F34" s="210"/>
      <c r="G34" s="210"/>
      <c r="H34" s="211"/>
      <c r="I34" s="1">
        <v>138</v>
      </c>
      <c r="J34" s="6"/>
      <c r="K34" s="6">
        <v>15959131</v>
      </c>
      <c r="L34" s="6"/>
      <c r="M34" s="6">
        <v>19137607</v>
      </c>
    </row>
    <row r="35" spans="1:13" ht="25.5" customHeight="1">
      <c r="A35" s="209" t="s">
        <v>292</v>
      </c>
      <c r="B35" s="210"/>
      <c r="C35" s="210"/>
      <c r="D35" s="210"/>
      <c r="E35" s="210"/>
      <c r="F35" s="210"/>
      <c r="G35" s="210"/>
      <c r="H35" s="211"/>
      <c r="I35" s="1">
        <v>139</v>
      </c>
      <c r="J35" s="6"/>
      <c r="K35" s="6">
        <v>1141173</v>
      </c>
      <c r="L35" s="6"/>
      <c r="M35" s="6">
        <v>648873</v>
      </c>
    </row>
    <row r="36" spans="1:13" ht="12.75" customHeight="1">
      <c r="A36" s="209" t="s">
        <v>177</v>
      </c>
      <c r="B36" s="210"/>
      <c r="C36" s="210"/>
      <c r="D36" s="210"/>
      <c r="E36" s="210"/>
      <c r="F36" s="210"/>
      <c r="G36" s="210"/>
      <c r="H36" s="211"/>
      <c r="I36" s="1">
        <v>140</v>
      </c>
      <c r="J36" s="6"/>
      <c r="K36" s="6">
        <v>123030</v>
      </c>
      <c r="L36" s="6"/>
      <c r="M36" s="6">
        <v>707912</v>
      </c>
    </row>
    <row r="37" spans="1:13" ht="12.75" customHeight="1">
      <c r="A37" s="209" t="s">
        <v>50</v>
      </c>
      <c r="B37" s="210"/>
      <c r="C37" s="210"/>
      <c r="D37" s="210"/>
      <c r="E37" s="210"/>
      <c r="F37" s="210"/>
      <c r="G37" s="210"/>
      <c r="H37" s="211"/>
      <c r="I37" s="1">
        <v>141</v>
      </c>
      <c r="J37" s="6"/>
      <c r="K37" s="6">
        <v>0</v>
      </c>
      <c r="L37" s="6"/>
      <c r="M37" s="6"/>
    </row>
    <row r="38" spans="1:13" ht="12.75" customHeight="1">
      <c r="A38" s="209" t="s">
        <v>151</v>
      </c>
      <c r="B38" s="210"/>
      <c r="C38" s="210"/>
      <c r="D38" s="210"/>
      <c r="E38" s="210"/>
      <c r="F38" s="210"/>
      <c r="G38" s="210"/>
      <c r="H38" s="211"/>
      <c r="I38" s="1">
        <v>142</v>
      </c>
      <c r="J38" s="6"/>
      <c r="K38" s="6"/>
      <c r="L38" s="6"/>
      <c r="M38" s="6"/>
    </row>
    <row r="39" spans="1:13" ht="12.75" customHeight="1">
      <c r="A39" s="209" t="s">
        <v>152</v>
      </c>
      <c r="B39" s="210"/>
      <c r="C39" s="210"/>
      <c r="D39" s="210"/>
      <c r="E39" s="210"/>
      <c r="F39" s="210"/>
      <c r="G39" s="210"/>
      <c r="H39" s="211"/>
      <c r="I39" s="1">
        <v>143</v>
      </c>
      <c r="J39" s="6"/>
      <c r="K39" s="6"/>
      <c r="L39" s="6"/>
      <c r="M39" s="6"/>
    </row>
    <row r="40" spans="1:13" ht="12.75" customHeight="1">
      <c r="A40" s="209" t="s">
        <v>178</v>
      </c>
      <c r="B40" s="210"/>
      <c r="C40" s="210"/>
      <c r="D40" s="210"/>
      <c r="E40" s="210"/>
      <c r="F40" s="210"/>
      <c r="G40" s="210"/>
      <c r="H40" s="211"/>
      <c r="I40" s="1">
        <v>144</v>
      </c>
      <c r="J40" s="6"/>
      <c r="K40" s="6"/>
      <c r="L40" s="6"/>
      <c r="M40" s="6"/>
    </row>
    <row r="41" spans="1:13" ht="12.75" customHeight="1">
      <c r="A41" s="209" t="s">
        <v>179</v>
      </c>
      <c r="B41" s="210"/>
      <c r="C41" s="210"/>
      <c r="D41" s="210"/>
      <c r="E41" s="210"/>
      <c r="F41" s="210"/>
      <c r="G41" s="210"/>
      <c r="H41" s="211"/>
      <c r="I41" s="1">
        <v>145</v>
      </c>
      <c r="J41" s="6"/>
      <c r="K41" s="6"/>
      <c r="L41" s="6"/>
      <c r="M41" s="6"/>
    </row>
    <row r="42" spans="1:13" ht="12.75" customHeight="1">
      <c r="A42" s="209" t="s">
        <v>168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15"/>
      <c r="K42" s="115">
        <f>K7+K27+K38+K40</f>
        <v>31373690</v>
      </c>
      <c r="L42" s="115"/>
      <c r="M42" s="115">
        <f>M7+M27+M38+M40</f>
        <v>31358567</v>
      </c>
    </row>
    <row r="43" spans="1:13" ht="12.75" customHeight="1">
      <c r="A43" s="209" t="s">
        <v>169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15"/>
      <c r="K43" s="115">
        <f>K10+K33+K39+K41</f>
        <v>134377799</v>
      </c>
      <c r="L43" s="115"/>
      <c r="M43" s="115">
        <f>M10+M33+M39+M41</f>
        <v>92488486</v>
      </c>
    </row>
    <row r="44" spans="1:13" ht="12.75" customHeight="1">
      <c r="A44" s="209" t="s">
        <v>187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15"/>
      <c r="K44" s="115">
        <f>K42-K43</f>
        <v>-103004109</v>
      </c>
      <c r="L44" s="115"/>
      <c r="M44" s="115">
        <f>M42-M43</f>
        <v>-61129919</v>
      </c>
    </row>
    <row r="45" spans="1:13" ht="12.75" customHeight="1">
      <c r="A45" s="212" t="s">
        <v>171</v>
      </c>
      <c r="B45" s="213"/>
      <c r="C45" s="213"/>
      <c r="D45" s="213"/>
      <c r="E45" s="213"/>
      <c r="F45" s="213"/>
      <c r="G45" s="213"/>
      <c r="H45" s="214"/>
      <c r="I45" s="1">
        <v>149</v>
      </c>
      <c r="J45" s="115"/>
      <c r="K45" s="115">
        <f>IF(K42&gt;K43,K42-K43,0)</f>
        <v>0</v>
      </c>
      <c r="L45" s="115"/>
      <c r="M45" s="115">
        <f>IF(M42&gt;M43,M42-M43,0)</f>
        <v>0</v>
      </c>
    </row>
    <row r="46" spans="1:13" ht="12.75" customHeight="1">
      <c r="A46" s="212" t="s">
        <v>172</v>
      </c>
      <c r="B46" s="213"/>
      <c r="C46" s="213"/>
      <c r="D46" s="213"/>
      <c r="E46" s="213"/>
      <c r="F46" s="213"/>
      <c r="G46" s="213"/>
      <c r="H46" s="214"/>
      <c r="I46" s="1">
        <v>150</v>
      </c>
      <c r="J46" s="115"/>
      <c r="K46" s="115">
        <f>IF(K43&gt;K42,K43-K42,0)</f>
        <v>103004109</v>
      </c>
      <c r="L46" s="115"/>
      <c r="M46" s="115">
        <f>IF(M43&gt;M42,M43-M42,0)</f>
        <v>61129919</v>
      </c>
    </row>
    <row r="47" spans="1:13" ht="12.75" customHeight="1">
      <c r="A47" s="209" t="s">
        <v>170</v>
      </c>
      <c r="B47" s="210"/>
      <c r="C47" s="210"/>
      <c r="D47" s="210"/>
      <c r="E47" s="210"/>
      <c r="F47" s="210"/>
      <c r="G47" s="210"/>
      <c r="H47" s="211"/>
      <c r="I47" s="1">
        <v>151</v>
      </c>
      <c r="J47" s="6"/>
      <c r="K47" s="6">
        <v>-1685191</v>
      </c>
      <c r="L47" s="6"/>
      <c r="M47" s="6">
        <v>-3033313</v>
      </c>
    </row>
    <row r="48" spans="1:13" ht="12.75" customHeight="1">
      <c r="A48" s="209" t="s">
        <v>188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15"/>
      <c r="K48" s="115">
        <f>K44-K47</f>
        <v>-101318918</v>
      </c>
      <c r="L48" s="115"/>
      <c r="M48" s="115">
        <f>M44-M47</f>
        <v>-58096606</v>
      </c>
    </row>
    <row r="49" spans="1:13" ht="12.75" customHeight="1">
      <c r="A49" s="212" t="s">
        <v>149</v>
      </c>
      <c r="B49" s="213"/>
      <c r="C49" s="213"/>
      <c r="D49" s="213"/>
      <c r="E49" s="213"/>
      <c r="F49" s="213"/>
      <c r="G49" s="213"/>
      <c r="H49" s="214"/>
      <c r="I49" s="1">
        <v>153</v>
      </c>
      <c r="J49" s="115"/>
      <c r="K49" s="115">
        <f>IF(K48&gt;0,K48,0)</f>
        <v>0</v>
      </c>
      <c r="L49" s="115"/>
      <c r="M49" s="115">
        <f>IF(M48&gt;0,M48,0)</f>
        <v>0</v>
      </c>
    </row>
    <row r="50" spans="1:13" ht="12.75">
      <c r="A50" s="244" t="s">
        <v>173</v>
      </c>
      <c r="B50" s="245"/>
      <c r="C50" s="245"/>
      <c r="D50" s="245"/>
      <c r="E50" s="245"/>
      <c r="F50" s="245"/>
      <c r="G50" s="245"/>
      <c r="H50" s="246"/>
      <c r="I50" s="2">
        <v>154</v>
      </c>
      <c r="J50" s="119"/>
      <c r="K50" s="119">
        <f>IF(K48&lt;0,-K48,0)</f>
        <v>101318918</v>
      </c>
      <c r="L50" s="119"/>
      <c r="M50" s="119">
        <f>IF(M48&lt;0,-M48,0)</f>
        <v>58096606</v>
      </c>
    </row>
    <row r="51" spans="1:13" ht="12.75" customHeight="1">
      <c r="A51" s="198" t="s">
        <v>261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144</v>
      </c>
      <c r="B52" s="203"/>
      <c r="C52" s="203"/>
      <c r="D52" s="203"/>
      <c r="E52" s="203"/>
      <c r="F52" s="203"/>
      <c r="G52" s="203"/>
      <c r="H52" s="203"/>
      <c r="I52" s="49"/>
      <c r="J52" s="49"/>
      <c r="K52" s="49"/>
      <c r="L52" s="49"/>
      <c r="M52" s="55"/>
    </row>
    <row r="53" spans="1:13" ht="12.75" customHeight="1">
      <c r="A53" s="241" t="s">
        <v>185</v>
      </c>
      <c r="B53" s="242"/>
      <c r="C53" s="242"/>
      <c r="D53" s="242"/>
      <c r="E53" s="242"/>
      <c r="F53" s="242"/>
      <c r="G53" s="242"/>
      <c r="H53" s="243"/>
      <c r="I53" s="1">
        <v>155</v>
      </c>
      <c r="J53" s="6"/>
      <c r="K53" s="6"/>
      <c r="L53" s="6"/>
      <c r="M53" s="6"/>
    </row>
    <row r="54" spans="1:13" ht="12.75" customHeight="1">
      <c r="A54" s="241" t="s">
        <v>186</v>
      </c>
      <c r="B54" s="242"/>
      <c r="C54" s="242"/>
      <c r="D54" s="242"/>
      <c r="E54" s="242"/>
      <c r="F54" s="242"/>
      <c r="G54" s="242"/>
      <c r="H54" s="243"/>
      <c r="I54" s="1">
        <v>156</v>
      </c>
      <c r="J54" s="7"/>
      <c r="K54" s="7"/>
      <c r="L54" s="7"/>
      <c r="M54" s="7"/>
    </row>
    <row r="55" spans="1:13" ht="12.75" customHeight="1">
      <c r="A55" s="198" t="s">
        <v>146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157</v>
      </c>
      <c r="B56" s="203"/>
      <c r="C56" s="203"/>
      <c r="D56" s="203"/>
      <c r="E56" s="203"/>
      <c r="F56" s="203"/>
      <c r="G56" s="203"/>
      <c r="H56" s="220"/>
      <c r="I56" s="8">
        <v>157</v>
      </c>
      <c r="J56" s="5">
        <f>+J48</f>
        <v>0</v>
      </c>
      <c r="K56" s="5">
        <f>+K48</f>
        <v>-101318918</v>
      </c>
      <c r="L56" s="5">
        <f>+L48</f>
        <v>0</v>
      </c>
      <c r="M56" s="5">
        <f>+M48</f>
        <v>-58096606</v>
      </c>
    </row>
    <row r="57" spans="1:13" ht="12.75">
      <c r="A57" s="209" t="s">
        <v>174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15">
        <f>SUM(J58:J64)</f>
        <v>0</v>
      </c>
      <c r="K57" s="115">
        <f>SUM(K58:K64)</f>
        <v>0</v>
      </c>
      <c r="L57" s="115">
        <f>SUM(L58:L64)</f>
        <v>0</v>
      </c>
      <c r="M57" s="115">
        <f>SUM(M58:M64)</f>
        <v>0</v>
      </c>
    </row>
    <row r="58" spans="1:13" ht="12.75">
      <c r="A58" s="209" t="s">
        <v>180</v>
      </c>
      <c r="B58" s="210"/>
      <c r="C58" s="210"/>
      <c r="D58" s="210"/>
      <c r="E58" s="210"/>
      <c r="F58" s="210"/>
      <c r="G58" s="210"/>
      <c r="H58" s="211"/>
      <c r="I58" s="1">
        <v>159</v>
      </c>
      <c r="J58" s="6"/>
      <c r="K58" s="6"/>
      <c r="L58" s="6"/>
      <c r="M58" s="6"/>
    </row>
    <row r="59" spans="1:13" ht="12.75">
      <c r="A59" s="209" t="s">
        <v>293</v>
      </c>
      <c r="B59" s="210"/>
      <c r="C59" s="210"/>
      <c r="D59" s="210"/>
      <c r="E59" s="210"/>
      <c r="F59" s="210"/>
      <c r="G59" s="210"/>
      <c r="H59" s="211"/>
      <c r="I59" s="1">
        <v>160</v>
      </c>
      <c r="J59" s="6"/>
      <c r="K59" s="6"/>
      <c r="L59" s="6"/>
      <c r="M59" s="6"/>
    </row>
    <row r="60" spans="1:13" ht="12.75">
      <c r="A60" s="209" t="s">
        <v>294</v>
      </c>
      <c r="B60" s="210"/>
      <c r="C60" s="210"/>
      <c r="D60" s="210"/>
      <c r="E60" s="210"/>
      <c r="F60" s="210"/>
      <c r="G60" s="210"/>
      <c r="H60" s="211"/>
      <c r="I60" s="1">
        <v>161</v>
      </c>
      <c r="J60" s="6"/>
      <c r="K60" s="6"/>
      <c r="L60" s="6"/>
      <c r="M60" s="6"/>
    </row>
    <row r="61" spans="1:13" ht="12.75">
      <c r="A61" s="209" t="s">
        <v>181</v>
      </c>
      <c r="B61" s="210"/>
      <c r="C61" s="210"/>
      <c r="D61" s="210"/>
      <c r="E61" s="210"/>
      <c r="F61" s="210"/>
      <c r="G61" s="210"/>
      <c r="H61" s="211"/>
      <c r="I61" s="1">
        <v>162</v>
      </c>
      <c r="J61" s="6"/>
      <c r="K61" s="6"/>
      <c r="L61" s="6"/>
      <c r="M61" s="6"/>
    </row>
    <row r="62" spans="1:13" ht="12.75">
      <c r="A62" s="209" t="s">
        <v>182</v>
      </c>
      <c r="B62" s="210"/>
      <c r="C62" s="210"/>
      <c r="D62" s="210"/>
      <c r="E62" s="210"/>
      <c r="F62" s="210"/>
      <c r="G62" s="210"/>
      <c r="H62" s="211"/>
      <c r="I62" s="1">
        <v>163</v>
      </c>
      <c r="J62" s="6"/>
      <c r="K62" s="6"/>
      <c r="L62" s="6"/>
      <c r="M62" s="6"/>
    </row>
    <row r="63" spans="1:13" ht="12.75">
      <c r="A63" s="209" t="s">
        <v>183</v>
      </c>
      <c r="B63" s="210"/>
      <c r="C63" s="210"/>
      <c r="D63" s="210"/>
      <c r="E63" s="210"/>
      <c r="F63" s="210"/>
      <c r="G63" s="210"/>
      <c r="H63" s="211"/>
      <c r="I63" s="1">
        <v>164</v>
      </c>
      <c r="J63" s="6"/>
      <c r="K63" s="6"/>
      <c r="L63" s="6"/>
      <c r="M63" s="6"/>
    </row>
    <row r="64" spans="1:13" ht="12.75">
      <c r="A64" s="209" t="s">
        <v>184</v>
      </c>
      <c r="B64" s="210"/>
      <c r="C64" s="210"/>
      <c r="D64" s="210"/>
      <c r="E64" s="210"/>
      <c r="F64" s="210"/>
      <c r="G64" s="210"/>
      <c r="H64" s="211"/>
      <c r="I64" s="1">
        <v>165</v>
      </c>
      <c r="J64" s="6"/>
      <c r="K64" s="6"/>
      <c r="L64" s="6"/>
      <c r="M64" s="6"/>
    </row>
    <row r="65" spans="1:13" ht="12.75">
      <c r="A65" s="209" t="s">
        <v>175</v>
      </c>
      <c r="B65" s="210"/>
      <c r="C65" s="210"/>
      <c r="D65" s="210"/>
      <c r="E65" s="210"/>
      <c r="F65" s="210"/>
      <c r="G65" s="210"/>
      <c r="H65" s="211"/>
      <c r="I65" s="1">
        <v>166</v>
      </c>
      <c r="J65" s="6"/>
      <c r="K65" s="6"/>
      <c r="L65" s="6"/>
      <c r="M65" s="6"/>
    </row>
    <row r="66" spans="1:13" ht="12.75">
      <c r="A66" s="209" t="s">
        <v>295</v>
      </c>
      <c r="B66" s="210"/>
      <c r="C66" s="210"/>
      <c r="D66" s="210"/>
      <c r="E66" s="210"/>
      <c r="F66" s="210"/>
      <c r="G66" s="210"/>
      <c r="H66" s="211"/>
      <c r="I66" s="1">
        <v>167</v>
      </c>
      <c r="J66" s="115">
        <f>J57-J65</f>
        <v>0</v>
      </c>
      <c r="K66" s="115">
        <f>K57-K65</f>
        <v>0</v>
      </c>
      <c r="L66" s="115">
        <f>L57-L65</f>
        <v>0</v>
      </c>
      <c r="M66" s="115">
        <f>M57-M65</f>
        <v>0</v>
      </c>
    </row>
    <row r="67" spans="1:13" ht="12.75">
      <c r="A67" s="209" t="s">
        <v>150</v>
      </c>
      <c r="B67" s="210"/>
      <c r="C67" s="210"/>
      <c r="D67" s="210"/>
      <c r="E67" s="210"/>
      <c r="F67" s="210"/>
      <c r="G67" s="210"/>
      <c r="H67" s="211"/>
      <c r="I67" s="1">
        <v>168</v>
      </c>
      <c r="J67" s="119">
        <f>J56+J66</f>
        <v>0</v>
      </c>
      <c r="K67" s="119">
        <f>K56+K66</f>
        <v>-101318918</v>
      </c>
      <c r="L67" s="119">
        <f>L56+L66</f>
        <v>0</v>
      </c>
      <c r="M67" s="119">
        <f>M56+M66</f>
        <v>-58096606</v>
      </c>
    </row>
    <row r="68" spans="1:13" ht="12.75" customHeight="1">
      <c r="A68" s="237" t="s">
        <v>262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145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185</v>
      </c>
      <c r="B70" s="242"/>
      <c r="C70" s="242"/>
      <c r="D70" s="242"/>
      <c r="E70" s="242"/>
      <c r="F70" s="242"/>
      <c r="G70" s="242"/>
      <c r="H70" s="243"/>
      <c r="I70" s="1">
        <v>169</v>
      </c>
      <c r="J70" s="6"/>
      <c r="K70" s="6"/>
      <c r="L70" s="6"/>
      <c r="M70" s="6"/>
    </row>
    <row r="71" spans="1:13" ht="12.75">
      <c r="A71" s="234" t="s">
        <v>186</v>
      </c>
      <c r="B71" s="235"/>
      <c r="C71" s="235"/>
      <c r="D71" s="235"/>
      <c r="E71" s="235"/>
      <c r="F71" s="235"/>
      <c r="G71" s="235"/>
      <c r="H71" s="236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50:H50"/>
    <mergeCell ref="A36:H36"/>
    <mergeCell ref="A37:H37"/>
    <mergeCell ref="A38:H38"/>
    <mergeCell ref="A39:H39"/>
    <mergeCell ref="A46:H46"/>
    <mergeCell ref="A47:H47"/>
    <mergeCell ref="A48:H48"/>
    <mergeCell ref="A49:H49"/>
    <mergeCell ref="A42:H42"/>
    <mergeCell ref="A43:H43"/>
    <mergeCell ref="A44:H44"/>
    <mergeCell ref="A45:H45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5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K12:K24 K27 K29:K46 L12:L46 M12:M24 M27 M29:M46">
      <formula1>0</formula1>
    </dataValidation>
    <dataValidation operator="greaterThanOrEqual" showInputMessage="1" showErrorMessage="1" errorTitle="Pogrešan unos" error="Mogu se unijeti samo cjelobrojne pozitivne vrijednosti." sqref="K26"/>
    <dataValidation operator="greaterThanOrEqual" allowBlank="1" showInputMessage="1" showErrorMessage="1" errorTitle="Pogrešan unos" error="Mogu se unijeti samo cjelobrojne pozitivne vrijednosti." sqref="K28 K25 M25:M26 M28"/>
  </dataValidations>
  <printOptions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6.57421875" style="48" bestFit="1" customWidth="1"/>
    <col min="12" max="16384" width="9.140625" style="48" customWidth="1"/>
  </cols>
  <sheetData>
    <row r="1" spans="1:11" ht="12.75" customHeight="1">
      <c r="A1" s="255" t="s">
        <v>296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286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282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43</v>
      </c>
      <c r="B4" s="257"/>
      <c r="C4" s="257"/>
      <c r="D4" s="257"/>
      <c r="E4" s="257"/>
      <c r="F4" s="257"/>
      <c r="G4" s="257"/>
      <c r="H4" s="257"/>
      <c r="I4" s="57" t="s">
        <v>230</v>
      </c>
      <c r="J4" s="58" t="s">
        <v>267</v>
      </c>
      <c r="K4" s="58" t="s">
        <v>268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9">
        <v>2</v>
      </c>
      <c r="J5" s="60" t="s">
        <v>232</v>
      </c>
      <c r="K5" s="60" t="s">
        <v>233</v>
      </c>
    </row>
    <row r="6" spans="1:11" ht="12.75">
      <c r="A6" s="198" t="s">
        <v>119</v>
      </c>
      <c r="B6" s="199"/>
      <c r="C6" s="199"/>
      <c r="D6" s="199"/>
      <c r="E6" s="199"/>
      <c r="F6" s="199"/>
      <c r="G6" s="199"/>
      <c r="H6" s="199"/>
      <c r="I6" s="250"/>
      <c r="J6" s="250"/>
      <c r="K6" s="251"/>
    </row>
    <row r="7" spans="1:11" ht="12.75">
      <c r="A7" s="206" t="s">
        <v>28</v>
      </c>
      <c r="B7" s="207"/>
      <c r="C7" s="207"/>
      <c r="D7" s="207"/>
      <c r="E7" s="207"/>
      <c r="F7" s="207"/>
      <c r="G7" s="207"/>
      <c r="H7" s="207"/>
      <c r="I7" s="1">
        <v>1</v>
      </c>
      <c r="J7" s="122">
        <v>-101318918</v>
      </c>
      <c r="K7" s="6">
        <v>-61129919</v>
      </c>
    </row>
    <row r="8" spans="1:11" ht="12.75">
      <c r="A8" s="206" t="s">
        <v>29</v>
      </c>
      <c r="B8" s="207"/>
      <c r="C8" s="207"/>
      <c r="D8" s="207"/>
      <c r="E8" s="207"/>
      <c r="F8" s="207"/>
      <c r="G8" s="207"/>
      <c r="H8" s="207"/>
      <c r="I8" s="1">
        <v>2</v>
      </c>
      <c r="J8" s="122">
        <v>31833451</v>
      </c>
      <c r="K8" s="6">
        <v>30488109</v>
      </c>
    </row>
    <row r="9" spans="1:11" ht="12.75">
      <c r="A9" s="206" t="s">
        <v>30</v>
      </c>
      <c r="B9" s="207"/>
      <c r="C9" s="207"/>
      <c r="D9" s="207"/>
      <c r="E9" s="207"/>
      <c r="F9" s="207"/>
      <c r="G9" s="207"/>
      <c r="H9" s="207"/>
      <c r="I9" s="1">
        <v>3</v>
      </c>
      <c r="J9" s="42">
        <v>0</v>
      </c>
      <c r="K9" s="6">
        <v>11240559</v>
      </c>
    </row>
    <row r="10" spans="1:11" ht="12.75">
      <c r="A10" s="206" t="s">
        <v>31</v>
      </c>
      <c r="B10" s="207"/>
      <c r="C10" s="207"/>
      <c r="D10" s="207"/>
      <c r="E10" s="207"/>
      <c r="F10" s="207"/>
      <c r="G10" s="207"/>
      <c r="H10" s="207"/>
      <c r="I10" s="1">
        <v>4</v>
      </c>
      <c r="J10" s="42">
        <v>52957766</v>
      </c>
      <c r="K10" s="6"/>
    </row>
    <row r="11" spans="1:11" ht="12.75">
      <c r="A11" s="206" t="s">
        <v>32</v>
      </c>
      <c r="B11" s="207"/>
      <c r="C11" s="207"/>
      <c r="D11" s="207"/>
      <c r="E11" s="207"/>
      <c r="F11" s="207"/>
      <c r="G11" s="207"/>
      <c r="H11" s="207"/>
      <c r="I11" s="1">
        <v>5</v>
      </c>
      <c r="J11" s="42">
        <v>1830100</v>
      </c>
      <c r="K11" s="6"/>
    </row>
    <row r="12" spans="1:11" ht="12.75">
      <c r="A12" s="206" t="s">
        <v>35</v>
      </c>
      <c r="B12" s="207"/>
      <c r="C12" s="207"/>
      <c r="D12" s="207"/>
      <c r="E12" s="207"/>
      <c r="F12" s="207"/>
      <c r="G12" s="207"/>
      <c r="H12" s="207"/>
      <c r="I12" s="1">
        <v>6</v>
      </c>
      <c r="J12" s="42">
        <f>15556830+329056</f>
        <v>15885886</v>
      </c>
      <c r="K12" s="6">
        <v>20022292</v>
      </c>
    </row>
    <row r="13" spans="1:11" ht="12.75">
      <c r="A13" s="209" t="s">
        <v>120</v>
      </c>
      <c r="B13" s="210"/>
      <c r="C13" s="210"/>
      <c r="D13" s="210"/>
      <c r="E13" s="210"/>
      <c r="F13" s="210"/>
      <c r="G13" s="210"/>
      <c r="H13" s="210"/>
      <c r="I13" s="1">
        <v>7</v>
      </c>
      <c r="J13" s="120">
        <f>SUM(J7:J12)</f>
        <v>1188285</v>
      </c>
      <c r="K13" s="115">
        <f>SUM(K7:K12)</f>
        <v>621041</v>
      </c>
    </row>
    <row r="14" spans="1:11" ht="12.75">
      <c r="A14" s="206" t="s">
        <v>36</v>
      </c>
      <c r="B14" s="207"/>
      <c r="C14" s="207"/>
      <c r="D14" s="207"/>
      <c r="E14" s="207"/>
      <c r="F14" s="207"/>
      <c r="G14" s="207"/>
      <c r="H14" s="207"/>
      <c r="I14" s="1">
        <v>8</v>
      </c>
      <c r="J14" s="42">
        <v>41452556</v>
      </c>
      <c r="K14" s="6"/>
    </row>
    <row r="15" spans="1:11" ht="12.75">
      <c r="A15" s="206" t="s">
        <v>37</v>
      </c>
      <c r="B15" s="207"/>
      <c r="C15" s="207"/>
      <c r="D15" s="207"/>
      <c r="E15" s="207"/>
      <c r="F15" s="207"/>
      <c r="G15" s="207"/>
      <c r="H15" s="207"/>
      <c r="I15" s="1">
        <v>9</v>
      </c>
      <c r="J15" s="42">
        <v>0</v>
      </c>
      <c r="K15" s="6">
        <v>4410085</v>
      </c>
    </row>
    <row r="16" spans="1:11" ht="12.75">
      <c r="A16" s="206" t="s">
        <v>38</v>
      </c>
      <c r="B16" s="207"/>
      <c r="C16" s="207"/>
      <c r="D16" s="207"/>
      <c r="E16" s="207"/>
      <c r="F16" s="207"/>
      <c r="G16" s="207"/>
      <c r="H16" s="207"/>
      <c r="I16" s="1">
        <v>10</v>
      </c>
      <c r="J16" s="42">
        <v>0</v>
      </c>
      <c r="K16" s="6">
        <v>10105</v>
      </c>
    </row>
    <row r="17" spans="1:11" ht="12.75">
      <c r="A17" s="206" t="s">
        <v>39</v>
      </c>
      <c r="B17" s="207"/>
      <c r="C17" s="207"/>
      <c r="D17" s="207"/>
      <c r="E17" s="207"/>
      <c r="F17" s="207"/>
      <c r="G17" s="207"/>
      <c r="H17" s="207"/>
      <c r="I17" s="1">
        <v>11</v>
      </c>
      <c r="J17" s="42">
        <v>18798361</v>
      </c>
      <c r="K17" s="6">
        <v>67862698</v>
      </c>
    </row>
    <row r="18" spans="1:11" ht="12.75">
      <c r="A18" s="209" t="s">
        <v>121</v>
      </c>
      <c r="B18" s="210"/>
      <c r="C18" s="210"/>
      <c r="D18" s="210"/>
      <c r="E18" s="210"/>
      <c r="F18" s="210"/>
      <c r="G18" s="210"/>
      <c r="H18" s="210"/>
      <c r="I18" s="1">
        <v>12</v>
      </c>
      <c r="J18" s="120">
        <f>SUM(J14:J17)</f>
        <v>60250917</v>
      </c>
      <c r="K18" s="115">
        <f>SUM(K14:K17)</f>
        <v>72282888</v>
      </c>
    </row>
    <row r="19" spans="1:11" ht="12.75">
      <c r="A19" s="209" t="s">
        <v>297</v>
      </c>
      <c r="B19" s="210"/>
      <c r="C19" s="210"/>
      <c r="D19" s="210"/>
      <c r="E19" s="210"/>
      <c r="F19" s="210"/>
      <c r="G19" s="210"/>
      <c r="H19" s="210"/>
      <c r="I19" s="1">
        <v>13</v>
      </c>
      <c r="J19" s="120">
        <f>IF(J13&gt;J18,J13-J18,0)</f>
        <v>0</v>
      </c>
      <c r="K19" s="115">
        <f>IF(K13&gt;K18,K13-K18,0)</f>
        <v>0</v>
      </c>
    </row>
    <row r="20" spans="1:11" ht="12.75">
      <c r="A20" s="209" t="s">
        <v>298</v>
      </c>
      <c r="B20" s="210"/>
      <c r="C20" s="210"/>
      <c r="D20" s="210"/>
      <c r="E20" s="210"/>
      <c r="F20" s="210"/>
      <c r="G20" s="210"/>
      <c r="H20" s="210"/>
      <c r="I20" s="1">
        <v>14</v>
      </c>
      <c r="J20" s="120">
        <f>IF(J18&gt;J13,J18-J13,0)</f>
        <v>59062632</v>
      </c>
      <c r="K20" s="115">
        <f>IF(K18&gt;K13,K18-K13,0)</f>
        <v>71661847</v>
      </c>
    </row>
    <row r="21" spans="1:11" ht="12.75">
      <c r="A21" s="198" t="s">
        <v>122</v>
      </c>
      <c r="B21" s="199"/>
      <c r="C21" s="199"/>
      <c r="D21" s="199"/>
      <c r="E21" s="199"/>
      <c r="F21" s="199"/>
      <c r="G21" s="199"/>
      <c r="H21" s="199"/>
      <c r="I21" s="250"/>
      <c r="J21" s="250"/>
      <c r="K21" s="251"/>
    </row>
    <row r="22" spans="1:11" ht="12.75">
      <c r="A22" s="206" t="s">
        <v>135</v>
      </c>
      <c r="B22" s="207"/>
      <c r="C22" s="207"/>
      <c r="D22" s="207"/>
      <c r="E22" s="207"/>
      <c r="F22" s="207"/>
      <c r="G22" s="207"/>
      <c r="H22" s="207"/>
      <c r="I22" s="1">
        <v>15</v>
      </c>
      <c r="J22" s="42">
        <v>23661</v>
      </c>
      <c r="K22" s="6">
        <v>197912</v>
      </c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42"/>
      <c r="K23" s="6"/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42">
        <v>172757</v>
      </c>
      <c r="K24" s="6">
        <v>38897</v>
      </c>
    </row>
    <row r="25" spans="1:11" ht="12.75">
      <c r="A25" s="206" t="s">
        <v>138</v>
      </c>
      <c r="B25" s="207"/>
      <c r="C25" s="207"/>
      <c r="D25" s="207"/>
      <c r="E25" s="207"/>
      <c r="F25" s="207"/>
      <c r="G25" s="207"/>
      <c r="H25" s="207"/>
      <c r="I25" s="1">
        <v>18</v>
      </c>
      <c r="J25" s="42">
        <v>0</v>
      </c>
      <c r="K25" s="6">
        <v>3827</v>
      </c>
    </row>
    <row r="26" spans="1:11" ht="12.75">
      <c r="A26" s="206" t="s">
        <v>139</v>
      </c>
      <c r="B26" s="207"/>
      <c r="C26" s="207"/>
      <c r="D26" s="207"/>
      <c r="E26" s="207"/>
      <c r="F26" s="207"/>
      <c r="G26" s="207"/>
      <c r="H26" s="207"/>
      <c r="I26" s="1">
        <v>19</v>
      </c>
      <c r="J26" s="42">
        <v>0</v>
      </c>
      <c r="K26" s="6">
        <v>0</v>
      </c>
    </row>
    <row r="27" spans="1:11" ht="12.75">
      <c r="A27" s="209" t="s">
        <v>125</v>
      </c>
      <c r="B27" s="210"/>
      <c r="C27" s="210"/>
      <c r="D27" s="210"/>
      <c r="E27" s="210"/>
      <c r="F27" s="210"/>
      <c r="G27" s="210"/>
      <c r="H27" s="210"/>
      <c r="I27" s="1">
        <v>20</v>
      </c>
      <c r="J27" s="115">
        <f>SUM(J22:J26)</f>
        <v>196418</v>
      </c>
      <c r="K27" s="115">
        <f>SUM(K22:K26)</f>
        <v>240636</v>
      </c>
    </row>
    <row r="28" spans="1:11" ht="12.75">
      <c r="A28" s="206" t="s">
        <v>93</v>
      </c>
      <c r="B28" s="207"/>
      <c r="C28" s="207"/>
      <c r="D28" s="207"/>
      <c r="E28" s="207"/>
      <c r="F28" s="207"/>
      <c r="G28" s="207"/>
      <c r="H28" s="207"/>
      <c r="I28" s="1">
        <v>21</v>
      </c>
      <c r="J28" s="42">
        <v>9068833</v>
      </c>
      <c r="K28" s="6">
        <v>49822732</v>
      </c>
    </row>
    <row r="29" spans="1:11" ht="12.75">
      <c r="A29" s="206" t="s">
        <v>94</v>
      </c>
      <c r="B29" s="207"/>
      <c r="C29" s="207"/>
      <c r="D29" s="207"/>
      <c r="E29" s="207"/>
      <c r="F29" s="207"/>
      <c r="G29" s="207"/>
      <c r="H29" s="207"/>
      <c r="I29" s="1">
        <v>22</v>
      </c>
      <c r="J29" s="42">
        <v>0</v>
      </c>
      <c r="K29" s="6">
        <v>0</v>
      </c>
    </row>
    <row r="30" spans="1:11" ht="12.75">
      <c r="A30" s="206" t="s">
        <v>10</v>
      </c>
      <c r="B30" s="207"/>
      <c r="C30" s="207"/>
      <c r="D30" s="207"/>
      <c r="E30" s="207"/>
      <c r="F30" s="207"/>
      <c r="G30" s="207"/>
      <c r="H30" s="207"/>
      <c r="I30" s="1">
        <v>23</v>
      </c>
      <c r="J30" s="42">
        <v>0</v>
      </c>
      <c r="K30" s="6">
        <v>0</v>
      </c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">
        <v>24</v>
      </c>
      <c r="J31" s="120">
        <f>SUM(J28:J30)</f>
        <v>9068833</v>
      </c>
      <c r="K31" s="115">
        <f>SUM(K28:K30)</f>
        <v>49822732</v>
      </c>
    </row>
    <row r="32" spans="1:11" ht="12.75">
      <c r="A32" s="209" t="s">
        <v>299</v>
      </c>
      <c r="B32" s="210"/>
      <c r="C32" s="210"/>
      <c r="D32" s="210"/>
      <c r="E32" s="210"/>
      <c r="F32" s="210"/>
      <c r="G32" s="210"/>
      <c r="H32" s="210"/>
      <c r="I32" s="1">
        <v>25</v>
      </c>
      <c r="J32" s="120">
        <f>IF(J27&gt;J31,J27-J31,0)</f>
        <v>0</v>
      </c>
      <c r="K32" s="115">
        <f>IF(K27&gt;K31,K27-K31,0)</f>
        <v>0</v>
      </c>
    </row>
    <row r="33" spans="1:11" ht="12.75">
      <c r="A33" s="209" t="s">
        <v>300</v>
      </c>
      <c r="B33" s="210"/>
      <c r="C33" s="210"/>
      <c r="D33" s="210"/>
      <c r="E33" s="210"/>
      <c r="F33" s="210"/>
      <c r="G33" s="210"/>
      <c r="H33" s="210"/>
      <c r="I33" s="1">
        <v>26</v>
      </c>
      <c r="J33" s="120">
        <f>IF(J31&gt;J27,J31-J27,0)</f>
        <v>8872415</v>
      </c>
      <c r="K33" s="115">
        <f>IF(K31&gt;K27,K31-K27,0)</f>
        <v>49582096</v>
      </c>
    </row>
    <row r="34" spans="1:11" ht="12.75">
      <c r="A34" s="198" t="s">
        <v>123</v>
      </c>
      <c r="B34" s="199"/>
      <c r="C34" s="199"/>
      <c r="D34" s="199"/>
      <c r="E34" s="199"/>
      <c r="F34" s="199"/>
      <c r="G34" s="199"/>
      <c r="H34" s="199"/>
      <c r="I34" s="250"/>
      <c r="J34" s="250"/>
      <c r="K34" s="251"/>
    </row>
    <row r="35" spans="1:11" ht="12.75">
      <c r="A35" s="206" t="s">
        <v>131</v>
      </c>
      <c r="B35" s="207"/>
      <c r="C35" s="207"/>
      <c r="D35" s="207"/>
      <c r="E35" s="207"/>
      <c r="F35" s="207"/>
      <c r="G35" s="207"/>
      <c r="H35" s="207"/>
      <c r="I35" s="1">
        <v>27</v>
      </c>
      <c r="J35" s="42">
        <v>0</v>
      </c>
      <c r="K35" s="6">
        <v>0</v>
      </c>
    </row>
    <row r="36" spans="1:11" ht="12.75">
      <c r="A36" s="206" t="s">
        <v>21</v>
      </c>
      <c r="B36" s="207"/>
      <c r="C36" s="207"/>
      <c r="D36" s="207"/>
      <c r="E36" s="207"/>
      <c r="F36" s="207"/>
      <c r="G36" s="207"/>
      <c r="H36" s="207"/>
      <c r="I36" s="1">
        <v>28</v>
      </c>
      <c r="J36" s="42">
        <v>107836314</v>
      </c>
      <c r="K36" s="6">
        <v>159732358</v>
      </c>
    </row>
    <row r="37" spans="1:11" ht="12.75">
      <c r="A37" s="206" t="s">
        <v>22</v>
      </c>
      <c r="B37" s="207"/>
      <c r="C37" s="207"/>
      <c r="D37" s="207"/>
      <c r="E37" s="207"/>
      <c r="F37" s="207"/>
      <c r="G37" s="207"/>
      <c r="H37" s="207"/>
      <c r="I37" s="1">
        <v>29</v>
      </c>
      <c r="J37" s="42">
        <v>0</v>
      </c>
      <c r="K37" s="6">
        <v>0</v>
      </c>
    </row>
    <row r="38" spans="1:11" ht="12.75">
      <c r="A38" s="209" t="s">
        <v>51</v>
      </c>
      <c r="B38" s="210"/>
      <c r="C38" s="210"/>
      <c r="D38" s="210"/>
      <c r="E38" s="210"/>
      <c r="F38" s="210"/>
      <c r="G38" s="210"/>
      <c r="H38" s="210"/>
      <c r="I38" s="1">
        <v>30</v>
      </c>
      <c r="J38" s="120">
        <f>SUM(J35:J37)</f>
        <v>107836314</v>
      </c>
      <c r="K38" s="115">
        <f>SUM(K35:K37)</f>
        <v>159732358</v>
      </c>
    </row>
    <row r="39" spans="1:11" ht="12.75">
      <c r="A39" s="206" t="s">
        <v>23</v>
      </c>
      <c r="B39" s="207"/>
      <c r="C39" s="207"/>
      <c r="D39" s="207"/>
      <c r="E39" s="207"/>
      <c r="F39" s="207"/>
      <c r="G39" s="207"/>
      <c r="H39" s="207"/>
      <c r="I39" s="1">
        <v>31</v>
      </c>
      <c r="J39" s="42">
        <v>46354877</v>
      </c>
      <c r="K39" s="6">
        <v>38810794</v>
      </c>
    </row>
    <row r="40" spans="1:11" ht="12.75">
      <c r="A40" s="206" t="s">
        <v>24</v>
      </c>
      <c r="B40" s="207"/>
      <c r="C40" s="207"/>
      <c r="D40" s="207"/>
      <c r="E40" s="207"/>
      <c r="F40" s="207"/>
      <c r="G40" s="207"/>
      <c r="H40" s="207"/>
      <c r="I40" s="1">
        <v>32</v>
      </c>
      <c r="J40" s="42">
        <v>0</v>
      </c>
      <c r="K40" s="6">
        <v>0</v>
      </c>
    </row>
    <row r="41" spans="1:11" ht="12.75">
      <c r="A41" s="206" t="s">
        <v>25</v>
      </c>
      <c r="B41" s="207"/>
      <c r="C41" s="207"/>
      <c r="D41" s="207"/>
      <c r="E41" s="207"/>
      <c r="F41" s="207"/>
      <c r="G41" s="207"/>
      <c r="H41" s="207"/>
      <c r="I41" s="1">
        <v>33</v>
      </c>
      <c r="J41" s="42">
        <v>0</v>
      </c>
      <c r="K41" s="6">
        <v>0</v>
      </c>
    </row>
    <row r="42" spans="1:11" ht="12.75">
      <c r="A42" s="206" t="s">
        <v>26</v>
      </c>
      <c r="B42" s="207"/>
      <c r="C42" s="207"/>
      <c r="D42" s="207"/>
      <c r="E42" s="207"/>
      <c r="F42" s="207"/>
      <c r="G42" s="207"/>
      <c r="H42" s="207"/>
      <c r="I42" s="1">
        <v>34</v>
      </c>
      <c r="J42" s="42">
        <v>0</v>
      </c>
      <c r="K42" s="6">
        <v>0</v>
      </c>
    </row>
    <row r="43" spans="1:11" ht="12.75">
      <c r="A43" s="206" t="s">
        <v>27</v>
      </c>
      <c r="B43" s="207"/>
      <c r="C43" s="207"/>
      <c r="D43" s="207"/>
      <c r="E43" s="207"/>
      <c r="F43" s="207"/>
      <c r="G43" s="207"/>
      <c r="H43" s="207"/>
      <c r="I43" s="1">
        <v>35</v>
      </c>
      <c r="J43" s="42">
        <v>0</v>
      </c>
      <c r="K43" s="6">
        <v>0</v>
      </c>
    </row>
    <row r="44" spans="1:11" ht="12.75">
      <c r="A44" s="209" t="s">
        <v>52</v>
      </c>
      <c r="B44" s="210"/>
      <c r="C44" s="210"/>
      <c r="D44" s="210"/>
      <c r="E44" s="210"/>
      <c r="F44" s="210"/>
      <c r="G44" s="210"/>
      <c r="H44" s="210"/>
      <c r="I44" s="1">
        <v>36</v>
      </c>
      <c r="J44" s="120">
        <f>SUM(J39:J43)</f>
        <v>46354877</v>
      </c>
      <c r="K44" s="115">
        <f>SUM(K39:K43)</f>
        <v>38810794</v>
      </c>
    </row>
    <row r="45" spans="1:11" ht="12.75">
      <c r="A45" s="209" t="s">
        <v>301</v>
      </c>
      <c r="B45" s="210"/>
      <c r="C45" s="210"/>
      <c r="D45" s="210"/>
      <c r="E45" s="210"/>
      <c r="F45" s="210"/>
      <c r="G45" s="210"/>
      <c r="H45" s="210"/>
      <c r="I45" s="1">
        <v>37</v>
      </c>
      <c r="J45" s="120">
        <f>IF(J38&gt;J44,J38-J44,0)</f>
        <v>61481437</v>
      </c>
      <c r="K45" s="115">
        <f>IF(K38&gt;K44,K38-K44,0)</f>
        <v>120921564</v>
      </c>
    </row>
    <row r="46" spans="1:11" ht="12.75">
      <c r="A46" s="209" t="s">
        <v>302</v>
      </c>
      <c r="B46" s="210"/>
      <c r="C46" s="210"/>
      <c r="D46" s="210"/>
      <c r="E46" s="210"/>
      <c r="F46" s="210"/>
      <c r="G46" s="210"/>
      <c r="H46" s="210"/>
      <c r="I46" s="1">
        <v>38</v>
      </c>
      <c r="J46" s="120">
        <f>IF(J44&gt;J38,J44-J38,0)</f>
        <v>0</v>
      </c>
      <c r="K46" s="115">
        <f>IF(K44&gt;K38,K44-K38,0)</f>
        <v>0</v>
      </c>
    </row>
    <row r="47" spans="1:11" ht="12.75">
      <c r="A47" s="206" t="s">
        <v>53</v>
      </c>
      <c r="B47" s="207"/>
      <c r="C47" s="207"/>
      <c r="D47" s="207"/>
      <c r="E47" s="207"/>
      <c r="F47" s="207"/>
      <c r="G47" s="207"/>
      <c r="H47" s="207"/>
      <c r="I47" s="1">
        <v>39</v>
      </c>
      <c r="J47" s="120">
        <f>IF(J19-J20+J32-J33+J45-J46&gt;0,J19-J20+J32-J33+J45-J46,0)</f>
        <v>0</v>
      </c>
      <c r="K47" s="115">
        <f>IF(K19-K20+K32-K33+K45-K46&gt;0,K19-K20+K32-K33+K45-K46,0)</f>
        <v>0</v>
      </c>
    </row>
    <row r="48" spans="1:11" ht="12.75">
      <c r="A48" s="206" t="s">
        <v>54</v>
      </c>
      <c r="B48" s="207"/>
      <c r="C48" s="207"/>
      <c r="D48" s="207"/>
      <c r="E48" s="207"/>
      <c r="F48" s="207"/>
      <c r="G48" s="207"/>
      <c r="H48" s="207"/>
      <c r="I48" s="1">
        <v>40</v>
      </c>
      <c r="J48" s="120">
        <f>IF(J20-J19+J33-J32+J46-J45&gt;0,J20-J19+J33-J32+J46-J45,0)</f>
        <v>6453610</v>
      </c>
      <c r="K48" s="115">
        <f>IF(K20-K19+K33-K32+K46-K45&gt;0,K20-K19+K33-K32+K46-K45,0)</f>
        <v>322379</v>
      </c>
    </row>
    <row r="49" spans="1:11" ht="12.75">
      <c r="A49" s="206" t="s">
        <v>124</v>
      </c>
      <c r="B49" s="207"/>
      <c r="C49" s="207"/>
      <c r="D49" s="207"/>
      <c r="E49" s="207"/>
      <c r="F49" s="207"/>
      <c r="G49" s="207"/>
      <c r="H49" s="207"/>
      <c r="I49" s="1">
        <v>41</v>
      </c>
      <c r="J49" s="42">
        <v>10738707</v>
      </c>
      <c r="K49" s="6">
        <v>4284568</v>
      </c>
    </row>
    <row r="50" spans="1:11" ht="12.75">
      <c r="A50" s="206" t="s">
        <v>132</v>
      </c>
      <c r="B50" s="207"/>
      <c r="C50" s="207"/>
      <c r="D50" s="207"/>
      <c r="E50" s="207"/>
      <c r="F50" s="207"/>
      <c r="G50" s="207"/>
      <c r="H50" s="207"/>
      <c r="I50" s="1">
        <v>42</v>
      </c>
      <c r="J50" s="42">
        <f>+J47</f>
        <v>0</v>
      </c>
      <c r="K50" s="42">
        <f>+K47</f>
        <v>0</v>
      </c>
    </row>
    <row r="51" spans="1:11" ht="12.75">
      <c r="A51" s="206" t="s">
        <v>133</v>
      </c>
      <c r="B51" s="207"/>
      <c r="C51" s="207"/>
      <c r="D51" s="207"/>
      <c r="E51" s="207"/>
      <c r="F51" s="207"/>
      <c r="G51" s="207"/>
      <c r="H51" s="207"/>
      <c r="I51" s="1">
        <v>43</v>
      </c>
      <c r="J51" s="42">
        <f>+J48</f>
        <v>6453610</v>
      </c>
      <c r="K51" s="42">
        <f>+K48</f>
        <v>322379</v>
      </c>
    </row>
    <row r="52" spans="1:11" ht="12.75">
      <c r="A52" s="188" t="s">
        <v>134</v>
      </c>
      <c r="B52" s="189"/>
      <c r="C52" s="189"/>
      <c r="D52" s="189"/>
      <c r="E52" s="189"/>
      <c r="F52" s="189"/>
      <c r="G52" s="189"/>
      <c r="H52" s="189"/>
      <c r="I52" s="4">
        <v>44</v>
      </c>
      <c r="J52" s="121">
        <f>J49+J50-J51</f>
        <v>4285097</v>
      </c>
      <c r="K52" s="119">
        <f>K49+K50-K51</f>
        <v>3962189</v>
      </c>
    </row>
  </sheetData>
  <sheetProtection/>
  <protectedRanges>
    <protectedRange sqref="J7:J8" name="Range1"/>
  </protectedRanges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7 J9:J12 K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18:K20 J13:K13 J27:K27">
      <formula1>0</formula1>
    </dataValidation>
    <dataValidation operator="greaterThan" allowBlank="1" showInputMessage="1" showErrorMessage="1" sqref="J7:J8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125" zoomScaleSheetLayoutView="125" zoomScalePageLayoutView="0" workbookViewId="0" topLeftCell="A1">
      <selection activeCell="D32" sqref="D32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10.57421875" style="64" customWidth="1"/>
    <col min="11" max="11" width="11.140625" style="64" customWidth="1"/>
    <col min="12" max="12" width="9.140625" style="64" customWidth="1"/>
    <col min="13" max="13" width="11.7109375" style="64" bestFit="1" customWidth="1"/>
    <col min="14" max="16384" width="9.140625" style="64" customWidth="1"/>
  </cols>
  <sheetData>
    <row r="1" spans="1:12" ht="12.75">
      <c r="A1" s="274" t="s">
        <v>303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3"/>
    </row>
    <row r="2" spans="1:12" ht="15.75">
      <c r="A2" s="38"/>
      <c r="B2" s="62"/>
      <c r="C2" s="261" t="s">
        <v>231</v>
      </c>
      <c r="D2" s="261"/>
      <c r="E2" s="65">
        <v>41183</v>
      </c>
      <c r="F2" s="39" t="s">
        <v>201</v>
      </c>
      <c r="G2" s="262">
        <v>41274</v>
      </c>
      <c r="H2" s="263"/>
      <c r="I2" s="62"/>
      <c r="J2" s="62"/>
      <c r="K2" s="62"/>
      <c r="L2" s="66"/>
    </row>
    <row r="3" spans="1:11" ht="23.25">
      <c r="A3" s="264" t="s">
        <v>43</v>
      </c>
      <c r="B3" s="264"/>
      <c r="C3" s="264"/>
      <c r="D3" s="264"/>
      <c r="E3" s="264"/>
      <c r="F3" s="264"/>
      <c r="G3" s="264"/>
      <c r="H3" s="264"/>
      <c r="I3" s="68" t="s">
        <v>254</v>
      </c>
      <c r="J3" s="69" t="s">
        <v>116</v>
      </c>
      <c r="K3" s="69" t="s">
        <v>117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1">
        <v>2</v>
      </c>
      <c r="J4" s="70" t="s">
        <v>232</v>
      </c>
      <c r="K4" s="70" t="s">
        <v>233</v>
      </c>
    </row>
    <row r="5" spans="1:14" ht="12.75">
      <c r="A5" s="259" t="s">
        <v>234</v>
      </c>
      <c r="B5" s="260"/>
      <c r="C5" s="260"/>
      <c r="D5" s="260"/>
      <c r="E5" s="260"/>
      <c r="F5" s="260"/>
      <c r="G5" s="260"/>
      <c r="H5" s="260"/>
      <c r="I5" s="40">
        <v>1</v>
      </c>
      <c r="J5" s="41">
        <v>1164040520</v>
      </c>
      <c r="K5" s="41">
        <v>1164040520</v>
      </c>
      <c r="M5" s="124"/>
      <c r="N5" s="124"/>
    </row>
    <row r="6" spans="1:13" ht="12.75">
      <c r="A6" s="259" t="s">
        <v>235</v>
      </c>
      <c r="B6" s="260"/>
      <c r="C6" s="260"/>
      <c r="D6" s="260"/>
      <c r="E6" s="260"/>
      <c r="F6" s="260"/>
      <c r="G6" s="260"/>
      <c r="H6" s="260"/>
      <c r="I6" s="40">
        <v>2</v>
      </c>
      <c r="J6" s="42"/>
      <c r="K6" s="42"/>
      <c r="M6" s="124"/>
    </row>
    <row r="7" spans="1:14" ht="12.75">
      <c r="A7" s="259" t="s">
        <v>236</v>
      </c>
      <c r="B7" s="260"/>
      <c r="C7" s="260"/>
      <c r="D7" s="260"/>
      <c r="E7" s="260"/>
      <c r="F7" s="260"/>
      <c r="G7" s="260"/>
      <c r="H7" s="260"/>
      <c r="I7" s="40">
        <v>3</v>
      </c>
      <c r="J7" s="42">
        <v>17461484</v>
      </c>
      <c r="K7" s="42">
        <v>17461484</v>
      </c>
      <c r="M7" s="124"/>
      <c r="N7" s="124"/>
    </row>
    <row r="8" spans="1:14" ht="12.75">
      <c r="A8" s="259" t="s">
        <v>237</v>
      </c>
      <c r="B8" s="260"/>
      <c r="C8" s="260"/>
      <c r="D8" s="260"/>
      <c r="E8" s="260"/>
      <c r="F8" s="260"/>
      <c r="G8" s="260"/>
      <c r="H8" s="260"/>
      <c r="I8" s="40">
        <v>4</v>
      </c>
      <c r="J8" s="42">
        <f>-176271317+229900</f>
        <v>-176041417</v>
      </c>
      <c r="K8" s="42">
        <v>-164410483</v>
      </c>
      <c r="L8" s="61"/>
      <c r="M8" s="124"/>
      <c r="N8" s="124"/>
    </row>
    <row r="9" spans="1:14" ht="12.75">
      <c r="A9" s="259" t="s">
        <v>238</v>
      </c>
      <c r="B9" s="260"/>
      <c r="C9" s="260"/>
      <c r="D9" s="260"/>
      <c r="E9" s="260"/>
      <c r="F9" s="260"/>
      <c r="G9" s="260"/>
      <c r="H9" s="260"/>
      <c r="I9" s="40">
        <v>5</v>
      </c>
      <c r="J9" s="42">
        <f>RDG!K48</f>
        <v>-101318918</v>
      </c>
      <c r="K9" s="42">
        <v>-58096606</v>
      </c>
      <c r="L9" s="61"/>
      <c r="M9" s="124"/>
      <c r="N9" s="124"/>
    </row>
    <row r="10" spans="1:13" ht="12.75">
      <c r="A10" s="259" t="s">
        <v>239</v>
      </c>
      <c r="B10" s="260"/>
      <c r="C10" s="260"/>
      <c r="D10" s="260"/>
      <c r="E10" s="260"/>
      <c r="F10" s="260"/>
      <c r="G10" s="260"/>
      <c r="H10" s="260"/>
      <c r="I10" s="40">
        <v>6</v>
      </c>
      <c r="J10" s="42"/>
      <c r="K10" s="42"/>
      <c r="M10" s="124"/>
    </row>
    <row r="11" spans="1:13" ht="12.75">
      <c r="A11" s="259" t="s">
        <v>240</v>
      </c>
      <c r="B11" s="260"/>
      <c r="C11" s="260"/>
      <c r="D11" s="260"/>
      <c r="E11" s="260"/>
      <c r="F11" s="260"/>
      <c r="G11" s="260"/>
      <c r="H11" s="260"/>
      <c r="I11" s="40">
        <v>7</v>
      </c>
      <c r="J11" s="42"/>
      <c r="K11" s="42"/>
      <c r="M11" s="124"/>
    </row>
    <row r="12" spans="1:13" ht="12.75">
      <c r="A12" s="259" t="s">
        <v>241</v>
      </c>
      <c r="B12" s="260"/>
      <c r="C12" s="260"/>
      <c r="D12" s="260"/>
      <c r="E12" s="260"/>
      <c r="F12" s="260"/>
      <c r="G12" s="260"/>
      <c r="H12" s="260"/>
      <c r="I12" s="40">
        <v>8</v>
      </c>
      <c r="J12" s="42"/>
      <c r="K12" s="42"/>
      <c r="M12" s="124"/>
    </row>
    <row r="13" spans="1:13" ht="12.75">
      <c r="A13" s="259" t="s">
        <v>242</v>
      </c>
      <c r="B13" s="260"/>
      <c r="C13" s="260"/>
      <c r="D13" s="260"/>
      <c r="E13" s="260"/>
      <c r="F13" s="260"/>
      <c r="G13" s="260"/>
      <c r="H13" s="260"/>
      <c r="I13" s="40">
        <v>9</v>
      </c>
      <c r="J13" s="42"/>
      <c r="K13" s="42"/>
      <c r="M13" s="124"/>
    </row>
    <row r="14" spans="1:14" ht="12.75">
      <c r="A14" s="270" t="s">
        <v>243</v>
      </c>
      <c r="B14" s="271"/>
      <c r="C14" s="271"/>
      <c r="D14" s="271"/>
      <c r="E14" s="271"/>
      <c r="F14" s="271"/>
      <c r="G14" s="271"/>
      <c r="H14" s="271"/>
      <c r="I14" s="40">
        <v>10</v>
      </c>
      <c r="J14" s="115">
        <f>SUM(J5:J13)</f>
        <v>904141669</v>
      </c>
      <c r="K14" s="115">
        <f>SUM(K5:K13)</f>
        <v>958994915</v>
      </c>
      <c r="M14" s="124"/>
      <c r="N14" s="124"/>
    </row>
    <row r="15" spans="1:13" ht="12.75">
      <c r="A15" s="259" t="s">
        <v>244</v>
      </c>
      <c r="B15" s="260"/>
      <c r="C15" s="260"/>
      <c r="D15" s="260"/>
      <c r="E15" s="260"/>
      <c r="F15" s="260"/>
      <c r="G15" s="260"/>
      <c r="H15" s="260"/>
      <c r="I15" s="40">
        <v>11</v>
      </c>
      <c r="J15" s="42"/>
      <c r="K15" s="42"/>
      <c r="M15" s="124"/>
    </row>
    <row r="16" spans="1:13" ht="12.75">
      <c r="A16" s="259" t="s">
        <v>245</v>
      </c>
      <c r="B16" s="260"/>
      <c r="C16" s="260"/>
      <c r="D16" s="260"/>
      <c r="E16" s="260"/>
      <c r="F16" s="260"/>
      <c r="G16" s="260"/>
      <c r="H16" s="260"/>
      <c r="I16" s="40">
        <v>12</v>
      </c>
      <c r="J16" s="42"/>
      <c r="K16" s="42"/>
      <c r="M16" s="124"/>
    </row>
    <row r="17" spans="1:13" ht="12.75">
      <c r="A17" s="259" t="s">
        <v>246</v>
      </c>
      <c r="B17" s="260"/>
      <c r="C17" s="260"/>
      <c r="D17" s="260"/>
      <c r="E17" s="260"/>
      <c r="F17" s="260"/>
      <c r="G17" s="260"/>
      <c r="H17" s="260"/>
      <c r="I17" s="40">
        <v>13</v>
      </c>
      <c r="J17" s="42"/>
      <c r="K17" s="42"/>
      <c r="M17" s="124"/>
    </row>
    <row r="18" spans="1:13" ht="12.75">
      <c r="A18" s="259" t="s">
        <v>247</v>
      </c>
      <c r="B18" s="260"/>
      <c r="C18" s="260"/>
      <c r="D18" s="260"/>
      <c r="E18" s="260"/>
      <c r="F18" s="260"/>
      <c r="G18" s="260"/>
      <c r="H18" s="260"/>
      <c r="I18" s="40">
        <v>14</v>
      </c>
      <c r="J18" s="42"/>
      <c r="K18" s="42"/>
      <c r="M18" s="124"/>
    </row>
    <row r="19" spans="1:13" ht="12.75">
      <c r="A19" s="259" t="s">
        <v>248</v>
      </c>
      <c r="B19" s="260"/>
      <c r="C19" s="260"/>
      <c r="D19" s="260"/>
      <c r="E19" s="260"/>
      <c r="F19" s="260"/>
      <c r="G19" s="260"/>
      <c r="H19" s="260"/>
      <c r="I19" s="40">
        <v>15</v>
      </c>
      <c r="J19" s="42"/>
      <c r="K19" s="42"/>
      <c r="M19" s="124"/>
    </row>
    <row r="20" spans="1:13" ht="12.75">
      <c r="A20" s="259" t="s">
        <v>249</v>
      </c>
      <c r="B20" s="260"/>
      <c r="C20" s="260"/>
      <c r="D20" s="260"/>
      <c r="E20" s="260"/>
      <c r="F20" s="260"/>
      <c r="G20" s="260"/>
      <c r="H20" s="260"/>
      <c r="I20" s="40">
        <v>16</v>
      </c>
      <c r="J20" s="42"/>
      <c r="K20" s="42"/>
      <c r="M20" s="124"/>
    </row>
    <row r="21" spans="1:13" ht="12.75">
      <c r="A21" s="270" t="s">
        <v>250</v>
      </c>
      <c r="B21" s="271"/>
      <c r="C21" s="271"/>
      <c r="D21" s="271"/>
      <c r="E21" s="271"/>
      <c r="F21" s="271"/>
      <c r="G21" s="271"/>
      <c r="H21" s="271"/>
      <c r="I21" s="40">
        <v>17</v>
      </c>
      <c r="J21" s="119">
        <f>SUM(J15:J20)</f>
        <v>0</v>
      </c>
      <c r="K21" s="119">
        <f>SUM(K15:K20)</f>
        <v>0</v>
      </c>
      <c r="M21" s="124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251</v>
      </c>
      <c r="B23" s="267"/>
      <c r="C23" s="267"/>
      <c r="D23" s="267"/>
      <c r="E23" s="267"/>
      <c r="F23" s="267"/>
      <c r="G23" s="267"/>
      <c r="H23" s="267"/>
      <c r="I23" s="43">
        <v>18</v>
      </c>
      <c r="J23" s="41"/>
      <c r="K23" s="41"/>
    </row>
    <row r="24" spans="1:11" ht="17.25" customHeight="1">
      <c r="A24" s="268" t="s">
        <v>252</v>
      </c>
      <c r="B24" s="269"/>
      <c r="C24" s="269"/>
      <c r="D24" s="269"/>
      <c r="E24" s="269"/>
      <c r="F24" s="269"/>
      <c r="G24" s="269"/>
      <c r="H24" s="269"/>
      <c r="I24" s="44">
        <v>19</v>
      </c>
      <c r="J24" s="67"/>
      <c r="K24" s="67"/>
    </row>
    <row r="25" spans="1:11" ht="30" customHeight="1">
      <c r="A25" s="272" t="s">
        <v>253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8" ht="12.75">
      <c r="J28" s="12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Maistra</cp:lastModifiedBy>
  <cp:lastPrinted>2013-01-30T14:26:37Z</cp:lastPrinted>
  <dcterms:created xsi:type="dcterms:W3CDTF">2008-10-17T11:51:54Z</dcterms:created>
  <dcterms:modified xsi:type="dcterms:W3CDTF">2013-01-30T15:29:42Z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