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435" windowWidth="12600" windowHeight="115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  <externalReference r:id="rId11"/>
    <externalReference r:id="rId12"/>
    <externalReference r:id="rId13"/>
  </externalReferences>
  <definedNames>
    <definedName name="\0">'[1]aktiva'!#REF!</definedName>
    <definedName name="\a">'[1]aktiva'!#REF!</definedName>
    <definedName name="\h">'[1]aktiva'!#REF!</definedName>
    <definedName name="klasa0">#REF!</definedName>
    <definedName name="klasa1">#REF!</definedName>
    <definedName name="KLASA7">#REF!</definedName>
    <definedName name="klasa89">#REF!</definedName>
    <definedName name="naziv">#REF!</definedName>
    <definedName name="OB">'[1]aktiva'!#REF!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Print_Area_MI">'[3]STPARK''98-7'!$A$1:$H$117</definedName>
    <definedName name="ss">'[4]Sheet3'!$A$1:$B$489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<sst xmlns="http://schemas.openxmlformats.org/spreadsheetml/2006/main" count="399" uniqueCount="345">
  <si>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</si>
  <si>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</si>
  <si>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</si>
  <si>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</si>
  <si>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</si>
  <si>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</si>
  <si>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</si>
  <si>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</si>
  <si>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</si>
  <si>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</si>
  <si>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</si>
  <si>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</si>
  <si>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</si>
  <si>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</si>
  <si>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</si>
  <si>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</si>
  <si>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</si>
  <si>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</si>
  <si>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</si>
  <si>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</si>
  <si>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</si>
  <si>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</si>
  <si>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</si>
  <si>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</si>
  <si>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</si>
  <si>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</si>
  <si>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</si>
  <si>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</si>
  <si>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</si>
  <si>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</si>
  <si>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</si>
  <si>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</si>
  <si>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</si>
  <si>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</si>
  <si>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</si>
  <si>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</si>
  <si>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</si>
  <si>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</si>
  <si>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</si>
  <si>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</si>
  <si>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</si>
  <si>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</si>
  <si>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</si>
  <si>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</si>
  <si>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</si>
  <si>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</si>
  <si>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</si>
  <si>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</si>
  <si>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</si>
  <si>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</si>
  <si>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</si>
  <si>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</si>
  <si>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</si>
  <si>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</si>
  <si>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</si>
  <si>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</si>
  <si>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</si>
  <si>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</si>
  <si>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</si>
  <si>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</si>
  <si>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</si>
  <si>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</si>
  <si>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</si>
  <si>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</si>
  <si>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</si>
  <si>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</si>
  <si>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</si>
  <si>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</si>
  <si>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</si>
  <si>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</si>
  <si>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</si>
  <si>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</si>
  <si>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</si>
  <si>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</si>
  <si>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</si>
  <si>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</si>
  <si>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</si>
  <si>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</si>
  <si>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</si>
  <si>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</si>
  <si>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</si>
  <si>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</si>
  <si>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</si>
  <si>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</si>
  <si>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</si>
  <si>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</si>
  <si>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</si>
  <si>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</si>
  <si>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</si>
  <si>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</si>
  <si>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</si>
  <si>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</si>
  <si>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</si>
  <si>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</si>
  <si>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</si>
  <si>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</si>
  <si>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</si>
  <si>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</si>
  <si>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</si>
  <si>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</si>
  <si>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</si>
  <si>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</si>
  <si>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</si>
  <si>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</si>
  <si>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</si>
  <si>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</si>
  <si>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</si>
  <si>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</si>
  <si>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</si>
  <si>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</si>
  <si>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</si>
  <si>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</si>
  <si>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</si>
  <si>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</si>
  <si>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</si>
  <si>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</si>
  <si>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</si>
  <si>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</si>
  <si>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</si>
  <si>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</si>
  <si>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</si>
  <si>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</si>
  <si>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</si>
  <si>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</si>
  <si>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</si>
  <si>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</si>
  <si>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</si>
  <si>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</si>
  <si>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</si>
  <si>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</si>
  <si>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</si>
  <si>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</si>
  <si>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</si>
  <si>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</si>
  <si>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</si>
  <si>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</si>
  <si>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</si>
  <si>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</si>
  <si>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</si>
  <si>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</si>
  <si>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</si>
  <si>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</si>
  <si>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</si>
  <si>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</si>
  <si>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</si>
  <si>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</si>
  <si>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</si>
  <si>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</si>
  <si>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</si>
  <si>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</si>
  <si>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</si>
  <si>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</si>
  <si>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</si>
  <si>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</si>
  <si>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</si>
  <si>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</si>
  <si>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</si>
  <si>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</si>
  <si>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</si>
  <si>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</si>
  <si>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</si>
  <si>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</si>
  <si>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</si>
  <si>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</si>
  <si>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</si>
  <si>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</si>
  <si>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</si>
  <si>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</si>
  <si>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</si>
  <si>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</si>
  <si>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</si>
  <si>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</si>
  <si>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</si>
  <si>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</si>
  <si>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</si>
  <si>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</si>
  <si>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</si>
  <si>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</si>
  <si>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</si>
  <si>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</si>
  <si>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</si>
  <si>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</si>
  <si>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</si>
  <si>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</si>
  <si>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</si>
  <si>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</si>
  <si>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</si>
  <si>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</si>
  <si>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</si>
  <si>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</si>
  <si>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</si>
  <si>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</si>
  <si>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</si>
  <si>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</si>
  <si>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</si>
  <si>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</si>
  <si>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</si>
  <si>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</si>
  <si>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</si>
  <si>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</si>
  <si>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</si>
  <si>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</si>
  <si>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</si>
  <si>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</si>
  <si>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</si>
  <si>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</si>
  <si>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</si>
  <si>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</si>
  <si>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</si>
  <si>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</si>
  <si>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</si>
  <si>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</si>
  <si>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</si>
  <si>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</si>
  <si>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</si>
  <si>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</si>
  <si>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</si>
  <si>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</si>
  <si>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</si>
  <si>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</si>
  <si>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</si>
  <si>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</si>
  <si>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</si>
  <si>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</si>
  <si>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</si>
  <si>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</si>
  <si>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</si>
  <si>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</si>
  <si>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</si>
  <si>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</si>
  <si>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</si>
  <si>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</si>
  <si>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</si>
  <si>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</si>
  <si>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</si>
  <si>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</si>
  <si>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</si>
  <si>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</si>
  <si>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</si>
  <si>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</si>
  <si>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</si>
  <si>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</si>
  <si>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</si>
  <si>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</si>
  <si>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</si>
  <si>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</si>
  <si>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</si>
  <si>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</si>
  <si>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</si>
  <si>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</si>
  <si>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</si>
  <si>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</si>
  <si>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</si>
  <si>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</si>
  <si>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</si>
  <si>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</si>
  <si>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</si>
  <si>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</si>
  <si>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</si>
  <si>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</si>
  <si>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</si>
  <si>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</si>
  <si>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</si>
  <si>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</si>
  <si>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</si>
  <si>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</si>
  <si>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</si>
  <si>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</si>
  <si>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</si>
  <si>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</si>
  <si>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</si>
  <si>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</si>
  <si>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</si>
  <si>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</si>
  <si>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</si>
  <si>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</si>
  <si>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</si>
  <si>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</si>
  <si>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</si>
  <si>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</si>
  <si>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</si>
  <si>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</si>
  <si>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</si>
  <si>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</si>
  <si>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</si>
  <si>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</si>
  <si>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</si>
  <si>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</si>
  <si>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</si>
  <si>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</si>
  <si>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</si>
  <si>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</si>
  <si>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</si>
  <si>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</si>
  <si>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</si>
  <si>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</si>
  <si>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</si>
  <si>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</si>
  <si>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</si>
  <si>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</si>
  <si>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</si>
  <si>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</si>
  <si>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</si>
  <si>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</si>
  <si>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</si>
  <si>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</si>
  <si>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</si>
  <si>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</si>
  <si>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</si>
  <si>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</si>
  <si>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</si>
  <si>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</si>
  <si>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</si>
  <si>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</si>
  <si>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</si>
  <si>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</si>
  <si>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</si>
  <si>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</si>
  <si>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</si>
  <si>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</si>
  <si>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</si>
  <si>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</si>
  <si>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</si>
  <si>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</si>
  <si>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</si>
  <si>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</si>
  <si>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</si>
  <si>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</si>
  <si>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</si>
  <si>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</si>
  <si>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</si>
  <si>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</si>
  <si>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</si>
  <si>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GOLUBIĆ ANAMARIJA</t>
  </si>
  <si>
    <t>052 / 800 358</t>
  </si>
  <si>
    <t>052 / 800 366</t>
  </si>
  <si>
    <t>anamarija.golubic@maistra.hr</t>
  </si>
  <si>
    <t>POPOVIĆ TOMISLAV</t>
  </si>
  <si>
    <t>Obveznik: MAISTRA d.d.</t>
  </si>
  <si>
    <t>DA</t>
  </si>
  <si>
    <t>SLOBODNA KATARINA d.o.o.</t>
  </si>
  <si>
    <t>01904671</t>
  </si>
  <si>
    <t>31.12.2011.</t>
  </si>
  <si>
    <t>stanje na dan 31.12.2011.</t>
  </si>
  <si>
    <t>u razdoblju 01.10.2011. do 31.12.2011.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</si>
</sst>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_ ;[Red]\-#,##0.00\ "/>
    <numFmt numFmtId="195" formatCode="#,##0_ ;[Red]\-#,##0\ "/>
    <numFmt numFmtId="196" formatCode="#,##0_);\(#,##0\)"/>
    <numFmt numFmtId="197" formatCode="\$#,##0_);\(\$#,##0\)"/>
    <numFmt numFmtId="198" formatCode="mmmm\ d\,\ yyyy"/>
    <numFmt numFmtId="199" formatCode="#.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1" applyNumberFormat="0" applyFont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27" fillId="4" borderId="0" applyNumberFormat="0" applyBorder="0" applyAlignment="0" applyProtection="0"/>
    <xf numFmtId="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9" fontId="22" fillId="0" borderId="0">
      <alignment/>
      <protection locked="0"/>
    </xf>
    <xf numFmtId="199" fontId="22" fillId="0" borderId="0">
      <alignment/>
      <protection locked="0"/>
    </xf>
    <xf numFmtId="0" fontId="4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1" fillId="21" borderId="2" applyNumberFormat="0" applyAlignment="0" applyProtection="0"/>
    <xf numFmtId="0" fontId="32" fillId="21" borderId="3" applyNumberFormat="0" applyAlignment="0" applyProtection="0"/>
    <xf numFmtId="0" fontId="2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3" borderId="8" applyNumberFormat="0" applyAlignment="0" applyProtection="0"/>
    <xf numFmtId="0" fontId="9" fillId="0" borderId="0">
      <alignment vertical="top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37" fillId="0" borderId="10" applyNumberFormat="0" applyFill="0" applyAlignment="0" applyProtection="0"/>
    <xf numFmtId="0" fontId="3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0" fontId="3" fillId="0" borderId="17" xfId="60" applyFont="1" applyFill="1" applyBorder="1" applyAlignment="1" applyProtection="1">
      <alignment horizontal="center" vertical="center"/>
      <protection hidden="1" locked="0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Fill="1" applyBorder="1" applyAlignment="1" applyProtection="1">
      <alignment vertical="center"/>
      <protection hidden="1"/>
    </xf>
    <xf numFmtId="0" fontId="3" fillId="0" borderId="0" xfId="60" applyFont="1" applyFill="1" applyBorder="1" applyAlignment="1" applyProtection="1">
      <alignment horizontal="center" vertical="center" wrapText="1"/>
      <protection hidden="1"/>
    </xf>
    <xf numFmtId="0" fontId="3" fillId="0" borderId="0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 vertical="center" wrapText="1"/>
      <protection hidden="1"/>
    </xf>
    <xf numFmtId="0" fontId="12" fillId="0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0" applyFont="1" applyFill="1" applyBorder="1" applyAlignment="1" applyProtection="1">
      <alignment horizontal="left" vertical="center"/>
      <protection hidden="1"/>
    </xf>
    <xf numFmtId="0" fontId="3" fillId="0" borderId="0" xfId="60" applyFont="1" applyBorder="1" applyAlignment="1" applyProtection="1">
      <alignment horizontal="left"/>
      <protection hidden="1"/>
    </xf>
    <xf numFmtId="0" fontId="3" fillId="0" borderId="0" xfId="60" applyFont="1" applyBorder="1" applyAlignment="1" applyProtection="1">
      <alignment vertical="top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2" fillId="0" borderId="0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Border="1" applyAlignment="1" applyProtection="1">
      <alignment/>
      <protection hidden="1"/>
    </xf>
    <xf numFmtId="0" fontId="2" fillId="0" borderId="0" xfId="60" applyFont="1" applyBorder="1" applyAlignment="1" applyProtection="1">
      <alignment vertical="top"/>
      <protection hidden="1"/>
    </xf>
    <xf numFmtId="0" fontId="3" fillId="0" borderId="0" xfId="60" applyFont="1" applyFill="1" applyBorder="1" applyAlignment="1" applyProtection="1">
      <alignment/>
      <protection hidden="1"/>
    </xf>
    <xf numFmtId="0" fontId="3" fillId="0" borderId="0" xfId="60" applyFont="1" applyBorder="1" applyAlignment="1" applyProtection="1">
      <alignment horizontal="center" vertical="center"/>
      <protection hidden="1" locked="0"/>
    </xf>
    <xf numFmtId="0" fontId="3" fillId="0" borderId="0" xfId="60" applyFont="1" applyBorder="1" applyAlignment="1" applyProtection="1">
      <alignment vertical="top" wrapText="1"/>
      <protection hidden="1"/>
    </xf>
    <xf numFmtId="0" fontId="3" fillId="0" borderId="0" xfId="60" applyFont="1" applyBorder="1" applyAlignment="1" applyProtection="1">
      <alignment wrapText="1"/>
      <protection hidden="1"/>
    </xf>
    <xf numFmtId="0" fontId="3" fillId="0" borderId="0" xfId="60" applyFont="1" applyBorder="1" applyAlignment="1" applyProtection="1">
      <alignment horizontal="right" vertical="top"/>
      <protection hidden="1"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0" xfId="60" applyFont="1" applyBorder="1" applyAlignment="1">
      <alignment/>
      <protection/>
    </xf>
    <xf numFmtId="0" fontId="3" fillId="0" borderId="0" xfId="60" applyFont="1" applyBorder="1" applyAlignment="1" applyProtection="1">
      <alignment horizontal="left" vertical="top"/>
      <protection hidden="1"/>
    </xf>
    <xf numFmtId="0" fontId="3" fillId="0" borderId="18" xfId="60" applyFont="1" applyBorder="1" applyAlignment="1" applyProtection="1">
      <alignment/>
      <protection hidden="1"/>
    </xf>
    <xf numFmtId="0" fontId="3" fillId="0" borderId="0" xfId="60" applyFont="1" applyBorder="1" applyAlignment="1" applyProtection="1">
      <alignment vertical="center"/>
      <protection hidden="1"/>
    </xf>
    <xf numFmtId="0" fontId="3" fillId="0" borderId="19" xfId="60" applyFont="1" applyBorder="1" applyAlignment="1" applyProtection="1">
      <alignment/>
      <protection hidden="1"/>
    </xf>
    <xf numFmtId="0" fontId="3" fillId="0" borderId="19" xfId="60" applyFont="1" applyBorder="1" applyAlignment="1">
      <alignment/>
      <protection/>
    </xf>
    <xf numFmtId="0" fontId="9" fillId="0" borderId="0" xfId="65">
      <alignment vertical="top"/>
      <protection/>
    </xf>
    <xf numFmtId="0" fontId="9" fillId="0" borderId="0" xfId="65" applyAlignment="1">
      <alignment/>
      <protection/>
    </xf>
    <xf numFmtId="0" fontId="17" fillId="0" borderId="0" xfId="65" applyFont="1" applyAlignment="1">
      <alignment/>
      <protection/>
    </xf>
    <xf numFmtId="0" fontId="10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14" fillId="0" borderId="0" xfId="65" applyFont="1" applyBorder="1" applyAlignment="1" applyProtection="1">
      <alignment vertical="center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 applyProtection="1">
      <alignment horizontal="center"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wrapText="1"/>
      <protection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3" fillId="0" borderId="18" xfId="60" applyFont="1" applyBorder="1" applyAlignment="1">
      <alignment/>
      <protection/>
    </xf>
    <xf numFmtId="0" fontId="3" fillId="0" borderId="25" xfId="60" applyFont="1" applyBorder="1" applyAlignment="1">
      <alignment/>
      <protection/>
    </xf>
    <xf numFmtId="0" fontId="3" fillId="0" borderId="26" xfId="60" applyFont="1" applyFill="1" applyBorder="1" applyAlignment="1" applyProtection="1">
      <alignment horizontal="left" vertical="center" wrapText="1"/>
      <protection hidden="1"/>
    </xf>
    <xf numFmtId="0" fontId="3" fillId="0" borderId="17" xfId="60" applyFont="1" applyFill="1" applyBorder="1" applyAlignment="1" applyProtection="1">
      <alignment vertical="center"/>
      <protection hidden="1"/>
    </xf>
    <xf numFmtId="0" fontId="3" fillId="0" borderId="26" xfId="60" applyFont="1" applyBorder="1" applyAlignment="1" applyProtection="1">
      <alignment horizontal="left" vertical="center" wrapText="1"/>
      <protection hidden="1"/>
    </xf>
    <xf numFmtId="0" fontId="3" fillId="0" borderId="17" xfId="60" applyFont="1" applyBorder="1" applyAlignment="1" applyProtection="1">
      <alignment/>
      <protection hidden="1"/>
    </xf>
    <xf numFmtId="0" fontId="12" fillId="0" borderId="0" xfId="60" applyFont="1" applyBorder="1" applyAlignment="1" applyProtection="1">
      <alignment horizontal="right"/>
      <protection hidden="1"/>
    </xf>
    <xf numFmtId="0" fontId="3" fillId="0" borderId="26" xfId="60" applyFont="1" applyFill="1" applyBorder="1" applyAlignment="1" applyProtection="1">
      <alignment/>
      <protection hidden="1"/>
    </xf>
    <xf numFmtId="0" fontId="3" fillId="0" borderId="26" xfId="60" applyFont="1" applyBorder="1" applyAlignment="1" applyProtection="1">
      <alignment wrapText="1"/>
      <protection hidden="1"/>
    </xf>
    <xf numFmtId="0" fontId="3" fillId="0" borderId="17" xfId="60" applyFont="1" applyBorder="1" applyAlignment="1" applyProtection="1">
      <alignment horizontal="right"/>
      <protection hidden="1"/>
    </xf>
    <xf numFmtId="0" fontId="3" fillId="0" borderId="26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0" fontId="2" fillId="0" borderId="26" xfId="60" applyFont="1" applyFill="1" applyBorder="1" applyAlignment="1" applyProtection="1">
      <alignment horizontal="right" vertical="center"/>
      <protection hidden="1" locked="0"/>
    </xf>
    <xf numFmtId="0" fontId="3" fillId="0" borderId="26" xfId="60" applyFont="1" applyBorder="1" applyAlignment="1" applyProtection="1">
      <alignment vertical="top"/>
      <protection hidden="1"/>
    </xf>
    <xf numFmtId="0" fontId="3" fillId="0" borderId="26" xfId="60" applyFont="1" applyBorder="1" applyAlignment="1" applyProtection="1">
      <alignment horizontal="left" vertical="top" wrapText="1"/>
      <protection hidden="1"/>
    </xf>
    <xf numFmtId="0" fontId="3" fillId="0" borderId="17" xfId="60" applyFont="1" applyBorder="1" applyAlignment="1">
      <alignment/>
      <protection/>
    </xf>
    <xf numFmtId="0" fontId="3" fillId="0" borderId="26" xfId="60" applyFont="1" applyBorder="1" applyAlignment="1" applyProtection="1">
      <alignment horizontal="left" vertical="top" indent="2"/>
      <protection hidden="1"/>
    </xf>
    <xf numFmtId="0" fontId="3" fillId="0" borderId="26" xfId="60" applyFont="1" applyBorder="1" applyAlignment="1" applyProtection="1">
      <alignment horizontal="left" vertical="top" wrapText="1" indent="2"/>
      <protection hidden="1"/>
    </xf>
    <xf numFmtId="0" fontId="3" fillId="0" borderId="17" xfId="60" applyFont="1" applyBorder="1" applyAlignment="1" applyProtection="1">
      <alignment horizontal="right" vertical="top"/>
      <protection hidden="1"/>
    </xf>
    <xf numFmtId="49" fontId="2" fillId="0" borderId="26" xfId="60" applyNumberFormat="1" applyFont="1" applyBorder="1" applyAlignment="1" applyProtection="1">
      <alignment horizontal="center" vertical="center"/>
      <protection hidden="1" locked="0"/>
    </xf>
    <xf numFmtId="0" fontId="3" fillId="0" borderId="17" xfId="60" applyFont="1" applyBorder="1" applyAlignment="1" applyProtection="1">
      <alignment horizontal="left" vertical="top"/>
      <protection hidden="1"/>
    </xf>
    <xf numFmtId="0" fontId="3" fillId="0" borderId="26" xfId="60" applyFont="1" applyBorder="1" applyAlignment="1" applyProtection="1">
      <alignment horizontal="left"/>
      <protection hidden="1"/>
    </xf>
    <xf numFmtId="0" fontId="3" fillId="0" borderId="25" xfId="60" applyFont="1" applyBorder="1" applyAlignment="1" applyProtection="1">
      <alignment/>
      <protection hidden="1"/>
    </xf>
    <xf numFmtId="0" fontId="3" fillId="0" borderId="17" xfId="60" applyFont="1" applyBorder="1" applyAlignment="1" applyProtection="1">
      <alignment horizontal="left"/>
      <protection hidden="1"/>
    </xf>
    <xf numFmtId="0" fontId="3" fillId="0" borderId="26" xfId="60" applyFont="1" applyFill="1" applyBorder="1" applyAlignment="1" applyProtection="1">
      <alignment vertical="center"/>
      <protection hidden="1"/>
    </xf>
    <xf numFmtId="0" fontId="14" fillId="0" borderId="26" xfId="65" applyFont="1" applyFill="1" applyBorder="1" applyAlignment="1" applyProtection="1">
      <alignment vertical="center"/>
      <protection hidden="1"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6" xfId="65" applyBorder="1" applyAlignment="1">
      <alignment/>
      <protection/>
    </xf>
    <xf numFmtId="0" fontId="2" fillId="0" borderId="17" xfId="60" applyFont="1" applyBorder="1" applyAlignment="1" applyProtection="1">
      <alignment vertical="center"/>
      <protection hidden="1"/>
    </xf>
    <xf numFmtId="0" fontId="3" fillId="0" borderId="27" xfId="60" applyFont="1" applyBorder="1" applyAlignment="1" applyProtection="1">
      <alignment/>
      <protection hidden="1"/>
    </xf>
    <xf numFmtId="0" fontId="3" fillId="0" borderId="28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 horizontal="right" vertical="top" wrapText="1"/>
      <protection hidden="1"/>
    </xf>
    <xf numFmtId="0" fontId="3" fillId="0" borderId="29" xfId="60" applyFont="1" applyFill="1" applyBorder="1" applyAlignment="1" applyProtection="1">
      <alignment/>
      <protection hidden="1"/>
    </xf>
    <xf numFmtId="0" fontId="3" fillId="0" borderId="30" xfId="60" applyFont="1" applyFill="1" applyBorder="1" applyAlignment="1" applyProtection="1">
      <alignment/>
      <protection hidden="1"/>
    </xf>
    <xf numFmtId="14" fontId="2" fillId="0" borderId="22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60" applyNumberFormat="1" applyFont="1" applyFill="1" applyBorder="1" applyAlignment="1" applyProtection="1">
      <alignment horizontal="center" vertical="center"/>
      <protection hidden="1" locked="0"/>
    </xf>
    <xf numFmtId="3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21" xfId="60" applyFont="1" applyFill="1" applyBorder="1" applyAlignment="1" applyProtection="1">
      <alignment horizontal="center" vertical="center"/>
      <protection hidden="1" locked="0"/>
    </xf>
    <xf numFmtId="49" fontId="2" fillId="0" borderId="21" xfId="60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0" applyFont="1" applyFill="1" applyBorder="1" applyAlignment="1" applyProtection="1">
      <alignment horizontal="right" vertical="center"/>
      <protection hidden="1" locked="0"/>
    </xf>
    <xf numFmtId="0" fontId="3" fillId="0" borderId="0" xfId="60" applyFont="1" applyFill="1" applyBorder="1" applyAlignment="1">
      <alignment/>
      <protection/>
    </xf>
    <xf numFmtId="49" fontId="2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0" xfId="60" applyFont="1" applyBorder="1" applyAlignment="1" applyProtection="1">
      <alignment horizontal="right"/>
      <protection hidden="1"/>
    </xf>
    <xf numFmtId="0" fontId="3" fillId="0" borderId="0" xfId="60" applyFont="1" applyBorder="1" applyAlignment="1" applyProtection="1">
      <alignment horizontal="right" vertical="center"/>
      <protection hidden="1"/>
    </xf>
    <xf numFmtId="0" fontId="3" fillId="0" borderId="17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/>
      <protection/>
    </xf>
    <xf numFmtId="0" fontId="13" fillId="0" borderId="28" xfId="43" applyFont="1" applyFill="1" applyBorder="1" applyAlignment="1" applyProtection="1">
      <alignment/>
      <protection hidden="1" locked="0"/>
    </xf>
    <xf numFmtId="0" fontId="13" fillId="0" borderId="29" xfId="43" applyFont="1" applyFill="1" applyBorder="1" applyAlignment="1" applyProtection="1">
      <alignment/>
      <protection hidden="1" locked="0"/>
    </xf>
    <xf numFmtId="0" fontId="13" fillId="0" borderId="30" xfId="43" applyFont="1" applyFill="1" applyBorder="1" applyAlignment="1" applyProtection="1">
      <alignment/>
      <protection hidden="1" locked="0"/>
    </xf>
    <xf numFmtId="0" fontId="3" fillId="0" borderId="29" xfId="60" applyFont="1" applyFill="1" applyBorder="1" applyAlignment="1">
      <alignment horizontal="left"/>
      <protection/>
    </xf>
    <xf numFmtId="0" fontId="3" fillId="0" borderId="30" xfId="60" applyFont="1" applyFill="1" applyBorder="1" applyAlignment="1">
      <alignment horizontal="left"/>
      <protection/>
    </xf>
    <xf numFmtId="1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60" applyFont="1" applyFill="1" applyBorder="1" applyAlignment="1" applyProtection="1">
      <alignment horizontal="left" vertical="center"/>
      <protection hidden="1" locked="0"/>
    </xf>
    <xf numFmtId="0" fontId="3" fillId="0" borderId="29" xfId="60" applyFont="1" applyFill="1" applyBorder="1" applyAlignment="1">
      <alignment horizontal="left" vertical="center"/>
      <protection/>
    </xf>
    <xf numFmtId="0" fontId="3" fillId="0" borderId="30" xfId="60" applyFont="1" applyFill="1" applyBorder="1" applyAlignment="1">
      <alignment horizontal="left" vertical="center"/>
      <protection/>
    </xf>
    <xf numFmtId="0" fontId="3" fillId="0" borderId="17" xfId="60" applyFont="1" applyBorder="1" applyAlignment="1" applyProtection="1">
      <alignment horizontal="right" vertical="center" wrapText="1"/>
      <protection hidden="1"/>
    </xf>
    <xf numFmtId="0" fontId="3" fillId="0" borderId="0" xfId="60" applyFont="1" applyBorder="1" applyAlignment="1" applyProtection="1">
      <alignment horizontal="right" wrapText="1"/>
      <protection hidden="1"/>
    </xf>
    <xf numFmtId="0" fontId="3" fillId="0" borderId="17" xfId="60" applyFont="1" applyBorder="1" applyAlignment="1" applyProtection="1">
      <alignment horizontal="right" wrapText="1"/>
      <protection hidden="1"/>
    </xf>
    <xf numFmtId="49" fontId="2" fillId="0" borderId="28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60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60" applyFont="1" applyFill="1" applyBorder="1" applyAlignment="1" applyProtection="1">
      <alignment horizontal="left" vertical="center" wrapText="1"/>
      <protection hidden="1"/>
    </xf>
    <xf numFmtId="0" fontId="2" fillId="0" borderId="0" xfId="60" applyFont="1" applyFill="1" applyBorder="1" applyAlignment="1" applyProtection="1">
      <alignment horizontal="left" vertical="center" wrapText="1"/>
      <protection hidden="1"/>
    </xf>
    <xf numFmtId="0" fontId="2" fillId="0" borderId="26" xfId="60" applyFont="1" applyFill="1" applyBorder="1" applyAlignment="1" applyProtection="1">
      <alignment horizontal="left" vertical="center" wrapText="1"/>
      <protection hidden="1"/>
    </xf>
    <xf numFmtId="0" fontId="11" fillId="0" borderId="17" xfId="60" applyFont="1" applyBorder="1" applyAlignment="1" applyProtection="1">
      <alignment horizontal="center" vertical="center" wrapText="1"/>
      <protection hidden="1"/>
    </xf>
    <xf numFmtId="0" fontId="11" fillId="0" borderId="0" xfId="60" applyFont="1" applyBorder="1" applyAlignment="1" applyProtection="1">
      <alignment horizontal="center" vertical="center" wrapText="1"/>
      <protection hidden="1"/>
    </xf>
    <xf numFmtId="0" fontId="11" fillId="0" borderId="26" xfId="60" applyFont="1" applyBorder="1" applyAlignment="1" applyProtection="1">
      <alignment horizontal="center" vertical="center" wrapText="1"/>
      <protection hidden="1"/>
    </xf>
    <xf numFmtId="0" fontId="3" fillId="0" borderId="17" xfId="60" applyFont="1" applyBorder="1" applyAlignment="1" applyProtection="1">
      <alignment horizontal="right" vertical="center"/>
      <protection hidden="1"/>
    </xf>
    <xf numFmtId="0" fontId="3" fillId="0" borderId="26" xfId="60" applyFont="1" applyBorder="1" applyAlignment="1" applyProtection="1">
      <alignment horizontal="right"/>
      <protection hidden="1"/>
    </xf>
    <xf numFmtId="0" fontId="1" fillId="0" borderId="17" xfId="60" applyFont="1" applyBorder="1" applyAlignment="1" applyProtection="1">
      <alignment horizontal="right" vertical="center" wrapText="1"/>
      <protection hidden="1"/>
    </xf>
    <xf numFmtId="0" fontId="1" fillId="0" borderId="26" xfId="60" applyFont="1" applyBorder="1" applyAlignment="1" applyProtection="1">
      <alignment horizontal="right" wrapText="1"/>
      <protection hidden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/>
      <protection/>
    </xf>
    <xf numFmtId="0" fontId="2" fillId="0" borderId="28" xfId="60" applyFont="1" applyFill="1" applyBorder="1" applyAlignment="1" applyProtection="1">
      <alignment horizontal="right" vertical="center"/>
      <protection hidden="1" locked="0"/>
    </xf>
    <xf numFmtId="0" fontId="2" fillId="0" borderId="29" xfId="60" applyFont="1" applyFill="1" applyBorder="1" applyAlignment="1" applyProtection="1">
      <alignment horizontal="right" vertical="center"/>
      <protection hidden="1" locked="0"/>
    </xf>
    <xf numFmtId="0" fontId="2" fillId="0" borderId="30" xfId="60" applyFont="1" applyFill="1" applyBorder="1" applyAlignment="1" applyProtection="1">
      <alignment horizontal="right" vertical="center"/>
      <protection hidden="1" locked="0"/>
    </xf>
    <xf numFmtId="0" fontId="3" fillId="0" borderId="18" xfId="60" applyFont="1" applyBorder="1" applyAlignment="1" applyProtection="1">
      <alignment vertical="top" wrapText="1"/>
      <protection hidden="1"/>
    </xf>
    <xf numFmtId="0" fontId="3" fillId="0" borderId="29" xfId="60" applyFont="1" applyFill="1" applyBorder="1" applyAlignment="1">
      <alignment/>
      <protection/>
    </xf>
    <xf numFmtId="0" fontId="3" fillId="0" borderId="30" xfId="60" applyFont="1" applyFill="1" applyBorder="1" applyAlignment="1">
      <alignment/>
      <protection/>
    </xf>
    <xf numFmtId="0" fontId="3" fillId="0" borderId="0" xfId="60" applyFont="1" applyBorder="1" applyAlignment="1" applyProtection="1">
      <alignment horizontal="center" vertical="top"/>
      <protection hidden="1"/>
    </xf>
    <xf numFmtId="0" fontId="3" fillId="0" borderId="0" xfId="60" applyFont="1" applyBorder="1" applyAlignment="1" applyProtection="1">
      <alignment horizontal="center"/>
      <protection hidden="1"/>
    </xf>
    <xf numFmtId="0" fontId="3" fillId="0" borderId="18" xfId="60" applyFont="1" applyBorder="1" applyAlignment="1" applyProtection="1">
      <alignment horizontal="center"/>
      <protection hidden="1"/>
    </xf>
    <xf numFmtId="0" fontId="3" fillId="0" borderId="31" xfId="60" applyFont="1" applyBorder="1" applyAlignment="1" applyProtection="1">
      <alignment horizontal="center" vertical="top"/>
      <protection hidden="1"/>
    </xf>
    <xf numFmtId="0" fontId="3" fillId="0" borderId="31" xfId="60" applyFont="1" applyBorder="1" applyAlignment="1">
      <alignment horizontal="center"/>
      <protection/>
    </xf>
    <xf numFmtId="0" fontId="3" fillId="0" borderId="32" xfId="60" applyFont="1" applyBorder="1" applyAlignment="1">
      <alignment/>
      <protection/>
    </xf>
    <xf numFmtId="0" fontId="3" fillId="0" borderId="29" xfId="60" applyFont="1" applyFill="1" applyBorder="1" applyAlignment="1" applyProtection="1">
      <alignment horizontal="center" vertical="top"/>
      <protection hidden="1"/>
    </xf>
    <xf numFmtId="0" fontId="3" fillId="0" borderId="29" xfId="60" applyFont="1" applyFill="1" applyBorder="1" applyAlignment="1" applyProtection="1">
      <alignment horizontal="center"/>
      <protection hidden="1"/>
    </xf>
    <xf numFmtId="0" fontId="3" fillId="0" borderId="26" xfId="60" applyFont="1" applyBorder="1" applyAlignment="1" applyProtection="1">
      <alignment horizontal="right" wrapText="1"/>
      <protection hidden="1"/>
    </xf>
    <xf numFmtId="49" fontId="13" fillId="0" borderId="28" xfId="4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0" applyNumberFormat="1" applyFont="1" applyFill="1" applyBorder="1" applyAlignment="1" applyProtection="1">
      <alignment horizontal="left" vertical="center"/>
      <protection hidden="1" locked="0"/>
    </xf>
    <xf numFmtId="0" fontId="18" fillId="0" borderId="0" xfId="65" applyFont="1" applyBorder="1" applyAlignment="1" applyProtection="1">
      <alignment horizontal="left"/>
      <protection hidden="1"/>
    </xf>
    <xf numFmtId="0" fontId="19" fillId="0" borderId="0" xfId="65" applyFont="1" applyBorder="1" applyAlignment="1">
      <alignment/>
      <protection/>
    </xf>
    <xf numFmtId="0" fontId="14" fillId="0" borderId="0" xfId="65" applyFont="1" applyBorder="1" applyAlignment="1" applyProtection="1">
      <alignment horizontal="left"/>
      <protection hidden="1"/>
    </xf>
    <xf numFmtId="0" fontId="9" fillId="0" borderId="0" xfId="65" applyBorder="1" applyAlignment="1">
      <alignment/>
      <protection/>
    </xf>
    <xf numFmtId="0" fontId="9" fillId="0" borderId="26" xfId="65" applyBorder="1" applyAlignment="1">
      <alignment/>
      <protection/>
    </xf>
    <xf numFmtId="0" fontId="10" fillId="0" borderId="33" xfId="60" applyFont="1" applyBorder="1" applyAlignment="1">
      <alignment/>
      <protection/>
    </xf>
    <xf numFmtId="0" fontId="10" fillId="0" borderId="18" xfId="60" applyFont="1" applyBorder="1" applyAlignment="1">
      <alignment/>
      <protection/>
    </xf>
    <xf numFmtId="0" fontId="3" fillId="0" borderId="0" xfId="60" applyFont="1" applyBorder="1" applyAlignment="1" applyProtection="1">
      <alignment vertical="center"/>
      <protection hidden="1"/>
    </xf>
    <xf numFmtId="0" fontId="2" fillId="0" borderId="29" xfId="60" applyFont="1" applyFill="1" applyBorder="1" applyAlignment="1" applyProtection="1">
      <alignment horizontal="left" vertical="center"/>
      <protection hidden="1" locked="0"/>
    </xf>
    <xf numFmtId="0" fontId="2" fillId="0" borderId="30" xfId="60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5" applyFont="1" applyFill="1" applyBorder="1" applyAlignment="1" applyProtection="1">
      <alignment horizontal="center" vertical="center"/>
      <protection hidden="1"/>
    </xf>
    <xf numFmtId="14" fontId="7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5" applyFont="1" applyFill="1" applyBorder="1" applyAlignment="1">
      <alignment vertical="center"/>
      <protection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0" xfId="6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6" fillId="0" borderId="0" xfId="65" applyFont="1" applyBorder="1" applyAlignment="1">
      <alignment horizontal="justify" vertical="top" wrapText="1"/>
      <protection/>
    </xf>
    <xf numFmtId="0" fontId="9" fillId="0" borderId="0" xfId="65" applyAlignment="1">
      <alignment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ate" xfId="36"/>
    <cellStyle name="Dobro" xfId="37"/>
    <cellStyle name="Fixed" xfId="38"/>
    <cellStyle name="Heading 1" xfId="39"/>
    <cellStyle name="Heading 2" xfId="40"/>
    <cellStyle name="Heading1" xfId="41"/>
    <cellStyle name="Heading2" xfId="42"/>
    <cellStyle name="Hyperlink" xfId="43"/>
    <cellStyle name="Isticanje1" xfId="44"/>
    <cellStyle name="Isticanje2" xfId="45"/>
    <cellStyle name="Isticanje3" xfId="46"/>
    <cellStyle name="Isticanje4" xfId="47"/>
    <cellStyle name="Isticanje5" xfId="48"/>
    <cellStyle name="Isticanje6" xfId="49"/>
    <cellStyle name="Izlaz" xfId="50"/>
    <cellStyle name="Izračun" xfId="51"/>
    <cellStyle name="Loše" xfId="52"/>
    <cellStyle name="Naslov" xfId="53"/>
    <cellStyle name="Naslov 1" xfId="54"/>
    <cellStyle name="Naslov 2" xfId="55"/>
    <cellStyle name="Naslov 3" xfId="56"/>
    <cellStyle name="Naslov 4" xfId="57"/>
    <cellStyle name="Neutralno" xfId="58"/>
    <cellStyle name="normal" xfId="59"/>
    <cellStyle name="Normal_TFI-POD" xfId="60"/>
    <cellStyle name="Percent" xfId="61"/>
    <cellStyle name="Povezana ćelija" xfId="62"/>
    <cellStyle name="Followed Hyperlink" xfId="63"/>
    <cellStyle name="Provjera ćelije" xfId="64"/>
    <cellStyle name="Stil 1" xfId="65"/>
    <cellStyle name="Tekst objašnjenja" xfId="66"/>
    <cellStyle name="Tekst upozorenja" xfId="67"/>
    <cellStyle name="Total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ebulic\Local%20Settings\Temporary%20Internet%20Files\OLK3F\bilanca_stanja_nova_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Documents%20and%20Settings\agolubic\Local%20Settings\Temporary%20Internet%20Files\OLKB\Bilanca%20i%20RDG%20Adria%20Resorts_31_10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1998\CIJENE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user\WINDOWS\Desktop\Datoteka%201204200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a"/>
      <sheetName val="pasi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čun dobiti 31_10"/>
      <sheetName val="BS_301005_A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PARK'98-7"/>
      <sheetName val="BRUTTO SATNICE '98."/>
      <sheetName val="BRUTTO SATNICE '98. (2)"/>
      <sheetName val="ULAZNI PODACI"/>
      <sheetName val="BETONARA Karlovac"/>
      <sheetName val="STPARK'98-1"/>
      <sheetName val="ISPIS-TRANSPORT"/>
      <sheetName val="KRUPNI INVENTAR Zagreb"/>
      <sheetName val="ARMIRA^NICA - Zagreb"/>
      <sheetName val="20 085, 20 093"/>
      <sheetName val="20105_98"/>
      <sheetName val="STPARK'98-4"/>
      <sheetName val="STPARK'98-5"/>
      <sheetName val="STPARK'98-6"/>
      <sheetName val="Dijagram vo`nje"/>
      <sheetName val="PROFILAKSA '98"/>
      <sheetName val="ELEKTRIKA I REMONT"/>
      <sheetName val=" MT Vodovod '98"/>
      <sheetName val="Proizvodnja {ljunka"/>
      <sheetName val="Spravljanje betona"/>
      <sheetName val="ISPIS CJENIKA '98"/>
      <sheetName val="Transport betona"/>
      <sheetName val="Proizvodnja kamena"/>
      <sheetName val="PREGLED CIJENA Betonar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0"/>
      <sheetName val="1"/>
      <sheetName val="2"/>
      <sheetName val="3"/>
      <sheetName val="4"/>
      <sheetName val="6"/>
      <sheetName val="7"/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H41" sqref="H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7" t="s">
        <v>249</v>
      </c>
      <c r="B2" s="158"/>
      <c r="C2" s="158"/>
      <c r="D2" s="159"/>
      <c r="E2" s="118">
        <v>40817</v>
      </c>
      <c r="F2" s="12"/>
      <c r="G2" s="13" t="s">
        <v>250</v>
      </c>
      <c r="H2" s="118" t="s">
        <v>342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0" t="s">
        <v>317</v>
      </c>
      <c r="B4" s="161"/>
      <c r="C4" s="161"/>
      <c r="D4" s="161"/>
      <c r="E4" s="161"/>
      <c r="F4" s="161"/>
      <c r="G4" s="161"/>
      <c r="H4" s="161"/>
      <c r="I4" s="16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3" t="s">
        <v>251</v>
      </c>
      <c r="B6" s="164"/>
      <c r="C6" s="155" t="s">
        <v>323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65" t="s">
        <v>252</v>
      </c>
      <c r="B8" s="166"/>
      <c r="C8" s="155" t="s">
        <v>324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2" t="s">
        <v>253</v>
      </c>
      <c r="B10" s="153"/>
      <c r="C10" s="155" t="s">
        <v>325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54"/>
      <c r="B11" s="15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3" t="s">
        <v>254</v>
      </c>
      <c r="B12" s="164"/>
      <c r="C12" s="149" t="s">
        <v>326</v>
      </c>
      <c r="D12" s="150"/>
      <c r="E12" s="150"/>
      <c r="F12" s="150"/>
      <c r="G12" s="150"/>
      <c r="H12" s="150"/>
      <c r="I12" s="15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3" t="s">
        <v>255</v>
      </c>
      <c r="B14" s="164"/>
      <c r="C14" s="147">
        <v>52210</v>
      </c>
      <c r="D14" s="148"/>
      <c r="E14" s="16"/>
      <c r="F14" s="149" t="s">
        <v>327</v>
      </c>
      <c r="G14" s="150"/>
      <c r="H14" s="150"/>
      <c r="I14" s="15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3" t="s">
        <v>256</v>
      </c>
      <c r="B16" s="164"/>
      <c r="C16" s="149" t="s">
        <v>328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3" t="s">
        <v>257</v>
      </c>
      <c r="B18" s="164"/>
      <c r="C18" s="142" t="s">
        <v>329</v>
      </c>
      <c r="D18" s="143"/>
      <c r="E18" s="143"/>
      <c r="F18" s="143"/>
      <c r="G18" s="143"/>
      <c r="H18" s="143"/>
      <c r="I18" s="14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3" t="s">
        <v>258</v>
      </c>
      <c r="B20" s="164"/>
      <c r="C20" s="142" t="s">
        <v>330</v>
      </c>
      <c r="D20" s="143"/>
      <c r="E20" s="143"/>
      <c r="F20" s="143"/>
      <c r="G20" s="143"/>
      <c r="H20" s="143"/>
      <c r="I20" s="14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3" t="s">
        <v>259</v>
      </c>
      <c r="B22" s="164"/>
      <c r="C22" s="119">
        <v>374</v>
      </c>
      <c r="D22" s="149" t="s">
        <v>327</v>
      </c>
      <c r="E22" s="145"/>
      <c r="F22" s="146"/>
      <c r="G22" s="163"/>
      <c r="H22" s="137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3" t="s">
        <v>260</v>
      </c>
      <c r="B24" s="164"/>
      <c r="C24" s="119">
        <v>18</v>
      </c>
      <c r="D24" s="149" t="s">
        <v>331</v>
      </c>
      <c r="E24" s="145"/>
      <c r="F24" s="145"/>
      <c r="G24" s="146"/>
      <c r="H24" s="51" t="s">
        <v>261</v>
      </c>
      <c r="I24" s="120">
        <v>1229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63" t="s">
        <v>262</v>
      </c>
      <c r="B26" s="164"/>
      <c r="C26" s="121" t="s">
        <v>339</v>
      </c>
      <c r="D26" s="25"/>
      <c r="E26" s="33"/>
      <c r="F26" s="24"/>
      <c r="G26" s="138" t="s">
        <v>263</v>
      </c>
      <c r="H26" s="164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39" t="s">
        <v>264</v>
      </c>
      <c r="B28" s="140"/>
      <c r="C28" s="141"/>
      <c r="D28" s="141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1" t="s">
        <v>340</v>
      </c>
      <c r="B30" s="172"/>
      <c r="C30" s="172"/>
      <c r="D30" s="173"/>
      <c r="E30" s="171" t="s">
        <v>327</v>
      </c>
      <c r="F30" s="172"/>
      <c r="G30" s="173"/>
      <c r="H30" s="155" t="s">
        <v>341</v>
      </c>
      <c r="I30" s="156"/>
      <c r="J30" s="10"/>
      <c r="K30" s="10"/>
      <c r="L30" s="10"/>
    </row>
    <row r="31" spans="1:12" ht="12.75">
      <c r="A31" s="106"/>
      <c r="B31" s="22"/>
      <c r="C31" s="21"/>
      <c r="D31" s="174"/>
      <c r="E31" s="174"/>
      <c r="F31" s="174"/>
      <c r="G31" s="174"/>
      <c r="H31" s="16"/>
      <c r="I31" s="99"/>
      <c r="J31" s="10"/>
      <c r="K31" s="10"/>
      <c r="L31" s="10"/>
    </row>
    <row r="32" spans="1:12" ht="12.75">
      <c r="A32" s="171"/>
      <c r="B32" s="172"/>
      <c r="C32" s="172"/>
      <c r="D32" s="173"/>
      <c r="E32" s="171"/>
      <c r="F32" s="172"/>
      <c r="G32" s="173"/>
      <c r="H32" s="155"/>
      <c r="I32" s="156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1"/>
      <c r="B34" s="175"/>
      <c r="C34" s="175"/>
      <c r="D34" s="176"/>
      <c r="E34" s="171"/>
      <c r="F34" s="175"/>
      <c r="G34" s="175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1"/>
      <c r="B36" s="175"/>
      <c r="C36" s="175"/>
      <c r="D36" s="176"/>
      <c r="E36" s="171"/>
      <c r="F36" s="175"/>
      <c r="G36" s="175"/>
      <c r="H36" s="155"/>
      <c r="I36" s="156"/>
      <c r="J36" s="10"/>
      <c r="K36" s="10"/>
      <c r="L36" s="10"/>
    </row>
    <row r="37" spans="1:12" ht="12.75">
      <c r="A37" s="101"/>
      <c r="B37" s="30"/>
      <c r="C37" s="177"/>
      <c r="D37" s="178"/>
      <c r="E37" s="16"/>
      <c r="F37" s="177"/>
      <c r="G37" s="178"/>
      <c r="H37" s="16"/>
      <c r="I37" s="93"/>
      <c r="J37" s="10"/>
      <c r="K37" s="10"/>
      <c r="L37" s="10"/>
    </row>
    <row r="38" spans="1:12" ht="12.75">
      <c r="A38" s="171"/>
      <c r="B38" s="175"/>
      <c r="C38" s="175"/>
      <c r="D38" s="176"/>
      <c r="E38" s="171"/>
      <c r="F38" s="175"/>
      <c r="G38" s="175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1"/>
      <c r="B40" s="175"/>
      <c r="C40" s="175"/>
      <c r="D40" s="176"/>
      <c r="E40" s="171"/>
      <c r="F40" s="175"/>
      <c r="G40" s="175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2" t="s">
        <v>267</v>
      </c>
      <c r="B44" s="185"/>
      <c r="C44" s="155"/>
      <c r="D44" s="156"/>
      <c r="E44" s="26"/>
      <c r="F44" s="149"/>
      <c r="G44" s="175"/>
      <c r="H44" s="175"/>
      <c r="I44" s="176"/>
      <c r="J44" s="10"/>
      <c r="K44" s="10"/>
      <c r="L44" s="10"/>
    </row>
    <row r="45" spans="1:12" ht="12.75">
      <c r="A45" s="101"/>
      <c r="B45" s="30"/>
      <c r="C45" s="177"/>
      <c r="D45" s="178"/>
      <c r="E45" s="16"/>
      <c r="F45" s="177"/>
      <c r="G45" s="179"/>
      <c r="H45" s="35"/>
      <c r="I45" s="105"/>
      <c r="J45" s="10"/>
      <c r="K45" s="10"/>
      <c r="L45" s="10"/>
    </row>
    <row r="46" spans="1:12" ht="12.75">
      <c r="A46" s="152" t="s">
        <v>268</v>
      </c>
      <c r="B46" s="185"/>
      <c r="C46" s="149" t="s">
        <v>333</v>
      </c>
      <c r="D46" s="198"/>
      <c r="E46" s="198"/>
      <c r="F46" s="198"/>
      <c r="G46" s="198"/>
      <c r="H46" s="198"/>
      <c r="I46" s="199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2" t="s">
        <v>270</v>
      </c>
      <c r="B48" s="185"/>
      <c r="C48" s="189" t="s">
        <v>334</v>
      </c>
      <c r="D48" s="187"/>
      <c r="E48" s="188"/>
      <c r="F48" s="16"/>
      <c r="G48" s="51" t="s">
        <v>271</v>
      </c>
      <c r="H48" s="189" t="s">
        <v>335</v>
      </c>
      <c r="I48" s="188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2" t="s">
        <v>257</v>
      </c>
      <c r="B50" s="185"/>
      <c r="C50" s="186" t="s">
        <v>336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3" t="s">
        <v>272</v>
      </c>
      <c r="B52" s="164"/>
      <c r="C52" s="189" t="s">
        <v>337</v>
      </c>
      <c r="D52" s="187"/>
      <c r="E52" s="187"/>
      <c r="F52" s="187"/>
      <c r="G52" s="187"/>
      <c r="H52" s="187"/>
      <c r="I52" s="151"/>
      <c r="J52" s="10"/>
      <c r="K52" s="10"/>
      <c r="L52" s="10"/>
    </row>
    <row r="53" spans="1:12" ht="12.75">
      <c r="A53" s="106"/>
      <c r="B53" s="20"/>
      <c r="C53" s="197" t="s">
        <v>273</v>
      </c>
      <c r="D53" s="197"/>
      <c r="E53" s="197"/>
      <c r="F53" s="197"/>
      <c r="G53" s="197"/>
      <c r="H53" s="19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90" t="s">
        <v>274</v>
      </c>
      <c r="C55" s="191"/>
      <c r="D55" s="191"/>
      <c r="E55" s="191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6"/>
      <c r="B57" s="192" t="s">
        <v>307</v>
      </c>
      <c r="C57" s="193"/>
      <c r="D57" s="193"/>
      <c r="E57" s="193"/>
      <c r="F57" s="193"/>
      <c r="G57" s="193"/>
      <c r="H57" s="193"/>
      <c r="I57" s="108"/>
      <c r="J57" s="10"/>
      <c r="K57" s="10"/>
      <c r="L57" s="10"/>
    </row>
    <row r="58" spans="1:12" ht="12.75">
      <c r="A58" s="106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6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3"/>
      <c r="H63" s="184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workbookViewId="0" topLeftCell="A3">
      <selection activeCell="H41" sqref="H41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338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59</v>
      </c>
      <c r="B4" s="243"/>
      <c r="C4" s="243"/>
      <c r="D4" s="243"/>
      <c r="E4" s="243"/>
      <c r="F4" s="243"/>
      <c r="G4" s="243"/>
      <c r="H4" s="244"/>
      <c r="I4" s="57" t="s">
        <v>278</v>
      </c>
      <c r="J4" s="58" t="s">
        <v>319</v>
      </c>
      <c r="K4" s="59" t="s">
        <v>320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6">
        <v>2</v>
      </c>
      <c r="J5" s="55">
        <v>3</v>
      </c>
      <c r="K5" s="55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129"/>
      <c r="K7" s="129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126">
        <f>J9+J16+J26+J35+J39</f>
        <v>2104640223</v>
      </c>
      <c r="K8" s="126">
        <f>K9+K16+K26+K35+K39</f>
        <v>2066816283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126">
        <f>SUM(J10:J15)</f>
        <v>39331247</v>
      </c>
      <c r="K9" s="126">
        <f>SUM(K10:K15)</f>
        <v>39820463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4933787</v>
      </c>
      <c r="K11" s="7">
        <v>5452303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34360000</v>
      </c>
      <c r="K12" s="7">
        <v>34360000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37460</v>
      </c>
      <c r="K14" s="7">
        <v>8160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6">
        <f>SUM(J17:J25)</f>
        <v>2050639452</v>
      </c>
      <c r="K16" s="126">
        <f>SUM(K17:K25)</f>
        <v>2012436542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171244826</v>
      </c>
      <c r="K17" s="7">
        <v>177247431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1188729416</v>
      </c>
      <c r="K18" s="7">
        <v>1471759898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117506442</v>
      </c>
      <c r="K19" s="7">
        <v>153275641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87354606</v>
      </c>
      <c r="K20" s="7">
        <v>95888334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6247580</v>
      </c>
      <c r="K22" s="7">
        <v>5282404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422103445</v>
      </c>
      <c r="K23" s="7">
        <v>48899875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7139071</v>
      </c>
      <c r="K24" s="7">
        <v>10206682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50314066</v>
      </c>
      <c r="K25" s="7">
        <v>49876277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6">
        <f>SUM(J27:J34)</f>
        <v>408092</v>
      </c>
      <c r="K26" s="126">
        <f>SUM(K27:K34)</f>
        <v>408092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19000</v>
      </c>
      <c r="K27" s="7">
        <v>19000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389092</v>
      </c>
      <c r="K32" s="7">
        <v>389092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127">
        <v>14261432</v>
      </c>
      <c r="K39" s="127">
        <v>14151186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126">
        <f>J41+J49+J56+J64</f>
        <v>96486218</v>
      </c>
      <c r="K40" s="126">
        <f>K41+K49+K56+K64</f>
        <v>38806040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6">
        <f>SUM(J42:J48)</f>
        <v>5682107</v>
      </c>
      <c r="K41" s="126">
        <f>SUM(K42:K48)</f>
        <v>3852007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5483585</v>
      </c>
      <c r="K42" s="7">
        <v>3726693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185510</v>
      </c>
      <c r="K45" s="7">
        <v>123176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13012</v>
      </c>
      <c r="K47" s="7">
        <v>2138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6">
        <f>SUM(J50:J55)</f>
        <v>77216045</v>
      </c>
      <c r="K49" s="126">
        <f>SUM(K50:K55)</f>
        <v>27937259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1932353</v>
      </c>
      <c r="K50" s="7">
        <v>1132035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67090223</v>
      </c>
      <c r="K51" s="7">
        <v>18512296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1055900</v>
      </c>
      <c r="K53" s="7">
        <v>200446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4619008</v>
      </c>
      <c r="K54" s="7">
        <v>5771374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2518561</v>
      </c>
      <c r="K55" s="7">
        <v>2321108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6">
        <f>SUM(J57:J63)</f>
        <v>2847099</v>
      </c>
      <c r="K56" s="126">
        <f>SUM(K57:K63)</f>
        <v>2724069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2471582</v>
      </c>
      <c r="K61" s="7">
        <v>2348552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375517</v>
      </c>
      <c r="K62" s="7">
        <v>375517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7">
        <v>10740967</v>
      </c>
      <c r="K64" s="127">
        <v>4292705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127">
        <v>5721665</v>
      </c>
      <c r="K65" s="127">
        <v>2632151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6">
        <f>J7+J8+J40+J65</f>
        <v>2206848106</v>
      </c>
      <c r="K66" s="126">
        <f>K7+K8+K40+K65</f>
        <v>2108254474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05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27"/>
      <c r="I69" s="3">
        <v>62</v>
      </c>
      <c r="J69" s="128">
        <f>J70+J71+J72+J78+J79+J82+J85</f>
        <v>1040905475</v>
      </c>
      <c r="K69" s="128">
        <f>K70+K71+K72+K78+K79+K82+K85</f>
        <v>938345218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1164040520</v>
      </c>
      <c r="K70" s="7">
        <v>1164040520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/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126">
        <f>J73+J74-J75+J76+J77</f>
        <v>17461484</v>
      </c>
      <c r="K72" s="126">
        <f>K73+K74-K75+K76+K77</f>
        <v>17461484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1021873</v>
      </c>
      <c r="K73" s="7">
        <v>1021873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2228631</v>
      </c>
      <c r="K76" s="7">
        <v>2228631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f>1745424+12465556</f>
        <v>14210980</v>
      </c>
      <c r="K77" s="7">
        <v>14210980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36150000</v>
      </c>
      <c r="K78" s="7">
        <v>36150000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126">
        <f>J80-J81</f>
        <v>-271925185</v>
      </c>
      <c r="K79" s="126">
        <f>K80-K81</f>
        <v>-176746529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/>
      <c r="K80" s="7"/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271925185</v>
      </c>
      <c r="K81" s="7">
        <f>+J81-J83</f>
        <v>176746529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126">
        <f>J83-J84</f>
        <v>95178656</v>
      </c>
      <c r="K82" s="126">
        <f>K83-K84</f>
        <v>-102560257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95178656</v>
      </c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102560257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126">
        <f>SUM(J87:J89)</f>
        <v>82320160</v>
      </c>
      <c r="K86" s="126">
        <f>SUM(K87:K89)</f>
        <v>67536350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3236511</v>
      </c>
      <c r="K87" s="7">
        <v>2852850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79083649</v>
      </c>
      <c r="K89" s="7">
        <v>64683500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26">
        <f>SUM(J91:J99)</f>
        <v>24267698</v>
      </c>
      <c r="K90" s="126">
        <f>SUM(K91:K99)</f>
        <v>22389318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10543091</v>
      </c>
      <c r="K93" s="7">
        <v>8958407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13724607</v>
      </c>
      <c r="K99" s="7">
        <v>13430911</v>
      </c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26">
        <f>SUM(J101:J112)</f>
        <v>1045027433</v>
      </c>
      <c r="K100" s="126">
        <f>SUM(K101:K112)</f>
        <v>1069728415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952449132</v>
      </c>
      <c r="K101" s="7">
        <v>1018578128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>
        <v>1239522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14172213</v>
      </c>
      <c r="K104" s="7">
        <v>5742780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38025380</v>
      </c>
      <c r="K105" s="7">
        <v>14901622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22266971</v>
      </c>
      <c r="K108" s="7">
        <v>17712219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17587762</v>
      </c>
      <c r="K109" s="7">
        <v>11255212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13482</v>
      </c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512493</v>
      </c>
      <c r="K112" s="7">
        <v>298932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127">
        <v>14327340</v>
      </c>
      <c r="K113" s="127">
        <v>10255173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6">
        <f>J69+J86+J90+J100+J113</f>
        <v>2206848106</v>
      </c>
      <c r="K114" s="126">
        <f>K69+K86+K90+K100+K113</f>
        <v>2108254474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310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f>+J69</f>
        <v>1040905475</v>
      </c>
      <c r="K118" s="7">
        <f>+K69</f>
        <v>938345218</v>
      </c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/>
      <c r="K119" s="8"/>
    </row>
    <row r="120" spans="1:11" ht="12.75">
      <c r="A120" s="222" t="s">
        <v>311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  <row r="122" spans="10:11" ht="12.75">
      <c r="J122" s="133"/>
      <c r="K122" s="133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0:K70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0">
      <selection activeCell="H41" sqref="H4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338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7" t="s">
        <v>279</v>
      </c>
      <c r="J4" s="259" t="s">
        <v>319</v>
      </c>
      <c r="K4" s="259"/>
      <c r="L4" s="259" t="s">
        <v>320</v>
      </c>
      <c r="M4" s="259"/>
    </row>
    <row r="5" spans="1:13" ht="22.5">
      <c r="A5" s="260"/>
      <c r="B5" s="260"/>
      <c r="C5" s="260"/>
      <c r="D5" s="260"/>
      <c r="E5" s="260"/>
      <c r="F5" s="260"/>
      <c r="G5" s="260"/>
      <c r="H5" s="26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128">
        <f>SUM(J8:J9)</f>
        <v>0</v>
      </c>
      <c r="K7" s="128">
        <f>SUM(K8:K9)</f>
        <v>23186133</v>
      </c>
      <c r="L7" s="128">
        <f>SUM(L8:L9)</f>
        <v>0</v>
      </c>
      <c r="M7" s="128">
        <f>SUM(M8:M9)</f>
        <v>28577737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/>
      <c r="K8" s="7">
        <v>19076948</v>
      </c>
      <c r="L8" s="7"/>
      <c r="M8" s="7">
        <v>24740903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/>
      <c r="K9" s="7">
        <v>4109185</v>
      </c>
      <c r="L9" s="7"/>
      <c r="M9" s="7">
        <v>3836834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126">
        <f>J11+J12+J16+J20+J21+J22+J25+J26</f>
        <v>0</v>
      </c>
      <c r="K10" s="126">
        <f>K11+K12+K16+K20+K21+K22+K25+K26</f>
        <v>111407939</v>
      </c>
      <c r="L10" s="126">
        <f>L11+L12+L16+L20+L21+L22+L25+L26</f>
        <v>0</v>
      </c>
      <c r="M10" s="126">
        <f>M11+M12+M16+M20+M21+M22+M25+M26</f>
        <v>115085616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126">
        <f>SUM(J13:J15)</f>
        <v>0</v>
      </c>
      <c r="K12" s="126">
        <f>SUM(K13:K15)</f>
        <v>20775644</v>
      </c>
      <c r="L12" s="126">
        <f>SUM(L13:L15)</f>
        <v>0</v>
      </c>
      <c r="M12" s="126">
        <f>SUM(M13:M15)</f>
        <v>25389375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/>
      <c r="K13" s="7">
        <v>9260291</v>
      </c>
      <c r="L13" s="7"/>
      <c r="M13" s="7">
        <v>11391571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>
        <v>59949</v>
      </c>
      <c r="L14" s="7"/>
      <c r="M14" s="7">
        <v>81029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/>
      <c r="K15" s="7">
        <v>11455404</v>
      </c>
      <c r="L15" s="7"/>
      <c r="M15" s="7">
        <v>13916775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126">
        <f>SUM(J17:J19)</f>
        <v>0</v>
      </c>
      <c r="K16" s="126">
        <f>SUM(K17:K19)</f>
        <v>32983546</v>
      </c>
      <c r="L16" s="126">
        <f>SUM(L17:L19)</f>
        <v>0</v>
      </c>
      <c r="M16" s="126">
        <f>SUM(M17:M19)</f>
        <v>36168409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/>
      <c r="K17" s="7">
        <v>19572341</v>
      </c>
      <c r="L17" s="7"/>
      <c r="M17" s="7">
        <v>21343108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/>
      <c r="K18" s="7">
        <v>8608117</v>
      </c>
      <c r="L18" s="7"/>
      <c r="M18" s="7">
        <v>9573873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/>
      <c r="K19" s="7">
        <v>4803088</v>
      </c>
      <c r="L19" s="7"/>
      <c r="M19" s="7">
        <v>5251428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/>
      <c r="K20" s="7">
        <v>29571218</v>
      </c>
      <c r="L20" s="7"/>
      <c r="M20" s="7">
        <v>33513441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>
        <v>10047671</v>
      </c>
      <c r="L21" s="7"/>
      <c r="M21" s="7">
        <v>24440095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126">
        <f>SUM(J23:J24)</f>
        <v>0</v>
      </c>
      <c r="K22" s="126">
        <f>SUM(K23:K24)</f>
        <v>4549801</v>
      </c>
      <c r="L22" s="126">
        <f>SUM(L23:L24)</f>
        <v>0</v>
      </c>
      <c r="M22" s="126">
        <f>SUM(M23:M24)</f>
        <v>2899254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>
        <v>-1</v>
      </c>
      <c r="L23" s="7"/>
      <c r="M23" s="7">
        <v>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>
        <v>4549802</v>
      </c>
      <c r="L24" s="7"/>
      <c r="M24" s="7">
        <v>2899254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>
        <v>11384655</v>
      </c>
      <c r="L25" s="7"/>
      <c r="M25" s="7">
        <v>-14400150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/>
      <c r="K26" s="7">
        <v>2095404</v>
      </c>
      <c r="L26" s="7"/>
      <c r="M26" s="7">
        <v>7075192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126">
        <f>SUM(J28:J32)</f>
        <v>0</v>
      </c>
      <c r="K27" s="126">
        <f>SUM(K28:K32)</f>
        <v>-336957</v>
      </c>
      <c r="L27" s="126">
        <f>SUM(L28:L32)</f>
        <v>0</v>
      </c>
      <c r="M27" s="126">
        <f>SUM(M28:M32)</f>
        <v>982903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>
        <v>-2099070</v>
      </c>
      <c r="L28" s="7"/>
      <c r="M28" s="7">
        <v>0</v>
      </c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/>
      <c r="K29" s="7">
        <v>1825773</v>
      </c>
      <c r="L29" s="7"/>
      <c r="M29" s="7">
        <v>982903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>
        <v>-86610</v>
      </c>
      <c r="L30" s="7"/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>
        <v>22950</v>
      </c>
      <c r="L31" s="7"/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126">
        <f>SUM(J34:J37)</f>
        <v>0</v>
      </c>
      <c r="K33" s="126">
        <f>SUM(K34:K37)</f>
        <v>15783622</v>
      </c>
      <c r="L33" s="126">
        <f>SUM(L34:L37)</f>
        <v>0</v>
      </c>
      <c r="M33" s="126">
        <f>SUM(M34:M37)</f>
        <v>17218732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>
        <v>14202832</v>
      </c>
      <c r="L34" s="7"/>
      <c r="M34" s="7">
        <v>15959131</v>
      </c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/>
      <c r="K35" s="7">
        <v>1565158</v>
      </c>
      <c r="L35" s="7"/>
      <c r="M35" s="7">
        <v>1136571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>
        <v>15632</v>
      </c>
      <c r="L36" s="7"/>
      <c r="M36" s="7">
        <v>123030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>
        <v>0</v>
      </c>
      <c r="L38" s="7"/>
      <c r="M38" s="7">
        <v>0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126">
        <f>J7+J27+J38+J40</f>
        <v>0</v>
      </c>
      <c r="K42" s="126">
        <f>K7+K27+K38+K40</f>
        <v>22849176</v>
      </c>
      <c r="L42" s="126">
        <f>L7+L27+L38+L40</f>
        <v>0</v>
      </c>
      <c r="M42" s="126">
        <f>M7+M27+M38+M40</f>
        <v>29560640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126">
        <f>J10+J33+J39+J41</f>
        <v>0</v>
      </c>
      <c r="K43" s="126">
        <f>K10+K33+K39+K41</f>
        <v>127191561</v>
      </c>
      <c r="L43" s="126">
        <f>L10+L33+L39+L41</f>
        <v>0</v>
      </c>
      <c r="M43" s="126">
        <f>M10+M33+M39+M41</f>
        <v>132304348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126">
        <f>J42-J43</f>
        <v>0</v>
      </c>
      <c r="K44" s="126">
        <f>K42-K43</f>
        <v>-104342385</v>
      </c>
      <c r="L44" s="126">
        <f>L42-L43</f>
        <v>0</v>
      </c>
      <c r="M44" s="126">
        <f>M42-M43</f>
        <v>-102743708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126">
        <f>IF(J43&gt;J42,J43-J42,0)</f>
        <v>0</v>
      </c>
      <c r="K46" s="126">
        <f>IF(K43&gt;K42,K43-K42,0)</f>
        <v>104342385</v>
      </c>
      <c r="L46" s="126">
        <f>IF(L43&gt;L42,L43-L42,0)</f>
        <v>0</v>
      </c>
      <c r="M46" s="126">
        <f>IF(M43&gt;M42,M43-M42,0)</f>
        <v>102743708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>
        <v>-814746</v>
      </c>
      <c r="L47" s="7"/>
      <c r="M47" s="7">
        <v>-183451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126">
        <f>J44-J47</f>
        <v>0</v>
      </c>
      <c r="K48" s="126">
        <f>K44-K47</f>
        <v>-103527639</v>
      </c>
      <c r="L48" s="126">
        <f>L44-L47</f>
        <v>0</v>
      </c>
      <c r="M48" s="126">
        <f>M44-M47</f>
        <v>-102560257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130">
        <f>IF(J48&lt;0,-J48,0)</f>
        <v>0</v>
      </c>
      <c r="K50" s="130">
        <f>IF(K48&lt;0,-K48,0)</f>
        <v>103527639</v>
      </c>
      <c r="L50" s="130">
        <f>IF(L48&lt;0,-L48,0)</f>
        <v>0</v>
      </c>
      <c r="M50" s="130">
        <f>IF(M48&lt;0,-M48,0)</f>
        <v>102560257</v>
      </c>
    </row>
    <row r="51" spans="1:13" ht="12.75" customHeight="1">
      <c r="A51" s="205" t="s">
        <v>312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  <c r="L52" s="54"/>
      <c r="M52" s="61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f>+J48</f>
        <v>0</v>
      </c>
      <c r="K53" s="7">
        <f>+K48</f>
        <v>-103527639</v>
      </c>
      <c r="L53" s="7">
        <f>+L48</f>
        <v>0</v>
      </c>
      <c r="M53" s="7">
        <f>+M48</f>
        <v>-102560257</v>
      </c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5" t="s">
        <v>189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f>+J48</f>
        <v>0</v>
      </c>
      <c r="K56" s="6">
        <f>+K48</f>
        <v>-103527639</v>
      </c>
      <c r="L56" s="6">
        <f>+L48</f>
        <v>0</v>
      </c>
      <c r="M56" s="6">
        <f>+M48</f>
        <v>-102560257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/>
      <c r="K58" s="7"/>
      <c r="L58" s="7"/>
      <c r="M58" s="7"/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/>
      <c r="K60" s="7"/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130">
        <f>J56+J66</f>
        <v>0</v>
      </c>
      <c r="K67" s="130">
        <f>K56+K66</f>
        <v>-103527639</v>
      </c>
      <c r="L67" s="130">
        <f>L56+L66</f>
        <v>0</v>
      </c>
      <c r="M67" s="130">
        <f>M56+M66</f>
        <v>-102560257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f>+J67</f>
        <v>0</v>
      </c>
      <c r="K70" s="7">
        <f>+K67</f>
        <v>-103527639</v>
      </c>
      <c r="L70" s="7">
        <f>+L67</f>
        <v>0</v>
      </c>
      <c r="M70" s="7">
        <f>+M67</f>
        <v>-102560257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70:M70 K56:M57 K66:M67 J56:J67 K53:M53 K58:L65 J53:J54 K54:L54 J70:J71 K71:L71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12:M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10" zoomScalePageLayoutView="0" workbookViewId="0" topLeftCell="A1">
      <selection activeCell="G58" sqref="G58"/>
    </sheetView>
  </sheetViews>
  <sheetFormatPr defaultColWidth="9.140625" defaultRowHeight="12.75"/>
  <cols>
    <col min="1" max="8" width="9.140625" style="52" customWidth="1"/>
    <col min="9" max="9" width="9.28125" style="52" bestFit="1" customWidth="1"/>
    <col min="10" max="11" width="11.140625" style="52" customWidth="1"/>
    <col min="12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338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136">
        <v>-104342385</v>
      </c>
      <c r="K7" s="7">
        <v>-102743708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136">
        <v>29571218</v>
      </c>
      <c r="K8" s="7">
        <v>33513441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46">
        <v>4087217</v>
      </c>
      <c r="K9" s="7">
        <v>0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46">
        <v>46389852</v>
      </c>
      <c r="K10" s="7">
        <v>52368300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46">
        <v>25785049</v>
      </c>
      <c r="K11" s="7">
        <v>1830100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46">
        <v>0</v>
      </c>
      <c r="K12" s="7">
        <v>15550000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131">
        <f>SUM(J7:J12)</f>
        <v>1490951</v>
      </c>
      <c r="K13" s="126">
        <f>SUM(K7:K12)</f>
        <v>518133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46">
        <v>0</v>
      </c>
      <c r="K14" s="7">
        <v>40852556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46">
        <v>0</v>
      </c>
      <c r="K15" s="7">
        <v>0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46">
        <v>0</v>
      </c>
      <c r="K16" s="7">
        <v>0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46">
        <v>30857798</v>
      </c>
      <c r="K17" s="7">
        <v>26250091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131">
        <f>SUM(J14:J17)</f>
        <v>30857798</v>
      </c>
      <c r="K18" s="126">
        <f>SUM(K14:K17)</f>
        <v>67102647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131">
        <f>IF(J13&gt;J18,J13-J18,0)</f>
        <v>0</v>
      </c>
      <c r="K19" s="126">
        <f>IF(K13&gt;K18,K13-K18,0)</f>
        <v>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131">
        <f>IF(J18&gt;J13,J18-J13,0)</f>
        <v>29366847</v>
      </c>
      <c r="K20" s="126">
        <f>IF(K18&gt;K13,K18-K13,0)</f>
        <v>66584514</v>
      </c>
    </row>
    <row r="21" spans="1:11" ht="12.75">
      <c r="A21" s="205" t="s">
        <v>159</v>
      </c>
      <c r="B21" s="206"/>
      <c r="C21" s="206"/>
      <c r="D21" s="206"/>
      <c r="E21" s="206"/>
      <c r="F21" s="206"/>
      <c r="G21" s="206"/>
      <c r="H21" s="206"/>
      <c r="I21" s="262"/>
      <c r="J21" s="262"/>
      <c r="K21" s="263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46">
        <v>72835</v>
      </c>
      <c r="K22" s="7">
        <v>23661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46">
        <v>0</v>
      </c>
      <c r="K23" s="7">
        <v>0</v>
      </c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46">
        <v>5217</v>
      </c>
      <c r="K24" s="7">
        <v>173229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46">
        <v>0</v>
      </c>
      <c r="K25" s="7">
        <v>0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46">
        <v>0</v>
      </c>
      <c r="K26" s="7">
        <v>0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131">
        <f>SUM(J22:J26)</f>
        <v>78052</v>
      </c>
      <c r="K27" s="126">
        <f>SUM(K22:K26)</f>
        <v>196890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46">
        <v>49279058</v>
      </c>
      <c r="K28" s="7">
        <v>1542075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46">
        <v>0</v>
      </c>
      <c r="K29" s="7">
        <v>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46">
        <v>0</v>
      </c>
      <c r="K30" s="7">
        <v>0</v>
      </c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131">
        <f>SUM(J28:J30)</f>
        <v>49279058</v>
      </c>
      <c r="K31" s="126">
        <f>SUM(K28:K30)</f>
        <v>1542075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131">
        <f>IF(J31&gt;J27,J31-J27,0)</f>
        <v>49201006</v>
      </c>
      <c r="K33" s="126">
        <f>IF(K31&gt;K27,K31-K27,0)</f>
        <v>1345185</v>
      </c>
    </row>
    <row r="34" spans="1:11" ht="12.75">
      <c r="A34" s="205" t="s">
        <v>160</v>
      </c>
      <c r="B34" s="206"/>
      <c r="C34" s="206"/>
      <c r="D34" s="206"/>
      <c r="E34" s="206"/>
      <c r="F34" s="206"/>
      <c r="G34" s="206"/>
      <c r="H34" s="206"/>
      <c r="I34" s="262"/>
      <c r="J34" s="262"/>
      <c r="K34" s="263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46">
        <v>0</v>
      </c>
      <c r="K35" s="7">
        <v>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46">
        <v>122715999</v>
      </c>
      <c r="K36" s="7">
        <v>107836314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46">
        <v>0</v>
      </c>
      <c r="K37" s="7">
        <v>0</v>
      </c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131">
        <f>SUM(J35:J37)</f>
        <v>122715999</v>
      </c>
      <c r="K38" s="126">
        <f>SUM(K35:K37)</f>
        <v>107836314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46">
        <v>48861722</v>
      </c>
      <c r="K39" s="7">
        <v>46354877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46">
        <v>0</v>
      </c>
      <c r="K40" s="7">
        <v>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46">
        <v>0</v>
      </c>
      <c r="K41" s="7">
        <v>0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46">
        <v>0</v>
      </c>
      <c r="K42" s="7">
        <v>0</v>
      </c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46">
        <v>0</v>
      </c>
      <c r="K43" s="7">
        <v>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131">
        <f>SUM(J39:J43)</f>
        <v>48861722</v>
      </c>
      <c r="K44" s="126">
        <f>SUM(K39:K43)</f>
        <v>46354877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131">
        <f>IF(J38&gt;J44,J38-J44,0)</f>
        <v>73854277</v>
      </c>
      <c r="K45" s="126">
        <f>IF(K38&gt;K44,K38-K44,0)</f>
        <v>61481437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131">
        <f>IF(J44&gt;J38,J44-J38,0)</f>
        <v>0</v>
      </c>
      <c r="K46" s="126">
        <f>IF(K44&gt;K38,K44-K38,0)</f>
        <v>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131">
        <f>IF(J19-J20+J32-J33+J45-J46&gt;0,J19-J20+J32-J33+J45-J46,0)</f>
        <v>0</v>
      </c>
      <c r="K47" s="126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126">
        <f>IF(J20-J19+J33-J32+J46-J45&gt;0,J20-J19+J33-J32+J46-J45,0)</f>
        <v>4713576</v>
      </c>
      <c r="K48" s="126">
        <f>IF(K20-K19+K33-K32+K46-K45&gt;0,K20-K19+K33-K32+K46-K45,0)</f>
        <v>6448262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46">
        <v>12819058</v>
      </c>
      <c r="K49" s="7">
        <v>10740967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134">
        <f>+J47</f>
        <v>0</v>
      </c>
      <c r="K50" s="46">
        <f>+K47</f>
        <v>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134">
        <f>+J48</f>
        <v>4713576</v>
      </c>
      <c r="K51" s="46">
        <f>+K48</f>
        <v>6448262</v>
      </c>
    </row>
    <row r="52" spans="1:11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132">
        <f>J49+J50-J51</f>
        <v>8105482</v>
      </c>
      <c r="K52" s="130">
        <f>K49+K50-K51</f>
        <v>4292705</v>
      </c>
    </row>
    <row r="54" ht="12.75">
      <c r="K54" s="133"/>
    </row>
    <row r="55" spans="10:11" ht="12.75">
      <c r="J55" s="133"/>
      <c r="K55" s="133"/>
    </row>
  </sheetData>
  <sheetProtection/>
  <protectedRanges>
    <protectedRange sqref="J7:J8" name="Range1_1"/>
  </protectedRanges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5:K37 J39:K43 K7:K12 J28:K30 J14:K17 J49:K51 J22:K26 J9:J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3:K13 J27:K27 J38:K38 J18:K20 J52:K52">
      <formula1>0</formula1>
    </dataValidation>
    <dataValidation operator="greaterThan" allowBlank="1" showInputMessage="1" showErrorMessage="1" sqref="J7:J8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H41" sqref="H4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5" t="s">
        <v>279</v>
      </c>
      <c r="J4" s="66" t="s">
        <v>319</v>
      </c>
      <c r="K4" s="66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1">
        <v>2</v>
      </c>
      <c r="J5" s="72" t="s">
        <v>283</v>
      </c>
      <c r="K5" s="72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05" t="s">
        <v>159</v>
      </c>
      <c r="B22" s="206"/>
      <c r="C22" s="206"/>
      <c r="D22" s="206"/>
      <c r="E22" s="206"/>
      <c r="F22" s="206"/>
      <c r="G22" s="206"/>
      <c r="H22" s="206"/>
      <c r="I22" s="262"/>
      <c r="J22" s="262"/>
      <c r="K22" s="263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05" t="s">
        <v>160</v>
      </c>
      <c r="B35" s="206"/>
      <c r="C35" s="206"/>
      <c r="D35" s="206"/>
      <c r="E35" s="206"/>
      <c r="F35" s="206"/>
      <c r="G35" s="206"/>
      <c r="H35" s="206"/>
      <c r="I35" s="262">
        <v>0</v>
      </c>
      <c r="J35" s="262"/>
      <c r="K35" s="263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37:H37"/>
    <mergeCell ref="A29:H29"/>
    <mergeCell ref="A30:H30"/>
    <mergeCell ref="A31:H31"/>
    <mergeCell ref="A32:H32"/>
    <mergeCell ref="A33:H33"/>
    <mergeCell ref="A34:H34"/>
    <mergeCell ref="A35:K35"/>
    <mergeCell ref="A36:H36"/>
    <mergeCell ref="A38:H38"/>
    <mergeCell ref="A39:H39"/>
    <mergeCell ref="A40:H40"/>
    <mergeCell ref="A46:H46"/>
    <mergeCell ref="A45:H45"/>
    <mergeCell ref="A41:H41"/>
    <mergeCell ref="A42:H42"/>
    <mergeCell ref="A43:H43"/>
    <mergeCell ref="A44:H44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25" zoomScalePageLayoutView="0" workbookViewId="0" topLeftCell="A1">
      <selection activeCell="H41" sqref="H4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2" width="10.57421875" style="75" bestFit="1" customWidth="1"/>
    <col min="13" max="13" width="11.7109375" style="70" bestFit="1" customWidth="1"/>
    <col min="14" max="14" width="12.28125" style="70" customWidth="1"/>
    <col min="15" max="16384" width="9.140625" style="75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4"/>
    </row>
    <row r="2" spans="1:12" ht="15.75">
      <c r="A2" s="42"/>
      <c r="B2" s="73"/>
      <c r="C2" s="278" t="s">
        <v>282</v>
      </c>
      <c r="D2" s="278"/>
      <c r="E2" s="76">
        <v>40817</v>
      </c>
      <c r="F2" s="43" t="s">
        <v>250</v>
      </c>
      <c r="G2" s="279">
        <v>40908</v>
      </c>
      <c r="H2" s="280"/>
      <c r="I2" s="73"/>
      <c r="J2" s="73"/>
      <c r="K2" s="73"/>
      <c r="L2" s="77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79" t="s">
        <v>305</v>
      </c>
      <c r="J3" s="80" t="s">
        <v>150</v>
      </c>
      <c r="K3" s="80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2">
        <v>2</v>
      </c>
      <c r="J4" s="81" t="s">
        <v>283</v>
      </c>
      <c r="K4" s="81" t="s">
        <v>284</v>
      </c>
    </row>
    <row r="5" spans="1:14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1164040520</v>
      </c>
      <c r="K5" s="45">
        <v>1164040520</v>
      </c>
      <c r="M5" s="135"/>
      <c r="N5" s="135"/>
    </row>
    <row r="6" spans="1:13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46"/>
      <c r="M6" s="135"/>
    </row>
    <row r="7" spans="1:14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17461484</v>
      </c>
      <c r="K7" s="46">
        <v>17461484</v>
      </c>
      <c r="M7" s="135"/>
      <c r="N7" s="135"/>
    </row>
    <row r="8" spans="1:14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-271925185</v>
      </c>
      <c r="K8" s="46">
        <v>-176746529</v>
      </c>
      <c r="M8" s="135"/>
      <c r="N8" s="135"/>
    </row>
    <row r="9" spans="1:14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95178656</v>
      </c>
      <c r="K9" s="46">
        <v>-102560257</v>
      </c>
      <c r="M9" s="135"/>
      <c r="N9" s="135"/>
    </row>
    <row r="10" spans="1:13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/>
      <c r="K10" s="46"/>
      <c r="M10" s="135"/>
    </row>
    <row r="11" spans="1:13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  <c r="M11" s="135"/>
    </row>
    <row r="12" spans="1:13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/>
      <c r="K12" s="46"/>
      <c r="M12" s="135"/>
    </row>
    <row r="13" spans="1:14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>
        <v>36150000</v>
      </c>
      <c r="K13" s="46">
        <v>36150000</v>
      </c>
      <c r="M13" s="135"/>
      <c r="N13" s="135"/>
    </row>
    <row r="14" spans="1:14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126">
        <f>SUM(J5:J13)</f>
        <v>1040905475</v>
      </c>
      <c r="K14" s="126">
        <f>SUM(K5:K13)</f>
        <v>938345218</v>
      </c>
      <c r="M14" s="135"/>
      <c r="N14" s="135"/>
    </row>
    <row r="15" spans="1:13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/>
      <c r="K15" s="46"/>
      <c r="M15" s="135"/>
    </row>
    <row r="16" spans="1:13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  <c r="M16" s="135"/>
    </row>
    <row r="17" spans="1:13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  <c r="M17" s="135"/>
    </row>
    <row r="18" spans="1:13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  <c r="M18" s="135"/>
    </row>
    <row r="19" spans="1:13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  <c r="M19" s="135"/>
    </row>
    <row r="20" spans="1:13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/>
      <c r="K20" s="46"/>
      <c r="M20" s="135"/>
    </row>
    <row r="21" spans="1:13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130">
        <f>SUM(J15:J20)</f>
        <v>0</v>
      </c>
      <c r="K21" s="130">
        <f>SUM(K15:K20)</f>
        <v>0</v>
      </c>
      <c r="M21" s="135"/>
    </row>
    <row r="22" spans="1:13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  <c r="M22" s="135"/>
    </row>
    <row r="23" spans="1:14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f>+J14</f>
        <v>1040905475</v>
      </c>
      <c r="K23" s="45">
        <f>+K14</f>
        <v>938345218</v>
      </c>
      <c r="M23" s="135"/>
      <c r="N23" s="135"/>
    </row>
    <row r="24" spans="1:13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78"/>
      <c r="K24" s="78"/>
      <c r="M24" s="135"/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2012-01-30T08:50:39Z</cp:lastPrinted>
  <dcterms:created xsi:type="dcterms:W3CDTF">2008-10-17T11:51:54Z</dcterms:created>
  <dcterms:modified xsi:type="dcterms:W3CDTF">2012-01-30T08:52:12Z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