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640" firstSheet="1" activeTab="4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'Bilanca'!$A$1:$K$123</definedName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<sst xmlns="http://schemas.openxmlformats.org/spreadsheetml/2006/main" count="879" uniqueCount="441">
  <si>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</si>
  <si>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</si>
  <si>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</si>
  <si>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</si>
  <si>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</si>
  <si>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</si>
  <si>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</si>
  <si>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</si>
  <si>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</si>
  <si>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</si>
  <si>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</si>
  <si>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</si>
  <si>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</si>
  <si>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</si>
  <si>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</si>
  <si>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</si>
  <si>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</si>
  <si>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</si>
  <si>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</si>
  <si>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</si>
  <si>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</si>
  <si>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</si>
  <si>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</si>
  <si>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</si>
  <si>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</si>
  <si>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</si>
  <si>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</si>
  <si>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</si>
  <si>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</si>
  <si>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</si>
  <si>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</si>
  <si>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</si>
  <si>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</si>
  <si>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</si>
  <si>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</si>
  <si>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</si>
  <si>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</si>
  <si>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</si>
  <si>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</si>
  <si>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</si>
  <si>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</si>
  <si>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</si>
  <si>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</si>
  <si>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</si>
  <si>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</si>
  <si>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</si>
  <si>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</si>
  <si>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</si>
  <si>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</si>
  <si>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</si>
  <si>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</si>
  <si>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</si>
  <si>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</si>
  <si>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</si>
  <si>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</si>
  <si>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</si>
  <si>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</si>
  <si>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</si>
  <si>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</si>
  <si>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</si>
  <si>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</si>
  <si>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</si>
  <si>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</si>
  <si>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</si>
  <si>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</si>
  <si>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</si>
  <si>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</si>
  <si>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</si>
  <si>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</si>
  <si>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</si>
  <si>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</si>
  <si>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</si>
  <si>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</si>
  <si>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</si>
  <si>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</si>
  <si>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</si>
  <si>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</si>
  <si>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</si>
  <si>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</si>
  <si>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</si>
  <si>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</si>
  <si>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</si>
  <si>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</si>
  <si>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</si>
  <si>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</si>
  <si>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</si>
  <si>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</si>
  <si>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</si>
  <si>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</si>
  <si>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</si>
  <si>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</si>
  <si>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</si>
  <si>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</si>
  <si>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</si>
  <si>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</si>
  <si>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</si>
  <si>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</si>
  <si>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</si>
  <si>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</si>
  <si>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</si>
  <si>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</si>
  <si>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</si>
  <si>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</si>
  <si>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</si>
  <si>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</si>
  <si>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</si>
  <si>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</si>
  <si>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</si>
  <si>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</si>
  <si>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</si>
  <si>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</si>
  <si>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</si>
  <si>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</si>
  <si>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</si>
  <si>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</si>
  <si>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</si>
  <si>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</si>
  <si>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</si>
  <si>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</si>
  <si>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</si>
  <si>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</si>
  <si>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</si>
  <si>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</si>
  <si>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</si>
  <si>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</si>
  <si>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</si>
  <si>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</si>
  <si>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</si>
  <si>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</si>
  <si>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</si>
  <si>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</si>
  <si>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</si>
  <si>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</si>
  <si>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</si>
  <si>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</si>
  <si>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</si>
  <si>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</si>
  <si>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</si>
  <si>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</si>
  <si>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</si>
  <si>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</si>
  <si>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</si>
  <si>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</si>
  <si>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</si>
  <si>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</si>
  <si>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</si>
  <si>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</si>
  <si>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</si>
  <si>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</si>
  <si>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</si>
  <si>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</si>
  <si>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</si>
  <si>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</si>
  <si>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</si>
  <si>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</si>
  <si>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</si>
  <si>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</si>
  <si>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</si>
  <si>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</si>
  <si>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</si>
  <si>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</si>
  <si>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</si>
  <si>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</si>
  <si>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</si>
  <si>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</si>
  <si>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</si>
  <si>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</si>
  <si>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</si>
  <si>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</si>
  <si>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</si>
  <si>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</si>
  <si>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</si>
  <si>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</si>
  <si>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</si>
  <si>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</si>
  <si>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</si>
  <si>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</si>
  <si>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</si>
  <si>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</si>
  <si>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</si>
  <si>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</si>
  <si>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</si>
  <si>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</si>
  <si>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</si>
  <si>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</si>
  <si>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</si>
  <si>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</si>
  <si>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</si>
  <si>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</si>
  <si>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</si>
  <si>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</si>
  <si>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</si>
  <si>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</si>
  <si>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</si>
  <si>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</si>
  <si>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</si>
  <si>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</si>
  <si>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</si>
  <si>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</si>
  <si>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</si>
  <si>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</si>
  <si>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</si>
  <si>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</si>
  <si>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</si>
  <si>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</si>
  <si>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</si>
  <si>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</si>
  <si>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</si>
  <si>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</si>
  <si>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</si>
  <si>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</si>
  <si>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</si>
  <si>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</si>
  <si>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</si>
  <si>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</si>
  <si>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</si>
  <si>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</si>
  <si>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</si>
  <si>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</si>
  <si>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</si>
  <si>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</si>
  <si>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</si>
  <si>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</si>
  <si>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</si>
  <si>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</si>
  <si>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</si>
  <si>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</si>
  <si>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</si>
  <si>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</si>
  <si>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</si>
  <si>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</si>
  <si>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</si>
  <si>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</si>
  <si>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</si>
  <si>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</si>
  <si>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</si>
  <si>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</si>
  <si>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</si>
  <si>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</si>
  <si>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</si>
  <si>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</si>
  <si>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</si>
  <si>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</si>
  <si>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</si>
  <si>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</si>
  <si>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</si>
  <si>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</si>
  <si>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</si>
  <si>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</si>
  <si>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</si>
  <si>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</si>
  <si>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</si>
  <si>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</si>
  <si>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</si>
  <si>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</si>
  <si>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</si>
  <si>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</si>
  <si>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</si>
  <si>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</si>
  <si>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</si>
  <si>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</si>
  <si>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</si>
  <si>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</si>
  <si>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</si>
  <si>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</si>
  <si>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</si>
  <si>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</si>
  <si>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</si>
  <si>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</si>
  <si>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</si>
  <si>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</si>
  <si>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</si>
  <si>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</si>
  <si>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</si>
  <si>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</si>
  <si>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</si>
  <si>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</si>
  <si>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</si>
  <si>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</si>
  <si>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</si>
  <si>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</si>
  <si>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</si>
  <si>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</si>
  <si>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</si>
  <si>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</si>
  <si>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</si>
  <si>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</si>
  <si>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</si>
  <si>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</si>
  <si>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</si>
  <si>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</si>
  <si>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</si>
  <si>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</si>
  <si>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</si>
  <si>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</si>
  <si>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</si>
  <si>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</si>
  <si>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</si>
  <si>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</si>
  <si>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</si>
  <si>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</si>
  <si>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</si>
  <si>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</si>
  <si>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</si>
  <si>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</si>
  <si>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</si>
  <si>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</si>
  <si>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</si>
  <si>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</si>
  <si>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</si>
  <si>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</si>
  <si>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</si>
  <si>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</si>
  <si>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</si>
  <si>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</si>
  <si>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</si>
  <si>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</si>
  <si>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</si>
  <si>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</si>
  <si>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</si>
  <si>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</si>
  <si>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</si>
  <si>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</si>
  <si>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</si>
  <si>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</si>
  <si>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</si>
  <si>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</si>
  <si>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</si>
  <si>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</si>
  <si>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</si>
  <si>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</si>
  <si>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</si>
  <si>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</si>
  <si>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</si>
  <si>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</si>
  <si>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</si>
  <si>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</si>
  <si>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</si>
  <si>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</si>
  <si>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</si>
  <si>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</si>
  <si>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</si>
  <si>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</si>
  <si>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</si>
  <si>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</si>
  <si>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</si>
  <si>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</si>
  <si>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</si>
  <si>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</si>
  <si>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</si>
  <si>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</si>
  <si>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</si>
  <si>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</si>
  <si>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</si>
  <si>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</si>
  <si>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</si>
  <si>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</si>
  <si>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</si>
  <si>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</si>
  <si>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</si>
  <si>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</si>
  <si>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</si>
  <si>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</si>
  <si>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</si>
  <si>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</si>
  <si>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</si>
  <si>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</si>
  <si>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</si>
  <si>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</si>
  <si>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</si>
  <si>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</si>
  <si>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</si>
  <si>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</si>
  <si>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</si>
  <si>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</si>
  <si>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</si>
  <si>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</si>
  <si>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</si>
  <si>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</si>
  <si>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</si>
  <si>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</si>
  <si>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</si>
  <si>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</si>
  <si>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</si>
  <si>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</si>
  <si>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</si>
  <si>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</si>
  <si>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</si>
  <si>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</si>
  <si>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</si>
  <si>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</si>
  <si>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</si>
  <si>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</si>
  <si>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</si>
  <si>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</si>
  <si>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</si>
  <si>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</si>
  <si>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</si>
  <si>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</si>
  <si>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</si>
  <si>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</si>
  <si>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</si>
  <si>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</si>
  <si>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</si>
  <si>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</si>
  <si>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</si>
  <si>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</si>
  <si>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</si>
  <si>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</si>
  <si>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</si>
  <si>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</si>
  <si>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</si>
  <si>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</si>
  <si>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</si>
  <si>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</si>
  <si>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</si>
  <si>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</si>
  <si>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</si>
  <si>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</si>
  <si>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</si>
  <si>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</si>
  <si>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</si>
  <si>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</si>
  <si>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</si>
  <si>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</si>
  <si>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</si>
  <si>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</si>
  <si>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</si>
  <si>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</si>
  <si>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</si>
  <si>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</si>
  <si>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</si>
  <si>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</si>
  <si>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</si>
  <si>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,</t>
  </si>
  <si>
    <t>SLOBODNA KATARINA d.o.o.</t>
  </si>
  <si>
    <t>01904671</t>
  </si>
  <si>
    <t>DA</t>
  </si>
  <si>
    <t xml:space="preserve">1. Revidirani godišnji financijski izvještaji s revizorskim izvješćem 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</si>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</sst>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.00_ ;[Red]\-#,##0.0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75" fontId="2" fillId="0" borderId="22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24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2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Protection="1">
      <alignment vertical="top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33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2" fillId="33" borderId="1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52" applyFont="1" applyBorder="1" applyAlignment="1" applyProtection="1">
      <alignment/>
      <protection hidden="1" locked="0"/>
    </xf>
    <xf numFmtId="0" fontId="2" fillId="0" borderId="17" xfId="52" applyFont="1" applyBorder="1" applyAlignment="1" applyProtection="1">
      <alignment/>
      <protection hidden="1" locked="0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>
      <alignment horizontal="left" vertical="center"/>
      <protection/>
    </xf>
    <xf numFmtId="1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http://www.maistra.hr/" TargetMode="External" /><Relationship Id="rId3" Type="http://schemas.openxmlformats.org/officeDocument/2006/relationships/hyperlink" Target="mailto:anamarija.golubic@maist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9">
      <selection activeCell="M34" sqref="M34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55" t="s">
        <v>351</v>
      </c>
      <c r="B1" s="155"/>
      <c r="C1" s="155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7" t="s">
        <v>352</v>
      </c>
      <c r="B2" s="187"/>
      <c r="C2" s="187"/>
      <c r="D2" s="188"/>
      <c r="E2" s="42">
        <v>40544</v>
      </c>
      <c r="F2" s="43"/>
      <c r="G2" s="44" t="s">
        <v>353</v>
      </c>
      <c r="H2" s="42">
        <v>40908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89" t="s">
        <v>354</v>
      </c>
      <c r="B4" s="189"/>
      <c r="C4" s="189"/>
      <c r="D4" s="189"/>
      <c r="E4" s="189"/>
      <c r="F4" s="189"/>
      <c r="G4" s="189"/>
      <c r="H4" s="189"/>
      <c r="I4" s="189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4" t="s">
        <v>355</v>
      </c>
      <c r="B6" s="145"/>
      <c r="C6" s="156" t="s">
        <v>418</v>
      </c>
      <c r="D6" s="157"/>
      <c r="E6" s="190"/>
      <c r="F6" s="190"/>
      <c r="G6" s="190"/>
      <c r="H6" s="190"/>
      <c r="I6" s="57"/>
      <c r="J6" s="40"/>
      <c r="K6" s="40"/>
      <c r="L6" s="40"/>
    </row>
    <row r="7" spans="1:12" ht="12.75">
      <c r="A7" s="58"/>
      <c r="B7" s="58"/>
      <c r="C7" s="49"/>
      <c r="D7" s="49"/>
      <c r="E7" s="190"/>
      <c r="F7" s="190"/>
      <c r="G7" s="190"/>
      <c r="H7" s="190"/>
      <c r="I7" s="57"/>
      <c r="J7" s="40"/>
      <c r="K7" s="40"/>
      <c r="L7" s="40"/>
    </row>
    <row r="8" spans="1:12" ht="12.75">
      <c r="A8" s="191" t="s">
        <v>356</v>
      </c>
      <c r="B8" s="192"/>
      <c r="C8" s="156" t="s">
        <v>419</v>
      </c>
      <c r="D8" s="157"/>
      <c r="E8" s="190"/>
      <c r="F8" s="190"/>
      <c r="G8" s="190"/>
      <c r="H8" s="190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4" t="s">
        <v>357</v>
      </c>
      <c r="B10" s="185"/>
      <c r="C10" s="156" t="s">
        <v>420</v>
      </c>
      <c r="D10" s="157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6"/>
      <c r="B11" s="186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4" t="s">
        <v>358</v>
      </c>
      <c r="B12" s="145"/>
      <c r="C12" s="158" t="s">
        <v>421</v>
      </c>
      <c r="D12" s="181"/>
      <c r="E12" s="181"/>
      <c r="F12" s="181"/>
      <c r="G12" s="181"/>
      <c r="H12" s="181"/>
      <c r="I12" s="147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4" t="s">
        <v>359</v>
      </c>
      <c r="B14" s="145"/>
      <c r="C14" s="182">
        <v>52210</v>
      </c>
      <c r="D14" s="183"/>
      <c r="E14" s="49"/>
      <c r="F14" s="158" t="s">
        <v>422</v>
      </c>
      <c r="G14" s="181"/>
      <c r="H14" s="181"/>
      <c r="I14" s="147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4" t="s">
        <v>360</v>
      </c>
      <c r="B16" s="145"/>
      <c r="C16" s="158" t="s">
        <v>423</v>
      </c>
      <c r="D16" s="181"/>
      <c r="E16" s="181"/>
      <c r="F16" s="181"/>
      <c r="G16" s="181"/>
      <c r="H16" s="181"/>
      <c r="I16" s="147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4" t="s">
        <v>361</v>
      </c>
      <c r="B18" s="145"/>
      <c r="C18" s="176" t="s">
        <v>424</v>
      </c>
      <c r="D18" s="177"/>
      <c r="E18" s="177"/>
      <c r="F18" s="177"/>
      <c r="G18" s="177"/>
      <c r="H18" s="177"/>
      <c r="I18" s="178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4" t="s">
        <v>362</v>
      </c>
      <c r="B20" s="145"/>
      <c r="C20" s="176" t="s">
        <v>425</v>
      </c>
      <c r="D20" s="177"/>
      <c r="E20" s="177"/>
      <c r="F20" s="177"/>
      <c r="G20" s="177"/>
      <c r="H20" s="177"/>
      <c r="I20" s="178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4" t="s">
        <v>363</v>
      </c>
      <c r="B22" s="145"/>
      <c r="C22" s="62">
        <v>374</v>
      </c>
      <c r="D22" s="158" t="s">
        <v>422</v>
      </c>
      <c r="E22" s="168"/>
      <c r="F22" s="169"/>
      <c r="G22" s="179"/>
      <c r="H22" s="180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4" t="s">
        <v>364</v>
      </c>
      <c r="B24" s="145"/>
      <c r="C24" s="62">
        <v>18</v>
      </c>
      <c r="D24" s="158" t="s">
        <v>426</v>
      </c>
      <c r="E24" s="168"/>
      <c r="F24" s="168"/>
      <c r="G24" s="169"/>
      <c r="H24" s="56" t="s">
        <v>365</v>
      </c>
      <c r="I24" s="66">
        <v>1229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44" t="s">
        <v>367</v>
      </c>
      <c r="B26" s="145"/>
      <c r="C26" s="67" t="s">
        <v>437</v>
      </c>
      <c r="D26" s="68"/>
      <c r="E26" s="40"/>
      <c r="F26" s="69"/>
      <c r="G26" s="144" t="s">
        <v>368</v>
      </c>
      <c r="H26" s="145"/>
      <c r="I26" s="70" t="s">
        <v>427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0" t="s">
        <v>369</v>
      </c>
      <c r="B28" s="171"/>
      <c r="C28" s="172"/>
      <c r="D28" s="172"/>
      <c r="E28" s="173" t="s">
        <v>370</v>
      </c>
      <c r="F28" s="174"/>
      <c r="G28" s="174"/>
      <c r="H28" s="175" t="s">
        <v>371</v>
      </c>
      <c r="I28" s="175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5" t="s">
        <v>435</v>
      </c>
      <c r="B30" s="159"/>
      <c r="C30" s="159"/>
      <c r="D30" s="160"/>
      <c r="E30" s="165" t="s">
        <v>422</v>
      </c>
      <c r="F30" s="159"/>
      <c r="G30" s="159"/>
      <c r="H30" s="156" t="s">
        <v>436</v>
      </c>
      <c r="I30" s="157"/>
      <c r="J30" s="40"/>
      <c r="K30" s="40"/>
      <c r="L30" s="40"/>
    </row>
    <row r="31" spans="1:12" ht="12.75">
      <c r="A31" s="63"/>
      <c r="B31" s="63"/>
      <c r="C31" s="61"/>
      <c r="D31" s="166"/>
      <c r="E31" s="166"/>
      <c r="F31" s="166"/>
      <c r="G31" s="167"/>
      <c r="H31" s="136"/>
      <c r="I31" s="75"/>
      <c r="J31" s="40"/>
      <c r="K31" s="40"/>
      <c r="L31" s="40"/>
    </row>
    <row r="32" spans="1:12" ht="12.75">
      <c r="A32" s="165"/>
      <c r="B32" s="159"/>
      <c r="C32" s="159"/>
      <c r="D32" s="160"/>
      <c r="E32" s="165"/>
      <c r="F32" s="159"/>
      <c r="G32" s="159"/>
      <c r="H32" s="156"/>
      <c r="I32" s="157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5"/>
      <c r="B34" s="159"/>
      <c r="C34" s="159"/>
      <c r="D34" s="160"/>
      <c r="E34" s="165"/>
      <c r="F34" s="159"/>
      <c r="G34" s="159"/>
      <c r="H34" s="156"/>
      <c r="I34" s="157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5"/>
      <c r="B36" s="159"/>
      <c r="C36" s="159"/>
      <c r="D36" s="160"/>
      <c r="E36" s="165"/>
      <c r="F36" s="159"/>
      <c r="G36" s="159"/>
      <c r="H36" s="156"/>
      <c r="I36" s="157"/>
      <c r="J36" s="40"/>
      <c r="K36" s="40"/>
      <c r="L36" s="40"/>
    </row>
    <row r="37" spans="1:12" ht="12.75">
      <c r="A37" s="77"/>
      <c r="B37" s="77"/>
      <c r="C37" s="161"/>
      <c r="D37" s="162"/>
      <c r="E37" s="49"/>
      <c r="F37" s="161"/>
      <c r="G37" s="162"/>
      <c r="H37" s="49"/>
      <c r="I37" s="49"/>
      <c r="J37" s="40"/>
      <c r="K37" s="40"/>
      <c r="L37" s="40"/>
    </row>
    <row r="38" spans="1:12" ht="12.75">
      <c r="A38" s="165"/>
      <c r="B38" s="159"/>
      <c r="C38" s="159"/>
      <c r="D38" s="160"/>
      <c r="E38" s="165"/>
      <c r="F38" s="159"/>
      <c r="G38" s="159"/>
      <c r="H38" s="156"/>
      <c r="I38" s="157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5"/>
      <c r="B40" s="159"/>
      <c r="C40" s="159"/>
      <c r="D40" s="160"/>
      <c r="E40" s="165"/>
      <c r="F40" s="159"/>
      <c r="G40" s="159"/>
      <c r="H40" s="156"/>
      <c r="I40" s="157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39" t="s">
        <v>372</v>
      </c>
      <c r="B44" s="140"/>
      <c r="C44" s="156"/>
      <c r="D44" s="157"/>
      <c r="E44" s="50"/>
      <c r="F44" s="158"/>
      <c r="G44" s="159"/>
      <c r="H44" s="159"/>
      <c r="I44" s="160"/>
      <c r="J44" s="40"/>
      <c r="K44" s="40"/>
      <c r="L44" s="40"/>
    </row>
    <row r="45" spans="1:12" ht="12.75">
      <c r="A45" s="77"/>
      <c r="B45" s="77"/>
      <c r="C45" s="161"/>
      <c r="D45" s="162"/>
      <c r="E45" s="49"/>
      <c r="F45" s="161"/>
      <c r="G45" s="163"/>
      <c r="H45" s="85"/>
      <c r="I45" s="85"/>
      <c r="J45" s="40"/>
      <c r="K45" s="40"/>
      <c r="L45" s="40"/>
    </row>
    <row r="46" spans="1:12" ht="12.75">
      <c r="A46" s="139" t="s">
        <v>373</v>
      </c>
      <c r="B46" s="140"/>
      <c r="C46" s="158" t="s">
        <v>428</v>
      </c>
      <c r="D46" s="164"/>
      <c r="E46" s="164"/>
      <c r="F46" s="164"/>
      <c r="G46" s="164"/>
      <c r="H46" s="164"/>
      <c r="I46" s="164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39" t="s">
        <v>375</v>
      </c>
      <c r="B48" s="140"/>
      <c r="C48" s="146" t="s">
        <v>429</v>
      </c>
      <c r="D48" s="142"/>
      <c r="E48" s="143"/>
      <c r="F48" s="50"/>
      <c r="G48" s="56" t="s">
        <v>376</v>
      </c>
      <c r="H48" s="146" t="s">
        <v>430</v>
      </c>
      <c r="I48" s="143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39" t="s">
        <v>361</v>
      </c>
      <c r="B50" s="140"/>
      <c r="C50" s="141" t="s">
        <v>431</v>
      </c>
      <c r="D50" s="142"/>
      <c r="E50" s="142"/>
      <c r="F50" s="142"/>
      <c r="G50" s="142"/>
      <c r="H50" s="142"/>
      <c r="I50" s="143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4" t="s">
        <v>377</v>
      </c>
      <c r="B52" s="145"/>
      <c r="C52" s="146" t="s">
        <v>432</v>
      </c>
      <c r="D52" s="142"/>
      <c r="E52" s="142"/>
      <c r="F52" s="142"/>
      <c r="G52" s="142"/>
      <c r="H52" s="142"/>
      <c r="I52" s="147"/>
      <c r="J52" s="40"/>
      <c r="K52" s="40"/>
      <c r="L52" s="40"/>
    </row>
    <row r="53" spans="1:12" ht="12.75">
      <c r="A53" s="87"/>
      <c r="B53" s="87"/>
      <c r="C53" s="150" t="s">
        <v>378</v>
      </c>
      <c r="D53" s="150"/>
      <c r="E53" s="150"/>
      <c r="F53" s="150"/>
      <c r="G53" s="150"/>
      <c r="H53" s="150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8" t="s">
        <v>379</v>
      </c>
      <c r="C55" s="149"/>
      <c r="D55" s="149"/>
      <c r="E55" s="149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438</v>
      </c>
      <c r="C56" s="134"/>
      <c r="D56" s="134"/>
      <c r="E56" s="134"/>
      <c r="F56" s="134"/>
      <c r="G56" s="134"/>
      <c r="H56" s="154" t="s">
        <v>412</v>
      </c>
      <c r="I56" s="154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54"/>
      <c r="I57" s="154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54"/>
      <c r="I58" s="154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54"/>
      <c r="I59" s="154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54"/>
      <c r="I60" s="154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51" t="s">
        <v>382</v>
      </c>
      <c r="H63" s="152"/>
      <c r="I63" s="153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37"/>
      <c r="H64" s="138"/>
      <c r="I64" s="55"/>
      <c r="J64" s="40"/>
      <c r="K64" s="40"/>
      <c r="L64" s="40"/>
    </row>
  </sheetData>
  <sheetProtection/>
  <protectedRanges>
    <protectedRange sqref="E2 H2 C6:D6 C8:D8 C10:D10 C12:I12 C14:D14 F14:I14 C16:I16 A34:D34 C26 I24 I26" name="Range1"/>
    <protectedRange sqref="C18:I18" name="Range1_1"/>
    <protectedRange sqref="C20:I20" name="Range1_1_1"/>
    <protectedRange sqref="C22" name="Range1_1_2"/>
    <protectedRange sqref="D22:F22" name="Range1_1_3"/>
    <protectedRange sqref="C24" name="Range1_1_4"/>
    <protectedRange sqref="D24:G24" name="Range1_1_5"/>
    <protectedRange sqref="A30:I30 A32:I32" name="Range1_1_6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20" r:id="rId2" display="www.maistra.hr"/>
    <hyperlink ref="C50" r:id="rId3" display="anamarija.golubic@maist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1">
      <selection activeCell="N114" sqref="N114"/>
    </sheetView>
  </sheetViews>
  <sheetFormatPr defaultColWidth="9.140625" defaultRowHeight="12.75"/>
  <cols>
    <col min="10" max="10" width="11.28125" style="0" customWidth="1"/>
    <col min="11" max="11" width="10.8515625" style="0" customWidth="1"/>
    <col min="14" max="14" width="10.140625" style="0" bestFit="1" customWidth="1"/>
  </cols>
  <sheetData>
    <row r="1" spans="1:11" ht="12.75">
      <c r="A1" s="193" t="s">
        <v>224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439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3" t="s">
        <v>433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89</v>
      </c>
      <c r="B5" s="207"/>
      <c r="C5" s="207"/>
      <c r="D5" s="207"/>
      <c r="E5" s="207"/>
      <c r="F5" s="207"/>
      <c r="G5" s="207"/>
      <c r="H5" s="208"/>
      <c r="I5" s="95" t="s">
        <v>383</v>
      </c>
      <c r="J5" s="96" t="s">
        <v>149</v>
      </c>
      <c r="K5" s="97" t="s">
        <v>150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99">
        <v>2</v>
      </c>
      <c r="J6" s="98">
        <v>3</v>
      </c>
      <c r="K6" s="98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91</v>
      </c>
      <c r="B8" s="214"/>
      <c r="C8" s="214"/>
      <c r="D8" s="214"/>
      <c r="E8" s="214"/>
      <c r="F8" s="214"/>
      <c r="G8" s="214"/>
      <c r="H8" s="215"/>
      <c r="I8" s="6">
        <v>1</v>
      </c>
      <c r="J8" s="25"/>
      <c r="K8" s="25"/>
    </row>
    <row r="9" spans="1:11" ht="12.75">
      <c r="A9" s="216" t="s">
        <v>13</v>
      </c>
      <c r="B9" s="217"/>
      <c r="C9" s="217"/>
      <c r="D9" s="217"/>
      <c r="E9" s="217"/>
      <c r="F9" s="217"/>
      <c r="G9" s="217"/>
      <c r="H9" s="218"/>
      <c r="I9" s="4">
        <v>2</v>
      </c>
      <c r="J9" s="26">
        <f>J10+J17+J27+J36+J40</f>
        <v>1946934553</v>
      </c>
      <c r="K9" s="26">
        <f>K10+K17+K27+K36+K40</f>
        <v>2068604967</v>
      </c>
    </row>
    <row r="10" spans="1:11" ht="12.75">
      <c r="A10" s="200" t="s">
        <v>306</v>
      </c>
      <c r="B10" s="201"/>
      <c r="C10" s="201"/>
      <c r="D10" s="201"/>
      <c r="E10" s="201"/>
      <c r="F10" s="201"/>
      <c r="G10" s="201"/>
      <c r="H10" s="202"/>
      <c r="I10" s="4">
        <v>3</v>
      </c>
      <c r="J10" s="26">
        <f>SUM(J11:J16)</f>
        <v>46799334</v>
      </c>
      <c r="K10" s="26">
        <f>SUM(K11:K16)</f>
        <v>39868965</v>
      </c>
    </row>
    <row r="11" spans="1:11" ht="12.75">
      <c r="A11" s="200" t="s">
        <v>151</v>
      </c>
      <c r="B11" s="201"/>
      <c r="C11" s="201"/>
      <c r="D11" s="201"/>
      <c r="E11" s="201"/>
      <c r="F11" s="201"/>
      <c r="G11" s="201"/>
      <c r="H11" s="202"/>
      <c r="I11" s="4">
        <v>4</v>
      </c>
      <c r="J11" s="27">
        <v>0</v>
      </c>
      <c r="K11" s="27">
        <v>0</v>
      </c>
    </row>
    <row r="12" spans="1:11" ht="12.75">
      <c r="A12" s="200" t="s">
        <v>15</v>
      </c>
      <c r="B12" s="201"/>
      <c r="C12" s="201"/>
      <c r="D12" s="201"/>
      <c r="E12" s="201"/>
      <c r="F12" s="201"/>
      <c r="G12" s="201"/>
      <c r="H12" s="202"/>
      <c r="I12" s="4">
        <v>5</v>
      </c>
      <c r="J12" s="27">
        <v>6944527</v>
      </c>
      <c r="K12" s="27">
        <v>5500805</v>
      </c>
    </row>
    <row r="13" spans="1:11" ht="12.75">
      <c r="A13" s="200" t="s">
        <v>152</v>
      </c>
      <c r="B13" s="201"/>
      <c r="C13" s="201"/>
      <c r="D13" s="201"/>
      <c r="E13" s="201"/>
      <c r="F13" s="201"/>
      <c r="G13" s="201"/>
      <c r="H13" s="202"/>
      <c r="I13" s="4">
        <v>6</v>
      </c>
      <c r="J13" s="27">
        <v>34360000</v>
      </c>
      <c r="K13" s="27">
        <v>34360000</v>
      </c>
    </row>
    <row r="14" spans="1:11" ht="12.75">
      <c r="A14" s="200" t="s">
        <v>310</v>
      </c>
      <c r="B14" s="201"/>
      <c r="C14" s="201"/>
      <c r="D14" s="201"/>
      <c r="E14" s="201"/>
      <c r="F14" s="201"/>
      <c r="G14" s="201"/>
      <c r="H14" s="202"/>
      <c r="I14" s="4">
        <v>7</v>
      </c>
      <c r="J14" s="27">
        <v>0</v>
      </c>
      <c r="K14" s="27">
        <v>0</v>
      </c>
    </row>
    <row r="15" spans="1:11" ht="12.75">
      <c r="A15" s="200" t="s">
        <v>311</v>
      </c>
      <c r="B15" s="201"/>
      <c r="C15" s="201"/>
      <c r="D15" s="201"/>
      <c r="E15" s="201"/>
      <c r="F15" s="201"/>
      <c r="G15" s="201"/>
      <c r="H15" s="202"/>
      <c r="I15" s="4">
        <v>8</v>
      </c>
      <c r="J15" s="27">
        <v>5494807</v>
      </c>
      <c r="K15" s="27">
        <v>8160</v>
      </c>
    </row>
    <row r="16" spans="1:11" ht="12.75">
      <c r="A16" s="200" t="s">
        <v>312</v>
      </c>
      <c r="B16" s="201"/>
      <c r="C16" s="201"/>
      <c r="D16" s="201"/>
      <c r="E16" s="201"/>
      <c r="F16" s="201"/>
      <c r="G16" s="201"/>
      <c r="H16" s="202"/>
      <c r="I16" s="4">
        <v>9</v>
      </c>
      <c r="J16" s="27">
        <v>0</v>
      </c>
      <c r="K16" s="27">
        <v>0</v>
      </c>
    </row>
    <row r="17" spans="1:11" ht="12.75">
      <c r="A17" s="200" t="s">
        <v>307</v>
      </c>
      <c r="B17" s="201"/>
      <c r="C17" s="201"/>
      <c r="D17" s="201"/>
      <c r="E17" s="201"/>
      <c r="F17" s="201"/>
      <c r="G17" s="201"/>
      <c r="H17" s="202"/>
      <c r="I17" s="4">
        <v>10</v>
      </c>
      <c r="J17" s="26">
        <f>SUM(J18:J26)</f>
        <v>1885465695</v>
      </c>
      <c r="K17" s="26">
        <f>SUM(K18:K26)</f>
        <v>2012381287</v>
      </c>
    </row>
    <row r="18" spans="1:11" ht="12.75">
      <c r="A18" s="200" t="s">
        <v>313</v>
      </c>
      <c r="B18" s="201"/>
      <c r="C18" s="201"/>
      <c r="D18" s="201"/>
      <c r="E18" s="201"/>
      <c r="F18" s="201"/>
      <c r="G18" s="201"/>
      <c r="H18" s="202"/>
      <c r="I18" s="4">
        <v>11</v>
      </c>
      <c r="J18" s="27">
        <v>181287225</v>
      </c>
      <c r="K18" s="27">
        <v>182242136</v>
      </c>
    </row>
    <row r="19" spans="1:11" ht="12.75">
      <c r="A19" s="200" t="s">
        <v>350</v>
      </c>
      <c r="B19" s="201"/>
      <c r="C19" s="201"/>
      <c r="D19" s="201"/>
      <c r="E19" s="201"/>
      <c r="F19" s="201"/>
      <c r="G19" s="201"/>
      <c r="H19" s="202"/>
      <c r="I19" s="4">
        <v>12</v>
      </c>
      <c r="J19" s="27">
        <v>1275789203</v>
      </c>
      <c r="K19" s="27">
        <v>1472497650</v>
      </c>
    </row>
    <row r="20" spans="1:11" ht="12.75">
      <c r="A20" s="200" t="s">
        <v>314</v>
      </c>
      <c r="B20" s="201"/>
      <c r="C20" s="201"/>
      <c r="D20" s="201"/>
      <c r="E20" s="201"/>
      <c r="F20" s="201"/>
      <c r="G20" s="201"/>
      <c r="H20" s="202"/>
      <c r="I20" s="4">
        <v>13</v>
      </c>
      <c r="J20" s="27">
        <v>124890868</v>
      </c>
      <c r="K20" s="27">
        <v>133225960</v>
      </c>
    </row>
    <row r="21" spans="1:11" ht="12.75">
      <c r="A21" s="200" t="s">
        <v>54</v>
      </c>
      <c r="B21" s="201"/>
      <c r="C21" s="201"/>
      <c r="D21" s="201"/>
      <c r="E21" s="201"/>
      <c r="F21" s="201"/>
      <c r="G21" s="201"/>
      <c r="H21" s="202"/>
      <c r="I21" s="4">
        <v>14</v>
      </c>
      <c r="J21" s="27">
        <v>91476596</v>
      </c>
      <c r="K21" s="27">
        <v>115956006</v>
      </c>
    </row>
    <row r="22" spans="1:11" ht="12.75">
      <c r="A22" s="200" t="s">
        <v>55</v>
      </c>
      <c r="B22" s="201"/>
      <c r="C22" s="201"/>
      <c r="D22" s="201"/>
      <c r="E22" s="201"/>
      <c r="F22" s="201"/>
      <c r="G22" s="201"/>
      <c r="H22" s="202"/>
      <c r="I22" s="4">
        <v>15</v>
      </c>
      <c r="J22" s="27">
        <v>0</v>
      </c>
      <c r="K22" s="27">
        <v>0</v>
      </c>
    </row>
    <row r="23" spans="1:11" ht="12.75">
      <c r="A23" s="200" t="s">
        <v>104</v>
      </c>
      <c r="B23" s="201"/>
      <c r="C23" s="201"/>
      <c r="D23" s="201"/>
      <c r="E23" s="201"/>
      <c r="F23" s="201"/>
      <c r="G23" s="201"/>
      <c r="H23" s="202"/>
      <c r="I23" s="4">
        <v>16</v>
      </c>
      <c r="J23" s="27">
        <v>40688654</v>
      </c>
      <c r="K23" s="27">
        <v>4520447</v>
      </c>
    </row>
    <row r="24" spans="1:11" ht="12.75">
      <c r="A24" s="200" t="s">
        <v>105</v>
      </c>
      <c r="B24" s="201"/>
      <c r="C24" s="201"/>
      <c r="D24" s="201"/>
      <c r="E24" s="201"/>
      <c r="F24" s="201"/>
      <c r="G24" s="201"/>
      <c r="H24" s="202"/>
      <c r="I24" s="4">
        <v>17</v>
      </c>
      <c r="J24" s="27">
        <v>163822865</v>
      </c>
      <c r="K24" s="27">
        <v>43856129</v>
      </c>
    </row>
    <row r="25" spans="1:11" ht="12.75">
      <c r="A25" s="200" t="s">
        <v>106</v>
      </c>
      <c r="B25" s="201"/>
      <c r="C25" s="201"/>
      <c r="D25" s="201"/>
      <c r="E25" s="201"/>
      <c r="F25" s="201"/>
      <c r="G25" s="201"/>
      <c r="H25" s="202"/>
      <c r="I25" s="4">
        <v>18</v>
      </c>
      <c r="J25" s="27">
        <v>7510284</v>
      </c>
      <c r="K25" s="27">
        <v>10206682</v>
      </c>
    </row>
    <row r="26" spans="1:11" ht="12.75">
      <c r="A26" s="200" t="s">
        <v>107</v>
      </c>
      <c r="B26" s="201"/>
      <c r="C26" s="201"/>
      <c r="D26" s="201"/>
      <c r="E26" s="201"/>
      <c r="F26" s="201"/>
      <c r="G26" s="201"/>
      <c r="H26" s="202"/>
      <c r="I26" s="4">
        <v>19</v>
      </c>
      <c r="J26" s="27">
        <v>0</v>
      </c>
      <c r="K26" s="27">
        <v>49876277</v>
      </c>
    </row>
    <row r="27" spans="1:11" ht="12.75">
      <c r="A27" s="200" t="s">
        <v>290</v>
      </c>
      <c r="B27" s="201"/>
      <c r="C27" s="201"/>
      <c r="D27" s="201"/>
      <c r="E27" s="201"/>
      <c r="F27" s="201"/>
      <c r="G27" s="201"/>
      <c r="H27" s="202"/>
      <c r="I27" s="4">
        <v>20</v>
      </c>
      <c r="J27" s="26">
        <f>SUM(J28:J35)</f>
        <v>408092</v>
      </c>
      <c r="K27" s="26">
        <f>SUM(K28:K35)</f>
        <v>408092</v>
      </c>
    </row>
    <row r="28" spans="1:11" ht="12.75">
      <c r="A28" s="200" t="s">
        <v>108</v>
      </c>
      <c r="B28" s="201"/>
      <c r="C28" s="201"/>
      <c r="D28" s="201"/>
      <c r="E28" s="201"/>
      <c r="F28" s="201"/>
      <c r="G28" s="201"/>
      <c r="H28" s="202"/>
      <c r="I28" s="4">
        <v>21</v>
      </c>
      <c r="J28" s="27">
        <v>19000</v>
      </c>
      <c r="K28" s="27">
        <v>19000</v>
      </c>
    </row>
    <row r="29" spans="1:11" ht="12.75">
      <c r="A29" s="200" t="s">
        <v>109</v>
      </c>
      <c r="B29" s="201"/>
      <c r="C29" s="201"/>
      <c r="D29" s="201"/>
      <c r="E29" s="201"/>
      <c r="F29" s="201"/>
      <c r="G29" s="201"/>
      <c r="H29" s="202"/>
      <c r="I29" s="4">
        <v>22</v>
      </c>
      <c r="J29" s="27">
        <v>0</v>
      </c>
      <c r="K29" s="27">
        <v>0</v>
      </c>
    </row>
    <row r="30" spans="1:11" ht="12.75">
      <c r="A30" s="200" t="s">
        <v>110</v>
      </c>
      <c r="B30" s="201"/>
      <c r="C30" s="201"/>
      <c r="D30" s="201"/>
      <c r="E30" s="201"/>
      <c r="F30" s="201"/>
      <c r="G30" s="201"/>
      <c r="H30" s="202"/>
      <c r="I30" s="4">
        <v>23</v>
      </c>
      <c r="J30" s="27">
        <v>0</v>
      </c>
      <c r="K30" s="27">
        <v>0</v>
      </c>
    </row>
    <row r="31" spans="1:11" ht="12.75">
      <c r="A31" s="200" t="s">
        <v>119</v>
      </c>
      <c r="B31" s="201"/>
      <c r="C31" s="201"/>
      <c r="D31" s="201"/>
      <c r="E31" s="201"/>
      <c r="F31" s="201"/>
      <c r="G31" s="201"/>
      <c r="H31" s="202"/>
      <c r="I31" s="4">
        <v>24</v>
      </c>
      <c r="J31" s="27">
        <v>0</v>
      </c>
      <c r="K31" s="27">
        <v>0</v>
      </c>
    </row>
    <row r="32" spans="1:11" ht="12.75">
      <c r="A32" s="200" t="s">
        <v>120</v>
      </c>
      <c r="B32" s="201"/>
      <c r="C32" s="201"/>
      <c r="D32" s="201"/>
      <c r="E32" s="201"/>
      <c r="F32" s="201"/>
      <c r="G32" s="201"/>
      <c r="H32" s="202"/>
      <c r="I32" s="4">
        <v>25</v>
      </c>
      <c r="J32" s="27">
        <v>0</v>
      </c>
      <c r="K32" s="27">
        <v>0</v>
      </c>
    </row>
    <row r="33" spans="1:11" ht="12.75">
      <c r="A33" s="200" t="s">
        <v>121</v>
      </c>
      <c r="B33" s="201"/>
      <c r="C33" s="201"/>
      <c r="D33" s="201"/>
      <c r="E33" s="201"/>
      <c r="F33" s="201"/>
      <c r="G33" s="201"/>
      <c r="H33" s="202"/>
      <c r="I33" s="4">
        <v>26</v>
      </c>
      <c r="J33" s="27">
        <v>389092</v>
      </c>
      <c r="K33" s="27">
        <v>389092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2"/>
      <c r="I34" s="4">
        <v>27</v>
      </c>
      <c r="J34" s="27">
        <v>0</v>
      </c>
      <c r="K34" s="27">
        <v>0</v>
      </c>
    </row>
    <row r="35" spans="1:11" ht="12.75">
      <c r="A35" s="200" t="s">
        <v>282</v>
      </c>
      <c r="B35" s="201"/>
      <c r="C35" s="201"/>
      <c r="D35" s="201"/>
      <c r="E35" s="201"/>
      <c r="F35" s="201"/>
      <c r="G35" s="201"/>
      <c r="H35" s="202"/>
      <c r="I35" s="4">
        <v>28</v>
      </c>
      <c r="J35" s="27">
        <v>0</v>
      </c>
      <c r="K35" s="27">
        <v>0</v>
      </c>
    </row>
    <row r="36" spans="1:11" ht="12.75">
      <c r="A36" s="200" t="s">
        <v>283</v>
      </c>
      <c r="B36" s="201"/>
      <c r="C36" s="201"/>
      <c r="D36" s="201"/>
      <c r="E36" s="201"/>
      <c r="F36" s="201"/>
      <c r="G36" s="201"/>
      <c r="H36" s="202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00" t="s">
        <v>112</v>
      </c>
      <c r="B37" s="201"/>
      <c r="C37" s="201"/>
      <c r="D37" s="201"/>
      <c r="E37" s="201"/>
      <c r="F37" s="201"/>
      <c r="G37" s="201"/>
      <c r="H37" s="202"/>
      <c r="I37" s="4">
        <v>30</v>
      </c>
      <c r="J37" s="27">
        <v>0</v>
      </c>
      <c r="K37" s="27">
        <v>0</v>
      </c>
    </row>
    <row r="38" spans="1:11" ht="12.75">
      <c r="A38" s="200" t="s">
        <v>113</v>
      </c>
      <c r="B38" s="201"/>
      <c r="C38" s="201"/>
      <c r="D38" s="201"/>
      <c r="E38" s="201"/>
      <c r="F38" s="201"/>
      <c r="G38" s="201"/>
      <c r="H38" s="202"/>
      <c r="I38" s="4">
        <v>31</v>
      </c>
      <c r="J38" s="27">
        <v>0</v>
      </c>
      <c r="K38" s="27">
        <v>0</v>
      </c>
    </row>
    <row r="39" spans="1:11" ht="12.75">
      <c r="A39" s="200" t="s">
        <v>114</v>
      </c>
      <c r="B39" s="201"/>
      <c r="C39" s="201"/>
      <c r="D39" s="201"/>
      <c r="E39" s="201"/>
      <c r="F39" s="201"/>
      <c r="G39" s="201"/>
      <c r="H39" s="202"/>
      <c r="I39" s="4">
        <v>32</v>
      </c>
      <c r="J39" s="27">
        <v>0</v>
      </c>
      <c r="K39" s="27">
        <v>0</v>
      </c>
    </row>
    <row r="40" spans="1:14" ht="12.75">
      <c r="A40" s="200" t="s">
        <v>284</v>
      </c>
      <c r="B40" s="201"/>
      <c r="C40" s="201"/>
      <c r="D40" s="201"/>
      <c r="E40" s="201"/>
      <c r="F40" s="201"/>
      <c r="G40" s="201"/>
      <c r="H40" s="202"/>
      <c r="I40" s="4">
        <v>33</v>
      </c>
      <c r="J40" s="27">
        <v>14261432</v>
      </c>
      <c r="K40" s="27">
        <v>15946623</v>
      </c>
      <c r="N40" s="9"/>
    </row>
    <row r="41" spans="1:11" ht="12.75">
      <c r="A41" s="216" t="s">
        <v>342</v>
      </c>
      <c r="B41" s="217"/>
      <c r="C41" s="217"/>
      <c r="D41" s="217"/>
      <c r="E41" s="217"/>
      <c r="F41" s="217"/>
      <c r="G41" s="217"/>
      <c r="H41" s="218"/>
      <c r="I41" s="4">
        <v>34</v>
      </c>
      <c r="J41" s="26">
        <f>J42+J50+J57+J65</f>
        <v>52261851</v>
      </c>
      <c r="K41" s="26">
        <f>K42+K50+K57+K65</f>
        <v>38116317</v>
      </c>
    </row>
    <row r="42" spans="1:13" ht="12.75">
      <c r="A42" s="200" t="s">
        <v>137</v>
      </c>
      <c r="B42" s="201"/>
      <c r="C42" s="201"/>
      <c r="D42" s="201"/>
      <c r="E42" s="201"/>
      <c r="F42" s="201"/>
      <c r="G42" s="201"/>
      <c r="H42" s="202"/>
      <c r="I42" s="4">
        <v>35</v>
      </c>
      <c r="J42" s="26">
        <f>SUM(J43:J49)</f>
        <v>3220806</v>
      </c>
      <c r="K42" s="26">
        <f>SUM(K43:K49)</f>
        <v>3887017</v>
      </c>
      <c r="M42" s="9"/>
    </row>
    <row r="43" spans="1:11" ht="12.75">
      <c r="A43" s="200" t="s">
        <v>168</v>
      </c>
      <c r="B43" s="201"/>
      <c r="C43" s="201"/>
      <c r="D43" s="201"/>
      <c r="E43" s="201"/>
      <c r="F43" s="201"/>
      <c r="G43" s="201"/>
      <c r="H43" s="202"/>
      <c r="I43" s="4">
        <v>36</v>
      </c>
      <c r="J43" s="27">
        <v>3081264</v>
      </c>
      <c r="K43" s="27">
        <v>3762396</v>
      </c>
    </row>
    <row r="44" spans="1:11" ht="12.75">
      <c r="A44" s="200" t="s">
        <v>169</v>
      </c>
      <c r="B44" s="201"/>
      <c r="C44" s="201"/>
      <c r="D44" s="201"/>
      <c r="E44" s="201"/>
      <c r="F44" s="201"/>
      <c r="G44" s="201"/>
      <c r="H44" s="202"/>
      <c r="I44" s="4">
        <v>37</v>
      </c>
      <c r="J44" s="27">
        <v>0</v>
      </c>
      <c r="K44" s="27">
        <v>0</v>
      </c>
    </row>
    <row r="45" spans="1:11" ht="12.75">
      <c r="A45" s="200" t="s">
        <v>122</v>
      </c>
      <c r="B45" s="201"/>
      <c r="C45" s="201"/>
      <c r="D45" s="201"/>
      <c r="E45" s="201"/>
      <c r="F45" s="201"/>
      <c r="G45" s="201"/>
      <c r="H45" s="202"/>
      <c r="I45" s="4">
        <v>38</v>
      </c>
      <c r="J45" s="27">
        <v>0</v>
      </c>
      <c r="K45" s="27">
        <v>0</v>
      </c>
    </row>
    <row r="46" spans="1:11" ht="12.75">
      <c r="A46" s="200" t="s">
        <v>123</v>
      </c>
      <c r="B46" s="201"/>
      <c r="C46" s="201"/>
      <c r="D46" s="201"/>
      <c r="E46" s="201"/>
      <c r="F46" s="201"/>
      <c r="G46" s="201"/>
      <c r="H46" s="202"/>
      <c r="I46" s="4">
        <v>39</v>
      </c>
      <c r="J46" s="27">
        <v>119613</v>
      </c>
      <c r="K46" s="27">
        <v>122484</v>
      </c>
    </row>
    <row r="47" spans="1:11" ht="12.75">
      <c r="A47" s="200" t="s">
        <v>124</v>
      </c>
      <c r="B47" s="201"/>
      <c r="C47" s="201"/>
      <c r="D47" s="201"/>
      <c r="E47" s="201"/>
      <c r="F47" s="201"/>
      <c r="G47" s="201"/>
      <c r="H47" s="202"/>
      <c r="I47" s="4">
        <v>40</v>
      </c>
      <c r="J47" s="27">
        <v>205</v>
      </c>
      <c r="K47" s="27">
        <v>0</v>
      </c>
    </row>
    <row r="48" spans="1:11" ht="12.75">
      <c r="A48" s="200" t="s">
        <v>125</v>
      </c>
      <c r="B48" s="201"/>
      <c r="C48" s="201"/>
      <c r="D48" s="201"/>
      <c r="E48" s="201"/>
      <c r="F48" s="201"/>
      <c r="G48" s="201"/>
      <c r="H48" s="202"/>
      <c r="I48" s="4">
        <v>41</v>
      </c>
      <c r="J48" s="27">
        <v>19724</v>
      </c>
      <c r="K48" s="27">
        <v>2137</v>
      </c>
    </row>
    <row r="49" spans="1:11" ht="12.75">
      <c r="A49" s="200" t="s">
        <v>126</v>
      </c>
      <c r="B49" s="201"/>
      <c r="C49" s="201"/>
      <c r="D49" s="201"/>
      <c r="E49" s="201"/>
      <c r="F49" s="201"/>
      <c r="G49" s="201"/>
      <c r="H49" s="202"/>
      <c r="I49" s="4">
        <v>42</v>
      </c>
      <c r="J49" s="27">
        <v>0</v>
      </c>
      <c r="K49" s="27">
        <v>0</v>
      </c>
    </row>
    <row r="50" spans="1:11" ht="12.75">
      <c r="A50" s="200" t="s">
        <v>138</v>
      </c>
      <c r="B50" s="201"/>
      <c r="C50" s="201"/>
      <c r="D50" s="201"/>
      <c r="E50" s="201"/>
      <c r="F50" s="201"/>
      <c r="G50" s="201"/>
      <c r="H50" s="202"/>
      <c r="I50" s="4">
        <v>43</v>
      </c>
      <c r="J50" s="26">
        <f>SUM(J51:J56)</f>
        <v>37738464</v>
      </c>
      <c r="K50" s="26">
        <f>SUM(K51:K56)</f>
        <v>27213055</v>
      </c>
    </row>
    <row r="51" spans="1:11" ht="12.75">
      <c r="A51" s="200" t="s">
        <v>301</v>
      </c>
      <c r="B51" s="201"/>
      <c r="C51" s="201"/>
      <c r="D51" s="201"/>
      <c r="E51" s="201"/>
      <c r="F51" s="201"/>
      <c r="G51" s="201"/>
      <c r="H51" s="202"/>
      <c r="I51" s="4">
        <v>44</v>
      </c>
      <c r="J51" s="27">
        <v>834207</v>
      </c>
      <c r="K51" s="27">
        <v>1130236</v>
      </c>
    </row>
    <row r="52" spans="1:11" ht="12.75">
      <c r="A52" s="200" t="s">
        <v>302</v>
      </c>
      <c r="B52" s="201"/>
      <c r="C52" s="201"/>
      <c r="D52" s="201"/>
      <c r="E52" s="201"/>
      <c r="F52" s="201"/>
      <c r="G52" s="201"/>
      <c r="H52" s="202"/>
      <c r="I52" s="4">
        <v>45</v>
      </c>
      <c r="J52" s="27">
        <v>21697715</v>
      </c>
      <c r="K52" s="27">
        <v>18285728</v>
      </c>
    </row>
    <row r="53" spans="1:11" ht="12.75">
      <c r="A53" s="200" t="s">
        <v>303</v>
      </c>
      <c r="B53" s="201"/>
      <c r="C53" s="201"/>
      <c r="D53" s="201"/>
      <c r="E53" s="201"/>
      <c r="F53" s="201"/>
      <c r="G53" s="201"/>
      <c r="H53" s="202"/>
      <c r="I53" s="4">
        <v>46</v>
      </c>
      <c r="J53" s="27">
        <v>0</v>
      </c>
      <c r="K53" s="27">
        <v>0</v>
      </c>
    </row>
    <row r="54" spans="1:11" ht="12.75">
      <c r="A54" s="200" t="s">
        <v>304</v>
      </c>
      <c r="B54" s="201"/>
      <c r="C54" s="201"/>
      <c r="D54" s="201"/>
      <c r="E54" s="201"/>
      <c r="F54" s="201"/>
      <c r="G54" s="201"/>
      <c r="H54" s="202"/>
      <c r="I54" s="4">
        <v>47</v>
      </c>
      <c r="J54" s="27">
        <v>142585</v>
      </c>
      <c r="K54" s="27">
        <v>200629</v>
      </c>
    </row>
    <row r="55" spans="1:11" ht="12.75">
      <c r="A55" s="200" t="s">
        <v>10</v>
      </c>
      <c r="B55" s="201"/>
      <c r="C55" s="201"/>
      <c r="D55" s="201"/>
      <c r="E55" s="201"/>
      <c r="F55" s="201"/>
      <c r="G55" s="201"/>
      <c r="H55" s="202"/>
      <c r="I55" s="4">
        <v>48</v>
      </c>
      <c r="J55" s="27">
        <v>14824146</v>
      </c>
      <c r="K55" s="27">
        <v>5967469</v>
      </c>
    </row>
    <row r="56" spans="1:11" ht="12.75">
      <c r="A56" s="200" t="s">
        <v>11</v>
      </c>
      <c r="B56" s="201"/>
      <c r="C56" s="201"/>
      <c r="D56" s="201"/>
      <c r="E56" s="201"/>
      <c r="F56" s="201"/>
      <c r="G56" s="201"/>
      <c r="H56" s="202"/>
      <c r="I56" s="4">
        <v>49</v>
      </c>
      <c r="J56" s="27">
        <v>239811</v>
      </c>
      <c r="K56" s="27">
        <v>1628993</v>
      </c>
    </row>
    <row r="57" spans="1:11" ht="12.75">
      <c r="A57" s="200" t="s">
        <v>139</v>
      </c>
      <c r="B57" s="201"/>
      <c r="C57" s="201"/>
      <c r="D57" s="201"/>
      <c r="E57" s="201"/>
      <c r="F57" s="201"/>
      <c r="G57" s="201"/>
      <c r="H57" s="202"/>
      <c r="I57" s="4">
        <v>50</v>
      </c>
      <c r="J57" s="26">
        <f>SUM(J58:J64)</f>
        <v>3197099</v>
      </c>
      <c r="K57" s="26">
        <f>SUM(K58:K64)</f>
        <v>2724069</v>
      </c>
    </row>
    <row r="58" spans="1:11" ht="12.75">
      <c r="A58" s="200" t="s">
        <v>108</v>
      </c>
      <c r="B58" s="201"/>
      <c r="C58" s="201"/>
      <c r="D58" s="201"/>
      <c r="E58" s="201"/>
      <c r="F58" s="201"/>
      <c r="G58" s="201"/>
      <c r="H58" s="202"/>
      <c r="I58" s="4">
        <v>51</v>
      </c>
      <c r="J58" s="27">
        <v>0</v>
      </c>
      <c r="K58" s="27">
        <v>0</v>
      </c>
    </row>
    <row r="59" spans="1:11" ht="12.75">
      <c r="A59" s="200" t="s">
        <v>109</v>
      </c>
      <c r="B59" s="201"/>
      <c r="C59" s="201"/>
      <c r="D59" s="201"/>
      <c r="E59" s="201"/>
      <c r="F59" s="201"/>
      <c r="G59" s="201"/>
      <c r="H59" s="202"/>
      <c r="I59" s="4">
        <v>52</v>
      </c>
      <c r="J59" s="27">
        <v>0</v>
      </c>
      <c r="K59" s="27">
        <v>0</v>
      </c>
    </row>
    <row r="60" spans="1:11" ht="12.75">
      <c r="A60" s="200" t="s">
        <v>344</v>
      </c>
      <c r="B60" s="201"/>
      <c r="C60" s="201"/>
      <c r="D60" s="201"/>
      <c r="E60" s="201"/>
      <c r="F60" s="201"/>
      <c r="G60" s="201"/>
      <c r="H60" s="202"/>
      <c r="I60" s="4">
        <v>53</v>
      </c>
      <c r="J60" s="27">
        <v>0</v>
      </c>
      <c r="K60" s="27">
        <v>0</v>
      </c>
    </row>
    <row r="61" spans="1:11" ht="12.75">
      <c r="A61" s="200" t="s">
        <v>119</v>
      </c>
      <c r="B61" s="201"/>
      <c r="C61" s="201"/>
      <c r="D61" s="201"/>
      <c r="E61" s="201"/>
      <c r="F61" s="201"/>
      <c r="G61" s="201"/>
      <c r="H61" s="202"/>
      <c r="I61" s="4">
        <v>54</v>
      </c>
      <c r="J61" s="27">
        <v>0</v>
      </c>
      <c r="K61" s="27">
        <v>0</v>
      </c>
    </row>
    <row r="62" spans="1:11" ht="12.75">
      <c r="A62" s="200" t="s">
        <v>120</v>
      </c>
      <c r="B62" s="201"/>
      <c r="C62" s="201"/>
      <c r="D62" s="201"/>
      <c r="E62" s="201"/>
      <c r="F62" s="201"/>
      <c r="G62" s="201"/>
      <c r="H62" s="202"/>
      <c r="I62" s="4">
        <v>55</v>
      </c>
      <c r="J62" s="27">
        <v>2471582</v>
      </c>
      <c r="K62" s="27">
        <v>2348552</v>
      </c>
    </row>
    <row r="63" spans="1:11" ht="12.75">
      <c r="A63" s="200" t="s">
        <v>121</v>
      </c>
      <c r="B63" s="201"/>
      <c r="C63" s="201"/>
      <c r="D63" s="201"/>
      <c r="E63" s="201"/>
      <c r="F63" s="201"/>
      <c r="G63" s="201"/>
      <c r="H63" s="202"/>
      <c r="I63" s="4">
        <v>56</v>
      </c>
      <c r="J63" s="27">
        <v>725517</v>
      </c>
      <c r="K63" s="27">
        <v>375517</v>
      </c>
    </row>
    <row r="64" spans="1:11" ht="12.75">
      <c r="A64" s="200" t="s">
        <v>74</v>
      </c>
      <c r="B64" s="201"/>
      <c r="C64" s="201"/>
      <c r="D64" s="201"/>
      <c r="E64" s="201"/>
      <c r="F64" s="201"/>
      <c r="G64" s="201"/>
      <c r="H64" s="202"/>
      <c r="I64" s="4">
        <v>57</v>
      </c>
      <c r="J64" s="27">
        <v>0</v>
      </c>
      <c r="K64" s="27">
        <v>0</v>
      </c>
    </row>
    <row r="65" spans="1:11" ht="12.75">
      <c r="A65" s="200" t="s">
        <v>308</v>
      </c>
      <c r="B65" s="201"/>
      <c r="C65" s="201"/>
      <c r="D65" s="201"/>
      <c r="E65" s="201"/>
      <c r="F65" s="201"/>
      <c r="G65" s="201"/>
      <c r="H65" s="202"/>
      <c r="I65" s="4">
        <v>58</v>
      </c>
      <c r="J65" s="27">
        <v>8105482</v>
      </c>
      <c r="K65" s="27">
        <v>4292176</v>
      </c>
    </row>
    <row r="66" spans="1:11" ht="12.75">
      <c r="A66" s="216" t="s">
        <v>86</v>
      </c>
      <c r="B66" s="217"/>
      <c r="C66" s="217"/>
      <c r="D66" s="217"/>
      <c r="E66" s="217"/>
      <c r="F66" s="217"/>
      <c r="G66" s="217"/>
      <c r="H66" s="218"/>
      <c r="I66" s="4">
        <v>59</v>
      </c>
      <c r="J66" s="27">
        <v>2805214</v>
      </c>
      <c r="K66" s="27">
        <v>2664553</v>
      </c>
    </row>
    <row r="67" spans="1:11" ht="12.75">
      <c r="A67" s="216" t="s">
        <v>343</v>
      </c>
      <c r="B67" s="217"/>
      <c r="C67" s="217"/>
      <c r="D67" s="217"/>
      <c r="E67" s="217"/>
      <c r="F67" s="217"/>
      <c r="G67" s="217"/>
      <c r="H67" s="218"/>
      <c r="I67" s="4">
        <v>60</v>
      </c>
      <c r="J67" s="26">
        <f>J8+J9+J41+J66</f>
        <v>2002001618</v>
      </c>
      <c r="K67" s="26">
        <f>K8+K9+K41+K66</f>
        <v>2109385837</v>
      </c>
    </row>
    <row r="68" spans="1:11" ht="12.75">
      <c r="A68" s="219" t="s">
        <v>127</v>
      </c>
      <c r="B68" s="220"/>
      <c r="C68" s="220"/>
      <c r="D68" s="220"/>
      <c r="E68" s="220"/>
      <c r="F68" s="220"/>
      <c r="G68" s="220"/>
      <c r="H68" s="221"/>
      <c r="I68" s="5">
        <v>61</v>
      </c>
      <c r="J68" s="28"/>
      <c r="K68" s="28"/>
    </row>
    <row r="69" spans="1:11" ht="12.75">
      <c r="A69" s="222" t="s">
        <v>88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>
      <c r="A70" s="213" t="s">
        <v>291</v>
      </c>
      <c r="B70" s="214"/>
      <c r="C70" s="214"/>
      <c r="D70" s="214"/>
      <c r="E70" s="214"/>
      <c r="F70" s="214"/>
      <c r="G70" s="214"/>
      <c r="H70" s="215"/>
      <c r="I70" s="6">
        <v>62</v>
      </c>
      <c r="J70" s="38">
        <f>J71+J72+J73+J79+J80+J83+J86</f>
        <v>945726819</v>
      </c>
      <c r="K70" s="38">
        <f>K71+K72+K73+K79+K80+K83+K86</f>
        <v>938115317</v>
      </c>
    </row>
    <row r="71" spans="1:11" ht="12.75">
      <c r="A71" s="200" t="s">
        <v>192</v>
      </c>
      <c r="B71" s="201"/>
      <c r="C71" s="201"/>
      <c r="D71" s="201"/>
      <c r="E71" s="201"/>
      <c r="F71" s="201"/>
      <c r="G71" s="201"/>
      <c r="H71" s="202"/>
      <c r="I71" s="4">
        <v>63</v>
      </c>
      <c r="J71" s="27">
        <v>1164040520</v>
      </c>
      <c r="K71" s="27">
        <v>1164040520</v>
      </c>
    </row>
    <row r="72" spans="1:11" ht="12.75">
      <c r="A72" s="200" t="s">
        <v>193</v>
      </c>
      <c r="B72" s="201"/>
      <c r="C72" s="201"/>
      <c r="D72" s="201"/>
      <c r="E72" s="201"/>
      <c r="F72" s="201"/>
      <c r="G72" s="201"/>
      <c r="H72" s="202"/>
      <c r="I72" s="4">
        <v>64</v>
      </c>
      <c r="J72" s="27"/>
      <c r="K72" s="27"/>
    </row>
    <row r="73" spans="1:11" ht="12.75">
      <c r="A73" s="200" t="s">
        <v>194</v>
      </c>
      <c r="B73" s="201"/>
      <c r="C73" s="201"/>
      <c r="D73" s="201"/>
      <c r="E73" s="201"/>
      <c r="F73" s="201"/>
      <c r="G73" s="201"/>
      <c r="H73" s="202"/>
      <c r="I73" s="4">
        <v>65</v>
      </c>
      <c r="J73" s="26">
        <f>J74+J75-J76+J77+J78</f>
        <v>17461484</v>
      </c>
      <c r="K73" s="26">
        <f>K74+K75-K76+K77+K78</f>
        <v>17461484</v>
      </c>
    </row>
    <row r="74" spans="1:11" ht="12.75">
      <c r="A74" s="200" t="s">
        <v>195</v>
      </c>
      <c r="B74" s="201"/>
      <c r="C74" s="201"/>
      <c r="D74" s="201"/>
      <c r="E74" s="201"/>
      <c r="F74" s="201"/>
      <c r="G74" s="201"/>
      <c r="H74" s="202"/>
      <c r="I74" s="4">
        <v>66</v>
      </c>
      <c r="J74" s="27">
        <v>1021873</v>
      </c>
      <c r="K74" s="27">
        <v>1021873</v>
      </c>
    </row>
    <row r="75" spans="1:11" ht="12.75">
      <c r="A75" s="200" t="s">
        <v>196</v>
      </c>
      <c r="B75" s="201"/>
      <c r="C75" s="201"/>
      <c r="D75" s="201"/>
      <c r="E75" s="201"/>
      <c r="F75" s="201"/>
      <c r="G75" s="201"/>
      <c r="H75" s="202"/>
      <c r="I75" s="4">
        <v>67</v>
      </c>
      <c r="J75" s="27"/>
      <c r="K75" s="27"/>
    </row>
    <row r="76" spans="1:11" ht="12.75">
      <c r="A76" s="200" t="s">
        <v>184</v>
      </c>
      <c r="B76" s="201"/>
      <c r="C76" s="201"/>
      <c r="D76" s="201"/>
      <c r="E76" s="201"/>
      <c r="F76" s="201"/>
      <c r="G76" s="201"/>
      <c r="H76" s="202"/>
      <c r="I76" s="4">
        <v>68</v>
      </c>
      <c r="J76" s="27"/>
      <c r="K76" s="27"/>
    </row>
    <row r="77" spans="1:11" ht="12.75">
      <c r="A77" s="200" t="s">
        <v>185</v>
      </c>
      <c r="B77" s="201"/>
      <c r="C77" s="201"/>
      <c r="D77" s="201"/>
      <c r="E77" s="201"/>
      <c r="F77" s="201"/>
      <c r="G77" s="201"/>
      <c r="H77" s="202"/>
      <c r="I77" s="4">
        <v>69</v>
      </c>
      <c r="J77" s="27">
        <v>2228631</v>
      </c>
      <c r="K77" s="27">
        <v>2228631</v>
      </c>
    </row>
    <row r="78" spans="1:11" ht="12.75">
      <c r="A78" s="200" t="s">
        <v>186</v>
      </c>
      <c r="B78" s="201"/>
      <c r="C78" s="201"/>
      <c r="D78" s="201"/>
      <c r="E78" s="201"/>
      <c r="F78" s="201"/>
      <c r="G78" s="201"/>
      <c r="H78" s="202"/>
      <c r="I78" s="4">
        <v>70</v>
      </c>
      <c r="J78" s="27">
        <f>1745424+12465556</f>
        <v>14210980</v>
      </c>
      <c r="K78" s="27">
        <f>1745424+12465556</f>
        <v>14210980</v>
      </c>
    </row>
    <row r="79" spans="1:11" ht="12.75">
      <c r="A79" s="200" t="s">
        <v>187</v>
      </c>
      <c r="B79" s="201"/>
      <c r="C79" s="201"/>
      <c r="D79" s="201"/>
      <c r="E79" s="201"/>
      <c r="F79" s="201"/>
      <c r="G79" s="201"/>
      <c r="H79" s="202"/>
      <c r="I79" s="4">
        <v>71</v>
      </c>
      <c r="J79" s="27">
        <v>36150000</v>
      </c>
      <c r="K79" s="27">
        <v>36150000</v>
      </c>
    </row>
    <row r="80" spans="1:11" ht="12.75">
      <c r="A80" s="200" t="s">
        <v>340</v>
      </c>
      <c r="B80" s="201"/>
      <c r="C80" s="201"/>
      <c r="D80" s="201"/>
      <c r="E80" s="201"/>
      <c r="F80" s="201"/>
      <c r="G80" s="201"/>
      <c r="H80" s="202"/>
      <c r="I80" s="4">
        <v>72</v>
      </c>
      <c r="J80" s="26">
        <f>J81-J82</f>
        <v>-257600741</v>
      </c>
      <c r="K80" s="26">
        <f>K81-K82</f>
        <v>-271925186</v>
      </c>
    </row>
    <row r="81" spans="1:11" ht="12.75">
      <c r="A81" s="225" t="s">
        <v>240</v>
      </c>
      <c r="B81" s="226"/>
      <c r="C81" s="226"/>
      <c r="D81" s="226"/>
      <c r="E81" s="226"/>
      <c r="F81" s="226"/>
      <c r="G81" s="226"/>
      <c r="H81" s="227"/>
      <c r="I81" s="4">
        <v>73</v>
      </c>
      <c r="J81" s="27"/>
      <c r="K81" s="27"/>
    </row>
    <row r="82" spans="1:11" ht="12.75">
      <c r="A82" s="225" t="s">
        <v>241</v>
      </c>
      <c r="B82" s="226"/>
      <c r="C82" s="226"/>
      <c r="D82" s="226"/>
      <c r="E82" s="226"/>
      <c r="F82" s="226"/>
      <c r="G82" s="226"/>
      <c r="H82" s="227"/>
      <c r="I82" s="4">
        <v>74</v>
      </c>
      <c r="J82" s="27">
        <v>257600741</v>
      </c>
      <c r="K82" s="27">
        <v>271925186</v>
      </c>
    </row>
    <row r="83" spans="1:11" ht="12.75">
      <c r="A83" s="200" t="s">
        <v>341</v>
      </c>
      <c r="B83" s="201"/>
      <c r="C83" s="201"/>
      <c r="D83" s="201"/>
      <c r="E83" s="201"/>
      <c r="F83" s="201"/>
      <c r="G83" s="201"/>
      <c r="H83" s="202"/>
      <c r="I83" s="4">
        <v>75</v>
      </c>
      <c r="J83" s="26">
        <f>J84-J85</f>
        <v>-14324444</v>
      </c>
      <c r="K83" s="26">
        <f>K84-K85</f>
        <v>-7611501</v>
      </c>
    </row>
    <row r="84" spans="1:11" ht="12.75">
      <c r="A84" s="225" t="s">
        <v>242</v>
      </c>
      <c r="B84" s="226"/>
      <c r="C84" s="226"/>
      <c r="D84" s="226"/>
      <c r="E84" s="226"/>
      <c r="F84" s="226"/>
      <c r="G84" s="226"/>
      <c r="H84" s="227"/>
      <c r="I84" s="4">
        <v>76</v>
      </c>
      <c r="J84" s="27">
        <v>0</v>
      </c>
      <c r="K84" s="27">
        <v>0</v>
      </c>
    </row>
    <row r="85" spans="1:11" ht="12.75">
      <c r="A85" s="225" t="s">
        <v>243</v>
      </c>
      <c r="B85" s="226"/>
      <c r="C85" s="226"/>
      <c r="D85" s="226"/>
      <c r="E85" s="226"/>
      <c r="F85" s="226"/>
      <c r="G85" s="226"/>
      <c r="H85" s="227"/>
      <c r="I85" s="4">
        <v>77</v>
      </c>
      <c r="J85" s="27">
        <v>14324444</v>
      </c>
      <c r="K85" s="27">
        <v>7611501</v>
      </c>
    </row>
    <row r="86" spans="1:11" ht="12.75">
      <c r="A86" s="200" t="s">
        <v>244</v>
      </c>
      <c r="B86" s="201"/>
      <c r="C86" s="201"/>
      <c r="D86" s="201"/>
      <c r="E86" s="201"/>
      <c r="F86" s="201"/>
      <c r="G86" s="201"/>
      <c r="H86" s="202"/>
      <c r="I86" s="4">
        <v>78</v>
      </c>
      <c r="J86" s="27"/>
      <c r="K86" s="27"/>
    </row>
    <row r="87" spans="1:11" ht="12.75">
      <c r="A87" s="216" t="s">
        <v>46</v>
      </c>
      <c r="B87" s="217"/>
      <c r="C87" s="217"/>
      <c r="D87" s="217"/>
      <c r="E87" s="217"/>
      <c r="F87" s="217"/>
      <c r="G87" s="217"/>
      <c r="H87" s="218"/>
      <c r="I87" s="4">
        <v>79</v>
      </c>
      <c r="J87" s="26">
        <f>SUM(J88:J90)</f>
        <v>63483653</v>
      </c>
      <c r="K87" s="26">
        <f>SUM(K88:K90)</f>
        <v>67536349</v>
      </c>
    </row>
    <row r="88" spans="1:11" ht="12.75">
      <c r="A88" s="200" t="s">
        <v>180</v>
      </c>
      <c r="B88" s="201"/>
      <c r="C88" s="201"/>
      <c r="D88" s="201"/>
      <c r="E88" s="201"/>
      <c r="F88" s="201"/>
      <c r="G88" s="201"/>
      <c r="H88" s="202"/>
      <c r="I88" s="4">
        <v>80</v>
      </c>
      <c r="J88" s="27">
        <v>3404080</v>
      </c>
      <c r="K88" s="27">
        <v>2852850</v>
      </c>
    </row>
    <row r="89" spans="1:11" ht="12.75">
      <c r="A89" s="200" t="s">
        <v>181</v>
      </c>
      <c r="B89" s="201"/>
      <c r="C89" s="201"/>
      <c r="D89" s="201"/>
      <c r="E89" s="201"/>
      <c r="F89" s="201"/>
      <c r="G89" s="201"/>
      <c r="H89" s="202"/>
      <c r="I89" s="4">
        <v>81</v>
      </c>
      <c r="J89" s="27"/>
      <c r="K89" s="27"/>
    </row>
    <row r="90" spans="1:11" ht="12.75">
      <c r="A90" s="200" t="s">
        <v>182</v>
      </c>
      <c r="B90" s="201"/>
      <c r="C90" s="201"/>
      <c r="D90" s="201"/>
      <c r="E90" s="201"/>
      <c r="F90" s="201"/>
      <c r="G90" s="201"/>
      <c r="H90" s="202"/>
      <c r="I90" s="4">
        <v>82</v>
      </c>
      <c r="J90" s="27">
        <v>60079573</v>
      </c>
      <c r="K90" s="27">
        <v>64683499</v>
      </c>
    </row>
    <row r="91" spans="1:11" ht="12.75">
      <c r="A91" s="216" t="s">
        <v>47</v>
      </c>
      <c r="B91" s="217"/>
      <c r="C91" s="217"/>
      <c r="D91" s="217"/>
      <c r="E91" s="217"/>
      <c r="F91" s="217"/>
      <c r="G91" s="217"/>
      <c r="H91" s="218"/>
      <c r="I91" s="4">
        <v>83</v>
      </c>
      <c r="J91" s="26">
        <f>SUM(J92:J100)</f>
        <v>24106183</v>
      </c>
      <c r="K91" s="26">
        <f>SUM(K92:K100)</f>
        <v>22389319</v>
      </c>
    </row>
    <row r="92" spans="1:11" ht="12.75">
      <c r="A92" s="200" t="s">
        <v>183</v>
      </c>
      <c r="B92" s="201"/>
      <c r="C92" s="201"/>
      <c r="D92" s="201"/>
      <c r="E92" s="201"/>
      <c r="F92" s="201"/>
      <c r="G92" s="201"/>
      <c r="H92" s="202"/>
      <c r="I92" s="4">
        <v>84</v>
      </c>
      <c r="J92" s="27"/>
      <c r="K92" s="27"/>
    </row>
    <row r="93" spans="1:11" ht="12.75">
      <c r="A93" s="200" t="s">
        <v>345</v>
      </c>
      <c r="B93" s="201"/>
      <c r="C93" s="201"/>
      <c r="D93" s="201"/>
      <c r="E93" s="201"/>
      <c r="F93" s="201"/>
      <c r="G93" s="201"/>
      <c r="H93" s="202"/>
      <c r="I93" s="4">
        <v>85</v>
      </c>
      <c r="J93" s="27"/>
      <c r="K93" s="27"/>
    </row>
    <row r="94" spans="1:11" ht="12.75">
      <c r="A94" s="200" t="s">
        <v>0</v>
      </c>
      <c r="B94" s="201"/>
      <c r="C94" s="201"/>
      <c r="D94" s="201"/>
      <c r="E94" s="201"/>
      <c r="F94" s="201"/>
      <c r="G94" s="201"/>
      <c r="H94" s="202"/>
      <c r="I94" s="4">
        <v>86</v>
      </c>
      <c r="J94" s="27">
        <v>10381576</v>
      </c>
      <c r="K94" s="27">
        <v>8958408</v>
      </c>
    </row>
    <row r="95" spans="1:11" ht="12.75">
      <c r="A95" s="200" t="s">
        <v>346</v>
      </c>
      <c r="B95" s="201"/>
      <c r="C95" s="201"/>
      <c r="D95" s="201"/>
      <c r="E95" s="201"/>
      <c r="F95" s="201"/>
      <c r="G95" s="201"/>
      <c r="H95" s="202"/>
      <c r="I95" s="4">
        <v>87</v>
      </c>
      <c r="J95" s="27"/>
      <c r="K95" s="27"/>
    </row>
    <row r="96" spans="1:11" ht="12.75">
      <c r="A96" s="200" t="s">
        <v>347</v>
      </c>
      <c r="B96" s="201"/>
      <c r="C96" s="201"/>
      <c r="D96" s="201"/>
      <c r="E96" s="201"/>
      <c r="F96" s="201"/>
      <c r="G96" s="201"/>
      <c r="H96" s="202"/>
      <c r="I96" s="4">
        <v>88</v>
      </c>
      <c r="J96" s="27"/>
      <c r="K96" s="27"/>
    </row>
    <row r="97" spans="1:11" ht="12.75">
      <c r="A97" s="200" t="s">
        <v>348</v>
      </c>
      <c r="B97" s="201"/>
      <c r="C97" s="201"/>
      <c r="D97" s="201"/>
      <c r="E97" s="201"/>
      <c r="F97" s="201"/>
      <c r="G97" s="201"/>
      <c r="H97" s="202"/>
      <c r="I97" s="4">
        <v>89</v>
      </c>
      <c r="J97" s="27"/>
      <c r="K97" s="27"/>
    </row>
    <row r="98" spans="1:11" ht="12.75">
      <c r="A98" s="200" t="s">
        <v>130</v>
      </c>
      <c r="B98" s="201"/>
      <c r="C98" s="201"/>
      <c r="D98" s="201"/>
      <c r="E98" s="201"/>
      <c r="F98" s="201"/>
      <c r="G98" s="201"/>
      <c r="H98" s="202"/>
      <c r="I98" s="4">
        <v>90</v>
      </c>
      <c r="J98" s="27"/>
      <c r="K98" s="27"/>
    </row>
    <row r="99" spans="1:11" ht="12.75">
      <c r="A99" s="200" t="s">
        <v>128</v>
      </c>
      <c r="B99" s="201"/>
      <c r="C99" s="201"/>
      <c r="D99" s="201"/>
      <c r="E99" s="201"/>
      <c r="F99" s="201"/>
      <c r="G99" s="201"/>
      <c r="H99" s="202"/>
      <c r="I99" s="4">
        <v>91</v>
      </c>
      <c r="J99" s="27"/>
      <c r="K99" s="27"/>
    </row>
    <row r="100" spans="1:11" ht="12.75">
      <c r="A100" s="200" t="s">
        <v>129</v>
      </c>
      <c r="B100" s="201"/>
      <c r="C100" s="201"/>
      <c r="D100" s="201"/>
      <c r="E100" s="201"/>
      <c r="F100" s="201"/>
      <c r="G100" s="201"/>
      <c r="H100" s="202"/>
      <c r="I100" s="4">
        <v>92</v>
      </c>
      <c r="J100" s="27">
        <v>13724607</v>
      </c>
      <c r="K100" s="27">
        <v>13430911</v>
      </c>
    </row>
    <row r="101" spans="1:11" ht="12.75">
      <c r="A101" s="216" t="s">
        <v>48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26">
        <f>SUM(J102:J113)</f>
        <v>967755693</v>
      </c>
      <c r="K101" s="26">
        <f>SUM(K102:K113)</f>
        <v>1070619534</v>
      </c>
    </row>
    <row r="102" spans="1:11" ht="12.75">
      <c r="A102" s="200" t="s">
        <v>183</v>
      </c>
      <c r="B102" s="201"/>
      <c r="C102" s="201"/>
      <c r="D102" s="201"/>
      <c r="E102" s="201"/>
      <c r="F102" s="201"/>
      <c r="G102" s="201"/>
      <c r="H102" s="202"/>
      <c r="I102" s="4">
        <v>94</v>
      </c>
      <c r="J102" s="27">
        <v>902236936</v>
      </c>
      <c r="K102" s="27">
        <v>1018635980</v>
      </c>
    </row>
    <row r="103" spans="1:11" ht="12.75">
      <c r="A103" s="200" t="s">
        <v>345</v>
      </c>
      <c r="B103" s="201"/>
      <c r="C103" s="201"/>
      <c r="D103" s="201"/>
      <c r="E103" s="201"/>
      <c r="F103" s="201"/>
      <c r="G103" s="201"/>
      <c r="H103" s="202"/>
      <c r="I103" s="4">
        <v>95</v>
      </c>
      <c r="J103" s="27">
        <v>7492</v>
      </c>
      <c r="K103" s="27">
        <v>0</v>
      </c>
    </row>
    <row r="104" spans="1:11" ht="12.75">
      <c r="A104" s="200" t="s">
        <v>0</v>
      </c>
      <c r="B104" s="201"/>
      <c r="C104" s="201"/>
      <c r="D104" s="201"/>
      <c r="E104" s="201"/>
      <c r="F104" s="201"/>
      <c r="G104" s="201"/>
      <c r="H104" s="202"/>
      <c r="I104" s="4">
        <v>96</v>
      </c>
      <c r="J104" s="27">
        <v>1643661</v>
      </c>
      <c r="K104" s="27">
        <v>1239521</v>
      </c>
    </row>
    <row r="105" spans="1:11" ht="12.75">
      <c r="A105" s="200" t="s">
        <v>346</v>
      </c>
      <c r="B105" s="201"/>
      <c r="C105" s="201"/>
      <c r="D105" s="201"/>
      <c r="E105" s="201"/>
      <c r="F105" s="201"/>
      <c r="G105" s="201"/>
      <c r="H105" s="202"/>
      <c r="I105" s="4">
        <v>97</v>
      </c>
      <c r="J105" s="27">
        <v>3952367</v>
      </c>
      <c r="K105" s="27">
        <v>5647572</v>
      </c>
    </row>
    <row r="106" spans="1:11" ht="12.75">
      <c r="A106" s="200" t="s">
        <v>347</v>
      </c>
      <c r="B106" s="201"/>
      <c r="C106" s="201"/>
      <c r="D106" s="201"/>
      <c r="E106" s="201"/>
      <c r="F106" s="201"/>
      <c r="G106" s="201"/>
      <c r="H106" s="202"/>
      <c r="I106" s="4">
        <v>98</v>
      </c>
      <c r="J106" s="27">
        <v>34120233</v>
      </c>
      <c r="K106" s="27">
        <v>15793953</v>
      </c>
    </row>
    <row r="107" spans="1:11" ht="12.75">
      <c r="A107" s="200" t="s">
        <v>348</v>
      </c>
      <c r="B107" s="201"/>
      <c r="C107" s="201"/>
      <c r="D107" s="201"/>
      <c r="E107" s="201"/>
      <c r="F107" s="201"/>
      <c r="G107" s="201"/>
      <c r="H107" s="202"/>
      <c r="I107" s="4">
        <v>99</v>
      </c>
      <c r="J107" s="27"/>
      <c r="K107" s="27"/>
    </row>
    <row r="108" spans="1:11" ht="12.75">
      <c r="A108" s="200" t="s">
        <v>130</v>
      </c>
      <c r="B108" s="201"/>
      <c r="C108" s="201"/>
      <c r="D108" s="201"/>
      <c r="E108" s="201"/>
      <c r="F108" s="201"/>
      <c r="G108" s="201"/>
      <c r="H108" s="202"/>
      <c r="I108" s="4">
        <v>100</v>
      </c>
      <c r="J108" s="27"/>
      <c r="K108" s="27"/>
    </row>
    <row r="109" spans="1:11" ht="12.75">
      <c r="A109" s="200" t="s">
        <v>131</v>
      </c>
      <c r="B109" s="201"/>
      <c r="C109" s="201"/>
      <c r="D109" s="201"/>
      <c r="E109" s="201"/>
      <c r="F109" s="201"/>
      <c r="G109" s="201"/>
      <c r="H109" s="202"/>
      <c r="I109" s="4">
        <v>101</v>
      </c>
      <c r="J109" s="27">
        <v>15856911</v>
      </c>
      <c r="K109" s="27">
        <v>17709378</v>
      </c>
    </row>
    <row r="110" spans="1:11" ht="12.75">
      <c r="A110" s="200" t="s">
        <v>132</v>
      </c>
      <c r="B110" s="201"/>
      <c r="C110" s="201"/>
      <c r="D110" s="201"/>
      <c r="E110" s="201"/>
      <c r="F110" s="201"/>
      <c r="G110" s="201"/>
      <c r="H110" s="202"/>
      <c r="I110" s="4">
        <v>102</v>
      </c>
      <c r="J110" s="27">
        <v>9893129</v>
      </c>
      <c r="K110" s="27">
        <v>11294198</v>
      </c>
    </row>
    <row r="111" spans="1:11" ht="12.75">
      <c r="A111" s="200" t="s">
        <v>135</v>
      </c>
      <c r="B111" s="201"/>
      <c r="C111" s="201"/>
      <c r="D111" s="201"/>
      <c r="E111" s="201"/>
      <c r="F111" s="201"/>
      <c r="G111" s="201"/>
      <c r="H111" s="202"/>
      <c r="I111" s="4">
        <v>103</v>
      </c>
      <c r="J111" s="27">
        <v>13482</v>
      </c>
      <c r="K111" s="27"/>
    </row>
    <row r="112" spans="1:11" ht="12.75">
      <c r="A112" s="200" t="s">
        <v>133</v>
      </c>
      <c r="B112" s="201"/>
      <c r="C112" s="201"/>
      <c r="D112" s="201"/>
      <c r="E112" s="201"/>
      <c r="F112" s="201"/>
      <c r="G112" s="201"/>
      <c r="H112" s="202"/>
      <c r="I112" s="4">
        <v>104</v>
      </c>
      <c r="J112" s="27"/>
      <c r="K112" s="27"/>
    </row>
    <row r="113" spans="1:11" ht="12.75">
      <c r="A113" s="200" t="s">
        <v>134</v>
      </c>
      <c r="B113" s="201"/>
      <c r="C113" s="201"/>
      <c r="D113" s="201"/>
      <c r="E113" s="201"/>
      <c r="F113" s="201"/>
      <c r="G113" s="201"/>
      <c r="H113" s="202"/>
      <c r="I113" s="4">
        <v>105</v>
      </c>
      <c r="J113" s="27">
        <v>31482</v>
      </c>
      <c r="K113" s="27">
        <v>298932</v>
      </c>
    </row>
    <row r="114" spans="1:14" ht="12.75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27">
        <v>929270</v>
      </c>
      <c r="K114" s="27">
        <v>10725318</v>
      </c>
      <c r="N114" s="9"/>
    </row>
    <row r="115" spans="1:11" ht="12.75">
      <c r="A115" s="216" t="s">
        <v>52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26">
        <f>J70+J87+J91+J101+J114</f>
        <v>2002001618</v>
      </c>
      <c r="K115" s="26">
        <f>K70+K87+K91+K101+K114</f>
        <v>2109385837</v>
      </c>
    </row>
    <row r="116" spans="1:11" ht="12.75">
      <c r="A116" s="233" t="s">
        <v>87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28"/>
      <c r="K116" s="28"/>
    </row>
    <row r="117" spans="1:11" ht="12.75">
      <c r="A117" s="222" t="s">
        <v>384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3" t="s">
        <v>285</v>
      </c>
      <c r="B118" s="214"/>
      <c r="C118" s="214"/>
      <c r="D118" s="214"/>
      <c r="E118" s="214"/>
      <c r="F118" s="214"/>
      <c r="G118" s="214"/>
      <c r="H118" s="214"/>
      <c r="I118" s="239"/>
      <c r="J118" s="239"/>
      <c r="K118" s="240"/>
    </row>
    <row r="119" spans="1:11" ht="12.75">
      <c r="A119" s="200" t="s">
        <v>8</v>
      </c>
      <c r="B119" s="201"/>
      <c r="C119" s="201"/>
      <c r="D119" s="201"/>
      <c r="E119" s="201"/>
      <c r="F119" s="201"/>
      <c r="G119" s="201"/>
      <c r="H119" s="202"/>
      <c r="I119" s="4">
        <v>109</v>
      </c>
      <c r="J119" s="27">
        <v>945726819</v>
      </c>
      <c r="K119" s="27">
        <v>938115317</v>
      </c>
    </row>
    <row r="120" spans="1:11" ht="12.75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136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8:H8"/>
    <mergeCell ref="A9:H9"/>
    <mergeCell ref="A16:H16"/>
    <mergeCell ref="A17:H17"/>
    <mergeCell ref="A18:H18"/>
    <mergeCell ref="A19:H19"/>
    <mergeCell ref="A12:H12"/>
    <mergeCell ref="A13:H13"/>
    <mergeCell ref="A14:H14"/>
    <mergeCell ref="A15:H15"/>
    <mergeCell ref="A1:J1"/>
    <mergeCell ref="K1:K2"/>
    <mergeCell ref="A2:J2"/>
    <mergeCell ref="A3:K3"/>
    <mergeCell ref="A10:H10"/>
    <mergeCell ref="A11:H11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22">
      <selection activeCell="J48" sqref="J48"/>
    </sheetView>
  </sheetViews>
  <sheetFormatPr defaultColWidth="9.140625" defaultRowHeight="12.75"/>
  <cols>
    <col min="10" max="10" width="10.421875" style="0" customWidth="1"/>
    <col min="11" max="11" width="10.7109375" style="0" customWidth="1"/>
    <col min="12" max="13" width="10.00390625" style="0" bestFit="1" customWidth="1"/>
  </cols>
  <sheetData>
    <row r="1" spans="1:11" ht="12.75">
      <c r="A1" s="193" t="s">
        <v>225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440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42" t="s">
        <v>433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1" t="s">
        <v>89</v>
      </c>
      <c r="B5" s="241"/>
      <c r="C5" s="241"/>
      <c r="D5" s="241"/>
      <c r="E5" s="241"/>
      <c r="F5" s="241"/>
      <c r="G5" s="241"/>
      <c r="H5" s="241"/>
      <c r="I5" s="95" t="s">
        <v>385</v>
      </c>
      <c r="J5" s="97" t="s">
        <v>221</v>
      </c>
      <c r="K5" s="97" t="s">
        <v>222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99">
        <v>2</v>
      </c>
      <c r="J6" s="98">
        <v>3</v>
      </c>
      <c r="K6" s="98">
        <v>4</v>
      </c>
    </row>
    <row r="7" spans="1:11" ht="12.75">
      <c r="A7" s="213" t="s">
        <v>53</v>
      </c>
      <c r="B7" s="214"/>
      <c r="C7" s="214"/>
      <c r="D7" s="214"/>
      <c r="E7" s="214"/>
      <c r="F7" s="214"/>
      <c r="G7" s="214"/>
      <c r="H7" s="215"/>
      <c r="I7" s="6">
        <v>111</v>
      </c>
      <c r="J7" s="38">
        <f>SUM(J8:J9)</f>
        <v>523614490</v>
      </c>
      <c r="K7" s="38">
        <f>SUM(K8:K9)</f>
        <v>598807790</v>
      </c>
    </row>
    <row r="8" spans="1:11" ht="12.75">
      <c r="A8" s="216" t="s">
        <v>223</v>
      </c>
      <c r="B8" s="217"/>
      <c r="C8" s="217"/>
      <c r="D8" s="217"/>
      <c r="E8" s="217"/>
      <c r="F8" s="217"/>
      <c r="G8" s="217"/>
      <c r="H8" s="218"/>
      <c r="I8" s="4">
        <v>112</v>
      </c>
      <c r="J8" s="27">
        <v>505585357</v>
      </c>
      <c r="K8" s="27">
        <v>581084068</v>
      </c>
    </row>
    <row r="9" spans="1:11" ht="12.75">
      <c r="A9" s="216" t="s">
        <v>140</v>
      </c>
      <c r="B9" s="217"/>
      <c r="C9" s="217"/>
      <c r="D9" s="217"/>
      <c r="E9" s="217"/>
      <c r="F9" s="217"/>
      <c r="G9" s="217"/>
      <c r="H9" s="218"/>
      <c r="I9" s="4">
        <v>113</v>
      </c>
      <c r="J9" s="27">
        <v>18029133</v>
      </c>
      <c r="K9" s="27">
        <v>17723722</v>
      </c>
    </row>
    <row r="10" spans="1:11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4">
        <v>114</v>
      </c>
      <c r="J10" s="26">
        <f>J11+J12+J16+J20+J21+J22+J25+J26</f>
        <v>498261490</v>
      </c>
      <c r="K10" s="26">
        <f>K11+K12+K16+K20+K21+K22+K25+K26</f>
        <v>553570250</v>
      </c>
    </row>
    <row r="11" spans="1:11" ht="12.75">
      <c r="A11" s="216" t="s">
        <v>141</v>
      </c>
      <c r="B11" s="217"/>
      <c r="C11" s="217"/>
      <c r="D11" s="217"/>
      <c r="E11" s="217"/>
      <c r="F11" s="217"/>
      <c r="G11" s="217"/>
      <c r="H11" s="218"/>
      <c r="I11" s="4">
        <v>115</v>
      </c>
      <c r="J11" s="27"/>
      <c r="K11" s="27"/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8"/>
      <c r="I12" s="4">
        <v>116</v>
      </c>
      <c r="J12" s="26">
        <f>SUM(J13:J15)</f>
        <v>172443229</v>
      </c>
      <c r="K12" s="26">
        <f>SUM(K13:K15)</f>
        <v>195911351</v>
      </c>
    </row>
    <row r="13" spans="1:11" ht="12.75">
      <c r="A13" s="200" t="s">
        <v>202</v>
      </c>
      <c r="B13" s="201"/>
      <c r="C13" s="201"/>
      <c r="D13" s="201"/>
      <c r="E13" s="201"/>
      <c r="F13" s="201"/>
      <c r="G13" s="201"/>
      <c r="H13" s="202"/>
      <c r="I13" s="4">
        <v>117</v>
      </c>
      <c r="J13" s="27">
        <v>90658912</v>
      </c>
      <c r="K13" s="27">
        <v>104531442</v>
      </c>
    </row>
    <row r="14" spans="1:11" ht="12.75">
      <c r="A14" s="200" t="s">
        <v>203</v>
      </c>
      <c r="B14" s="201"/>
      <c r="C14" s="201"/>
      <c r="D14" s="201"/>
      <c r="E14" s="201"/>
      <c r="F14" s="201"/>
      <c r="G14" s="201"/>
      <c r="H14" s="202"/>
      <c r="I14" s="4">
        <v>118</v>
      </c>
      <c r="J14" s="27">
        <v>1452392</v>
      </c>
      <c r="K14" s="27">
        <v>1717936</v>
      </c>
    </row>
    <row r="15" spans="1:11" ht="12.75">
      <c r="A15" s="200" t="s">
        <v>92</v>
      </c>
      <c r="B15" s="201"/>
      <c r="C15" s="201"/>
      <c r="D15" s="201"/>
      <c r="E15" s="201"/>
      <c r="F15" s="201"/>
      <c r="G15" s="201"/>
      <c r="H15" s="202"/>
      <c r="I15" s="4">
        <v>119</v>
      </c>
      <c r="J15" s="27">
        <v>80331925</v>
      </c>
      <c r="K15" s="27">
        <v>89661973</v>
      </c>
    </row>
    <row r="16" spans="1:11" ht="12.75">
      <c r="A16" s="216" t="s">
        <v>50</v>
      </c>
      <c r="B16" s="217"/>
      <c r="C16" s="217"/>
      <c r="D16" s="217"/>
      <c r="E16" s="217"/>
      <c r="F16" s="217"/>
      <c r="G16" s="217"/>
      <c r="H16" s="218"/>
      <c r="I16" s="4">
        <v>120</v>
      </c>
      <c r="J16" s="26">
        <f>SUM(J17:J19)</f>
        <v>128433757</v>
      </c>
      <c r="K16" s="26">
        <f>SUM(K17:K19)</f>
        <v>140849591</v>
      </c>
    </row>
    <row r="17" spans="1:11" ht="12.75">
      <c r="A17" s="200" t="s">
        <v>93</v>
      </c>
      <c r="B17" s="201"/>
      <c r="C17" s="201"/>
      <c r="D17" s="201"/>
      <c r="E17" s="201"/>
      <c r="F17" s="201"/>
      <c r="G17" s="201"/>
      <c r="H17" s="202"/>
      <c r="I17" s="4">
        <v>121</v>
      </c>
      <c r="J17" s="27">
        <v>77676765</v>
      </c>
      <c r="K17" s="27">
        <v>85717847</v>
      </c>
    </row>
    <row r="18" spans="1:11" ht="12.75">
      <c r="A18" s="200" t="s">
        <v>94</v>
      </c>
      <c r="B18" s="201"/>
      <c r="C18" s="201"/>
      <c r="D18" s="201"/>
      <c r="E18" s="201"/>
      <c r="F18" s="201"/>
      <c r="G18" s="201"/>
      <c r="H18" s="202"/>
      <c r="I18" s="4">
        <v>122</v>
      </c>
      <c r="J18" s="27">
        <v>32245610</v>
      </c>
      <c r="K18" s="27">
        <v>34854707</v>
      </c>
    </row>
    <row r="19" spans="1:11" ht="12.75">
      <c r="A19" s="200" t="s">
        <v>95</v>
      </c>
      <c r="B19" s="201"/>
      <c r="C19" s="201"/>
      <c r="D19" s="201"/>
      <c r="E19" s="201"/>
      <c r="F19" s="201"/>
      <c r="G19" s="201"/>
      <c r="H19" s="202"/>
      <c r="I19" s="4">
        <v>123</v>
      </c>
      <c r="J19" s="27">
        <v>18511382</v>
      </c>
      <c r="K19" s="27">
        <v>20277037</v>
      </c>
    </row>
    <row r="20" spans="1:11" ht="12.75">
      <c r="A20" s="216" t="s">
        <v>142</v>
      </c>
      <c r="B20" s="217"/>
      <c r="C20" s="217"/>
      <c r="D20" s="217"/>
      <c r="E20" s="217"/>
      <c r="F20" s="217"/>
      <c r="G20" s="217"/>
      <c r="H20" s="218"/>
      <c r="I20" s="4">
        <v>124</v>
      </c>
      <c r="J20" s="27">
        <v>112546737</v>
      </c>
      <c r="K20" s="27">
        <v>117922581</v>
      </c>
    </row>
    <row r="21" spans="1:11" ht="12.75">
      <c r="A21" s="216" t="s">
        <v>143</v>
      </c>
      <c r="B21" s="217"/>
      <c r="C21" s="217"/>
      <c r="D21" s="217"/>
      <c r="E21" s="217"/>
      <c r="F21" s="217"/>
      <c r="G21" s="217"/>
      <c r="H21" s="218"/>
      <c r="I21" s="4">
        <v>125</v>
      </c>
      <c r="J21" s="27">
        <v>58151328</v>
      </c>
      <c r="K21" s="27">
        <v>72659403</v>
      </c>
    </row>
    <row r="22" spans="1:11" ht="12.75">
      <c r="A22" s="216" t="s">
        <v>51</v>
      </c>
      <c r="B22" s="217"/>
      <c r="C22" s="217"/>
      <c r="D22" s="217"/>
      <c r="E22" s="217"/>
      <c r="F22" s="217"/>
      <c r="G22" s="217"/>
      <c r="H22" s="218"/>
      <c r="I22" s="4">
        <v>126</v>
      </c>
      <c r="J22" s="26">
        <f>SUM(J23:J24)</f>
        <v>11493709</v>
      </c>
      <c r="K22" s="26">
        <f>SUM(K23:K24)</f>
        <v>3520305</v>
      </c>
    </row>
    <row r="23" spans="1:11" ht="12.75">
      <c r="A23" s="200" t="s">
        <v>188</v>
      </c>
      <c r="B23" s="201"/>
      <c r="C23" s="201"/>
      <c r="D23" s="201"/>
      <c r="E23" s="201"/>
      <c r="F23" s="201"/>
      <c r="G23" s="201"/>
      <c r="H23" s="202"/>
      <c r="I23" s="4">
        <v>127</v>
      </c>
      <c r="J23" s="27">
        <v>1036</v>
      </c>
      <c r="K23" s="27">
        <v>0</v>
      </c>
    </row>
    <row r="24" spans="1:11" ht="12.75">
      <c r="A24" s="200" t="s">
        <v>189</v>
      </c>
      <c r="B24" s="201"/>
      <c r="C24" s="201"/>
      <c r="D24" s="201"/>
      <c r="E24" s="201"/>
      <c r="F24" s="201"/>
      <c r="G24" s="201"/>
      <c r="H24" s="202"/>
      <c r="I24" s="4">
        <v>128</v>
      </c>
      <c r="J24" s="27">
        <v>11492673</v>
      </c>
      <c r="K24" s="27">
        <v>3520305</v>
      </c>
    </row>
    <row r="25" spans="1:11" ht="12.75">
      <c r="A25" s="216" t="s">
        <v>144</v>
      </c>
      <c r="B25" s="217"/>
      <c r="C25" s="217"/>
      <c r="D25" s="217"/>
      <c r="E25" s="217"/>
      <c r="F25" s="217"/>
      <c r="G25" s="217"/>
      <c r="H25" s="218"/>
      <c r="I25" s="4">
        <v>129</v>
      </c>
      <c r="J25" s="27">
        <v>11384655</v>
      </c>
      <c r="K25" s="27">
        <v>6533111</v>
      </c>
    </row>
    <row r="26" spans="1:11" ht="12.75">
      <c r="A26" s="216" t="s">
        <v>80</v>
      </c>
      <c r="B26" s="217"/>
      <c r="C26" s="217"/>
      <c r="D26" s="217"/>
      <c r="E26" s="217"/>
      <c r="F26" s="217"/>
      <c r="G26" s="217"/>
      <c r="H26" s="218"/>
      <c r="I26" s="4">
        <v>130</v>
      </c>
      <c r="J26" s="27">
        <v>3808075</v>
      </c>
      <c r="K26" s="27">
        <v>16173908</v>
      </c>
    </row>
    <row r="27" spans="1:11" ht="12.75">
      <c r="A27" s="216" t="s">
        <v>315</v>
      </c>
      <c r="B27" s="217"/>
      <c r="C27" s="217"/>
      <c r="D27" s="217"/>
      <c r="E27" s="217"/>
      <c r="F27" s="217"/>
      <c r="G27" s="217"/>
      <c r="H27" s="218"/>
      <c r="I27" s="4">
        <v>131</v>
      </c>
      <c r="J27" s="26">
        <f>SUM(J28:J32)</f>
        <v>4868238</v>
      </c>
      <c r="K27" s="26">
        <f>SUM(K28:K32)</f>
        <v>4936835</v>
      </c>
    </row>
    <row r="28" spans="1:11" ht="12.75">
      <c r="A28" s="216" t="s">
        <v>329</v>
      </c>
      <c r="B28" s="217"/>
      <c r="C28" s="217"/>
      <c r="D28" s="217"/>
      <c r="E28" s="217"/>
      <c r="F28" s="217"/>
      <c r="G28" s="217"/>
      <c r="H28" s="218"/>
      <c r="I28" s="4">
        <v>132</v>
      </c>
      <c r="J28" s="27">
        <v>0</v>
      </c>
      <c r="K28" s="27">
        <v>0</v>
      </c>
    </row>
    <row r="29" spans="1:11" ht="12.75">
      <c r="A29" s="216" t="s">
        <v>226</v>
      </c>
      <c r="B29" s="217"/>
      <c r="C29" s="217"/>
      <c r="D29" s="217"/>
      <c r="E29" s="217"/>
      <c r="F29" s="217"/>
      <c r="G29" s="217"/>
      <c r="H29" s="218"/>
      <c r="I29" s="4">
        <v>133</v>
      </c>
      <c r="J29" s="27">
        <f>4759732+85556</f>
        <v>4845288</v>
      </c>
      <c r="K29" s="27">
        <f>4810970+125865</f>
        <v>4936835</v>
      </c>
    </row>
    <row r="30" spans="1:11" ht="12.75">
      <c r="A30" s="216" t="s">
        <v>190</v>
      </c>
      <c r="B30" s="217"/>
      <c r="C30" s="217"/>
      <c r="D30" s="217"/>
      <c r="E30" s="217"/>
      <c r="F30" s="217"/>
      <c r="G30" s="217"/>
      <c r="H30" s="218"/>
      <c r="I30" s="4">
        <v>134</v>
      </c>
      <c r="J30" s="27"/>
      <c r="K30" s="27">
        <v>0</v>
      </c>
    </row>
    <row r="31" spans="1:11" ht="12.75">
      <c r="A31" s="216" t="s">
        <v>325</v>
      </c>
      <c r="B31" s="217"/>
      <c r="C31" s="217"/>
      <c r="D31" s="217"/>
      <c r="E31" s="217"/>
      <c r="F31" s="217"/>
      <c r="G31" s="217"/>
      <c r="H31" s="218"/>
      <c r="I31" s="4">
        <v>135</v>
      </c>
      <c r="J31" s="27">
        <v>22950</v>
      </c>
      <c r="K31" s="27"/>
    </row>
    <row r="32" spans="1:11" ht="12.75">
      <c r="A32" s="216" t="s">
        <v>191</v>
      </c>
      <c r="B32" s="217"/>
      <c r="C32" s="217"/>
      <c r="D32" s="217"/>
      <c r="E32" s="217"/>
      <c r="F32" s="217"/>
      <c r="G32" s="217"/>
      <c r="H32" s="218"/>
      <c r="I32" s="4">
        <v>136</v>
      </c>
      <c r="J32" s="27">
        <v>0</v>
      </c>
      <c r="K32" s="27">
        <v>0</v>
      </c>
    </row>
    <row r="33" spans="1:11" ht="12.75">
      <c r="A33" s="216" t="s">
        <v>316</v>
      </c>
      <c r="B33" s="217"/>
      <c r="C33" s="217"/>
      <c r="D33" s="217"/>
      <c r="E33" s="217"/>
      <c r="F33" s="217"/>
      <c r="G33" s="217"/>
      <c r="H33" s="218"/>
      <c r="I33" s="4">
        <v>137</v>
      </c>
      <c r="J33" s="26">
        <f>SUM(J34:J37)</f>
        <v>45360428</v>
      </c>
      <c r="K33" s="26">
        <f>SUM(K34:K37)</f>
        <v>59762343</v>
      </c>
    </row>
    <row r="34" spans="1:11" ht="12.75">
      <c r="A34" s="216" t="s">
        <v>97</v>
      </c>
      <c r="B34" s="217"/>
      <c r="C34" s="217"/>
      <c r="D34" s="217"/>
      <c r="E34" s="217"/>
      <c r="F34" s="217"/>
      <c r="G34" s="217"/>
      <c r="H34" s="218"/>
      <c r="I34" s="4">
        <v>138</v>
      </c>
      <c r="J34" s="27">
        <v>41092414</v>
      </c>
      <c r="K34" s="27">
        <v>56003941</v>
      </c>
    </row>
    <row r="35" spans="1:11" ht="12.75">
      <c r="A35" s="216" t="s">
        <v>96</v>
      </c>
      <c r="B35" s="217"/>
      <c r="C35" s="217"/>
      <c r="D35" s="217"/>
      <c r="E35" s="217"/>
      <c r="F35" s="217"/>
      <c r="G35" s="217"/>
      <c r="H35" s="218"/>
      <c r="I35" s="4">
        <v>139</v>
      </c>
      <c r="J35" s="27">
        <v>4252382</v>
      </c>
      <c r="K35" s="27">
        <v>3635372</v>
      </c>
    </row>
    <row r="36" spans="1:11" ht="12.75">
      <c r="A36" s="216" t="s">
        <v>326</v>
      </c>
      <c r="B36" s="217"/>
      <c r="C36" s="217"/>
      <c r="D36" s="217"/>
      <c r="E36" s="217"/>
      <c r="F36" s="217"/>
      <c r="G36" s="217"/>
      <c r="H36" s="218"/>
      <c r="I36" s="4">
        <v>140</v>
      </c>
      <c r="J36" s="27">
        <v>15632</v>
      </c>
      <c r="K36" s="27">
        <v>123030</v>
      </c>
    </row>
    <row r="37" spans="1:11" ht="12.75">
      <c r="A37" s="216" t="s">
        <v>98</v>
      </c>
      <c r="B37" s="217"/>
      <c r="C37" s="217"/>
      <c r="D37" s="217"/>
      <c r="E37" s="217"/>
      <c r="F37" s="217"/>
      <c r="G37" s="217"/>
      <c r="H37" s="218"/>
      <c r="I37" s="4">
        <v>141</v>
      </c>
      <c r="J37" s="27"/>
      <c r="K37" s="27"/>
    </row>
    <row r="38" spans="1:11" ht="12.75">
      <c r="A38" s="216" t="s">
        <v>295</v>
      </c>
      <c r="B38" s="217"/>
      <c r="C38" s="217"/>
      <c r="D38" s="217"/>
      <c r="E38" s="217"/>
      <c r="F38" s="217"/>
      <c r="G38" s="217"/>
      <c r="H38" s="218"/>
      <c r="I38" s="4">
        <v>142</v>
      </c>
      <c r="J38" s="27"/>
      <c r="K38" s="27"/>
    </row>
    <row r="39" spans="1:11" ht="12.75">
      <c r="A39" s="216" t="s">
        <v>296</v>
      </c>
      <c r="B39" s="217"/>
      <c r="C39" s="217"/>
      <c r="D39" s="217"/>
      <c r="E39" s="217"/>
      <c r="F39" s="217"/>
      <c r="G39" s="217"/>
      <c r="H39" s="218"/>
      <c r="I39" s="4">
        <v>143</v>
      </c>
      <c r="J39" s="27"/>
      <c r="K39" s="27"/>
    </row>
    <row r="40" spans="1:11" ht="12.75">
      <c r="A40" s="216" t="s">
        <v>327</v>
      </c>
      <c r="B40" s="217"/>
      <c r="C40" s="217"/>
      <c r="D40" s="217"/>
      <c r="E40" s="217"/>
      <c r="F40" s="217"/>
      <c r="G40" s="217"/>
      <c r="H40" s="218"/>
      <c r="I40" s="4">
        <v>144</v>
      </c>
      <c r="J40" s="27"/>
      <c r="K40" s="27"/>
    </row>
    <row r="41" spans="1:11" ht="12.75">
      <c r="A41" s="216" t="s">
        <v>328</v>
      </c>
      <c r="B41" s="217"/>
      <c r="C41" s="217"/>
      <c r="D41" s="217"/>
      <c r="E41" s="217"/>
      <c r="F41" s="217"/>
      <c r="G41" s="217"/>
      <c r="H41" s="218"/>
      <c r="I41" s="4">
        <v>145</v>
      </c>
      <c r="J41" s="27"/>
      <c r="K41" s="27"/>
    </row>
    <row r="42" spans="1:11" ht="12.75">
      <c r="A42" s="216" t="s">
        <v>317</v>
      </c>
      <c r="B42" s="217"/>
      <c r="C42" s="217"/>
      <c r="D42" s="217"/>
      <c r="E42" s="217"/>
      <c r="F42" s="217"/>
      <c r="G42" s="217"/>
      <c r="H42" s="218"/>
      <c r="I42" s="4">
        <v>146</v>
      </c>
      <c r="J42" s="26">
        <f>J7+J27+J38+J40</f>
        <v>528482728</v>
      </c>
      <c r="K42" s="26">
        <f>K7+K27+K38+K40</f>
        <v>603744625</v>
      </c>
    </row>
    <row r="43" spans="1:11" ht="12.75">
      <c r="A43" s="216" t="s">
        <v>318</v>
      </c>
      <c r="B43" s="217"/>
      <c r="C43" s="217"/>
      <c r="D43" s="217"/>
      <c r="E43" s="217"/>
      <c r="F43" s="217"/>
      <c r="G43" s="217"/>
      <c r="H43" s="218"/>
      <c r="I43" s="4">
        <v>147</v>
      </c>
      <c r="J43" s="26">
        <f>J10+J33+J39+J41</f>
        <v>543621918</v>
      </c>
      <c r="K43" s="26">
        <f>K10+K33+K39+K41</f>
        <v>613332593</v>
      </c>
    </row>
    <row r="44" spans="1:11" ht="12.75">
      <c r="A44" s="216" t="s">
        <v>338</v>
      </c>
      <c r="B44" s="217"/>
      <c r="C44" s="217"/>
      <c r="D44" s="217"/>
      <c r="E44" s="217"/>
      <c r="F44" s="217"/>
      <c r="G44" s="217"/>
      <c r="H44" s="218"/>
      <c r="I44" s="4">
        <v>148</v>
      </c>
      <c r="J44" s="26">
        <f>J42-J43</f>
        <v>-15139190</v>
      </c>
      <c r="K44" s="26">
        <f>K42-K43</f>
        <v>-9587968</v>
      </c>
    </row>
    <row r="45" spans="1:11" ht="12.75">
      <c r="A45" s="225" t="s">
        <v>320</v>
      </c>
      <c r="B45" s="226"/>
      <c r="C45" s="226"/>
      <c r="D45" s="226"/>
      <c r="E45" s="226"/>
      <c r="F45" s="226"/>
      <c r="G45" s="226"/>
      <c r="H45" s="227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25" t="s">
        <v>321</v>
      </c>
      <c r="B46" s="226"/>
      <c r="C46" s="226"/>
      <c r="D46" s="226"/>
      <c r="E46" s="226"/>
      <c r="F46" s="226"/>
      <c r="G46" s="226"/>
      <c r="H46" s="227"/>
      <c r="I46" s="4">
        <v>150</v>
      </c>
      <c r="J46" s="26">
        <f>IF(J43&gt;J42,J43-J42,0)</f>
        <v>15139190</v>
      </c>
      <c r="K46" s="26">
        <f>IF(K43&gt;K42,K43-K42,0)</f>
        <v>9587968</v>
      </c>
    </row>
    <row r="47" spans="1:11" ht="12.75">
      <c r="A47" s="216" t="s">
        <v>319</v>
      </c>
      <c r="B47" s="217"/>
      <c r="C47" s="217"/>
      <c r="D47" s="217"/>
      <c r="E47" s="217"/>
      <c r="F47" s="217"/>
      <c r="G47" s="217"/>
      <c r="H47" s="218"/>
      <c r="I47" s="4">
        <v>151</v>
      </c>
      <c r="J47" s="27">
        <v>-814746</v>
      </c>
      <c r="K47" s="27">
        <v>-1976467</v>
      </c>
    </row>
    <row r="48" spans="1:11" ht="12.75">
      <c r="A48" s="216" t="s">
        <v>339</v>
      </c>
      <c r="B48" s="217"/>
      <c r="C48" s="217"/>
      <c r="D48" s="217"/>
      <c r="E48" s="217"/>
      <c r="F48" s="217"/>
      <c r="G48" s="217"/>
      <c r="H48" s="218"/>
      <c r="I48" s="4">
        <v>152</v>
      </c>
      <c r="J48" s="26">
        <f>J44-J47</f>
        <v>-14324444</v>
      </c>
      <c r="K48" s="26">
        <f>K44-K47</f>
        <v>-7611501</v>
      </c>
    </row>
    <row r="49" spans="1:11" ht="12.75">
      <c r="A49" s="225" t="s">
        <v>292</v>
      </c>
      <c r="B49" s="226"/>
      <c r="C49" s="226"/>
      <c r="D49" s="226"/>
      <c r="E49" s="226"/>
      <c r="F49" s="226"/>
      <c r="G49" s="226"/>
      <c r="H49" s="227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50" t="s">
        <v>322</v>
      </c>
      <c r="B50" s="251"/>
      <c r="C50" s="251"/>
      <c r="D50" s="251"/>
      <c r="E50" s="251"/>
      <c r="F50" s="251"/>
      <c r="G50" s="251"/>
      <c r="H50" s="252"/>
      <c r="I50" s="5">
        <v>154</v>
      </c>
      <c r="J50" s="32">
        <f>IF(J48&lt;0,-J48,0)</f>
        <v>14324444</v>
      </c>
      <c r="K50" s="32">
        <f>IF(K48&lt;0,-K48,0)</f>
        <v>7611501</v>
      </c>
    </row>
    <row r="51" spans="1:11" ht="12.75">
      <c r="A51" s="222" t="s">
        <v>163</v>
      </c>
      <c r="B51" s="236"/>
      <c r="C51" s="236"/>
      <c r="D51" s="236"/>
      <c r="E51" s="236"/>
      <c r="F51" s="236"/>
      <c r="G51" s="236"/>
      <c r="H51" s="236"/>
      <c r="I51" s="248"/>
      <c r="J51" s="248"/>
      <c r="K51" s="249"/>
    </row>
    <row r="52" spans="1:11" ht="12.75">
      <c r="A52" s="213" t="s">
        <v>286</v>
      </c>
      <c r="B52" s="214"/>
      <c r="C52" s="214"/>
      <c r="D52" s="214"/>
      <c r="E52" s="214"/>
      <c r="F52" s="214"/>
      <c r="G52" s="214"/>
      <c r="H52" s="214"/>
      <c r="I52" s="239"/>
      <c r="J52" s="239"/>
      <c r="K52" s="240"/>
    </row>
    <row r="53" spans="1:11" ht="12.75">
      <c r="A53" s="245" t="s">
        <v>336</v>
      </c>
      <c r="B53" s="246"/>
      <c r="C53" s="246"/>
      <c r="D53" s="246"/>
      <c r="E53" s="246"/>
      <c r="F53" s="246"/>
      <c r="G53" s="246"/>
      <c r="H53" s="247"/>
      <c r="I53" s="4">
        <v>155</v>
      </c>
      <c r="J53" s="27">
        <v>-14324444</v>
      </c>
      <c r="K53" s="27">
        <v>-7611501</v>
      </c>
    </row>
    <row r="54" spans="1:11" ht="12.75">
      <c r="A54" s="245" t="s">
        <v>337</v>
      </c>
      <c r="B54" s="246"/>
      <c r="C54" s="246"/>
      <c r="D54" s="246"/>
      <c r="E54" s="246"/>
      <c r="F54" s="246"/>
      <c r="G54" s="246"/>
      <c r="H54" s="247"/>
      <c r="I54" s="4">
        <v>156</v>
      </c>
      <c r="J54" s="28"/>
      <c r="K54" s="28"/>
    </row>
    <row r="55" spans="1:11" ht="12.75">
      <c r="A55" s="222" t="s">
        <v>289</v>
      </c>
      <c r="B55" s="236"/>
      <c r="C55" s="236"/>
      <c r="D55" s="236"/>
      <c r="E55" s="236"/>
      <c r="F55" s="236"/>
      <c r="G55" s="236"/>
      <c r="H55" s="236"/>
      <c r="I55" s="248"/>
      <c r="J55" s="248"/>
      <c r="K55" s="249"/>
    </row>
    <row r="56" spans="1:11" ht="12.75">
      <c r="A56" s="213" t="s">
        <v>305</v>
      </c>
      <c r="B56" s="214"/>
      <c r="C56" s="214"/>
      <c r="D56" s="214"/>
      <c r="E56" s="214"/>
      <c r="F56" s="214"/>
      <c r="G56" s="214"/>
      <c r="H56" s="215"/>
      <c r="I56" s="39">
        <v>157</v>
      </c>
      <c r="J56" s="25">
        <v>-14324444</v>
      </c>
      <c r="K56" s="25">
        <v>-7611501</v>
      </c>
    </row>
    <row r="57" spans="1:11" ht="12.75">
      <c r="A57" s="216" t="s">
        <v>323</v>
      </c>
      <c r="B57" s="217"/>
      <c r="C57" s="217"/>
      <c r="D57" s="217"/>
      <c r="E57" s="217"/>
      <c r="F57" s="217"/>
      <c r="G57" s="217"/>
      <c r="H57" s="218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16" t="s">
        <v>330</v>
      </c>
      <c r="B58" s="217"/>
      <c r="C58" s="217"/>
      <c r="D58" s="217"/>
      <c r="E58" s="217"/>
      <c r="F58" s="217"/>
      <c r="G58" s="217"/>
      <c r="H58" s="218"/>
      <c r="I58" s="4">
        <v>159</v>
      </c>
      <c r="J58" s="27"/>
      <c r="K58" s="27"/>
    </row>
    <row r="59" spans="1:11" ht="12.75">
      <c r="A59" s="216" t="s">
        <v>331</v>
      </c>
      <c r="B59" s="217"/>
      <c r="C59" s="217"/>
      <c r="D59" s="217"/>
      <c r="E59" s="217"/>
      <c r="F59" s="217"/>
      <c r="G59" s="217"/>
      <c r="H59" s="218"/>
      <c r="I59" s="4">
        <v>160</v>
      </c>
      <c r="J59" s="27"/>
      <c r="K59" s="27"/>
    </row>
    <row r="60" spans="1:11" ht="12.75">
      <c r="A60" s="216" t="s">
        <v>73</v>
      </c>
      <c r="B60" s="217"/>
      <c r="C60" s="217"/>
      <c r="D60" s="217"/>
      <c r="E60" s="217"/>
      <c r="F60" s="217"/>
      <c r="G60" s="217"/>
      <c r="H60" s="218"/>
      <c r="I60" s="4">
        <v>161</v>
      </c>
      <c r="J60" s="27"/>
      <c r="K60" s="27"/>
    </row>
    <row r="61" spans="1:11" ht="12.75">
      <c r="A61" s="216" t="s">
        <v>332</v>
      </c>
      <c r="B61" s="217"/>
      <c r="C61" s="217"/>
      <c r="D61" s="217"/>
      <c r="E61" s="217"/>
      <c r="F61" s="217"/>
      <c r="G61" s="217"/>
      <c r="H61" s="218"/>
      <c r="I61" s="4">
        <v>162</v>
      </c>
      <c r="J61" s="27"/>
      <c r="K61" s="27"/>
    </row>
    <row r="62" spans="1:11" ht="12.75">
      <c r="A62" s="216" t="s">
        <v>333</v>
      </c>
      <c r="B62" s="217"/>
      <c r="C62" s="217"/>
      <c r="D62" s="217"/>
      <c r="E62" s="217"/>
      <c r="F62" s="217"/>
      <c r="G62" s="217"/>
      <c r="H62" s="218"/>
      <c r="I62" s="4">
        <v>163</v>
      </c>
      <c r="J62" s="27"/>
      <c r="K62" s="27"/>
    </row>
    <row r="63" spans="1:11" ht="12.75">
      <c r="A63" s="216" t="s">
        <v>334</v>
      </c>
      <c r="B63" s="217"/>
      <c r="C63" s="217"/>
      <c r="D63" s="217"/>
      <c r="E63" s="217"/>
      <c r="F63" s="217"/>
      <c r="G63" s="217"/>
      <c r="H63" s="218"/>
      <c r="I63" s="4">
        <v>164</v>
      </c>
      <c r="J63" s="27"/>
      <c r="K63" s="27"/>
    </row>
    <row r="64" spans="1:11" ht="12.75">
      <c r="A64" s="216" t="s">
        <v>335</v>
      </c>
      <c r="B64" s="217"/>
      <c r="C64" s="217"/>
      <c r="D64" s="217"/>
      <c r="E64" s="217"/>
      <c r="F64" s="217"/>
      <c r="G64" s="217"/>
      <c r="H64" s="218"/>
      <c r="I64" s="4">
        <v>165</v>
      </c>
      <c r="J64" s="27"/>
      <c r="K64" s="27"/>
    </row>
    <row r="65" spans="1:11" ht="12.75">
      <c r="A65" s="216" t="s">
        <v>324</v>
      </c>
      <c r="B65" s="217"/>
      <c r="C65" s="217"/>
      <c r="D65" s="217"/>
      <c r="E65" s="217"/>
      <c r="F65" s="217"/>
      <c r="G65" s="217"/>
      <c r="H65" s="218"/>
      <c r="I65" s="4">
        <v>166</v>
      </c>
      <c r="J65" s="27"/>
      <c r="K65" s="27"/>
    </row>
    <row r="66" spans="1:11" ht="12.75">
      <c r="A66" s="216" t="s">
        <v>293</v>
      </c>
      <c r="B66" s="217"/>
      <c r="C66" s="217"/>
      <c r="D66" s="217"/>
      <c r="E66" s="217"/>
      <c r="F66" s="217"/>
      <c r="G66" s="217"/>
      <c r="H66" s="218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16" t="s">
        <v>294</v>
      </c>
      <c r="B67" s="217"/>
      <c r="C67" s="217"/>
      <c r="D67" s="217"/>
      <c r="E67" s="217"/>
      <c r="F67" s="217"/>
      <c r="G67" s="217"/>
      <c r="H67" s="218"/>
      <c r="I67" s="4">
        <v>168</v>
      </c>
      <c r="J67" s="32">
        <f>J56+J66</f>
        <v>-14324444</v>
      </c>
      <c r="K67" s="32">
        <f>K56+K66</f>
        <v>-7611501</v>
      </c>
    </row>
    <row r="68" spans="1:11" ht="12.75">
      <c r="A68" s="222" t="s">
        <v>288</v>
      </c>
      <c r="B68" s="236"/>
      <c r="C68" s="236"/>
      <c r="D68" s="236"/>
      <c r="E68" s="236"/>
      <c r="F68" s="236"/>
      <c r="G68" s="236"/>
      <c r="H68" s="236"/>
      <c r="I68" s="248"/>
      <c r="J68" s="248"/>
      <c r="K68" s="249"/>
    </row>
    <row r="69" spans="1:11" ht="12.75">
      <c r="A69" s="213" t="s">
        <v>287</v>
      </c>
      <c r="B69" s="214"/>
      <c r="C69" s="214"/>
      <c r="D69" s="214"/>
      <c r="E69" s="214"/>
      <c r="F69" s="214"/>
      <c r="G69" s="214"/>
      <c r="H69" s="214"/>
      <c r="I69" s="239"/>
      <c r="J69" s="239"/>
      <c r="K69" s="240"/>
    </row>
    <row r="70" spans="1:11" ht="12.75">
      <c r="A70" s="245" t="s">
        <v>336</v>
      </c>
      <c r="B70" s="246"/>
      <c r="C70" s="246"/>
      <c r="D70" s="246"/>
      <c r="E70" s="246"/>
      <c r="F70" s="246"/>
      <c r="G70" s="246"/>
      <c r="H70" s="247"/>
      <c r="I70" s="4">
        <v>169</v>
      </c>
      <c r="J70" s="27">
        <v>-14324444</v>
      </c>
      <c r="K70" s="27">
        <v>-7611501</v>
      </c>
    </row>
    <row r="71" spans="1:11" ht="12.75">
      <c r="A71" s="253" t="s">
        <v>337</v>
      </c>
      <c r="B71" s="254"/>
      <c r="C71" s="254"/>
      <c r="D71" s="254"/>
      <c r="E71" s="254"/>
      <c r="F71" s="254"/>
      <c r="G71" s="254"/>
      <c r="H71" s="255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10" zoomScalePageLayoutView="0" workbookViewId="0" topLeftCell="A1">
      <selection activeCell="K55" sqref="K55:N59"/>
    </sheetView>
  </sheetViews>
  <sheetFormatPr defaultColWidth="9.140625" defaultRowHeight="12.75"/>
  <cols>
    <col min="10" max="10" width="11.421875" style="0" customWidth="1"/>
    <col min="11" max="11" width="11.28125" style="0" customWidth="1"/>
    <col min="13" max="13" width="10.00390625" style="0" bestFit="1" customWidth="1"/>
  </cols>
  <sheetData>
    <row r="1" spans="1:11" ht="12.75">
      <c r="A1" s="256" t="s">
        <v>235</v>
      </c>
      <c r="B1" s="257"/>
      <c r="C1" s="257"/>
      <c r="D1" s="257"/>
      <c r="E1" s="257"/>
      <c r="F1" s="257"/>
      <c r="G1" s="257"/>
      <c r="H1" s="257"/>
      <c r="I1" s="257"/>
      <c r="J1" s="258"/>
      <c r="K1" s="195"/>
    </row>
    <row r="2" spans="1:11" ht="12.75">
      <c r="A2" s="260" t="s">
        <v>440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2" t="s">
        <v>433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89</v>
      </c>
      <c r="B5" s="265"/>
      <c r="C5" s="265"/>
      <c r="D5" s="265"/>
      <c r="E5" s="265"/>
      <c r="F5" s="265"/>
      <c r="G5" s="265"/>
      <c r="H5" s="265"/>
      <c r="I5" s="105" t="s">
        <v>385</v>
      </c>
      <c r="J5" s="106" t="s">
        <v>221</v>
      </c>
      <c r="K5" s="106" t="s">
        <v>222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107">
        <v>2</v>
      </c>
      <c r="J6" s="108" t="s">
        <v>389</v>
      </c>
      <c r="K6" s="108" t="s">
        <v>390</v>
      </c>
    </row>
    <row r="7" spans="1:11" ht="12.75">
      <c r="A7" s="267" t="s">
        <v>227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67</v>
      </c>
      <c r="B8" s="201"/>
      <c r="C8" s="201"/>
      <c r="D8" s="201"/>
      <c r="E8" s="201"/>
      <c r="F8" s="201"/>
      <c r="G8" s="201"/>
      <c r="H8" s="201"/>
      <c r="I8" s="4">
        <v>1</v>
      </c>
      <c r="J8" s="27">
        <v>-15139190</v>
      </c>
      <c r="K8" s="27">
        <v>-9587968</v>
      </c>
    </row>
    <row r="9" spans="1:11" ht="12.75">
      <c r="A9" s="200" t="s">
        <v>68</v>
      </c>
      <c r="B9" s="201"/>
      <c r="C9" s="201"/>
      <c r="D9" s="201"/>
      <c r="E9" s="201"/>
      <c r="F9" s="201"/>
      <c r="G9" s="201"/>
      <c r="H9" s="201"/>
      <c r="I9" s="4">
        <v>2</v>
      </c>
      <c r="J9" s="27">
        <v>112546737</v>
      </c>
      <c r="K9" s="27">
        <v>117922581</v>
      </c>
    </row>
    <row r="10" spans="1:11" ht="12.75">
      <c r="A10" s="200" t="s">
        <v>69</v>
      </c>
      <c r="B10" s="201"/>
      <c r="C10" s="201"/>
      <c r="D10" s="201"/>
      <c r="E10" s="201"/>
      <c r="F10" s="201"/>
      <c r="G10" s="201"/>
      <c r="H10" s="201"/>
      <c r="I10" s="4">
        <v>3</v>
      </c>
      <c r="J10" s="27">
        <v>13238000</v>
      </c>
      <c r="K10" s="27">
        <v>16250012</v>
      </c>
    </row>
    <row r="11" spans="1:11" ht="12.75">
      <c r="A11" s="200" t="s">
        <v>70</v>
      </c>
      <c r="B11" s="201"/>
      <c r="C11" s="201"/>
      <c r="D11" s="201"/>
      <c r="E11" s="201"/>
      <c r="F11" s="201"/>
      <c r="G11" s="201"/>
      <c r="H11" s="201"/>
      <c r="I11" s="4">
        <v>4</v>
      </c>
      <c r="J11" s="27">
        <v>0</v>
      </c>
      <c r="K11" s="27">
        <v>10666070</v>
      </c>
    </row>
    <row r="12" spans="1:11" ht="12.75">
      <c r="A12" s="200" t="s">
        <v>71</v>
      </c>
      <c r="B12" s="201"/>
      <c r="C12" s="201"/>
      <c r="D12" s="201"/>
      <c r="E12" s="201"/>
      <c r="F12" s="201"/>
      <c r="G12" s="201"/>
      <c r="H12" s="201"/>
      <c r="I12" s="4">
        <v>5</v>
      </c>
      <c r="J12" s="27">
        <v>36000</v>
      </c>
      <c r="K12" s="27"/>
    </row>
    <row r="13" spans="1:11" ht="12.75">
      <c r="A13" s="200" t="s">
        <v>81</v>
      </c>
      <c r="B13" s="201"/>
      <c r="C13" s="201"/>
      <c r="D13" s="201"/>
      <c r="E13" s="201"/>
      <c r="F13" s="201"/>
      <c r="G13" s="201"/>
      <c r="H13" s="201"/>
      <c r="I13" s="4">
        <v>6</v>
      </c>
      <c r="J13" s="27">
        <f>8220000+11384000+5239000+10757000+1090000+12000</f>
        <v>36702000</v>
      </c>
      <c r="K13" s="27">
        <v>19102593</v>
      </c>
    </row>
    <row r="14" spans="1:11" ht="12.75">
      <c r="A14" s="216" t="s">
        <v>228</v>
      </c>
      <c r="B14" s="217"/>
      <c r="C14" s="217"/>
      <c r="D14" s="217"/>
      <c r="E14" s="217"/>
      <c r="F14" s="217"/>
      <c r="G14" s="217"/>
      <c r="H14" s="217"/>
      <c r="I14" s="4">
        <v>7</v>
      </c>
      <c r="J14" s="23">
        <f>SUM(J8:J13)</f>
        <v>147383547</v>
      </c>
      <c r="K14" s="26">
        <f>SUM(K8:K13)</f>
        <v>154353288</v>
      </c>
    </row>
    <row r="15" spans="1:11" ht="12.75">
      <c r="A15" s="200" t="s">
        <v>82</v>
      </c>
      <c r="B15" s="201"/>
      <c r="C15" s="201"/>
      <c r="D15" s="201"/>
      <c r="E15" s="201"/>
      <c r="F15" s="201"/>
      <c r="G15" s="201"/>
      <c r="H15" s="201"/>
      <c r="I15" s="4">
        <v>8</v>
      </c>
      <c r="J15" s="27">
        <v>0</v>
      </c>
      <c r="K15" s="27"/>
    </row>
    <row r="16" spans="1:11" ht="12.75">
      <c r="A16" s="200" t="s">
        <v>83</v>
      </c>
      <c r="B16" s="201"/>
      <c r="C16" s="201"/>
      <c r="D16" s="201"/>
      <c r="E16" s="201"/>
      <c r="F16" s="201"/>
      <c r="G16" s="201"/>
      <c r="H16" s="201"/>
      <c r="I16" s="4">
        <v>9</v>
      </c>
      <c r="J16" s="27">
        <v>11307000</v>
      </c>
      <c r="K16" s="27"/>
    </row>
    <row r="17" spans="1:11" ht="12.75">
      <c r="A17" s="200" t="s">
        <v>84</v>
      </c>
      <c r="B17" s="201"/>
      <c r="C17" s="201"/>
      <c r="D17" s="201"/>
      <c r="E17" s="201"/>
      <c r="F17" s="201"/>
      <c r="G17" s="201"/>
      <c r="H17" s="201"/>
      <c r="I17" s="4">
        <v>10</v>
      </c>
      <c r="J17" s="27">
        <v>0</v>
      </c>
      <c r="K17" s="27">
        <v>681132</v>
      </c>
    </row>
    <row r="18" spans="1:11" ht="12.75">
      <c r="A18" s="200" t="s">
        <v>85</v>
      </c>
      <c r="B18" s="201"/>
      <c r="C18" s="201"/>
      <c r="D18" s="201"/>
      <c r="E18" s="201"/>
      <c r="F18" s="201"/>
      <c r="G18" s="201"/>
      <c r="H18" s="201"/>
      <c r="I18" s="4">
        <v>11</v>
      </c>
      <c r="J18" s="27">
        <v>4548310</v>
      </c>
      <c r="K18" s="27">
        <v>4466299</v>
      </c>
    </row>
    <row r="19" spans="1:11" ht="12.75">
      <c r="A19" s="216" t="s">
        <v>229</v>
      </c>
      <c r="B19" s="217"/>
      <c r="C19" s="217"/>
      <c r="D19" s="217"/>
      <c r="E19" s="217"/>
      <c r="F19" s="217"/>
      <c r="G19" s="217"/>
      <c r="H19" s="217"/>
      <c r="I19" s="4">
        <v>12</v>
      </c>
      <c r="J19" s="23">
        <f>SUM(J15:J18)</f>
        <v>15855310</v>
      </c>
      <c r="K19" s="26">
        <f>SUM(K15:K18)</f>
        <v>5147431</v>
      </c>
    </row>
    <row r="20" spans="1:11" ht="12.75">
      <c r="A20" s="216" t="s">
        <v>63</v>
      </c>
      <c r="B20" s="217"/>
      <c r="C20" s="217"/>
      <c r="D20" s="217"/>
      <c r="E20" s="217"/>
      <c r="F20" s="217"/>
      <c r="G20" s="217"/>
      <c r="H20" s="217"/>
      <c r="I20" s="4">
        <v>13</v>
      </c>
      <c r="J20" s="23">
        <f>IF(J14&gt;J19,J14-J19,0)</f>
        <v>131528237</v>
      </c>
      <c r="K20" s="26">
        <f>IF(K14&gt;K19,K14-K19,0)</f>
        <v>149205857</v>
      </c>
    </row>
    <row r="21" spans="1:11" ht="12.75">
      <c r="A21" s="216" t="s">
        <v>64</v>
      </c>
      <c r="B21" s="217"/>
      <c r="C21" s="217"/>
      <c r="D21" s="217"/>
      <c r="E21" s="217"/>
      <c r="F21" s="217"/>
      <c r="G21" s="217"/>
      <c r="H21" s="217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67" t="s">
        <v>230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00" t="s">
        <v>277</v>
      </c>
      <c r="B23" s="201"/>
      <c r="C23" s="201"/>
      <c r="D23" s="201"/>
      <c r="E23" s="201"/>
      <c r="F23" s="201"/>
      <c r="G23" s="201"/>
      <c r="H23" s="201"/>
      <c r="I23" s="4">
        <v>15</v>
      </c>
      <c r="J23" s="27">
        <v>44000</v>
      </c>
      <c r="K23" s="27">
        <v>201348</v>
      </c>
    </row>
    <row r="24" spans="1:11" ht="12.75">
      <c r="A24" s="200" t="s">
        <v>278</v>
      </c>
      <c r="B24" s="201"/>
      <c r="C24" s="201"/>
      <c r="D24" s="201"/>
      <c r="E24" s="201"/>
      <c r="F24" s="201"/>
      <c r="G24" s="201"/>
      <c r="H24" s="201"/>
      <c r="I24" s="4">
        <v>16</v>
      </c>
      <c r="J24" s="27">
        <v>0</v>
      </c>
      <c r="K24" s="27">
        <v>0</v>
      </c>
    </row>
    <row r="25" spans="1:11" ht="12.75">
      <c r="A25" s="200" t="s">
        <v>279</v>
      </c>
      <c r="B25" s="201"/>
      <c r="C25" s="201"/>
      <c r="D25" s="201"/>
      <c r="E25" s="201"/>
      <c r="F25" s="201"/>
      <c r="G25" s="201"/>
      <c r="H25" s="201"/>
      <c r="I25" s="4">
        <v>17</v>
      </c>
      <c r="J25" s="27">
        <v>58675</v>
      </c>
      <c r="K25" s="27">
        <v>823092</v>
      </c>
    </row>
    <row r="26" spans="1:11" ht="12.75">
      <c r="A26" s="200" t="s">
        <v>280</v>
      </c>
      <c r="B26" s="201"/>
      <c r="C26" s="201"/>
      <c r="D26" s="201"/>
      <c r="E26" s="201"/>
      <c r="F26" s="201"/>
      <c r="G26" s="201"/>
      <c r="H26" s="201"/>
      <c r="I26" s="4">
        <v>18</v>
      </c>
      <c r="J26" s="27">
        <v>60249</v>
      </c>
      <c r="K26" s="27">
        <v>70651</v>
      </c>
    </row>
    <row r="27" spans="1:13" ht="12.75">
      <c r="A27" s="200" t="s">
        <v>281</v>
      </c>
      <c r="B27" s="201"/>
      <c r="C27" s="201"/>
      <c r="D27" s="201"/>
      <c r="E27" s="201"/>
      <c r="F27" s="201"/>
      <c r="G27" s="201"/>
      <c r="H27" s="201"/>
      <c r="I27" s="4">
        <v>19</v>
      </c>
      <c r="J27" s="27">
        <v>25307</v>
      </c>
      <c r="K27" s="27">
        <v>405214</v>
      </c>
      <c r="M27" s="9"/>
    </row>
    <row r="28" spans="1:11" ht="12.75">
      <c r="A28" s="216" t="s">
        <v>239</v>
      </c>
      <c r="B28" s="217"/>
      <c r="C28" s="217"/>
      <c r="D28" s="217"/>
      <c r="E28" s="217"/>
      <c r="F28" s="217"/>
      <c r="G28" s="217"/>
      <c r="H28" s="217"/>
      <c r="I28" s="4">
        <v>20</v>
      </c>
      <c r="J28" s="23">
        <f>SUM(J23:J27)</f>
        <v>188231</v>
      </c>
      <c r="K28" s="26">
        <f>SUM(K23:K27)</f>
        <v>1500305</v>
      </c>
    </row>
    <row r="29" spans="1:11" ht="12.75">
      <c r="A29" s="200" t="s">
        <v>166</v>
      </c>
      <c r="B29" s="201"/>
      <c r="C29" s="201"/>
      <c r="D29" s="201"/>
      <c r="E29" s="201"/>
      <c r="F29" s="201"/>
      <c r="G29" s="201"/>
      <c r="H29" s="201"/>
      <c r="I29" s="4">
        <v>21</v>
      </c>
      <c r="J29" s="27">
        <v>143170000</v>
      </c>
      <c r="K29" s="27">
        <v>250929345</v>
      </c>
    </row>
    <row r="30" spans="1:11" ht="12.75">
      <c r="A30" s="200" t="s">
        <v>167</v>
      </c>
      <c r="B30" s="201"/>
      <c r="C30" s="201"/>
      <c r="D30" s="201"/>
      <c r="E30" s="201"/>
      <c r="F30" s="201"/>
      <c r="G30" s="201"/>
      <c r="H30" s="201"/>
      <c r="I30" s="4">
        <v>22</v>
      </c>
      <c r="J30" s="27">
        <v>0</v>
      </c>
      <c r="K30" s="27">
        <v>0</v>
      </c>
    </row>
    <row r="31" spans="1:11" ht="12.75">
      <c r="A31" s="200" t="s">
        <v>41</v>
      </c>
      <c r="B31" s="201"/>
      <c r="C31" s="201"/>
      <c r="D31" s="201"/>
      <c r="E31" s="201"/>
      <c r="F31" s="201"/>
      <c r="G31" s="201"/>
      <c r="H31" s="201"/>
      <c r="I31" s="4">
        <v>23</v>
      </c>
      <c r="J31" s="27">
        <v>0</v>
      </c>
      <c r="K31" s="27">
        <v>0</v>
      </c>
    </row>
    <row r="32" spans="1:11" ht="12.75">
      <c r="A32" s="216" t="s">
        <v>5</v>
      </c>
      <c r="B32" s="217"/>
      <c r="C32" s="217"/>
      <c r="D32" s="217"/>
      <c r="E32" s="217"/>
      <c r="F32" s="217"/>
      <c r="G32" s="217"/>
      <c r="H32" s="217"/>
      <c r="I32" s="4">
        <v>24</v>
      </c>
      <c r="J32" s="23">
        <f>SUM(J29:J31)</f>
        <v>143170000</v>
      </c>
      <c r="K32" s="26">
        <f>SUM(K29:K31)</f>
        <v>250929345</v>
      </c>
    </row>
    <row r="33" spans="1:11" ht="12.75">
      <c r="A33" s="216" t="s">
        <v>65</v>
      </c>
      <c r="B33" s="217"/>
      <c r="C33" s="217"/>
      <c r="D33" s="217"/>
      <c r="E33" s="217"/>
      <c r="F33" s="217"/>
      <c r="G33" s="217"/>
      <c r="H33" s="217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16" t="s">
        <v>66</v>
      </c>
      <c r="B34" s="217"/>
      <c r="C34" s="217"/>
      <c r="D34" s="217"/>
      <c r="E34" s="217"/>
      <c r="F34" s="217"/>
      <c r="G34" s="217"/>
      <c r="H34" s="217"/>
      <c r="I34" s="4">
        <v>26</v>
      </c>
      <c r="J34" s="23">
        <f>IF(J32&gt;J28,J32-J28,0)</f>
        <v>142981769</v>
      </c>
      <c r="K34" s="26">
        <f>IF(K32&gt;K28,K32-K28,0)</f>
        <v>249429040</v>
      </c>
    </row>
    <row r="35" spans="1:11" ht="12.75">
      <c r="A35" s="267" t="s">
        <v>231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ht="12.75">
      <c r="A36" s="200" t="s">
        <v>245</v>
      </c>
      <c r="B36" s="201"/>
      <c r="C36" s="201"/>
      <c r="D36" s="201"/>
      <c r="E36" s="201"/>
      <c r="F36" s="201"/>
      <c r="G36" s="201"/>
      <c r="H36" s="201"/>
      <c r="I36" s="4">
        <v>27</v>
      </c>
      <c r="J36" s="22">
        <v>0</v>
      </c>
      <c r="K36" s="27">
        <v>0</v>
      </c>
    </row>
    <row r="37" spans="1:11" ht="12.75">
      <c r="A37" s="200" t="s">
        <v>56</v>
      </c>
      <c r="B37" s="201"/>
      <c r="C37" s="201"/>
      <c r="D37" s="201"/>
      <c r="E37" s="201"/>
      <c r="F37" s="201"/>
      <c r="G37" s="201"/>
      <c r="H37" s="201"/>
      <c r="I37" s="4">
        <v>28</v>
      </c>
      <c r="J37" s="27">
        <v>299813128</v>
      </c>
      <c r="K37" s="27">
        <v>513149994</v>
      </c>
    </row>
    <row r="38" spans="1:11" ht="12.75">
      <c r="A38" s="200" t="s">
        <v>57</v>
      </c>
      <c r="B38" s="201"/>
      <c r="C38" s="201"/>
      <c r="D38" s="201"/>
      <c r="E38" s="201"/>
      <c r="F38" s="201"/>
      <c r="G38" s="201"/>
      <c r="H38" s="201"/>
      <c r="I38" s="4">
        <v>29</v>
      </c>
      <c r="J38" s="22">
        <v>0</v>
      </c>
      <c r="K38" s="27">
        <v>0</v>
      </c>
    </row>
    <row r="39" spans="1:11" ht="12.75">
      <c r="A39" s="216" t="s">
        <v>99</v>
      </c>
      <c r="B39" s="217"/>
      <c r="C39" s="217"/>
      <c r="D39" s="217"/>
      <c r="E39" s="217"/>
      <c r="F39" s="217"/>
      <c r="G39" s="217"/>
      <c r="H39" s="217"/>
      <c r="I39" s="4">
        <v>30</v>
      </c>
      <c r="J39" s="23">
        <f>SUM(J36:J38)</f>
        <v>299813128</v>
      </c>
      <c r="K39" s="26">
        <f>SUM(K36:K38)</f>
        <v>513149994</v>
      </c>
    </row>
    <row r="40" spans="1:11" ht="12.75">
      <c r="A40" s="200" t="s">
        <v>58</v>
      </c>
      <c r="B40" s="201"/>
      <c r="C40" s="201"/>
      <c r="D40" s="201"/>
      <c r="E40" s="201"/>
      <c r="F40" s="201"/>
      <c r="G40" s="201"/>
      <c r="H40" s="201"/>
      <c r="I40" s="4">
        <v>31</v>
      </c>
      <c r="J40" s="27">
        <v>286336238</v>
      </c>
      <c r="K40" s="27">
        <v>416740117</v>
      </c>
    </row>
    <row r="41" spans="1:11" ht="12.75">
      <c r="A41" s="200" t="s">
        <v>59</v>
      </c>
      <c r="B41" s="201"/>
      <c r="C41" s="201"/>
      <c r="D41" s="201"/>
      <c r="E41" s="201"/>
      <c r="F41" s="201"/>
      <c r="G41" s="201"/>
      <c r="H41" s="201"/>
      <c r="I41" s="4">
        <v>32</v>
      </c>
      <c r="J41" s="27">
        <v>0</v>
      </c>
      <c r="K41" s="27">
        <v>0</v>
      </c>
    </row>
    <row r="42" spans="1:11" ht="12.75">
      <c r="A42" s="200" t="s">
        <v>60</v>
      </c>
      <c r="B42" s="201"/>
      <c r="C42" s="201"/>
      <c r="D42" s="201"/>
      <c r="E42" s="201"/>
      <c r="F42" s="201"/>
      <c r="G42" s="201"/>
      <c r="H42" s="201"/>
      <c r="I42" s="4">
        <v>33</v>
      </c>
      <c r="J42" s="27">
        <v>0</v>
      </c>
      <c r="K42" s="27">
        <v>0</v>
      </c>
    </row>
    <row r="43" spans="1:11" ht="12.75">
      <c r="A43" s="200" t="s">
        <v>61</v>
      </c>
      <c r="B43" s="201"/>
      <c r="C43" s="201"/>
      <c r="D43" s="201"/>
      <c r="E43" s="201"/>
      <c r="F43" s="201"/>
      <c r="G43" s="201"/>
      <c r="H43" s="201"/>
      <c r="I43" s="4">
        <v>34</v>
      </c>
      <c r="J43" s="27">
        <v>0</v>
      </c>
      <c r="K43" s="27">
        <v>0</v>
      </c>
    </row>
    <row r="44" spans="1:11" ht="12.75">
      <c r="A44" s="200" t="s">
        <v>62</v>
      </c>
      <c r="B44" s="201"/>
      <c r="C44" s="201"/>
      <c r="D44" s="201"/>
      <c r="E44" s="201"/>
      <c r="F44" s="201"/>
      <c r="G44" s="201"/>
      <c r="H44" s="201"/>
      <c r="I44" s="4">
        <v>35</v>
      </c>
      <c r="J44" s="27">
        <v>0</v>
      </c>
      <c r="K44" s="27">
        <v>0</v>
      </c>
    </row>
    <row r="45" spans="1:11" ht="12.75">
      <c r="A45" s="216" t="s">
        <v>100</v>
      </c>
      <c r="B45" s="217"/>
      <c r="C45" s="217"/>
      <c r="D45" s="217"/>
      <c r="E45" s="217"/>
      <c r="F45" s="217"/>
      <c r="G45" s="217"/>
      <c r="H45" s="217"/>
      <c r="I45" s="4">
        <v>36</v>
      </c>
      <c r="J45" s="23">
        <f>SUM(J40:J44)</f>
        <v>286336238</v>
      </c>
      <c r="K45" s="26">
        <f>SUM(K40:K44)</f>
        <v>416740117</v>
      </c>
    </row>
    <row r="46" spans="1:11" ht="12.75">
      <c r="A46" s="216" t="s">
        <v>42</v>
      </c>
      <c r="B46" s="217"/>
      <c r="C46" s="217"/>
      <c r="D46" s="217"/>
      <c r="E46" s="217"/>
      <c r="F46" s="217"/>
      <c r="G46" s="217"/>
      <c r="H46" s="217"/>
      <c r="I46" s="4">
        <v>37</v>
      </c>
      <c r="J46" s="23">
        <f>IF(J39&gt;J45,J39-J45,0)</f>
        <v>13476890</v>
      </c>
      <c r="K46" s="26">
        <f>IF(K39&gt;K45,K39-K45,0)</f>
        <v>96409877</v>
      </c>
    </row>
    <row r="47" spans="1:11" ht="12.75">
      <c r="A47" s="216" t="s">
        <v>43</v>
      </c>
      <c r="B47" s="217"/>
      <c r="C47" s="217"/>
      <c r="D47" s="217"/>
      <c r="E47" s="217"/>
      <c r="F47" s="217"/>
      <c r="G47" s="217"/>
      <c r="H47" s="217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00" t="s">
        <v>101</v>
      </c>
      <c r="B48" s="201"/>
      <c r="C48" s="201"/>
      <c r="D48" s="201"/>
      <c r="E48" s="201"/>
      <c r="F48" s="201"/>
      <c r="G48" s="201"/>
      <c r="H48" s="201"/>
      <c r="I48" s="4">
        <v>39</v>
      </c>
      <c r="J48" s="23">
        <f>IF(J20-J21+J33-J34+J46-J47&gt;0,J20-J21+J33-J34+J46-J47,0)</f>
        <v>2023358</v>
      </c>
      <c r="K48" s="26">
        <f>IF(K20-K21+K33-K34+K46-K47&gt;0,K20-K21+K33-K34+K46-K47,0)</f>
        <v>0</v>
      </c>
    </row>
    <row r="49" spans="1:11" ht="12.75">
      <c r="A49" s="200" t="s">
        <v>102</v>
      </c>
      <c r="B49" s="201"/>
      <c r="C49" s="201"/>
      <c r="D49" s="201"/>
      <c r="E49" s="201"/>
      <c r="F49" s="201"/>
      <c r="G49" s="201"/>
      <c r="H49" s="201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3813306</v>
      </c>
    </row>
    <row r="50" spans="1:11" ht="12.75">
      <c r="A50" s="200" t="s">
        <v>232</v>
      </c>
      <c r="B50" s="201"/>
      <c r="C50" s="201"/>
      <c r="D50" s="201"/>
      <c r="E50" s="201"/>
      <c r="F50" s="201"/>
      <c r="G50" s="201"/>
      <c r="H50" s="201"/>
      <c r="I50" s="4">
        <v>41</v>
      </c>
      <c r="J50" s="27">
        <v>6082124</v>
      </c>
      <c r="K50" s="27">
        <v>8105482</v>
      </c>
    </row>
    <row r="51" spans="1:11" ht="12.75">
      <c r="A51" s="200" t="s">
        <v>274</v>
      </c>
      <c r="B51" s="201"/>
      <c r="C51" s="201"/>
      <c r="D51" s="201"/>
      <c r="E51" s="201"/>
      <c r="F51" s="201"/>
      <c r="G51" s="201"/>
      <c r="H51" s="201"/>
      <c r="I51" s="4">
        <v>42</v>
      </c>
      <c r="J51" s="22">
        <f>+J48</f>
        <v>2023358</v>
      </c>
      <c r="K51" s="27">
        <f>+K48</f>
        <v>0</v>
      </c>
    </row>
    <row r="52" spans="1:11" ht="12.75">
      <c r="A52" s="200" t="s">
        <v>275</v>
      </c>
      <c r="B52" s="201"/>
      <c r="C52" s="201"/>
      <c r="D52" s="201"/>
      <c r="E52" s="201"/>
      <c r="F52" s="201"/>
      <c r="G52" s="201"/>
      <c r="H52" s="201"/>
      <c r="I52" s="4">
        <v>43</v>
      </c>
      <c r="J52" s="22">
        <f>+J49</f>
        <v>0</v>
      </c>
      <c r="K52" s="27">
        <f>+K49</f>
        <v>3813306</v>
      </c>
    </row>
    <row r="53" spans="1:11" ht="12.75">
      <c r="A53" s="228" t="s">
        <v>276</v>
      </c>
      <c r="B53" s="229"/>
      <c r="C53" s="229"/>
      <c r="D53" s="229"/>
      <c r="E53" s="229"/>
      <c r="F53" s="229"/>
      <c r="G53" s="229"/>
      <c r="H53" s="229"/>
      <c r="I53" s="7">
        <v>44</v>
      </c>
      <c r="J53" s="24">
        <f>J50+J51-J52</f>
        <v>8105482</v>
      </c>
      <c r="K53" s="32">
        <f>K50+K51-K52</f>
        <v>4292176</v>
      </c>
    </row>
    <row r="55" spans="10:11" ht="12.75">
      <c r="J55" s="9"/>
      <c r="K55" s="9"/>
    </row>
    <row r="57" ht="12.75">
      <c r="K57" s="9"/>
    </row>
    <row r="61" ht="12.75">
      <c r="H61" t="s">
        <v>434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1:J1"/>
    <mergeCell ref="K1:K2"/>
    <mergeCell ref="A2:J2"/>
    <mergeCell ref="A4:K4"/>
    <mergeCell ref="A11:H11"/>
    <mergeCell ref="A12:H12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sheetData>
    <row r="1" spans="1:11" ht="12.75">
      <c r="A1" s="256" t="s">
        <v>298</v>
      </c>
      <c r="B1" s="257"/>
      <c r="C1" s="257"/>
      <c r="D1" s="257"/>
      <c r="E1" s="257"/>
      <c r="F1" s="257"/>
      <c r="G1" s="257"/>
      <c r="H1" s="257"/>
      <c r="I1" s="257"/>
      <c r="J1" s="258"/>
      <c r="K1" s="271"/>
    </row>
    <row r="2" spans="1:11" ht="12.75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89</v>
      </c>
      <c r="B5" s="265"/>
      <c r="C5" s="265"/>
      <c r="D5" s="265"/>
      <c r="E5" s="265"/>
      <c r="F5" s="265"/>
      <c r="G5" s="265"/>
      <c r="H5" s="265"/>
      <c r="I5" s="105" t="s">
        <v>385</v>
      </c>
      <c r="J5" s="106" t="s">
        <v>221</v>
      </c>
      <c r="K5" s="106" t="s">
        <v>222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107">
        <v>2</v>
      </c>
      <c r="J6" s="108" t="s">
        <v>389</v>
      </c>
      <c r="K6" s="108" t="s">
        <v>390</v>
      </c>
    </row>
    <row r="7" spans="1:11" ht="12.75">
      <c r="A7" s="267" t="s">
        <v>227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300</v>
      </c>
      <c r="B8" s="201"/>
      <c r="C8" s="201"/>
      <c r="D8" s="201"/>
      <c r="E8" s="201"/>
      <c r="F8" s="201"/>
      <c r="G8" s="201"/>
      <c r="H8" s="201"/>
      <c r="I8" s="4">
        <v>1</v>
      </c>
      <c r="J8" s="22"/>
      <c r="K8" s="27"/>
    </row>
    <row r="9" spans="1:11" ht="12.75">
      <c r="A9" s="200" t="s">
        <v>170</v>
      </c>
      <c r="B9" s="201"/>
      <c r="C9" s="201"/>
      <c r="D9" s="201"/>
      <c r="E9" s="201"/>
      <c r="F9" s="201"/>
      <c r="G9" s="201"/>
      <c r="H9" s="201"/>
      <c r="I9" s="4">
        <v>2</v>
      </c>
      <c r="J9" s="22"/>
      <c r="K9" s="27"/>
    </row>
    <row r="10" spans="1:11" ht="12.75">
      <c r="A10" s="200" t="s">
        <v>171</v>
      </c>
      <c r="B10" s="201"/>
      <c r="C10" s="201"/>
      <c r="D10" s="201"/>
      <c r="E10" s="201"/>
      <c r="F10" s="201"/>
      <c r="G10" s="201"/>
      <c r="H10" s="201"/>
      <c r="I10" s="4">
        <v>3</v>
      </c>
      <c r="J10" s="22"/>
      <c r="K10" s="27"/>
    </row>
    <row r="11" spans="1:11" ht="12.75">
      <c r="A11" s="200" t="s">
        <v>172</v>
      </c>
      <c r="B11" s="201"/>
      <c r="C11" s="201"/>
      <c r="D11" s="201"/>
      <c r="E11" s="201"/>
      <c r="F11" s="201"/>
      <c r="G11" s="201"/>
      <c r="H11" s="201"/>
      <c r="I11" s="4">
        <v>4</v>
      </c>
      <c r="J11" s="22"/>
      <c r="K11" s="27"/>
    </row>
    <row r="12" spans="1:11" ht="12.75">
      <c r="A12" s="200" t="s">
        <v>173</v>
      </c>
      <c r="B12" s="201"/>
      <c r="C12" s="201"/>
      <c r="D12" s="201"/>
      <c r="E12" s="201"/>
      <c r="F12" s="201"/>
      <c r="G12" s="201"/>
      <c r="H12" s="201"/>
      <c r="I12" s="4">
        <v>5</v>
      </c>
      <c r="J12" s="22"/>
      <c r="K12" s="27"/>
    </row>
    <row r="13" spans="1:11" ht="12.75">
      <c r="A13" s="216" t="s">
        <v>299</v>
      </c>
      <c r="B13" s="217"/>
      <c r="C13" s="217"/>
      <c r="D13" s="217"/>
      <c r="E13" s="217"/>
      <c r="F13" s="217"/>
      <c r="G13" s="217"/>
      <c r="H13" s="217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00" t="s">
        <v>174</v>
      </c>
      <c r="B14" s="201"/>
      <c r="C14" s="201"/>
      <c r="D14" s="201"/>
      <c r="E14" s="201"/>
      <c r="F14" s="201"/>
      <c r="G14" s="201"/>
      <c r="H14" s="201"/>
      <c r="I14" s="4">
        <v>7</v>
      </c>
      <c r="J14" s="22"/>
      <c r="K14" s="27"/>
    </row>
    <row r="15" spans="1:11" ht="12.75">
      <c r="A15" s="200" t="s">
        <v>175</v>
      </c>
      <c r="B15" s="201"/>
      <c r="C15" s="201"/>
      <c r="D15" s="201"/>
      <c r="E15" s="201"/>
      <c r="F15" s="201"/>
      <c r="G15" s="201"/>
      <c r="H15" s="201"/>
      <c r="I15" s="4">
        <v>8</v>
      </c>
      <c r="J15" s="22"/>
      <c r="K15" s="27"/>
    </row>
    <row r="16" spans="1:11" ht="12.75">
      <c r="A16" s="200" t="s">
        <v>176</v>
      </c>
      <c r="B16" s="201"/>
      <c r="C16" s="201"/>
      <c r="D16" s="201"/>
      <c r="E16" s="201"/>
      <c r="F16" s="201"/>
      <c r="G16" s="201"/>
      <c r="H16" s="201"/>
      <c r="I16" s="4">
        <v>9</v>
      </c>
      <c r="J16" s="22"/>
      <c r="K16" s="27"/>
    </row>
    <row r="17" spans="1:11" ht="12.75">
      <c r="A17" s="200" t="s">
        <v>177</v>
      </c>
      <c r="B17" s="201"/>
      <c r="C17" s="201"/>
      <c r="D17" s="201"/>
      <c r="E17" s="201"/>
      <c r="F17" s="201"/>
      <c r="G17" s="201"/>
      <c r="H17" s="201"/>
      <c r="I17" s="4">
        <v>10</v>
      </c>
      <c r="J17" s="22"/>
      <c r="K17" s="27"/>
    </row>
    <row r="18" spans="1:11" ht="12.75">
      <c r="A18" s="200" t="s">
        <v>178</v>
      </c>
      <c r="B18" s="201"/>
      <c r="C18" s="201"/>
      <c r="D18" s="201"/>
      <c r="E18" s="201"/>
      <c r="F18" s="201"/>
      <c r="G18" s="201"/>
      <c r="H18" s="201"/>
      <c r="I18" s="4">
        <v>11</v>
      </c>
      <c r="J18" s="22"/>
      <c r="K18" s="27"/>
    </row>
    <row r="19" spans="1:11" ht="12.75">
      <c r="A19" s="200" t="s">
        <v>179</v>
      </c>
      <c r="B19" s="201"/>
      <c r="C19" s="201"/>
      <c r="D19" s="201"/>
      <c r="E19" s="201"/>
      <c r="F19" s="201"/>
      <c r="G19" s="201"/>
      <c r="H19" s="201"/>
      <c r="I19" s="4">
        <v>12</v>
      </c>
      <c r="J19" s="22"/>
      <c r="K19" s="27"/>
    </row>
    <row r="20" spans="1:11" ht="12.75">
      <c r="A20" s="216" t="s">
        <v>75</v>
      </c>
      <c r="B20" s="217"/>
      <c r="C20" s="217"/>
      <c r="D20" s="217"/>
      <c r="E20" s="217"/>
      <c r="F20" s="217"/>
      <c r="G20" s="217"/>
      <c r="H20" s="217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16" t="s">
        <v>145</v>
      </c>
      <c r="B21" s="272"/>
      <c r="C21" s="272"/>
      <c r="D21" s="272"/>
      <c r="E21" s="272"/>
      <c r="F21" s="272"/>
      <c r="G21" s="272"/>
      <c r="H21" s="273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19" t="s">
        <v>146</v>
      </c>
      <c r="B22" s="274"/>
      <c r="C22" s="274"/>
      <c r="D22" s="274"/>
      <c r="E22" s="274"/>
      <c r="F22" s="274"/>
      <c r="G22" s="274"/>
      <c r="H22" s="275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ht="12.75">
      <c r="A24" s="200" t="s">
        <v>236</v>
      </c>
      <c r="B24" s="201"/>
      <c r="C24" s="201"/>
      <c r="D24" s="201"/>
      <c r="E24" s="201"/>
      <c r="F24" s="201"/>
      <c r="G24" s="201"/>
      <c r="H24" s="201"/>
      <c r="I24" s="4">
        <v>16</v>
      </c>
      <c r="J24" s="22"/>
      <c r="K24" s="27"/>
    </row>
    <row r="25" spans="1:11" ht="12.75">
      <c r="A25" s="200" t="s">
        <v>237</v>
      </c>
      <c r="B25" s="201"/>
      <c r="C25" s="201"/>
      <c r="D25" s="201"/>
      <c r="E25" s="201"/>
      <c r="F25" s="201"/>
      <c r="G25" s="201"/>
      <c r="H25" s="201"/>
      <c r="I25" s="4">
        <v>17</v>
      </c>
      <c r="J25" s="22"/>
      <c r="K25" s="27"/>
    </row>
    <row r="26" spans="1:11" ht="12.75">
      <c r="A26" s="200" t="s">
        <v>76</v>
      </c>
      <c r="B26" s="201"/>
      <c r="C26" s="201"/>
      <c r="D26" s="201"/>
      <c r="E26" s="201"/>
      <c r="F26" s="201"/>
      <c r="G26" s="201"/>
      <c r="H26" s="201"/>
      <c r="I26" s="4">
        <v>18</v>
      </c>
      <c r="J26" s="22"/>
      <c r="K26" s="27"/>
    </row>
    <row r="27" spans="1:11" ht="12.75">
      <c r="A27" s="200" t="s">
        <v>77</v>
      </c>
      <c r="B27" s="201"/>
      <c r="C27" s="201"/>
      <c r="D27" s="201"/>
      <c r="E27" s="201"/>
      <c r="F27" s="201"/>
      <c r="G27" s="201"/>
      <c r="H27" s="201"/>
      <c r="I27" s="4">
        <v>19</v>
      </c>
      <c r="J27" s="22"/>
      <c r="K27" s="27"/>
    </row>
    <row r="28" spans="1:11" ht="12.75">
      <c r="A28" s="200" t="s">
        <v>238</v>
      </c>
      <c r="B28" s="201"/>
      <c r="C28" s="201"/>
      <c r="D28" s="201"/>
      <c r="E28" s="201"/>
      <c r="F28" s="201"/>
      <c r="G28" s="201"/>
      <c r="H28" s="201"/>
      <c r="I28" s="4">
        <v>20</v>
      </c>
      <c r="J28" s="22"/>
      <c r="K28" s="27"/>
    </row>
    <row r="29" spans="1:11" ht="12.75">
      <c r="A29" s="216" t="s">
        <v>153</v>
      </c>
      <c r="B29" s="217"/>
      <c r="C29" s="217"/>
      <c r="D29" s="217"/>
      <c r="E29" s="217"/>
      <c r="F29" s="217"/>
      <c r="G29" s="217"/>
      <c r="H29" s="217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00" t="s">
        <v>2</v>
      </c>
      <c r="B30" s="201"/>
      <c r="C30" s="201"/>
      <c r="D30" s="201"/>
      <c r="E30" s="201"/>
      <c r="F30" s="201"/>
      <c r="G30" s="201"/>
      <c r="H30" s="201"/>
      <c r="I30" s="4">
        <v>22</v>
      </c>
      <c r="J30" s="22"/>
      <c r="K30" s="27"/>
    </row>
    <row r="31" spans="1:11" ht="12.75">
      <c r="A31" s="200" t="s">
        <v>3</v>
      </c>
      <c r="B31" s="201"/>
      <c r="C31" s="201"/>
      <c r="D31" s="201"/>
      <c r="E31" s="201"/>
      <c r="F31" s="201"/>
      <c r="G31" s="201"/>
      <c r="H31" s="201"/>
      <c r="I31" s="4">
        <v>23</v>
      </c>
      <c r="J31" s="22"/>
      <c r="K31" s="27"/>
    </row>
    <row r="32" spans="1:11" ht="12.75">
      <c r="A32" s="200" t="s">
        <v>4</v>
      </c>
      <c r="B32" s="201"/>
      <c r="C32" s="201"/>
      <c r="D32" s="201"/>
      <c r="E32" s="201"/>
      <c r="F32" s="201"/>
      <c r="G32" s="201"/>
      <c r="H32" s="201"/>
      <c r="I32" s="4">
        <v>24</v>
      </c>
      <c r="J32" s="22"/>
      <c r="K32" s="27"/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7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16" t="s">
        <v>147</v>
      </c>
      <c r="B34" s="217"/>
      <c r="C34" s="217"/>
      <c r="D34" s="217"/>
      <c r="E34" s="217"/>
      <c r="F34" s="217"/>
      <c r="G34" s="217"/>
      <c r="H34" s="217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16" t="s">
        <v>148</v>
      </c>
      <c r="B35" s="217"/>
      <c r="C35" s="217"/>
      <c r="D35" s="217"/>
      <c r="E35" s="217"/>
      <c r="F35" s="217"/>
      <c r="G35" s="217"/>
      <c r="H35" s="217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7" t="s">
        <v>231</v>
      </c>
      <c r="B36" s="268"/>
      <c r="C36" s="268"/>
      <c r="D36" s="268"/>
      <c r="E36" s="268"/>
      <c r="F36" s="268"/>
      <c r="G36" s="268"/>
      <c r="H36" s="268"/>
      <c r="I36" s="269">
        <v>0</v>
      </c>
      <c r="J36" s="269"/>
      <c r="K36" s="270"/>
    </row>
    <row r="37" spans="1:11" ht="12.75">
      <c r="A37" s="200" t="s">
        <v>245</v>
      </c>
      <c r="B37" s="201"/>
      <c r="C37" s="201"/>
      <c r="D37" s="201"/>
      <c r="E37" s="201"/>
      <c r="F37" s="201"/>
      <c r="G37" s="201"/>
      <c r="H37" s="201"/>
      <c r="I37" s="4">
        <v>28</v>
      </c>
      <c r="J37" s="22"/>
      <c r="K37" s="27"/>
    </row>
    <row r="38" spans="1:11" ht="12.75">
      <c r="A38" s="200" t="s">
        <v>56</v>
      </c>
      <c r="B38" s="201"/>
      <c r="C38" s="201"/>
      <c r="D38" s="201"/>
      <c r="E38" s="201"/>
      <c r="F38" s="201"/>
      <c r="G38" s="201"/>
      <c r="H38" s="201"/>
      <c r="I38" s="4">
        <v>29</v>
      </c>
      <c r="J38" s="22"/>
      <c r="K38" s="27"/>
    </row>
    <row r="39" spans="1:11" ht="12.75">
      <c r="A39" s="200" t="s">
        <v>57</v>
      </c>
      <c r="B39" s="201"/>
      <c r="C39" s="201"/>
      <c r="D39" s="201"/>
      <c r="E39" s="201"/>
      <c r="F39" s="201"/>
      <c r="G39" s="201"/>
      <c r="H39" s="201"/>
      <c r="I39" s="4">
        <v>30</v>
      </c>
      <c r="J39" s="22"/>
      <c r="K39" s="27"/>
    </row>
    <row r="40" spans="1:11" ht="12.75">
      <c r="A40" s="216" t="s">
        <v>79</v>
      </c>
      <c r="B40" s="217"/>
      <c r="C40" s="217"/>
      <c r="D40" s="217"/>
      <c r="E40" s="217"/>
      <c r="F40" s="217"/>
      <c r="G40" s="217"/>
      <c r="H40" s="217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00" t="s">
        <v>58</v>
      </c>
      <c r="B41" s="201"/>
      <c r="C41" s="201"/>
      <c r="D41" s="201"/>
      <c r="E41" s="201"/>
      <c r="F41" s="201"/>
      <c r="G41" s="201"/>
      <c r="H41" s="201"/>
      <c r="I41" s="4">
        <v>32</v>
      </c>
      <c r="J41" s="22"/>
      <c r="K41" s="27"/>
    </row>
    <row r="42" spans="1:11" ht="12.75">
      <c r="A42" s="200" t="s">
        <v>59</v>
      </c>
      <c r="B42" s="201"/>
      <c r="C42" s="201"/>
      <c r="D42" s="201"/>
      <c r="E42" s="201"/>
      <c r="F42" s="201"/>
      <c r="G42" s="201"/>
      <c r="H42" s="201"/>
      <c r="I42" s="4">
        <v>33</v>
      </c>
      <c r="J42" s="22"/>
      <c r="K42" s="27"/>
    </row>
    <row r="43" spans="1:11" ht="12.75">
      <c r="A43" s="200" t="s">
        <v>60</v>
      </c>
      <c r="B43" s="201"/>
      <c r="C43" s="201"/>
      <c r="D43" s="201"/>
      <c r="E43" s="201"/>
      <c r="F43" s="201"/>
      <c r="G43" s="201"/>
      <c r="H43" s="201"/>
      <c r="I43" s="4">
        <v>34</v>
      </c>
      <c r="J43" s="22"/>
      <c r="K43" s="27"/>
    </row>
    <row r="44" spans="1:11" ht="12.75">
      <c r="A44" s="200" t="s">
        <v>61</v>
      </c>
      <c r="B44" s="201"/>
      <c r="C44" s="201"/>
      <c r="D44" s="201"/>
      <c r="E44" s="201"/>
      <c r="F44" s="201"/>
      <c r="G44" s="201"/>
      <c r="H44" s="201"/>
      <c r="I44" s="4">
        <v>35</v>
      </c>
      <c r="J44" s="22"/>
      <c r="K44" s="27"/>
    </row>
    <row r="45" spans="1:11" ht="12.75">
      <c r="A45" s="200" t="s">
        <v>62</v>
      </c>
      <c r="B45" s="201"/>
      <c r="C45" s="201"/>
      <c r="D45" s="201"/>
      <c r="E45" s="201"/>
      <c r="F45" s="201"/>
      <c r="G45" s="201"/>
      <c r="H45" s="201"/>
      <c r="I45" s="4">
        <v>36</v>
      </c>
      <c r="J45" s="22"/>
      <c r="K45" s="27"/>
    </row>
    <row r="46" spans="1:11" ht="12.75">
      <c r="A46" s="216" t="s">
        <v>204</v>
      </c>
      <c r="B46" s="217"/>
      <c r="C46" s="217"/>
      <c r="D46" s="217"/>
      <c r="E46" s="217"/>
      <c r="F46" s="217"/>
      <c r="G46" s="217"/>
      <c r="H46" s="217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16" t="s">
        <v>233</v>
      </c>
      <c r="B47" s="217"/>
      <c r="C47" s="217"/>
      <c r="D47" s="217"/>
      <c r="E47" s="217"/>
      <c r="F47" s="217"/>
      <c r="G47" s="217"/>
      <c r="H47" s="217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16" t="s">
        <v>234</v>
      </c>
      <c r="B48" s="217"/>
      <c r="C48" s="217"/>
      <c r="D48" s="217"/>
      <c r="E48" s="217"/>
      <c r="F48" s="217"/>
      <c r="G48" s="217"/>
      <c r="H48" s="217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16" t="s">
        <v>205</v>
      </c>
      <c r="B49" s="217"/>
      <c r="C49" s="217"/>
      <c r="D49" s="217"/>
      <c r="E49" s="217"/>
      <c r="F49" s="217"/>
      <c r="G49" s="217"/>
      <c r="H49" s="217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16" t="s">
        <v>40</v>
      </c>
      <c r="B50" s="217"/>
      <c r="C50" s="217"/>
      <c r="D50" s="217"/>
      <c r="E50" s="217"/>
      <c r="F50" s="217"/>
      <c r="G50" s="217"/>
      <c r="H50" s="217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16" t="s">
        <v>232</v>
      </c>
      <c r="B51" s="217"/>
      <c r="C51" s="217"/>
      <c r="D51" s="217"/>
      <c r="E51" s="217"/>
      <c r="F51" s="217"/>
      <c r="G51" s="217"/>
      <c r="H51" s="217"/>
      <c r="I51" s="4">
        <v>42</v>
      </c>
      <c r="J51" s="22"/>
      <c r="K51" s="27"/>
    </row>
    <row r="52" spans="1:11" ht="12.75">
      <c r="A52" s="216" t="s">
        <v>274</v>
      </c>
      <c r="B52" s="217"/>
      <c r="C52" s="217"/>
      <c r="D52" s="217"/>
      <c r="E52" s="217"/>
      <c r="F52" s="217"/>
      <c r="G52" s="217"/>
      <c r="H52" s="217"/>
      <c r="I52" s="4">
        <v>43</v>
      </c>
      <c r="J52" s="22"/>
      <c r="K52" s="27"/>
    </row>
    <row r="53" spans="1:11" ht="12.75">
      <c r="A53" s="216" t="s">
        <v>275</v>
      </c>
      <c r="B53" s="217"/>
      <c r="C53" s="217"/>
      <c r="D53" s="217"/>
      <c r="E53" s="217"/>
      <c r="F53" s="217"/>
      <c r="G53" s="217"/>
      <c r="H53" s="217"/>
      <c r="I53" s="4">
        <v>44</v>
      </c>
      <c r="J53" s="22"/>
      <c r="K53" s="27"/>
    </row>
    <row r="54" spans="1:11" ht="12.75">
      <c r="A54" s="219" t="s">
        <v>276</v>
      </c>
      <c r="B54" s="220"/>
      <c r="C54" s="220"/>
      <c r="D54" s="220"/>
      <c r="E54" s="220"/>
      <c r="F54" s="220"/>
      <c r="G54" s="220"/>
      <c r="H54" s="220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116" customWidth="1"/>
    <col min="5" max="5" width="10.28125" style="116" bestFit="1" customWidth="1"/>
    <col min="6" max="9" width="9.140625" style="116" customWidth="1"/>
    <col min="10" max="10" width="12.00390625" style="116" customWidth="1"/>
    <col min="11" max="11" width="11.140625" style="116" customWidth="1"/>
    <col min="12" max="16384" width="9.140625" style="116" customWidth="1"/>
  </cols>
  <sheetData>
    <row r="1" spans="1:12" ht="12.75">
      <c r="A1" s="282" t="s">
        <v>387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15"/>
    </row>
    <row r="2" spans="1:12" ht="15.75">
      <c r="A2" s="113"/>
      <c r="B2" s="114"/>
      <c r="C2" s="292" t="s">
        <v>388</v>
      </c>
      <c r="D2" s="292"/>
      <c r="E2" s="118">
        <v>40544</v>
      </c>
      <c r="F2" s="117" t="s">
        <v>353</v>
      </c>
      <c r="G2" s="293">
        <v>40908</v>
      </c>
      <c r="H2" s="294"/>
      <c r="I2" s="114"/>
      <c r="J2" s="114"/>
      <c r="K2" s="114"/>
      <c r="L2" s="119"/>
    </row>
    <row r="3" spans="1:11" ht="24" thickBot="1">
      <c r="A3" s="295" t="s">
        <v>89</v>
      </c>
      <c r="B3" s="295"/>
      <c r="C3" s="295"/>
      <c r="D3" s="295"/>
      <c r="E3" s="295"/>
      <c r="F3" s="295"/>
      <c r="G3" s="295"/>
      <c r="H3" s="295"/>
      <c r="I3" s="120" t="s">
        <v>411</v>
      </c>
      <c r="J3" s="121" t="s">
        <v>221</v>
      </c>
      <c r="K3" s="121" t="s">
        <v>222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123">
        <v>2</v>
      </c>
      <c r="J4" s="122" t="s">
        <v>389</v>
      </c>
      <c r="K4" s="122" t="s">
        <v>390</v>
      </c>
    </row>
    <row r="5" spans="1:11" ht="12.75">
      <c r="A5" s="284" t="s">
        <v>391</v>
      </c>
      <c r="B5" s="285"/>
      <c r="C5" s="285"/>
      <c r="D5" s="285"/>
      <c r="E5" s="285"/>
      <c r="F5" s="285"/>
      <c r="G5" s="285"/>
      <c r="H5" s="285"/>
      <c r="I5" s="124">
        <v>1</v>
      </c>
      <c r="J5" s="125">
        <v>1164040520</v>
      </c>
      <c r="K5" s="125">
        <v>1164040520</v>
      </c>
    </row>
    <row r="6" spans="1:11" ht="12.75">
      <c r="A6" s="284" t="s">
        <v>392</v>
      </c>
      <c r="B6" s="285"/>
      <c r="C6" s="285"/>
      <c r="D6" s="285"/>
      <c r="E6" s="285"/>
      <c r="F6" s="285"/>
      <c r="G6" s="285"/>
      <c r="H6" s="285"/>
      <c r="I6" s="124">
        <v>2</v>
      </c>
      <c r="J6" s="126">
        <v>0</v>
      </c>
      <c r="K6" s="126">
        <v>0</v>
      </c>
    </row>
    <row r="7" spans="1:11" ht="12.75">
      <c r="A7" s="284" t="s">
        <v>393</v>
      </c>
      <c r="B7" s="285"/>
      <c r="C7" s="285"/>
      <c r="D7" s="285"/>
      <c r="E7" s="285"/>
      <c r="F7" s="285"/>
      <c r="G7" s="285"/>
      <c r="H7" s="285"/>
      <c r="I7" s="124">
        <v>3</v>
      </c>
      <c r="J7" s="126">
        <v>17461484</v>
      </c>
      <c r="K7" s="126">
        <v>17461484</v>
      </c>
    </row>
    <row r="8" spans="1:11" ht="12.75">
      <c r="A8" s="284" t="s">
        <v>394</v>
      </c>
      <c r="B8" s="285"/>
      <c r="C8" s="285"/>
      <c r="D8" s="285"/>
      <c r="E8" s="285"/>
      <c r="F8" s="285"/>
      <c r="G8" s="285"/>
      <c r="H8" s="285"/>
      <c r="I8" s="124">
        <v>4</v>
      </c>
      <c r="J8" s="126">
        <v>-257600741</v>
      </c>
      <c r="K8" s="126">
        <v>-271925186</v>
      </c>
    </row>
    <row r="9" spans="1:11" ht="12.75">
      <c r="A9" s="284" t="s">
        <v>395</v>
      </c>
      <c r="B9" s="285"/>
      <c r="C9" s="285"/>
      <c r="D9" s="285"/>
      <c r="E9" s="285"/>
      <c r="F9" s="285"/>
      <c r="G9" s="285"/>
      <c r="H9" s="285"/>
      <c r="I9" s="124">
        <v>5</v>
      </c>
      <c r="J9" s="126">
        <v>-14324444</v>
      </c>
      <c r="K9" s="126">
        <v>-7611501</v>
      </c>
    </row>
    <row r="10" spans="1:11" ht="12.75">
      <c r="A10" s="284" t="s">
        <v>396</v>
      </c>
      <c r="B10" s="285"/>
      <c r="C10" s="285"/>
      <c r="D10" s="285"/>
      <c r="E10" s="285"/>
      <c r="F10" s="285"/>
      <c r="G10" s="285"/>
      <c r="H10" s="285"/>
      <c r="I10" s="124">
        <v>6</v>
      </c>
      <c r="J10" s="126">
        <v>0</v>
      </c>
      <c r="K10" s="126">
        <v>0</v>
      </c>
    </row>
    <row r="11" spans="1:11" ht="12.75">
      <c r="A11" s="284" t="s">
        <v>397</v>
      </c>
      <c r="B11" s="285"/>
      <c r="C11" s="285"/>
      <c r="D11" s="285"/>
      <c r="E11" s="285"/>
      <c r="F11" s="285"/>
      <c r="G11" s="285"/>
      <c r="H11" s="285"/>
      <c r="I11" s="124">
        <v>7</v>
      </c>
      <c r="J11" s="126">
        <v>0</v>
      </c>
      <c r="K11" s="126">
        <v>0</v>
      </c>
    </row>
    <row r="12" spans="1:11" ht="12.75">
      <c r="A12" s="284" t="s">
        <v>398</v>
      </c>
      <c r="B12" s="285"/>
      <c r="C12" s="285"/>
      <c r="D12" s="285"/>
      <c r="E12" s="285"/>
      <c r="F12" s="285"/>
      <c r="G12" s="285"/>
      <c r="H12" s="285"/>
      <c r="I12" s="124">
        <v>8</v>
      </c>
      <c r="J12" s="126">
        <v>0</v>
      </c>
      <c r="K12" s="126">
        <v>0</v>
      </c>
    </row>
    <row r="13" spans="1:11" ht="12.75">
      <c r="A13" s="284" t="s">
        <v>399</v>
      </c>
      <c r="B13" s="285"/>
      <c r="C13" s="285"/>
      <c r="D13" s="285"/>
      <c r="E13" s="285"/>
      <c r="F13" s="285"/>
      <c r="G13" s="285"/>
      <c r="H13" s="285"/>
      <c r="I13" s="124">
        <v>9</v>
      </c>
      <c r="J13" s="126">
        <v>36150000</v>
      </c>
      <c r="K13" s="126">
        <v>36150000</v>
      </c>
    </row>
    <row r="14" spans="1:11" ht="12.75">
      <c r="A14" s="286" t="s">
        <v>400</v>
      </c>
      <c r="B14" s="287"/>
      <c r="C14" s="287"/>
      <c r="D14" s="287"/>
      <c r="E14" s="287"/>
      <c r="F14" s="287"/>
      <c r="G14" s="287"/>
      <c r="H14" s="287"/>
      <c r="I14" s="124">
        <v>10</v>
      </c>
      <c r="J14" s="127">
        <f>SUM(J5:J13)</f>
        <v>945726819</v>
      </c>
      <c r="K14" s="127">
        <f>SUM(K5:K13)</f>
        <v>938115317</v>
      </c>
    </row>
    <row r="15" spans="1:11" ht="12.75">
      <c r="A15" s="284" t="s">
        <v>401</v>
      </c>
      <c r="B15" s="285"/>
      <c r="C15" s="285"/>
      <c r="D15" s="285"/>
      <c r="E15" s="285"/>
      <c r="F15" s="285"/>
      <c r="G15" s="285"/>
      <c r="H15" s="285"/>
      <c r="I15" s="124">
        <v>11</v>
      </c>
      <c r="J15" s="126"/>
      <c r="K15" s="126"/>
    </row>
    <row r="16" spans="1:11" ht="12.75">
      <c r="A16" s="284" t="s">
        <v>402</v>
      </c>
      <c r="B16" s="285"/>
      <c r="C16" s="285"/>
      <c r="D16" s="285"/>
      <c r="E16" s="285"/>
      <c r="F16" s="285"/>
      <c r="G16" s="285"/>
      <c r="H16" s="285"/>
      <c r="I16" s="124">
        <v>12</v>
      </c>
      <c r="J16" s="126"/>
      <c r="K16" s="126"/>
    </row>
    <row r="17" spans="1:11" ht="12.75">
      <c r="A17" s="284" t="s">
        <v>403</v>
      </c>
      <c r="B17" s="285"/>
      <c r="C17" s="285"/>
      <c r="D17" s="285"/>
      <c r="E17" s="285"/>
      <c r="F17" s="285"/>
      <c r="G17" s="285"/>
      <c r="H17" s="285"/>
      <c r="I17" s="124">
        <v>13</v>
      </c>
      <c r="J17" s="126"/>
      <c r="K17" s="126"/>
    </row>
    <row r="18" spans="1:11" ht="12.75">
      <c r="A18" s="284" t="s">
        <v>404</v>
      </c>
      <c r="B18" s="285"/>
      <c r="C18" s="285"/>
      <c r="D18" s="285"/>
      <c r="E18" s="285"/>
      <c r="F18" s="285"/>
      <c r="G18" s="285"/>
      <c r="H18" s="285"/>
      <c r="I18" s="124">
        <v>14</v>
      </c>
      <c r="J18" s="126"/>
      <c r="K18" s="126"/>
    </row>
    <row r="19" spans="1:11" ht="12.75">
      <c r="A19" s="284" t="s">
        <v>405</v>
      </c>
      <c r="B19" s="285"/>
      <c r="C19" s="285"/>
      <c r="D19" s="285"/>
      <c r="E19" s="285"/>
      <c r="F19" s="285"/>
      <c r="G19" s="285"/>
      <c r="H19" s="285"/>
      <c r="I19" s="124">
        <v>15</v>
      </c>
      <c r="J19" s="126"/>
      <c r="K19" s="126"/>
    </row>
    <row r="20" spans="1:11" ht="12.75">
      <c r="A20" s="284" t="s">
        <v>406</v>
      </c>
      <c r="B20" s="285"/>
      <c r="C20" s="285"/>
      <c r="D20" s="285"/>
      <c r="E20" s="285"/>
      <c r="F20" s="285"/>
      <c r="G20" s="285"/>
      <c r="H20" s="285"/>
      <c r="I20" s="124">
        <v>16</v>
      </c>
      <c r="J20" s="126"/>
      <c r="K20" s="126"/>
    </row>
    <row r="21" spans="1:11" ht="12.75">
      <c r="A21" s="286" t="s">
        <v>407</v>
      </c>
      <c r="B21" s="287"/>
      <c r="C21" s="287"/>
      <c r="D21" s="287"/>
      <c r="E21" s="287"/>
      <c r="F21" s="287"/>
      <c r="G21" s="287"/>
      <c r="H21" s="287"/>
      <c r="I21" s="124">
        <v>17</v>
      </c>
      <c r="J21" s="128">
        <f>SUM(J15:J20)</f>
        <v>0</v>
      </c>
      <c r="K21" s="128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408</v>
      </c>
      <c r="B23" s="277"/>
      <c r="C23" s="277"/>
      <c r="D23" s="277"/>
      <c r="E23" s="277"/>
      <c r="F23" s="277"/>
      <c r="G23" s="277"/>
      <c r="H23" s="277"/>
      <c r="I23" s="129">
        <v>18</v>
      </c>
      <c r="J23" s="125">
        <f>+J14</f>
        <v>945726819</v>
      </c>
      <c r="K23" s="125">
        <f>+K14</f>
        <v>938115317</v>
      </c>
    </row>
    <row r="24" spans="1:11" ht="23.25" customHeight="1">
      <c r="A24" s="278" t="s">
        <v>409</v>
      </c>
      <c r="B24" s="279"/>
      <c r="C24" s="279"/>
      <c r="D24" s="279"/>
      <c r="E24" s="279"/>
      <c r="F24" s="279"/>
      <c r="G24" s="279"/>
      <c r="H24" s="279"/>
      <c r="I24" s="130">
        <v>19</v>
      </c>
      <c r="J24" s="128"/>
      <c r="K24" s="128"/>
    </row>
    <row r="25" spans="1:11" ht="30" customHeight="1">
      <c r="A25" s="280" t="s">
        <v>410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297" t="s">
        <v>386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8" t="s">
        <v>417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dtargus</cp:lastModifiedBy>
  <cp:lastPrinted>2012-04-23T13:35:31Z</cp:lastPrinted>
  <dcterms:created xsi:type="dcterms:W3CDTF">2008-10-17T11:51:54Z</dcterms:created>
  <dcterms:modified xsi:type="dcterms:W3CDTF">2012-04-26T10:22:24Z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