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Area" localSheetId="6">'Bilješke '!$A$1:$A$45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<sst xmlns="http://schemas.openxmlformats.org/spreadsheetml/2006/main" count="430" uniqueCount="377">
  <si>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</si>
  <si>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</si>
  <si>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</si>
  <si>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</si>
  <si>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</si>
  <si>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</si>
  <si>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</si>
  <si>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</si>
  <si>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</si>
  <si>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</si>
  <si>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</si>
  <si>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</si>
  <si>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</si>
  <si>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</si>
  <si>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</si>
  <si>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</si>
  <si>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</si>
  <si>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</si>
  <si>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</si>
  <si>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</si>
  <si>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</si>
  <si>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</si>
  <si>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</si>
  <si>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</si>
  <si>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</si>
  <si>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</si>
  <si>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</si>
  <si>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</si>
  <si>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</si>
  <si>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</si>
  <si>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</si>
  <si>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</si>
  <si>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</si>
  <si>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</si>
  <si>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</si>
  <si>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</si>
  <si>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</si>
  <si>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</si>
  <si>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</si>
  <si>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</si>
  <si>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</si>
  <si>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</si>
  <si>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</si>
  <si>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</si>
  <si>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</si>
  <si>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</si>
  <si>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</si>
  <si>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</si>
  <si>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</si>
  <si>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</si>
  <si>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</si>
  <si>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</si>
  <si>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</si>
  <si>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</si>
  <si>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</si>
  <si>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</si>
  <si>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</si>
  <si>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</si>
  <si>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</si>
  <si>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</si>
  <si>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</si>
  <si>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</si>
  <si>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</si>
  <si>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</si>
  <si>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</si>
  <si>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</si>
  <si>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</si>
  <si>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</si>
  <si>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</si>
  <si>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</si>
  <si>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</si>
  <si>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</si>
  <si>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</si>
  <si>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</si>
  <si>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</si>
  <si>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</si>
  <si>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</si>
  <si>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</si>
  <si>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</si>
  <si>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</si>
  <si>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</si>
  <si>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</si>
  <si>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</si>
  <si>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</si>
  <si>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</si>
  <si>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</si>
  <si>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</si>
  <si>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</si>
  <si>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</si>
  <si>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</si>
  <si>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</si>
  <si>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</si>
  <si>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</si>
  <si>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</si>
  <si>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</si>
  <si>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</si>
  <si>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</si>
  <si>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</si>
  <si>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</si>
  <si>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</si>
  <si>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</si>
  <si>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</si>
  <si>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</si>
  <si>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</si>
  <si>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</si>
  <si>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</si>
  <si>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</si>
  <si>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</si>
  <si>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</si>
  <si>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</si>
  <si>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</si>
  <si>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</si>
  <si>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</si>
  <si>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</si>
  <si>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</si>
  <si>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</si>
  <si>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</si>
  <si>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</si>
  <si>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</si>
  <si>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</si>
  <si>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</si>
  <si>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</si>
  <si>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</si>
  <si>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</si>
  <si>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</si>
  <si>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</si>
  <si>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</si>
  <si>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</si>
  <si>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</si>
  <si>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</si>
  <si>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</si>
  <si>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</si>
  <si>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</si>
  <si>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</si>
  <si>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</si>
  <si>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</si>
  <si>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</si>
  <si>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</si>
  <si>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</si>
  <si>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</si>
  <si>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</si>
  <si>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</si>
  <si>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</si>
  <si>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</si>
  <si>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</si>
  <si>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</si>
  <si>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</si>
  <si>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</si>
  <si>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</si>
  <si>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</si>
  <si>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</si>
  <si>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</si>
  <si>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</si>
  <si>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</si>
  <si>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</si>
  <si>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</si>
  <si>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</si>
  <si>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</si>
  <si>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</si>
  <si>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</si>
  <si>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</si>
  <si>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</si>
  <si>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</si>
  <si>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</si>
  <si>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</si>
  <si>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</si>
  <si>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</si>
  <si>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</si>
  <si>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</si>
  <si>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</si>
  <si>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</si>
  <si>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</si>
  <si>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</si>
  <si>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</si>
  <si>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</si>
  <si>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</si>
  <si>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</si>
  <si>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</si>
  <si>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</si>
  <si>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</si>
  <si>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</si>
  <si>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</si>
  <si>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</si>
  <si>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</si>
  <si>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</si>
  <si>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</si>
  <si>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</si>
  <si>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</si>
  <si>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</si>
  <si>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</si>
  <si>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</si>
  <si>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</si>
  <si>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</si>
  <si>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</si>
  <si>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</si>
  <si>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</si>
  <si>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</si>
  <si>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</si>
  <si>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</si>
  <si>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</si>
  <si>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</si>
  <si>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</si>
  <si>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</si>
  <si>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</si>
  <si>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</si>
  <si>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</si>
  <si>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</si>
  <si>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</si>
  <si>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</si>
  <si>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</si>
  <si>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</si>
  <si>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</si>
  <si>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</si>
  <si>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</si>
  <si>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</si>
  <si>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</si>
  <si>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</si>
  <si>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</si>
  <si>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</si>
  <si>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</si>
  <si>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</si>
  <si>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</si>
  <si>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</si>
  <si>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</si>
  <si>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</si>
  <si>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</si>
  <si>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</si>
  <si>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</si>
  <si>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</si>
  <si>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</si>
  <si>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</si>
  <si>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</si>
  <si>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</si>
  <si>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</si>
  <si>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</si>
  <si>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</si>
  <si>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</si>
  <si>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</si>
  <si>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</si>
  <si>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</si>
  <si>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</si>
  <si>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</si>
  <si>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</si>
  <si>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</si>
  <si>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</si>
  <si>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</si>
  <si>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</si>
  <si>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</si>
  <si>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</si>
  <si>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</si>
  <si>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</si>
  <si>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</si>
  <si>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</si>
  <si>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</si>
  <si>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</si>
  <si>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</si>
  <si>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</si>
  <si>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</si>
  <si>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</si>
  <si>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</si>
  <si>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</si>
  <si>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</si>
  <si>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</si>
  <si>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</si>
  <si>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</si>
  <si>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</si>
  <si>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</si>
  <si>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</si>
  <si>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</si>
  <si>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</si>
  <si>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</si>
  <si>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</si>
  <si>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</si>
  <si>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</si>
  <si>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</si>
  <si>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</si>
  <si>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</si>
  <si>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</si>
  <si>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</si>
  <si>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</si>
  <si>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</si>
  <si>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</si>
  <si>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</si>
  <si>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</si>
  <si>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</si>
  <si>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</si>
  <si>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</si>
  <si>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</si>
  <si>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</si>
  <si>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</si>
  <si>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</si>
  <si>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</si>
  <si>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</si>
  <si>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</si>
  <si>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</si>
  <si>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</si>
  <si>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</si>
  <si>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</si>
  <si>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</si>
  <si>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</si>
  <si>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</si>
  <si>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</si>
  <si>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</si>
  <si>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</si>
  <si>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</si>
  <si>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</si>
  <si>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</si>
  <si>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</si>
  <si>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</si>
  <si>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</si>
  <si>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</si>
  <si>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</si>
  <si>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</si>
  <si>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</si>
  <si>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</si>
  <si>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</si>
  <si>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</si>
  <si>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</si>
  <si>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</si>
  <si>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</si>
  <si>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</si>
  <si>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</si>
  <si>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 xml:space="preserve">Obveznik: Dukat d.d. 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</si>
  <si>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</si>
  <si>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</si>
  <si>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</si>
  <si>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</si>
  <si>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</si>
  <si>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</si>
  <si>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</si>
  <si>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</si>
  <si>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</si>
  <si>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01/239 2194</t>
  </si>
  <si>
    <t>01/2392 267</t>
  </si>
  <si>
    <t>dukat-info@dukat.hr</t>
  </si>
  <si>
    <t>1051</t>
  </si>
  <si>
    <t>BILJEŠKE UZ FINANCIJSKE IZVJEŠTAJE</t>
  </si>
  <si>
    <t>1. Podjela dionica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</si>
  <si>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</si>
  <si>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</si>
  <si>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</si>
  <si>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</si>
  <si>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</si>
  <si>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</si>
  <si>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</si>
  <si>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</si>
  <si>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</si>
  <si>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</si>
  <si>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</si>
  <si>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</si>
  <si>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</si>
  <si>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</si>
  <si>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</si>
  <si>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</si>
  <si>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</si>
  <si>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</si>
  <si>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U izvještajnom razdoblju bilo je manjeg trgovanja dionicama Dukat-a.</t>
  </si>
  <si>
    <t>KLARIĆ BISERKA</t>
  </si>
  <si>
    <t>FONTANA ALEN, Direktor</t>
  </si>
  <si>
    <t>U izvještajnom razdoblju nije bilo statusnih promjena pripajanja ili spajanja u Dukat Grupi.</t>
  </si>
  <si>
    <t>biserka.klaric@hr.lactalis.com</t>
  </si>
  <si>
    <t>30.06.</t>
  </si>
  <si>
    <t>U izvještajnom razdoblju nije bilo dodatne podjele dionica.</t>
  </si>
  <si>
    <t>1.1.2018.</t>
  </si>
  <si>
    <t>31.03.2018.</t>
  </si>
  <si>
    <t>stanje na dan 31.03.2018.</t>
  </si>
  <si>
    <t>u razdoblju 1.1.2018. do 31.03.2018.</t>
  </si>
  <si>
    <t>31.3.2018.</t>
  </si>
  <si>
    <t xml:space="preserve">Zarada po dionici nije ostvarena. </t>
  </si>
  <si>
    <t>Financijski rashodi (kamate i tečajne razlike) u odnosu na isto razdoblje prošle godine niži su za 0,9 mil. kn.</t>
  </si>
  <si>
    <t>Društvo se bavi proizvodnjom: mlijeka i mliječnih proizoda, trgovinom proizvoda i robe.</t>
  </si>
  <si>
    <t>U odnosu na isto razdoblje pošle godine raste prihod na domaćem i ino tržištu ostvaren prodajom vlastitih proizvoda i trgovačke robe.</t>
  </si>
  <si>
    <t>Financijski prihodi niži su za 0,3 mil kn u odnosu na isto razdoblje prošle godine.</t>
  </si>
  <si>
    <t>Ostvareni poslovni prihodi u tromjesječju viši su za 8,3% u odnosu na isto razdoblje prošle godine.</t>
  </si>
  <si>
    <t>Ostvareni poslovni rashodi viši su 8,9%u odnosu na isto razdoblje prošle godine.</t>
  </si>
  <si>
    <t>Ostvareni neto gubitak iznosi 2,9 mil kn i niži je u odnosu na isto razdoblje prošle godine za 1,4 mil kn</t>
  </si>
  <si>
    <t>U odnosu na prošlu godinu rastu materijalni troškovi, troškovi osoblja, troškovi amortizacije i ostali troškovi.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</si>
</sst>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  <numFmt numFmtId="196" formatCode="#,##0.0,,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3" fillId="0" borderId="16" xfId="55" applyFont="1" applyFill="1" applyBorder="1" applyAlignment="1" applyProtection="1">
      <alignment horizontal="center" vertical="center"/>
      <protection hidden="1" locked="0"/>
    </xf>
    <xf numFmtId="0" fontId="2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 vertical="center" wrapText="1"/>
      <protection hidden="1"/>
    </xf>
    <xf numFmtId="0" fontId="12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Border="1" applyAlignment="1" applyProtection="1">
      <alignment horizontal="left"/>
      <protection hidden="1"/>
    </xf>
    <xf numFmtId="0" fontId="3" fillId="0" borderId="0" xfId="55" applyFont="1" applyBorder="1" applyAlignment="1" applyProtection="1">
      <alignment vertical="top"/>
      <protection hidden="1"/>
    </xf>
    <xf numFmtId="0" fontId="3" fillId="0" borderId="0" xfId="55" applyFont="1" applyBorder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Border="1" applyAlignment="1" applyProtection="1">
      <alignment/>
      <protection hidden="1"/>
    </xf>
    <xf numFmtId="0" fontId="2" fillId="0" borderId="0" xfId="55" applyFont="1" applyBorder="1" applyAlignment="1" applyProtection="1">
      <alignment vertical="top"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3" fillId="0" borderId="0" xfId="55" applyFont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0" xfId="55" applyFont="1" applyBorder="1" applyAlignment="1" applyProtection="1">
      <alignment horizontal="right" vertical="top"/>
      <protection hidden="1"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 applyProtection="1">
      <alignment horizontal="left" vertical="top"/>
      <protection hidden="1"/>
    </xf>
    <xf numFmtId="0" fontId="3" fillId="0" borderId="17" xfId="55" applyFont="1" applyBorder="1" applyAlignment="1" applyProtection="1">
      <alignment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18" xfId="55" applyFont="1" applyBorder="1" applyAlignment="1" applyProtection="1">
      <alignment/>
      <protection hidden="1"/>
    </xf>
    <xf numFmtId="0" fontId="3" fillId="0" borderId="18" xfId="55" applyFont="1" applyBorder="1" applyAlignment="1">
      <alignment/>
      <protection/>
    </xf>
    <xf numFmtId="0" fontId="10" fillId="0" borderId="0" xfId="68" applyFont="1" applyFill="1" applyBorder="1" applyAlignment="1">
      <alignment horizontal="center" vertical="center" wrapText="1"/>
      <protection/>
    </xf>
    <xf numFmtId="0" fontId="7" fillId="0" borderId="0" xfId="6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8" applyFont="1" applyBorder="1" applyAlignment="1" applyProtection="1">
      <alignment vertical="center"/>
      <protection hidden="1"/>
    </xf>
    <xf numFmtId="0" fontId="3" fillId="0" borderId="0" xfId="55" applyFont="1" applyBorder="1" applyAlignment="1" applyProtection="1">
      <alignment horizontal="right" wrapText="1"/>
      <protection hidden="1"/>
    </xf>
    <xf numFmtId="0" fontId="3" fillId="0" borderId="0" xfId="5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5" applyFont="1" applyBorder="1" applyAlignment="1">
      <alignment/>
      <protection/>
    </xf>
    <xf numFmtId="0" fontId="3" fillId="0" borderId="24" xfId="55" applyFont="1" applyBorder="1" applyAlignment="1">
      <alignment/>
      <protection/>
    </xf>
    <xf numFmtId="0" fontId="3" fillId="0" borderId="25" xfId="55" applyFont="1" applyFill="1" applyBorder="1" applyAlignment="1" applyProtection="1">
      <alignment horizontal="left" vertical="center" wrapText="1"/>
      <protection hidden="1"/>
    </xf>
    <xf numFmtId="0" fontId="3" fillId="0" borderId="16" xfId="55" applyFont="1" applyFill="1" applyBorder="1" applyAlignment="1" applyProtection="1">
      <alignment vertical="center"/>
      <protection hidden="1"/>
    </xf>
    <xf numFmtId="0" fontId="3" fillId="0" borderId="25" xfId="55" applyFont="1" applyBorder="1" applyAlignment="1" applyProtection="1">
      <alignment horizontal="left" vertical="center" wrapText="1"/>
      <protection hidden="1"/>
    </xf>
    <xf numFmtId="0" fontId="3" fillId="0" borderId="16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/>
      <protection hidden="1"/>
    </xf>
    <xf numFmtId="0" fontId="3" fillId="0" borderId="25" xfId="55" applyFont="1" applyFill="1" applyBorder="1" applyAlignment="1" applyProtection="1">
      <alignment/>
      <protection hidden="1"/>
    </xf>
    <xf numFmtId="0" fontId="3" fillId="0" borderId="25" xfId="55" applyFont="1" applyBorder="1" applyAlignment="1" applyProtection="1">
      <alignment wrapText="1"/>
      <protection hidden="1"/>
    </xf>
    <xf numFmtId="0" fontId="3" fillId="0" borderId="16" xfId="55" applyFont="1" applyBorder="1" applyAlignment="1" applyProtection="1">
      <alignment horizontal="right"/>
      <protection hidden="1"/>
    </xf>
    <xf numFmtId="0" fontId="3" fillId="0" borderId="25" xfId="55" applyFont="1" applyBorder="1" applyAlignment="1" applyProtection="1">
      <alignment/>
      <protection hidden="1"/>
    </xf>
    <xf numFmtId="0" fontId="3" fillId="0" borderId="16" xfId="55" applyFont="1" applyBorder="1" applyAlignment="1" applyProtection="1">
      <alignment horizontal="right" wrapText="1"/>
      <protection hidden="1"/>
    </xf>
    <xf numFmtId="0" fontId="2" fillId="0" borderId="25" xfId="55" applyFont="1" applyFill="1" applyBorder="1" applyAlignment="1" applyProtection="1">
      <alignment horizontal="right" vertical="center"/>
      <protection hidden="1" locked="0"/>
    </xf>
    <xf numFmtId="0" fontId="3" fillId="0" borderId="25" xfId="55" applyFont="1" applyBorder="1" applyAlignment="1" applyProtection="1">
      <alignment vertical="top"/>
      <protection hidden="1"/>
    </xf>
    <xf numFmtId="0" fontId="3" fillId="0" borderId="25" xfId="55" applyFont="1" applyBorder="1" applyAlignment="1" applyProtection="1">
      <alignment horizontal="left" vertical="top" wrapText="1"/>
      <protection hidden="1"/>
    </xf>
    <xf numFmtId="0" fontId="3" fillId="0" borderId="16" xfId="55" applyFont="1" applyBorder="1" applyAlignment="1">
      <alignment/>
      <protection/>
    </xf>
    <xf numFmtId="0" fontId="3" fillId="0" borderId="25" xfId="55" applyFont="1" applyBorder="1" applyAlignment="1" applyProtection="1">
      <alignment horizontal="left" vertical="top" indent="2"/>
      <protection hidden="1"/>
    </xf>
    <xf numFmtId="0" fontId="3" fillId="0" borderId="25" xfId="55" applyFont="1" applyBorder="1" applyAlignment="1" applyProtection="1">
      <alignment horizontal="left" vertical="top" wrapText="1" indent="2"/>
      <protection hidden="1"/>
    </xf>
    <xf numFmtId="0" fontId="3" fillId="0" borderId="16" xfId="55" applyFont="1" applyBorder="1" applyAlignment="1" applyProtection="1">
      <alignment horizontal="right" vertical="top"/>
      <protection hidden="1"/>
    </xf>
    <xf numFmtId="49" fontId="2" fillId="0" borderId="25" xfId="55" applyNumberFormat="1" applyFont="1" applyBorder="1" applyAlignment="1" applyProtection="1">
      <alignment horizontal="center" vertical="center"/>
      <protection hidden="1" locked="0"/>
    </xf>
    <xf numFmtId="0" fontId="3" fillId="0" borderId="16" xfId="55" applyFont="1" applyBorder="1" applyAlignment="1" applyProtection="1">
      <alignment horizontal="left" vertical="top"/>
      <protection hidden="1"/>
    </xf>
    <xf numFmtId="0" fontId="3" fillId="0" borderId="25" xfId="55" applyFont="1" applyBorder="1" applyAlignment="1" applyProtection="1">
      <alignment horizontal="left"/>
      <protection hidden="1"/>
    </xf>
    <xf numFmtId="0" fontId="3" fillId="0" borderId="24" xfId="55" applyFont="1" applyBorder="1" applyAlignment="1" applyProtection="1">
      <alignment/>
      <protection hidden="1"/>
    </xf>
    <xf numFmtId="0" fontId="3" fillId="0" borderId="16" xfId="55" applyFont="1" applyBorder="1" applyAlignment="1" applyProtection="1">
      <alignment horizontal="left"/>
      <protection hidden="1"/>
    </xf>
    <xf numFmtId="0" fontId="3" fillId="0" borderId="25" xfId="55" applyFont="1" applyFill="1" applyBorder="1" applyAlignment="1" applyProtection="1">
      <alignment vertical="center"/>
      <protection hidden="1"/>
    </xf>
    <xf numFmtId="0" fontId="13" fillId="0" borderId="25" xfId="68" applyFont="1" applyFill="1" applyBorder="1" applyAlignment="1" applyProtection="1">
      <alignment vertical="center"/>
      <protection hidden="1"/>
    </xf>
    <xf numFmtId="0" fontId="13" fillId="0" borderId="0" xfId="68" applyFont="1" applyBorder="1" applyAlignment="1" applyProtection="1">
      <alignment horizontal="left"/>
      <protection hidden="1"/>
    </xf>
    <xf numFmtId="0" fontId="9" fillId="0" borderId="0" xfId="68" applyBorder="1" applyAlignment="1">
      <alignment/>
      <protection/>
    </xf>
    <xf numFmtId="0" fontId="9" fillId="0" borderId="25" xfId="68" applyBorder="1" applyAlignment="1">
      <alignment/>
      <protection/>
    </xf>
    <xf numFmtId="0" fontId="2" fillId="0" borderId="16" xfId="55" applyFont="1" applyBorder="1" applyAlignment="1" applyProtection="1">
      <alignment vertical="center"/>
      <protection hidden="1"/>
    </xf>
    <xf numFmtId="0" fontId="3" fillId="0" borderId="26" xfId="55" applyFont="1" applyBorder="1" applyAlignment="1" applyProtection="1">
      <alignment/>
      <protection hidden="1"/>
    </xf>
    <xf numFmtId="0" fontId="3" fillId="0" borderId="27" xfId="55" applyFont="1" applyFill="1" applyBorder="1" applyAlignment="1" applyProtection="1">
      <alignment horizontal="right" vertical="top" wrapText="1"/>
      <protection hidden="1"/>
    </xf>
    <xf numFmtId="0" fontId="3" fillId="0" borderId="28" xfId="55" applyFont="1" applyFill="1" applyBorder="1" applyAlignment="1" applyProtection="1">
      <alignment horizontal="right" vertical="top" wrapText="1"/>
      <protection hidden="1"/>
    </xf>
    <xf numFmtId="0" fontId="3" fillId="0" borderId="28" xfId="55" applyFont="1" applyFill="1" applyBorder="1" applyAlignment="1" applyProtection="1">
      <alignment/>
      <protection hidden="1"/>
    </xf>
    <xf numFmtId="0" fontId="3" fillId="0" borderId="29" xfId="55" applyFont="1" applyFill="1" applyBorder="1" applyAlignment="1" applyProtection="1">
      <alignment/>
      <protection hidden="1"/>
    </xf>
    <xf numFmtId="14" fontId="2" fillId="0" borderId="21" xfId="5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5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5" applyFont="1" applyFill="1" applyBorder="1" applyAlignment="1" applyProtection="1">
      <alignment horizontal="center" vertical="center"/>
      <protection hidden="1" locked="0"/>
    </xf>
    <xf numFmtId="49" fontId="2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Fill="1" applyBorder="1" applyAlignment="1">
      <alignment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68" applyNumberFormat="1" applyFont="1" applyFill="1" applyBorder="1" applyAlignment="1" applyProtection="1">
      <alignment horizontal="center" vertical="center"/>
      <protection hidden="1" locked="0"/>
    </xf>
    <xf numFmtId="4" fontId="1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94" fontId="0" fillId="0" borderId="0" xfId="59" applyNumberFormat="1" applyFont="1" applyFill="1" applyBorder="1" applyAlignment="1">
      <alignment horizontal="center"/>
    </xf>
    <xf numFmtId="194" fontId="0" fillId="0" borderId="0" xfId="59" applyNumberFormat="1" applyFont="1" applyFill="1" applyAlignment="1">
      <alignment/>
    </xf>
    <xf numFmtId="194" fontId="7" fillId="0" borderId="0" xfId="59" applyNumberFormat="1" applyFont="1" applyFill="1" applyBorder="1" applyAlignment="1">
      <alignment horizontal="center"/>
    </xf>
    <xf numFmtId="194" fontId="7" fillId="0" borderId="0" xfId="59" applyNumberFormat="1" applyFont="1" applyFill="1" applyAlignment="1">
      <alignment/>
    </xf>
    <xf numFmtId="194" fontId="55" fillId="0" borderId="0" xfId="59" applyNumberFormat="1" applyFont="1" applyFill="1" applyBorder="1" applyAlignment="1">
      <alignment horizontal="center"/>
    </xf>
    <xf numFmtId="194" fontId="55" fillId="0" borderId="0" xfId="59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0" fillId="0" borderId="0" xfId="68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9" fillId="0" borderId="0" xfId="68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95" fontId="9" fillId="0" borderId="0" xfId="68" applyNumberFormat="1" applyAlignment="1">
      <alignment vertical="center"/>
      <protection/>
    </xf>
    <xf numFmtId="0" fontId="9" fillId="0" borderId="0" xfId="68" applyFill="1" applyAlignment="1">
      <alignment vertical="center"/>
      <protection/>
    </xf>
    <xf numFmtId="194" fontId="0" fillId="0" borderId="0" xfId="59" applyNumberFormat="1" applyFont="1" applyAlignment="1">
      <alignment vertical="center"/>
    </xf>
    <xf numFmtId="3" fontId="0" fillId="0" borderId="0" xfId="56" applyNumberFormat="1" applyAlignment="1">
      <alignment vertical="center"/>
      <protection/>
    </xf>
    <xf numFmtId="3" fontId="0" fillId="0" borderId="0" xfId="59" applyNumberFormat="1" applyFont="1" applyAlignment="1">
      <alignment vertical="center"/>
    </xf>
    <xf numFmtId="188" fontId="0" fillId="0" borderId="0" xfId="56" applyNumberFormat="1" applyAlignment="1">
      <alignment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94" fontId="3" fillId="0" borderId="0" xfId="59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0" fontId="3" fillId="0" borderId="28" xfId="55" applyFont="1" applyFill="1" applyBorder="1" applyAlignment="1" applyProtection="1">
      <alignment horizontal="center" vertical="top"/>
      <protection hidden="1"/>
    </xf>
    <xf numFmtId="0" fontId="3" fillId="0" borderId="28" xfId="55" applyFont="1" applyFill="1" applyBorder="1" applyAlignment="1" applyProtection="1">
      <alignment horizontal="center"/>
      <protection hidden="1"/>
    </xf>
    <xf numFmtId="0" fontId="3" fillId="0" borderId="16" xfId="55" applyFont="1" applyBorder="1" applyAlignment="1" applyProtection="1">
      <alignment horizontal="right" vertical="center" wrapText="1"/>
      <protection hidden="1"/>
    </xf>
    <xf numFmtId="0" fontId="3" fillId="0" borderId="25" xfId="55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5" applyFont="1" applyBorder="1" applyAlignment="1" applyProtection="1">
      <alignment horizontal="right" vertical="center"/>
      <protection hidden="1"/>
    </xf>
    <xf numFmtId="0" fontId="3" fillId="0" borderId="25" xfId="55" applyFont="1" applyBorder="1" applyAlignment="1" applyProtection="1">
      <alignment horizontal="right"/>
      <protection hidden="1"/>
    </xf>
    <xf numFmtId="49" fontId="2" fillId="0" borderId="27" xfId="55" applyNumberFormat="1" applyFont="1" applyFill="1" applyBorder="1" applyAlignment="1" applyProtection="1">
      <alignment horizontal="left" vertical="center"/>
      <protection hidden="1" locked="0"/>
    </xf>
    <xf numFmtId="0" fontId="3" fillId="0" borderId="29" xfId="55" applyFont="1" applyFill="1" applyBorder="1" applyAlignment="1">
      <alignment horizontal="left" vertical="center"/>
      <protection/>
    </xf>
    <xf numFmtId="0" fontId="15" fillId="0" borderId="0" xfId="68" applyFont="1" applyBorder="1" applyAlignment="1" applyProtection="1">
      <alignment horizontal="left"/>
      <protection hidden="1"/>
    </xf>
    <xf numFmtId="0" fontId="16" fillId="0" borderId="0" xfId="68" applyFont="1" applyBorder="1" applyAlignment="1">
      <alignment/>
      <protection/>
    </xf>
    <xf numFmtId="0" fontId="13" fillId="0" borderId="0" xfId="68" applyFont="1" applyBorder="1" applyAlignment="1" applyProtection="1">
      <alignment horizontal="left"/>
      <protection hidden="1"/>
    </xf>
    <xf numFmtId="0" fontId="9" fillId="0" borderId="0" xfId="68" applyBorder="1" applyAlignment="1">
      <alignment/>
      <protection/>
    </xf>
    <xf numFmtId="0" fontId="9" fillId="0" borderId="25" xfId="68" applyBorder="1" applyAlignment="1">
      <alignment/>
      <protection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30" xfId="55" applyFont="1" applyBorder="1" applyAlignment="1" applyProtection="1">
      <alignment horizontal="center" vertical="top"/>
      <protection hidden="1"/>
    </xf>
    <xf numFmtId="0" fontId="3" fillId="0" borderId="30" xfId="55" applyFont="1" applyBorder="1" applyAlignment="1">
      <alignment horizontal="center"/>
      <protection/>
    </xf>
    <xf numFmtId="0" fontId="3" fillId="0" borderId="31" xfId="55" applyFont="1" applyBorder="1" applyAlignment="1">
      <alignment/>
      <protection/>
    </xf>
    <xf numFmtId="49" fontId="2" fillId="0" borderId="27" xfId="5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5" applyFont="1" applyFill="1" applyBorder="1" applyAlignment="1" applyProtection="1">
      <alignment horizontal="left" vertical="center"/>
      <protection hidden="1" locked="0"/>
    </xf>
    <xf numFmtId="0" fontId="3" fillId="0" borderId="28" xfId="55" applyFont="1" applyFill="1" applyBorder="1" applyAlignment="1">
      <alignment/>
      <protection/>
    </xf>
    <xf numFmtId="0" fontId="3" fillId="0" borderId="29" xfId="55" applyFont="1" applyFill="1" applyBorder="1" applyAlignment="1">
      <alignment/>
      <protection/>
    </xf>
    <xf numFmtId="0" fontId="10" fillId="0" borderId="32" xfId="55" applyFont="1" applyBorder="1" applyAlignment="1">
      <alignment/>
      <protection/>
    </xf>
    <xf numFmtId="0" fontId="10" fillId="0" borderId="17" xfId="55" applyFont="1" applyBorder="1" applyAlignment="1">
      <alignment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3" fillId="0" borderId="17" xfId="55" applyFont="1" applyBorder="1" applyAlignment="1" applyProtection="1">
      <alignment horizontal="center"/>
      <protection hidden="1"/>
    </xf>
    <xf numFmtId="0" fontId="2" fillId="0" borderId="28" xfId="55" applyFont="1" applyFill="1" applyBorder="1" applyAlignment="1" applyProtection="1">
      <alignment horizontal="left" vertical="center"/>
      <protection hidden="1" locked="0"/>
    </xf>
    <xf numFmtId="0" fontId="2" fillId="0" borderId="29" xfId="55" applyFont="1" applyFill="1" applyBorder="1" applyAlignment="1" applyProtection="1">
      <alignment horizontal="left" vertical="center"/>
      <protection hidden="1" locked="0"/>
    </xf>
    <xf numFmtId="0" fontId="2" fillId="0" borderId="27" xfId="55" applyFont="1" applyFill="1" applyBorder="1" applyAlignment="1" applyProtection="1">
      <alignment horizontal="right" vertical="center"/>
      <protection hidden="1" locked="0"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28" xfId="55" applyFont="1" applyFill="1" applyBorder="1" applyAlignment="1">
      <alignment horizontal="left"/>
      <protection/>
    </xf>
    <xf numFmtId="0" fontId="3" fillId="0" borderId="29" xfId="55" applyFont="1" applyFill="1" applyBorder="1" applyAlignment="1">
      <alignment horizontal="left"/>
      <protection/>
    </xf>
    <xf numFmtId="0" fontId="3" fillId="0" borderId="0" xfId="55" applyFont="1" applyBorder="1" applyAlignment="1" applyProtection="1">
      <alignment horizontal="right" vertical="center"/>
      <protection hidden="1"/>
    </xf>
    <xf numFmtId="0" fontId="3" fillId="0" borderId="16" xfId="55" applyFont="1" applyBorder="1" applyAlignment="1" applyProtection="1">
      <alignment horizontal="center" vertical="center"/>
      <protection hidden="1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18" fillId="0" borderId="27" xfId="35" applyFont="1" applyFill="1" applyBorder="1" applyAlignment="1" applyProtection="1">
      <alignment/>
      <protection hidden="1" locked="0"/>
    </xf>
    <xf numFmtId="0" fontId="2" fillId="0" borderId="28" xfId="55" applyFont="1" applyFill="1" applyBorder="1" applyAlignment="1" applyProtection="1">
      <alignment/>
      <protection hidden="1" locked="0"/>
    </xf>
    <xf numFmtId="0" fontId="2" fillId="0" borderId="29" xfId="55" applyFont="1" applyFill="1" applyBorder="1" applyAlignment="1" applyProtection="1">
      <alignment/>
      <protection hidden="1" locked="0"/>
    </xf>
    <xf numFmtId="0" fontId="3" fillId="0" borderId="0" xfId="55" applyFont="1" applyBorder="1" applyAlignment="1" applyProtection="1">
      <alignment horizontal="right"/>
      <protection hidden="1"/>
    </xf>
    <xf numFmtId="0" fontId="3" fillId="0" borderId="28" xfId="55" applyFont="1" applyFill="1" applyBorder="1" applyAlignment="1">
      <alignment horizontal="left" vertical="center"/>
      <protection/>
    </xf>
    <xf numFmtId="1" fontId="2" fillId="0" borderId="27" xfId="5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horizontal="right" wrapText="1"/>
      <protection hidden="1"/>
    </xf>
    <xf numFmtId="0" fontId="3" fillId="0" borderId="16" xfId="55" applyFont="1" applyBorder="1" applyAlignment="1" applyProtection="1">
      <alignment horizontal="right" wrapText="1"/>
      <protection hidden="1"/>
    </xf>
    <xf numFmtId="0" fontId="2" fillId="0" borderId="16" xfId="55" applyFont="1" applyFill="1" applyBorder="1" applyAlignment="1" applyProtection="1">
      <alignment horizontal="left" vertical="center" wrapText="1"/>
      <protection hidden="1"/>
    </xf>
    <xf numFmtId="0" fontId="2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25" xfId="55" applyFont="1" applyFill="1" applyBorder="1" applyAlignment="1" applyProtection="1">
      <alignment horizontal="left" vertical="center" wrapText="1"/>
      <protection hidden="1"/>
    </xf>
    <xf numFmtId="0" fontId="11" fillId="0" borderId="16" xfId="55" applyFont="1" applyBorder="1" applyAlignment="1" applyProtection="1">
      <alignment horizontal="center" vertical="center" wrapText="1"/>
      <protection hidden="1"/>
    </xf>
    <xf numFmtId="0" fontId="11" fillId="0" borderId="0" xfId="55" applyFont="1" applyBorder="1" applyAlignment="1" applyProtection="1">
      <alignment horizontal="center" vertical="center" wrapText="1"/>
      <protection hidden="1"/>
    </xf>
    <xf numFmtId="0" fontId="11" fillId="0" borderId="25" xfId="55" applyFont="1" applyBorder="1" applyAlignment="1" applyProtection="1">
      <alignment horizontal="center" vertical="center" wrapText="1"/>
      <protection hidden="1"/>
    </xf>
    <xf numFmtId="0" fontId="1" fillId="0" borderId="16" xfId="55" applyFont="1" applyBorder="1" applyAlignment="1" applyProtection="1">
      <alignment horizontal="right" vertical="center" wrapText="1"/>
      <protection hidden="1"/>
    </xf>
    <xf numFmtId="0" fontId="1" fillId="0" borderId="25" xfId="55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8" applyFont="1" applyFill="1" applyBorder="1" applyAlignment="1" applyProtection="1">
      <alignment horizontal="center" vertical="center"/>
      <protection hidden="1"/>
    </xf>
    <xf numFmtId="14" fontId="7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2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FIN" xfId="53"/>
    <cellStyle name="Normal_TFI-FIN 2" xfId="54"/>
    <cellStyle name="Normal_TFI-POD" xfId="55"/>
    <cellStyle name="Normalno 2" xfId="56"/>
    <cellStyle name="Normalno 4" xfId="57"/>
    <cellStyle name="Obično_TFI-POD KONS 30 06 2011 " xfId="58"/>
    <cellStyle name="Percent" xfId="59"/>
    <cellStyle name="Postotak 2" xfId="60"/>
    <cellStyle name="Postotak 2 2" xfId="61"/>
    <cellStyle name="Postotak 3" xfId="62"/>
    <cellStyle name="Postotak 4" xfId="63"/>
    <cellStyle name="Povezana ćelija" xfId="64"/>
    <cellStyle name="Followed Hyperlink" xfId="65"/>
    <cellStyle name="Provjera ćelije" xfId="66"/>
    <cellStyle name="Stil 1" xfId="67"/>
    <cellStyle name="Style 1" xfId="68"/>
    <cellStyle name="Style 1 2" xfId="69"/>
    <cellStyle name="Style 1 2 2" xfId="70"/>
    <cellStyle name="Tekst objašnjenja" xfId="71"/>
    <cellStyle name="Tekst upozorenja" xfId="72"/>
    <cellStyle name="Ukupni zbroj" xfId="73"/>
    <cellStyle name="Unos" xfId="74"/>
    <cellStyle name="Currency" xfId="75"/>
    <cellStyle name="Currency [0]" xfId="76"/>
    <cellStyle name="Comma" xfId="77"/>
    <cellStyle name="Comma [0]" xfId="7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1">
      <selection activeCell="N25" sqref="N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8.7109375" style="11" customWidth="1"/>
    <col min="7" max="7" width="6.421875" style="11" customWidth="1"/>
    <col min="8" max="8" width="15.421875" style="11" customWidth="1"/>
    <col min="9" max="9" width="9.421875" style="11" customWidth="1"/>
    <col min="10" max="16384" width="9.140625" style="11" customWidth="1"/>
  </cols>
  <sheetData>
    <row r="1" spans="1:12" ht="15.75">
      <c r="A1" s="185" t="s">
        <v>248</v>
      </c>
      <c r="B1" s="186"/>
      <c r="C1" s="186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14" t="s">
        <v>249</v>
      </c>
      <c r="B2" s="215"/>
      <c r="C2" s="215"/>
      <c r="D2" s="216"/>
      <c r="E2" s="116" t="s">
        <v>363</v>
      </c>
      <c r="F2" s="12"/>
      <c r="G2" s="13" t="s">
        <v>250</v>
      </c>
      <c r="H2" s="116" t="s">
        <v>364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17" t="s">
        <v>315</v>
      </c>
      <c r="B4" s="218"/>
      <c r="C4" s="218"/>
      <c r="D4" s="218"/>
      <c r="E4" s="218"/>
      <c r="F4" s="218"/>
      <c r="G4" s="218"/>
      <c r="H4" s="218"/>
      <c r="I4" s="219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67" t="s">
        <v>251</v>
      </c>
      <c r="B6" s="168"/>
      <c r="C6" s="180" t="s">
        <v>323</v>
      </c>
      <c r="D6" s="181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20" t="s">
        <v>252</v>
      </c>
      <c r="B8" s="221"/>
      <c r="C8" s="180" t="s">
        <v>324</v>
      </c>
      <c r="D8" s="181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62" t="s">
        <v>253</v>
      </c>
      <c r="B10" s="212"/>
      <c r="C10" s="180" t="s">
        <v>325</v>
      </c>
      <c r="D10" s="18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13"/>
      <c r="B11" s="212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7" t="s">
        <v>254</v>
      </c>
      <c r="B12" s="168"/>
      <c r="C12" s="182" t="s">
        <v>326</v>
      </c>
      <c r="D12" s="209"/>
      <c r="E12" s="209"/>
      <c r="F12" s="209"/>
      <c r="G12" s="209"/>
      <c r="H12" s="209"/>
      <c r="I12" s="170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7" t="s">
        <v>255</v>
      </c>
      <c r="B14" s="168"/>
      <c r="C14" s="210">
        <v>10000</v>
      </c>
      <c r="D14" s="211"/>
      <c r="E14" s="16"/>
      <c r="F14" s="182" t="s">
        <v>327</v>
      </c>
      <c r="G14" s="209"/>
      <c r="H14" s="209"/>
      <c r="I14" s="170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7" t="s">
        <v>256</v>
      </c>
      <c r="B16" s="168"/>
      <c r="C16" s="182" t="s">
        <v>328</v>
      </c>
      <c r="D16" s="209"/>
      <c r="E16" s="209"/>
      <c r="F16" s="209"/>
      <c r="G16" s="209"/>
      <c r="H16" s="209"/>
      <c r="I16" s="170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7" t="s">
        <v>257</v>
      </c>
      <c r="B18" s="168"/>
      <c r="C18" s="205" t="s">
        <v>334</v>
      </c>
      <c r="D18" s="206"/>
      <c r="E18" s="206"/>
      <c r="F18" s="206"/>
      <c r="G18" s="206"/>
      <c r="H18" s="206"/>
      <c r="I18" s="207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7" t="s">
        <v>258</v>
      </c>
      <c r="B20" s="168"/>
      <c r="C20" s="205" t="s">
        <v>329</v>
      </c>
      <c r="D20" s="206"/>
      <c r="E20" s="206"/>
      <c r="F20" s="206"/>
      <c r="G20" s="206"/>
      <c r="H20" s="206"/>
      <c r="I20" s="207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7" t="s">
        <v>259</v>
      </c>
      <c r="B22" s="168"/>
      <c r="C22" s="117">
        <v>133</v>
      </c>
      <c r="D22" s="182" t="s">
        <v>327</v>
      </c>
      <c r="E22" s="195"/>
      <c r="F22" s="196"/>
      <c r="G22" s="167"/>
      <c r="H22" s="208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67" t="s">
        <v>260</v>
      </c>
      <c r="B24" s="168"/>
      <c r="C24" s="117">
        <v>21</v>
      </c>
      <c r="D24" s="182" t="s">
        <v>330</v>
      </c>
      <c r="E24" s="195"/>
      <c r="F24" s="195"/>
      <c r="G24" s="196"/>
      <c r="H24" s="48" t="s">
        <v>261</v>
      </c>
      <c r="I24" s="118">
        <v>1208.5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316</v>
      </c>
      <c r="I25" s="94"/>
      <c r="J25" s="10"/>
      <c r="K25" s="10"/>
      <c r="L25" s="10"/>
    </row>
    <row r="26" spans="1:12" ht="12.75">
      <c r="A26" s="167" t="s">
        <v>262</v>
      </c>
      <c r="B26" s="168"/>
      <c r="C26" s="119" t="s">
        <v>331</v>
      </c>
      <c r="D26" s="25"/>
      <c r="E26" s="33"/>
      <c r="F26" s="24"/>
      <c r="G26" s="197" t="s">
        <v>263</v>
      </c>
      <c r="H26" s="168"/>
      <c r="I26" s="120" t="s">
        <v>335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98" t="s">
        <v>264</v>
      </c>
      <c r="B28" s="199"/>
      <c r="C28" s="200"/>
      <c r="D28" s="200"/>
      <c r="E28" s="201" t="s">
        <v>265</v>
      </c>
      <c r="F28" s="202"/>
      <c r="G28" s="202"/>
      <c r="H28" s="203" t="s">
        <v>266</v>
      </c>
      <c r="I28" s="204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92"/>
      <c r="B30" s="183"/>
      <c r="C30" s="183"/>
      <c r="D30" s="184"/>
      <c r="E30" s="192"/>
      <c r="F30" s="183"/>
      <c r="G30" s="183"/>
      <c r="H30" s="180"/>
      <c r="I30" s="181"/>
      <c r="J30" s="10"/>
      <c r="K30" s="10"/>
      <c r="L30" s="10"/>
    </row>
    <row r="31" spans="1:12" ht="12.75">
      <c r="A31" s="90"/>
      <c r="B31" s="22"/>
      <c r="C31" s="21"/>
      <c r="D31" s="193"/>
      <c r="E31" s="193"/>
      <c r="F31" s="193"/>
      <c r="G31" s="194"/>
      <c r="H31" s="16"/>
      <c r="I31" s="97"/>
      <c r="J31" s="10"/>
      <c r="K31" s="10"/>
      <c r="L31" s="10"/>
    </row>
    <row r="32" spans="1:12" ht="12.75">
      <c r="A32" s="192"/>
      <c r="B32" s="183"/>
      <c r="C32" s="183"/>
      <c r="D32" s="184"/>
      <c r="E32" s="192"/>
      <c r="F32" s="183"/>
      <c r="G32" s="183"/>
      <c r="H32" s="180"/>
      <c r="I32" s="181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92"/>
      <c r="B34" s="183"/>
      <c r="C34" s="183"/>
      <c r="D34" s="184"/>
      <c r="E34" s="192"/>
      <c r="F34" s="183"/>
      <c r="G34" s="183"/>
      <c r="H34" s="180"/>
      <c r="I34" s="18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92"/>
      <c r="B36" s="183"/>
      <c r="C36" s="183"/>
      <c r="D36" s="184"/>
      <c r="E36" s="192"/>
      <c r="F36" s="183"/>
      <c r="G36" s="183"/>
      <c r="H36" s="180"/>
      <c r="I36" s="181"/>
      <c r="J36" s="10"/>
      <c r="K36" s="10"/>
      <c r="L36" s="10"/>
    </row>
    <row r="37" spans="1:12" ht="12.75">
      <c r="A37" s="99"/>
      <c r="B37" s="30"/>
      <c r="C37" s="187"/>
      <c r="D37" s="188"/>
      <c r="E37" s="16"/>
      <c r="F37" s="187"/>
      <c r="G37" s="188"/>
      <c r="H37" s="16"/>
      <c r="I37" s="91"/>
      <c r="J37" s="10"/>
      <c r="K37" s="10"/>
      <c r="L37" s="10"/>
    </row>
    <row r="38" spans="1:12" ht="12.75">
      <c r="A38" s="192"/>
      <c r="B38" s="183"/>
      <c r="C38" s="183"/>
      <c r="D38" s="184"/>
      <c r="E38" s="192"/>
      <c r="F38" s="183"/>
      <c r="G38" s="183"/>
      <c r="H38" s="180"/>
      <c r="I38" s="18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92"/>
      <c r="B40" s="183"/>
      <c r="C40" s="183"/>
      <c r="D40" s="184"/>
      <c r="E40" s="192"/>
      <c r="F40" s="183"/>
      <c r="G40" s="183"/>
      <c r="H40" s="180"/>
      <c r="I40" s="18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62" t="s">
        <v>267</v>
      </c>
      <c r="B44" s="163"/>
      <c r="C44" s="180"/>
      <c r="D44" s="181"/>
      <c r="E44" s="26"/>
      <c r="F44" s="182"/>
      <c r="G44" s="183"/>
      <c r="H44" s="183"/>
      <c r="I44" s="184"/>
      <c r="J44" s="10"/>
      <c r="K44" s="10"/>
      <c r="L44" s="10"/>
    </row>
    <row r="45" spans="1:12" ht="12.75">
      <c r="A45" s="99"/>
      <c r="B45" s="30"/>
      <c r="C45" s="187"/>
      <c r="D45" s="188"/>
      <c r="E45" s="16"/>
      <c r="F45" s="187"/>
      <c r="G45" s="189"/>
      <c r="H45" s="35"/>
      <c r="I45" s="103"/>
      <c r="J45" s="10"/>
      <c r="K45" s="10"/>
      <c r="L45" s="10"/>
    </row>
    <row r="46" spans="1:12" ht="12.75">
      <c r="A46" s="162" t="s">
        <v>268</v>
      </c>
      <c r="B46" s="163"/>
      <c r="C46" s="182" t="s">
        <v>357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62" t="s">
        <v>270</v>
      </c>
      <c r="B48" s="163"/>
      <c r="C48" s="169" t="s">
        <v>332</v>
      </c>
      <c r="D48" s="165"/>
      <c r="E48" s="166"/>
      <c r="F48" s="16"/>
      <c r="G48" s="48" t="s">
        <v>271</v>
      </c>
      <c r="H48" s="169" t="s">
        <v>333</v>
      </c>
      <c r="I48" s="166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62" t="s">
        <v>257</v>
      </c>
      <c r="B50" s="163"/>
      <c r="C50" s="164" t="s">
        <v>360</v>
      </c>
      <c r="D50" s="165"/>
      <c r="E50" s="165"/>
      <c r="F50" s="165"/>
      <c r="G50" s="165"/>
      <c r="H50" s="165"/>
      <c r="I50" s="166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67" t="s">
        <v>272</v>
      </c>
      <c r="B52" s="168"/>
      <c r="C52" s="169" t="s">
        <v>358</v>
      </c>
      <c r="D52" s="165"/>
      <c r="E52" s="165"/>
      <c r="F52" s="165"/>
      <c r="G52" s="165"/>
      <c r="H52" s="165"/>
      <c r="I52" s="170"/>
      <c r="J52" s="10"/>
      <c r="K52" s="10"/>
      <c r="L52" s="10"/>
    </row>
    <row r="53" spans="1:12" ht="12.75">
      <c r="A53" s="104"/>
      <c r="B53" s="20"/>
      <c r="C53" s="176" t="s">
        <v>273</v>
      </c>
      <c r="D53" s="176"/>
      <c r="E53" s="176"/>
      <c r="F53" s="176"/>
      <c r="G53" s="176"/>
      <c r="H53" s="176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71" t="s">
        <v>274</v>
      </c>
      <c r="C55" s="172"/>
      <c r="D55" s="172"/>
      <c r="E55" s="172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73" t="s">
        <v>305</v>
      </c>
      <c r="C56" s="174"/>
      <c r="D56" s="174"/>
      <c r="E56" s="174"/>
      <c r="F56" s="174"/>
      <c r="G56" s="174"/>
      <c r="H56" s="174"/>
      <c r="I56" s="175"/>
      <c r="J56" s="10"/>
      <c r="K56" s="10"/>
      <c r="L56" s="10"/>
    </row>
    <row r="57" spans="1:12" ht="12.75">
      <c r="A57" s="104"/>
      <c r="B57" s="173" t="s">
        <v>306</v>
      </c>
      <c r="C57" s="174"/>
      <c r="D57" s="174"/>
      <c r="E57" s="174"/>
      <c r="F57" s="174"/>
      <c r="G57" s="174"/>
      <c r="H57" s="174"/>
      <c r="I57" s="106"/>
      <c r="J57" s="10"/>
      <c r="K57" s="10"/>
      <c r="L57" s="10"/>
    </row>
    <row r="58" spans="1:12" ht="12.75">
      <c r="A58" s="104"/>
      <c r="B58" s="173" t="s">
        <v>307</v>
      </c>
      <c r="C58" s="174"/>
      <c r="D58" s="174"/>
      <c r="E58" s="174"/>
      <c r="F58" s="174"/>
      <c r="G58" s="174"/>
      <c r="H58" s="174"/>
      <c r="I58" s="175"/>
      <c r="J58" s="10"/>
      <c r="K58" s="10"/>
      <c r="L58" s="10"/>
    </row>
    <row r="59" spans="1:12" ht="12.75">
      <c r="A59" s="104"/>
      <c r="B59" s="173" t="s">
        <v>308</v>
      </c>
      <c r="C59" s="174"/>
      <c r="D59" s="174"/>
      <c r="E59" s="174"/>
      <c r="F59" s="174"/>
      <c r="G59" s="174"/>
      <c r="H59" s="174"/>
      <c r="I59" s="17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77" t="s">
        <v>277</v>
      </c>
      <c r="H62" s="178"/>
      <c r="I62" s="179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60"/>
      <c r="H63" s="161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iserka.klaric@hr.lactalis.com"/>
  </hyperlink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SheetLayoutView="110" zoomScalePageLayoutView="0" workbookViewId="0" topLeftCell="A86">
      <selection activeCell="J122" sqref="J122:K122"/>
    </sheetView>
  </sheetViews>
  <sheetFormatPr defaultColWidth="9.140625" defaultRowHeight="12.75"/>
  <cols>
    <col min="1" max="5" width="9.140625" style="49" customWidth="1"/>
    <col min="6" max="9" width="8.7109375" style="49" customWidth="1"/>
    <col min="10" max="11" width="12.7109375" style="49" customWidth="1"/>
    <col min="12" max="18" width="15.7109375" style="49" customWidth="1"/>
    <col min="19" max="16384" width="9.140625" style="49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365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321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5" t="s">
        <v>278</v>
      </c>
      <c r="J4" s="56" t="s">
        <v>317</v>
      </c>
      <c r="K4" s="57" t="s">
        <v>318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4">
        <v>2</v>
      </c>
      <c r="J5" s="53">
        <v>3</v>
      </c>
      <c r="K5" s="53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28"/>
      <c r="I7" s="3">
        <v>1</v>
      </c>
      <c r="J7" s="6"/>
      <c r="K7" s="6"/>
    </row>
    <row r="8" spans="1:15" ht="12.75">
      <c r="A8" s="229" t="s">
        <v>13</v>
      </c>
      <c r="B8" s="230"/>
      <c r="C8" s="230"/>
      <c r="D8" s="230"/>
      <c r="E8" s="230"/>
      <c r="F8" s="230"/>
      <c r="G8" s="230"/>
      <c r="H8" s="231"/>
      <c r="I8" s="1">
        <v>2</v>
      </c>
      <c r="J8" s="124">
        <f>J9+J16+J26+J35+J39</f>
        <v>1178169144</v>
      </c>
      <c r="K8" s="124">
        <f>K9+K16+K26+K35+K39</f>
        <v>1183897268</v>
      </c>
      <c r="L8" s="125"/>
      <c r="O8" s="125"/>
    </row>
    <row r="9" spans="1:15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124">
        <f>SUM(J10:J15)</f>
        <v>3496677</v>
      </c>
      <c r="K9" s="124">
        <f>SUM(K10:K15)</f>
        <v>3827161</v>
      </c>
      <c r="L9" s="125"/>
      <c r="O9" s="125"/>
    </row>
    <row r="10" spans="1:15" ht="12.75">
      <c r="A10" s="240" t="s">
        <v>112</v>
      </c>
      <c r="B10" s="241"/>
      <c r="C10" s="241"/>
      <c r="D10" s="241"/>
      <c r="E10" s="241"/>
      <c r="F10" s="241"/>
      <c r="G10" s="241"/>
      <c r="H10" s="242"/>
      <c r="I10" s="1">
        <v>4</v>
      </c>
      <c r="J10" s="7"/>
      <c r="K10" s="7"/>
      <c r="L10" s="125"/>
      <c r="O10" s="125"/>
    </row>
    <row r="11" spans="1:15" ht="12.75">
      <c r="A11" s="240" t="s">
        <v>14</v>
      </c>
      <c r="B11" s="241"/>
      <c r="C11" s="241"/>
      <c r="D11" s="241"/>
      <c r="E11" s="241"/>
      <c r="F11" s="241"/>
      <c r="G11" s="241"/>
      <c r="H11" s="242"/>
      <c r="I11" s="1">
        <v>5</v>
      </c>
      <c r="J11" s="7">
        <v>2903082</v>
      </c>
      <c r="K11" s="7">
        <v>3474149</v>
      </c>
      <c r="L11" s="125"/>
      <c r="O11" s="125"/>
    </row>
    <row r="12" spans="1:15" ht="12.75">
      <c r="A12" s="240" t="s">
        <v>113</v>
      </c>
      <c r="B12" s="241"/>
      <c r="C12" s="241"/>
      <c r="D12" s="241"/>
      <c r="E12" s="241"/>
      <c r="F12" s="241"/>
      <c r="G12" s="241"/>
      <c r="H12" s="242"/>
      <c r="I12" s="1">
        <v>6</v>
      </c>
      <c r="J12" s="7"/>
      <c r="K12" s="7"/>
      <c r="L12" s="125"/>
      <c r="O12" s="125"/>
    </row>
    <row r="13" spans="1:15" ht="12.75">
      <c r="A13" s="240" t="s">
        <v>208</v>
      </c>
      <c r="B13" s="241"/>
      <c r="C13" s="241"/>
      <c r="D13" s="241"/>
      <c r="E13" s="241"/>
      <c r="F13" s="241"/>
      <c r="G13" s="241"/>
      <c r="H13" s="242"/>
      <c r="I13" s="1">
        <v>7</v>
      </c>
      <c r="J13" s="7"/>
      <c r="K13" s="7"/>
      <c r="L13" s="125"/>
      <c r="O13" s="125"/>
    </row>
    <row r="14" spans="1:15" ht="12.75">
      <c r="A14" s="240" t="s">
        <v>209</v>
      </c>
      <c r="B14" s="241"/>
      <c r="C14" s="241"/>
      <c r="D14" s="241"/>
      <c r="E14" s="241"/>
      <c r="F14" s="241"/>
      <c r="G14" s="241"/>
      <c r="H14" s="242"/>
      <c r="I14" s="1">
        <v>8</v>
      </c>
      <c r="J14" s="7">
        <v>593595</v>
      </c>
      <c r="K14" s="7">
        <v>353012</v>
      </c>
      <c r="L14" s="125"/>
      <c r="O14" s="125"/>
    </row>
    <row r="15" spans="1:15" ht="12.75">
      <c r="A15" s="240" t="s">
        <v>210</v>
      </c>
      <c r="B15" s="241"/>
      <c r="C15" s="241"/>
      <c r="D15" s="241"/>
      <c r="E15" s="241"/>
      <c r="F15" s="241"/>
      <c r="G15" s="241"/>
      <c r="H15" s="242"/>
      <c r="I15" s="1">
        <v>9</v>
      </c>
      <c r="J15" s="7"/>
      <c r="K15" s="7"/>
      <c r="L15" s="125"/>
      <c r="O15" s="125"/>
    </row>
    <row r="16" spans="1:15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24">
        <f>SUM(J17:J25)</f>
        <v>289748294</v>
      </c>
      <c r="K16" s="124">
        <f>SUM(K17:K25)</f>
        <v>285312626</v>
      </c>
      <c r="L16" s="125"/>
      <c r="O16" s="125"/>
    </row>
    <row r="17" spans="1:15" ht="12.75">
      <c r="A17" s="240" t="s">
        <v>211</v>
      </c>
      <c r="B17" s="241"/>
      <c r="C17" s="241"/>
      <c r="D17" s="241"/>
      <c r="E17" s="241"/>
      <c r="F17" s="241"/>
      <c r="G17" s="241"/>
      <c r="H17" s="242"/>
      <c r="I17" s="1">
        <v>11</v>
      </c>
      <c r="J17" s="7">
        <f>14130918+1</f>
        <v>14130919</v>
      </c>
      <c r="K17" s="7">
        <v>14130918</v>
      </c>
      <c r="L17" s="125"/>
      <c r="O17" s="125"/>
    </row>
    <row r="18" spans="1:15" ht="12.75">
      <c r="A18" s="240" t="s">
        <v>247</v>
      </c>
      <c r="B18" s="241"/>
      <c r="C18" s="241"/>
      <c r="D18" s="241"/>
      <c r="E18" s="241"/>
      <c r="F18" s="241"/>
      <c r="G18" s="241"/>
      <c r="H18" s="242"/>
      <c r="I18" s="1">
        <v>12</v>
      </c>
      <c r="J18" s="7">
        <v>153447414</v>
      </c>
      <c r="K18" s="7">
        <v>152247238</v>
      </c>
      <c r="L18" s="125"/>
      <c r="O18" s="125"/>
    </row>
    <row r="19" spans="1:15" ht="12.75">
      <c r="A19" s="240" t="s">
        <v>212</v>
      </c>
      <c r="B19" s="241"/>
      <c r="C19" s="241"/>
      <c r="D19" s="241"/>
      <c r="E19" s="241"/>
      <c r="F19" s="241"/>
      <c r="G19" s="241"/>
      <c r="H19" s="242"/>
      <c r="I19" s="1">
        <v>13</v>
      </c>
      <c r="J19" s="7">
        <v>91193067</v>
      </c>
      <c r="K19" s="7">
        <v>87678888</v>
      </c>
      <c r="L19" s="125"/>
      <c r="O19" s="125"/>
    </row>
    <row r="20" spans="1:15" ht="12.75">
      <c r="A20" s="240" t="s">
        <v>27</v>
      </c>
      <c r="B20" s="241"/>
      <c r="C20" s="241"/>
      <c r="D20" s="241"/>
      <c r="E20" s="241"/>
      <c r="F20" s="241"/>
      <c r="G20" s="241"/>
      <c r="H20" s="242"/>
      <c r="I20" s="1">
        <v>14</v>
      </c>
      <c r="J20" s="7">
        <f>19748910-1</f>
        <v>19748909</v>
      </c>
      <c r="K20" s="7">
        <v>19830429</v>
      </c>
      <c r="L20" s="125"/>
      <c r="O20" s="125"/>
    </row>
    <row r="21" spans="1:15" ht="12.75">
      <c r="A21" s="240" t="s">
        <v>28</v>
      </c>
      <c r="B21" s="241"/>
      <c r="C21" s="241"/>
      <c r="D21" s="241"/>
      <c r="E21" s="241"/>
      <c r="F21" s="241"/>
      <c r="G21" s="241"/>
      <c r="H21" s="242"/>
      <c r="I21" s="1">
        <v>15</v>
      </c>
      <c r="J21" s="7"/>
      <c r="K21" s="7"/>
      <c r="L21" s="125"/>
      <c r="O21" s="125"/>
    </row>
    <row r="22" spans="1:15" ht="12.75">
      <c r="A22" s="240" t="s">
        <v>72</v>
      </c>
      <c r="B22" s="241"/>
      <c r="C22" s="241"/>
      <c r="D22" s="241"/>
      <c r="E22" s="241"/>
      <c r="F22" s="241"/>
      <c r="G22" s="241"/>
      <c r="H22" s="242"/>
      <c r="I22" s="1">
        <v>16</v>
      </c>
      <c r="J22" s="7">
        <v>249535</v>
      </c>
      <c r="K22" s="7">
        <v>1352259</v>
      </c>
      <c r="L22" s="125"/>
      <c r="O22" s="125"/>
    </row>
    <row r="23" spans="1:15" ht="12.75">
      <c r="A23" s="240" t="s">
        <v>73</v>
      </c>
      <c r="B23" s="241"/>
      <c r="C23" s="241"/>
      <c r="D23" s="241"/>
      <c r="E23" s="241"/>
      <c r="F23" s="241"/>
      <c r="G23" s="241"/>
      <c r="H23" s="242"/>
      <c r="I23" s="1">
        <v>17</v>
      </c>
      <c r="J23" s="7">
        <v>10133235</v>
      </c>
      <c r="K23" s="7">
        <v>9233323</v>
      </c>
      <c r="L23" s="125"/>
      <c r="O23" s="125"/>
    </row>
    <row r="24" spans="1:15" ht="12.75">
      <c r="A24" s="240" t="s">
        <v>74</v>
      </c>
      <c r="B24" s="241"/>
      <c r="C24" s="241"/>
      <c r="D24" s="241"/>
      <c r="E24" s="241"/>
      <c r="F24" s="241"/>
      <c r="G24" s="241"/>
      <c r="H24" s="242"/>
      <c r="I24" s="1">
        <v>18</v>
      </c>
      <c r="J24" s="7">
        <v>761498</v>
      </c>
      <c r="K24" s="7">
        <v>761498</v>
      </c>
      <c r="L24" s="125"/>
      <c r="O24" s="125"/>
    </row>
    <row r="25" spans="1:15" ht="12.75">
      <c r="A25" s="240" t="s">
        <v>75</v>
      </c>
      <c r="B25" s="241"/>
      <c r="C25" s="241"/>
      <c r="D25" s="241"/>
      <c r="E25" s="241"/>
      <c r="F25" s="241"/>
      <c r="G25" s="241"/>
      <c r="H25" s="242"/>
      <c r="I25" s="1">
        <v>19</v>
      </c>
      <c r="J25" s="7">
        <v>83717</v>
      </c>
      <c r="K25" s="7">
        <v>78073</v>
      </c>
      <c r="L25" s="125"/>
      <c r="O25" s="125"/>
    </row>
    <row r="26" spans="1:15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124">
        <f>SUM(J27:J34)</f>
        <v>882489076</v>
      </c>
      <c r="K26" s="124">
        <f>SUM(K27:K34)</f>
        <v>892322384</v>
      </c>
      <c r="L26" s="125"/>
      <c r="O26" s="125"/>
    </row>
    <row r="27" spans="1:15" ht="12.75">
      <c r="A27" s="240" t="s">
        <v>76</v>
      </c>
      <c r="B27" s="241"/>
      <c r="C27" s="241"/>
      <c r="D27" s="241"/>
      <c r="E27" s="241"/>
      <c r="F27" s="241"/>
      <c r="G27" s="241"/>
      <c r="H27" s="242"/>
      <c r="I27" s="1">
        <v>21</v>
      </c>
      <c r="J27" s="7">
        <v>848617677</v>
      </c>
      <c r="K27" s="7">
        <v>848617677</v>
      </c>
      <c r="L27" s="125"/>
      <c r="O27" s="125"/>
    </row>
    <row r="28" spans="1:15" ht="12.75">
      <c r="A28" s="240" t="s">
        <v>77</v>
      </c>
      <c r="B28" s="241"/>
      <c r="C28" s="241"/>
      <c r="D28" s="241"/>
      <c r="E28" s="241"/>
      <c r="F28" s="241"/>
      <c r="G28" s="241"/>
      <c r="H28" s="242"/>
      <c r="I28" s="1">
        <v>22</v>
      </c>
      <c r="J28" s="7">
        <v>33060060</v>
      </c>
      <c r="K28" s="7">
        <v>28241714</v>
      </c>
      <c r="L28" s="125"/>
      <c r="O28" s="125"/>
    </row>
    <row r="29" spans="1:15" ht="12.75">
      <c r="A29" s="240" t="s">
        <v>78</v>
      </c>
      <c r="B29" s="241"/>
      <c r="C29" s="241"/>
      <c r="D29" s="241"/>
      <c r="E29" s="241"/>
      <c r="F29" s="241"/>
      <c r="G29" s="241"/>
      <c r="H29" s="242"/>
      <c r="I29" s="1">
        <v>23</v>
      </c>
      <c r="J29" s="7"/>
      <c r="K29" s="7"/>
      <c r="L29" s="125"/>
      <c r="O29" s="125"/>
    </row>
    <row r="30" spans="1:15" ht="12.75">
      <c r="A30" s="240" t="s">
        <v>83</v>
      </c>
      <c r="B30" s="241"/>
      <c r="C30" s="241"/>
      <c r="D30" s="241"/>
      <c r="E30" s="241"/>
      <c r="F30" s="241"/>
      <c r="G30" s="241"/>
      <c r="H30" s="242"/>
      <c r="I30" s="1">
        <v>24</v>
      </c>
      <c r="J30" s="7"/>
      <c r="K30" s="7"/>
      <c r="L30" s="125"/>
      <c r="O30" s="125"/>
    </row>
    <row r="31" spans="1:15" ht="12.75">
      <c r="A31" s="240" t="s">
        <v>84</v>
      </c>
      <c r="B31" s="241"/>
      <c r="C31" s="241"/>
      <c r="D31" s="241"/>
      <c r="E31" s="241"/>
      <c r="F31" s="241"/>
      <c r="G31" s="241"/>
      <c r="H31" s="242"/>
      <c r="I31" s="1">
        <v>25</v>
      </c>
      <c r="J31" s="7">
        <v>124309</v>
      </c>
      <c r="K31" s="7">
        <v>124309</v>
      </c>
      <c r="L31" s="125"/>
      <c r="O31" s="125"/>
    </row>
    <row r="32" spans="1:15" ht="12.75">
      <c r="A32" s="240" t="s">
        <v>85</v>
      </c>
      <c r="B32" s="241"/>
      <c r="C32" s="241"/>
      <c r="D32" s="241"/>
      <c r="E32" s="241"/>
      <c r="F32" s="241"/>
      <c r="G32" s="241"/>
      <c r="H32" s="242"/>
      <c r="I32" s="1">
        <v>26</v>
      </c>
      <c r="J32" s="7">
        <v>587030</v>
      </c>
      <c r="K32" s="7">
        <v>15238684</v>
      </c>
      <c r="L32" s="125"/>
      <c r="O32" s="125"/>
    </row>
    <row r="33" spans="1:15" ht="12.75">
      <c r="A33" s="240" t="s">
        <v>79</v>
      </c>
      <c r="B33" s="241"/>
      <c r="C33" s="241"/>
      <c r="D33" s="241"/>
      <c r="E33" s="241"/>
      <c r="F33" s="241"/>
      <c r="G33" s="241"/>
      <c r="H33" s="242"/>
      <c r="I33" s="1">
        <v>27</v>
      </c>
      <c r="J33" s="7">
        <v>100000</v>
      </c>
      <c r="K33" s="7">
        <v>100000</v>
      </c>
      <c r="L33" s="125"/>
      <c r="O33" s="125"/>
    </row>
    <row r="34" spans="1:15" ht="12.75">
      <c r="A34" s="240" t="s">
        <v>183</v>
      </c>
      <c r="B34" s="241"/>
      <c r="C34" s="241"/>
      <c r="D34" s="241"/>
      <c r="E34" s="241"/>
      <c r="F34" s="241"/>
      <c r="G34" s="241"/>
      <c r="H34" s="242"/>
      <c r="I34" s="1">
        <v>28</v>
      </c>
      <c r="J34" s="7"/>
      <c r="K34" s="7"/>
      <c r="L34" s="125"/>
      <c r="O34" s="125"/>
    </row>
    <row r="35" spans="1:15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124">
        <f>SUM(J36:J38)</f>
        <v>0</v>
      </c>
      <c r="K35" s="124">
        <f>SUM(K36:K38)</f>
        <v>0</v>
      </c>
      <c r="L35" s="125"/>
      <c r="O35" s="125"/>
    </row>
    <row r="36" spans="1:15" ht="12.75">
      <c r="A36" s="240" t="s">
        <v>80</v>
      </c>
      <c r="B36" s="241"/>
      <c r="C36" s="241"/>
      <c r="D36" s="241"/>
      <c r="E36" s="241"/>
      <c r="F36" s="241"/>
      <c r="G36" s="241"/>
      <c r="H36" s="242"/>
      <c r="I36" s="1">
        <v>30</v>
      </c>
      <c r="J36" s="7"/>
      <c r="K36" s="7"/>
      <c r="L36" s="125"/>
      <c r="O36" s="125"/>
    </row>
    <row r="37" spans="1:15" ht="12.75">
      <c r="A37" s="240" t="s">
        <v>81</v>
      </c>
      <c r="B37" s="241"/>
      <c r="C37" s="241"/>
      <c r="D37" s="241"/>
      <c r="E37" s="241"/>
      <c r="F37" s="241"/>
      <c r="G37" s="241"/>
      <c r="H37" s="242"/>
      <c r="I37" s="1">
        <v>31</v>
      </c>
      <c r="J37" s="7"/>
      <c r="K37" s="7"/>
      <c r="L37" s="125"/>
      <c r="O37" s="125"/>
    </row>
    <row r="38" spans="1:15" ht="12.75">
      <c r="A38" s="240" t="s">
        <v>82</v>
      </c>
      <c r="B38" s="241"/>
      <c r="C38" s="241"/>
      <c r="D38" s="241"/>
      <c r="E38" s="241"/>
      <c r="F38" s="241"/>
      <c r="G38" s="241"/>
      <c r="H38" s="242"/>
      <c r="I38" s="1">
        <v>32</v>
      </c>
      <c r="J38" s="7"/>
      <c r="K38" s="7"/>
      <c r="L38" s="125"/>
      <c r="O38" s="125"/>
    </row>
    <row r="39" spans="1:15" ht="12.75">
      <c r="A39" s="240" t="s">
        <v>185</v>
      </c>
      <c r="B39" s="241"/>
      <c r="C39" s="241"/>
      <c r="D39" s="241"/>
      <c r="E39" s="241"/>
      <c r="F39" s="241"/>
      <c r="G39" s="241"/>
      <c r="H39" s="242"/>
      <c r="I39" s="1">
        <v>33</v>
      </c>
      <c r="J39" s="7">
        <v>2435097</v>
      </c>
      <c r="K39" s="7">
        <v>2435097</v>
      </c>
      <c r="L39" s="125"/>
      <c r="O39" s="125"/>
    </row>
    <row r="40" spans="1:15" ht="12.75">
      <c r="A40" s="229" t="s">
        <v>240</v>
      </c>
      <c r="B40" s="230"/>
      <c r="C40" s="230"/>
      <c r="D40" s="230"/>
      <c r="E40" s="230"/>
      <c r="F40" s="230"/>
      <c r="G40" s="230"/>
      <c r="H40" s="231"/>
      <c r="I40" s="1">
        <v>34</v>
      </c>
      <c r="J40" s="124">
        <f>J41+J49+J56+J64</f>
        <v>548712961</v>
      </c>
      <c r="K40" s="124">
        <f>K41+K49+K56+K64</f>
        <v>531567119.53</v>
      </c>
      <c r="L40" s="125"/>
      <c r="M40" s="125"/>
      <c r="O40" s="125"/>
    </row>
    <row r="41" spans="1:15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124">
        <f>SUM(J42:J48)</f>
        <v>118504937</v>
      </c>
      <c r="K41" s="124">
        <f>SUM(K42:K48)</f>
        <v>133742723</v>
      </c>
      <c r="L41" s="125"/>
      <c r="O41" s="125"/>
    </row>
    <row r="42" spans="1:15" ht="12.75">
      <c r="A42" s="240" t="s">
        <v>117</v>
      </c>
      <c r="B42" s="241"/>
      <c r="C42" s="241"/>
      <c r="D42" s="241"/>
      <c r="E42" s="241"/>
      <c r="F42" s="241"/>
      <c r="G42" s="241"/>
      <c r="H42" s="242"/>
      <c r="I42" s="1">
        <v>36</v>
      </c>
      <c r="J42" s="7">
        <v>44599546</v>
      </c>
      <c r="K42" s="7">
        <v>46859804</v>
      </c>
      <c r="L42" s="125"/>
      <c r="O42" s="125"/>
    </row>
    <row r="43" spans="1:15" ht="12.75">
      <c r="A43" s="240" t="s">
        <v>118</v>
      </c>
      <c r="B43" s="241"/>
      <c r="C43" s="241"/>
      <c r="D43" s="241"/>
      <c r="E43" s="241"/>
      <c r="F43" s="241"/>
      <c r="G43" s="241"/>
      <c r="H43" s="242"/>
      <c r="I43" s="1">
        <v>37</v>
      </c>
      <c r="J43" s="7">
        <v>23280257</v>
      </c>
      <c r="K43" s="7">
        <v>24955408</v>
      </c>
      <c r="L43" s="125"/>
      <c r="O43" s="125"/>
    </row>
    <row r="44" spans="1:15" ht="12.75">
      <c r="A44" s="240" t="s">
        <v>86</v>
      </c>
      <c r="B44" s="241"/>
      <c r="C44" s="241"/>
      <c r="D44" s="241"/>
      <c r="E44" s="241"/>
      <c r="F44" s="241"/>
      <c r="G44" s="241"/>
      <c r="H44" s="242"/>
      <c r="I44" s="1">
        <v>38</v>
      </c>
      <c r="J44" s="7">
        <v>37630409</v>
      </c>
      <c r="K44" s="7">
        <v>44021955</v>
      </c>
      <c r="L44" s="125"/>
      <c r="O44" s="125"/>
    </row>
    <row r="45" spans="1:15" ht="12.75">
      <c r="A45" s="240" t="s">
        <v>87</v>
      </c>
      <c r="B45" s="241"/>
      <c r="C45" s="241"/>
      <c r="D45" s="241"/>
      <c r="E45" s="241"/>
      <c r="F45" s="241"/>
      <c r="G45" s="241"/>
      <c r="H45" s="242"/>
      <c r="I45" s="1">
        <v>39</v>
      </c>
      <c r="J45" s="7">
        <v>12025073</v>
      </c>
      <c r="K45" s="7">
        <v>17305488</v>
      </c>
      <c r="L45" s="125"/>
      <c r="O45" s="125"/>
    </row>
    <row r="46" spans="1:15" ht="12.75">
      <c r="A46" s="240" t="s">
        <v>88</v>
      </c>
      <c r="B46" s="241"/>
      <c r="C46" s="241"/>
      <c r="D46" s="241"/>
      <c r="E46" s="241"/>
      <c r="F46" s="241"/>
      <c r="G46" s="241"/>
      <c r="H46" s="242"/>
      <c r="I46" s="1">
        <v>40</v>
      </c>
      <c r="J46" s="7">
        <v>893792</v>
      </c>
      <c r="K46" s="7">
        <v>524208</v>
      </c>
      <c r="L46" s="125"/>
      <c r="O46" s="125"/>
    </row>
    <row r="47" spans="1:15" ht="12.75">
      <c r="A47" s="240" t="s">
        <v>89</v>
      </c>
      <c r="B47" s="241"/>
      <c r="C47" s="241"/>
      <c r="D47" s="241"/>
      <c r="E47" s="241"/>
      <c r="F47" s="241"/>
      <c r="G47" s="241"/>
      <c r="H47" s="242"/>
      <c r="I47" s="1">
        <v>41</v>
      </c>
      <c r="J47" s="7">
        <v>75860</v>
      </c>
      <c r="K47" s="7">
        <v>75860</v>
      </c>
      <c r="L47" s="125"/>
      <c r="O47" s="125"/>
    </row>
    <row r="48" spans="1:15" ht="12.75">
      <c r="A48" s="240" t="s">
        <v>90</v>
      </c>
      <c r="B48" s="241"/>
      <c r="C48" s="241"/>
      <c r="D48" s="241"/>
      <c r="E48" s="241"/>
      <c r="F48" s="241"/>
      <c r="G48" s="241"/>
      <c r="H48" s="242"/>
      <c r="I48" s="1">
        <v>42</v>
      </c>
      <c r="J48" s="7"/>
      <c r="K48" s="7"/>
      <c r="L48" s="125"/>
      <c r="O48" s="125"/>
    </row>
    <row r="49" spans="1:15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124">
        <f>SUM(J50:J55)</f>
        <v>270390804</v>
      </c>
      <c r="K49" s="124">
        <f>SUM(K50:K55)</f>
        <v>279502673.53</v>
      </c>
      <c r="L49" s="125"/>
      <c r="O49" s="125"/>
    </row>
    <row r="50" spans="1:15" ht="12.75">
      <c r="A50" s="240" t="s">
        <v>200</v>
      </c>
      <c r="B50" s="241"/>
      <c r="C50" s="241"/>
      <c r="D50" s="241"/>
      <c r="E50" s="241"/>
      <c r="F50" s="241"/>
      <c r="G50" s="241"/>
      <c r="H50" s="242"/>
      <c r="I50" s="1">
        <v>44</v>
      </c>
      <c r="J50" s="7">
        <f>68201865+881352-1</f>
        <v>69083216</v>
      </c>
      <c r="K50" s="7">
        <v>65191760</v>
      </c>
      <c r="L50" s="125"/>
      <c r="O50" s="125"/>
    </row>
    <row r="51" spans="1:15" ht="12.75">
      <c r="A51" s="240" t="s">
        <v>201</v>
      </c>
      <c r="B51" s="241"/>
      <c r="C51" s="241"/>
      <c r="D51" s="241"/>
      <c r="E51" s="241"/>
      <c r="F51" s="241"/>
      <c r="G51" s="241"/>
      <c r="H51" s="242"/>
      <c r="I51" s="1">
        <v>45</v>
      </c>
      <c r="J51" s="7">
        <v>192579327</v>
      </c>
      <c r="K51" s="7">
        <v>199877020</v>
      </c>
      <c r="L51" s="125"/>
      <c r="O51" s="125"/>
    </row>
    <row r="52" spans="1:15" ht="12.75">
      <c r="A52" s="240" t="s">
        <v>202</v>
      </c>
      <c r="B52" s="241"/>
      <c r="C52" s="241"/>
      <c r="D52" s="241"/>
      <c r="E52" s="241"/>
      <c r="F52" s="241"/>
      <c r="G52" s="241"/>
      <c r="H52" s="242"/>
      <c r="I52" s="1">
        <v>46</v>
      </c>
      <c r="J52" s="7"/>
      <c r="K52" s="7"/>
      <c r="L52" s="125"/>
      <c r="O52" s="125"/>
    </row>
    <row r="53" spans="1:15" ht="12.75">
      <c r="A53" s="240" t="s">
        <v>203</v>
      </c>
      <c r="B53" s="241"/>
      <c r="C53" s="241"/>
      <c r="D53" s="241"/>
      <c r="E53" s="241"/>
      <c r="F53" s="241"/>
      <c r="G53" s="241"/>
      <c r="H53" s="242"/>
      <c r="I53" s="1">
        <v>47</v>
      </c>
      <c r="J53" s="7">
        <v>29611</v>
      </c>
      <c r="K53" s="7">
        <v>56511.53</v>
      </c>
      <c r="L53" s="125"/>
      <c r="O53" s="125"/>
    </row>
    <row r="54" spans="1:15" ht="12.75">
      <c r="A54" s="240" t="s">
        <v>10</v>
      </c>
      <c r="B54" s="241"/>
      <c r="C54" s="241"/>
      <c r="D54" s="241"/>
      <c r="E54" s="241"/>
      <c r="F54" s="241"/>
      <c r="G54" s="241"/>
      <c r="H54" s="242"/>
      <c r="I54" s="1">
        <v>48</v>
      </c>
      <c r="J54" s="7">
        <v>2547313</v>
      </c>
      <c r="K54" s="7">
        <v>5527462</v>
      </c>
      <c r="L54" s="125"/>
      <c r="O54" s="125"/>
    </row>
    <row r="55" spans="1:15" ht="12.75">
      <c r="A55" s="240" t="s">
        <v>11</v>
      </c>
      <c r="B55" s="241"/>
      <c r="C55" s="241"/>
      <c r="D55" s="241"/>
      <c r="E55" s="241"/>
      <c r="F55" s="241"/>
      <c r="G55" s="241"/>
      <c r="H55" s="242"/>
      <c r="I55" s="1">
        <v>49</v>
      </c>
      <c r="J55" s="7">
        <f>7032688-881351</f>
        <v>6151337</v>
      </c>
      <c r="K55" s="7">
        <v>8849920</v>
      </c>
      <c r="L55" s="125"/>
      <c r="O55" s="125"/>
    </row>
    <row r="56" spans="1:15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124">
        <f>SUM(J57:J63)</f>
        <v>43533470</v>
      </c>
      <c r="K56" s="124">
        <f>SUM(K57:K63)</f>
        <v>42558491</v>
      </c>
      <c r="L56" s="125"/>
      <c r="O56" s="125"/>
    </row>
    <row r="57" spans="1:15" ht="12.75">
      <c r="A57" s="240" t="s">
        <v>76</v>
      </c>
      <c r="B57" s="241"/>
      <c r="C57" s="241"/>
      <c r="D57" s="241"/>
      <c r="E57" s="241"/>
      <c r="F57" s="241"/>
      <c r="G57" s="241"/>
      <c r="H57" s="242"/>
      <c r="I57" s="1">
        <v>51</v>
      </c>
      <c r="J57" s="7"/>
      <c r="K57" s="7"/>
      <c r="L57" s="125"/>
      <c r="O57" s="125"/>
    </row>
    <row r="58" spans="1:15" ht="12.75">
      <c r="A58" s="240" t="s">
        <v>77</v>
      </c>
      <c r="B58" s="241"/>
      <c r="C58" s="241"/>
      <c r="D58" s="241"/>
      <c r="E58" s="241"/>
      <c r="F58" s="241"/>
      <c r="G58" s="241"/>
      <c r="H58" s="242"/>
      <c r="I58" s="1">
        <v>52</v>
      </c>
      <c r="J58" s="7">
        <v>34562790</v>
      </c>
      <c r="K58" s="7">
        <v>34187338</v>
      </c>
      <c r="L58" s="125"/>
      <c r="O58" s="125"/>
    </row>
    <row r="59" spans="1:15" ht="12.75">
      <c r="A59" s="240" t="s">
        <v>242</v>
      </c>
      <c r="B59" s="241"/>
      <c r="C59" s="241"/>
      <c r="D59" s="241"/>
      <c r="E59" s="241"/>
      <c r="F59" s="241"/>
      <c r="G59" s="241"/>
      <c r="H59" s="242"/>
      <c r="I59" s="1">
        <v>53</v>
      </c>
      <c r="J59" s="7"/>
      <c r="K59" s="7"/>
      <c r="L59" s="125"/>
      <c r="O59" s="125"/>
    </row>
    <row r="60" spans="1:15" ht="12.75">
      <c r="A60" s="240" t="s">
        <v>83</v>
      </c>
      <c r="B60" s="241"/>
      <c r="C60" s="241"/>
      <c r="D60" s="241"/>
      <c r="E60" s="241"/>
      <c r="F60" s="241"/>
      <c r="G60" s="241"/>
      <c r="H60" s="242"/>
      <c r="I60" s="1">
        <v>54</v>
      </c>
      <c r="J60" s="7"/>
      <c r="K60" s="7"/>
      <c r="L60" s="125"/>
      <c r="O60" s="125"/>
    </row>
    <row r="61" spans="1:15" ht="12.75">
      <c r="A61" s="240" t="s">
        <v>84</v>
      </c>
      <c r="B61" s="241"/>
      <c r="C61" s="241"/>
      <c r="D61" s="241"/>
      <c r="E61" s="241"/>
      <c r="F61" s="241"/>
      <c r="G61" s="241"/>
      <c r="H61" s="242"/>
      <c r="I61" s="1">
        <v>55</v>
      </c>
      <c r="J61" s="7"/>
      <c r="K61" s="7"/>
      <c r="L61" s="125"/>
      <c r="O61" s="125"/>
    </row>
    <row r="62" spans="1:15" ht="12.75">
      <c r="A62" s="240" t="s">
        <v>85</v>
      </c>
      <c r="B62" s="241"/>
      <c r="C62" s="241"/>
      <c r="D62" s="241"/>
      <c r="E62" s="241"/>
      <c r="F62" s="241"/>
      <c r="G62" s="241"/>
      <c r="H62" s="242"/>
      <c r="I62" s="1">
        <v>56</v>
      </c>
      <c r="J62" s="7">
        <v>8970680</v>
      </c>
      <c r="K62" s="7">
        <v>8371153</v>
      </c>
      <c r="L62" s="125"/>
      <c r="O62" s="125"/>
    </row>
    <row r="63" spans="1:15" ht="12.75">
      <c r="A63" s="240" t="s">
        <v>46</v>
      </c>
      <c r="B63" s="241"/>
      <c r="C63" s="241"/>
      <c r="D63" s="241"/>
      <c r="E63" s="241"/>
      <c r="F63" s="241"/>
      <c r="G63" s="241"/>
      <c r="H63" s="242"/>
      <c r="I63" s="1">
        <v>57</v>
      </c>
      <c r="J63" s="7"/>
      <c r="K63" s="7"/>
      <c r="L63" s="125"/>
      <c r="O63" s="125"/>
    </row>
    <row r="64" spans="1:15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116283750</v>
      </c>
      <c r="K64" s="7">
        <v>75763232</v>
      </c>
      <c r="L64" s="125"/>
      <c r="O64" s="125"/>
    </row>
    <row r="65" spans="1:15" ht="12.75">
      <c r="A65" s="229" t="s">
        <v>56</v>
      </c>
      <c r="B65" s="230"/>
      <c r="C65" s="230"/>
      <c r="D65" s="230"/>
      <c r="E65" s="230"/>
      <c r="F65" s="230"/>
      <c r="G65" s="230"/>
      <c r="H65" s="231"/>
      <c r="I65" s="1">
        <v>59</v>
      </c>
      <c r="J65" s="7"/>
      <c r="K65" s="7"/>
      <c r="L65" s="125"/>
      <c r="O65" s="125"/>
    </row>
    <row r="66" spans="1:15" ht="12.75">
      <c r="A66" s="229" t="s">
        <v>241</v>
      </c>
      <c r="B66" s="230"/>
      <c r="C66" s="230"/>
      <c r="D66" s="230"/>
      <c r="E66" s="230"/>
      <c r="F66" s="230"/>
      <c r="G66" s="230"/>
      <c r="H66" s="231"/>
      <c r="I66" s="1">
        <v>60</v>
      </c>
      <c r="J66" s="124">
        <f>J7+J8+J40+J65</f>
        <v>1726882105</v>
      </c>
      <c r="K66" s="124">
        <f>K7+K8+K40+K65</f>
        <v>1715464387.53</v>
      </c>
      <c r="L66" s="125"/>
      <c r="O66" s="125"/>
    </row>
    <row r="67" spans="1:15" ht="12.75">
      <c r="A67" s="243" t="s">
        <v>91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/>
      <c r="K67" s="8"/>
      <c r="L67" s="125"/>
      <c r="O67" s="125"/>
    </row>
    <row r="68" spans="1:15" ht="12.75">
      <c r="A68" s="246" t="s">
        <v>58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  <c r="L68" s="125"/>
      <c r="O68" s="125"/>
    </row>
    <row r="69" spans="1:15" ht="12.75">
      <c r="A69" s="226" t="s">
        <v>191</v>
      </c>
      <c r="B69" s="227"/>
      <c r="C69" s="227"/>
      <c r="D69" s="227"/>
      <c r="E69" s="227"/>
      <c r="F69" s="227"/>
      <c r="G69" s="227"/>
      <c r="H69" s="228"/>
      <c r="I69" s="3">
        <v>62</v>
      </c>
      <c r="J69" s="51">
        <f>J70+J71+J72+J78+J79+J82+J85</f>
        <v>1417698272</v>
      </c>
      <c r="K69" s="51">
        <f>K70+K71+K72+K78+K79+K82+K85</f>
        <v>1414842208</v>
      </c>
      <c r="L69" s="125"/>
      <c r="O69" s="125"/>
    </row>
    <row r="70" spans="1:15" ht="12.75">
      <c r="A70" s="240" t="s">
        <v>141</v>
      </c>
      <c r="B70" s="241"/>
      <c r="C70" s="241"/>
      <c r="D70" s="241"/>
      <c r="E70" s="241"/>
      <c r="F70" s="241"/>
      <c r="G70" s="241"/>
      <c r="H70" s="242"/>
      <c r="I70" s="1">
        <v>63</v>
      </c>
      <c r="J70" s="7">
        <v>300000000</v>
      </c>
      <c r="K70" s="7">
        <v>300000000</v>
      </c>
      <c r="L70" s="125"/>
      <c r="O70" s="125"/>
    </row>
    <row r="71" spans="1:15" ht="12.75">
      <c r="A71" s="240" t="s">
        <v>142</v>
      </c>
      <c r="B71" s="241"/>
      <c r="C71" s="241"/>
      <c r="D71" s="241"/>
      <c r="E71" s="241"/>
      <c r="F71" s="241"/>
      <c r="G71" s="241"/>
      <c r="H71" s="242"/>
      <c r="I71" s="1">
        <v>64</v>
      </c>
      <c r="J71" s="7"/>
      <c r="K71" s="7"/>
      <c r="L71" s="125"/>
      <c r="O71" s="125"/>
    </row>
    <row r="72" spans="1:15" ht="12.75">
      <c r="A72" s="240" t="s">
        <v>143</v>
      </c>
      <c r="B72" s="241"/>
      <c r="C72" s="241"/>
      <c r="D72" s="241"/>
      <c r="E72" s="241"/>
      <c r="F72" s="241"/>
      <c r="G72" s="241"/>
      <c r="H72" s="242"/>
      <c r="I72" s="1">
        <v>65</v>
      </c>
      <c r="J72" s="50">
        <f>J73+J74-J75+J76+J77</f>
        <v>15000000</v>
      </c>
      <c r="K72" s="50">
        <f>K73+K74-K75+K76+K77</f>
        <v>15000000</v>
      </c>
      <c r="L72" s="125"/>
      <c r="O72" s="125"/>
    </row>
    <row r="73" spans="1:15" ht="12.75">
      <c r="A73" s="240" t="s">
        <v>144</v>
      </c>
      <c r="B73" s="241"/>
      <c r="C73" s="241"/>
      <c r="D73" s="241"/>
      <c r="E73" s="241"/>
      <c r="F73" s="241"/>
      <c r="G73" s="241"/>
      <c r="H73" s="242"/>
      <c r="I73" s="1">
        <v>66</v>
      </c>
      <c r="J73" s="7">
        <v>15000000</v>
      </c>
      <c r="K73" s="7">
        <v>15000000</v>
      </c>
      <c r="L73" s="125"/>
      <c r="O73" s="125"/>
    </row>
    <row r="74" spans="1:15" ht="12.75">
      <c r="A74" s="240" t="s">
        <v>145</v>
      </c>
      <c r="B74" s="241"/>
      <c r="C74" s="241"/>
      <c r="D74" s="241"/>
      <c r="E74" s="241"/>
      <c r="F74" s="241"/>
      <c r="G74" s="241"/>
      <c r="H74" s="242"/>
      <c r="I74" s="1">
        <v>67</v>
      </c>
      <c r="J74" s="7">
        <v>86680</v>
      </c>
      <c r="K74" s="7">
        <v>86680</v>
      </c>
      <c r="L74" s="125"/>
      <c r="O74" s="125"/>
    </row>
    <row r="75" spans="1:15" ht="12.75">
      <c r="A75" s="240" t="s">
        <v>133</v>
      </c>
      <c r="B75" s="241"/>
      <c r="C75" s="241"/>
      <c r="D75" s="241"/>
      <c r="E75" s="241"/>
      <c r="F75" s="241"/>
      <c r="G75" s="241"/>
      <c r="H75" s="242"/>
      <c r="I75" s="1">
        <v>68</v>
      </c>
      <c r="J75" s="7">
        <v>86680</v>
      </c>
      <c r="K75" s="7">
        <v>86680</v>
      </c>
      <c r="L75" s="125"/>
      <c r="O75" s="125"/>
    </row>
    <row r="76" spans="1:15" ht="12.75">
      <c r="A76" s="240" t="s">
        <v>134</v>
      </c>
      <c r="B76" s="241"/>
      <c r="C76" s="241"/>
      <c r="D76" s="241"/>
      <c r="E76" s="241"/>
      <c r="F76" s="241"/>
      <c r="G76" s="241"/>
      <c r="H76" s="242"/>
      <c r="I76" s="1">
        <v>69</v>
      </c>
      <c r="J76" s="7"/>
      <c r="K76" s="7"/>
      <c r="L76" s="125"/>
      <c r="O76" s="125"/>
    </row>
    <row r="77" spans="1:15" ht="12.75">
      <c r="A77" s="240" t="s">
        <v>135</v>
      </c>
      <c r="B77" s="241"/>
      <c r="C77" s="241"/>
      <c r="D77" s="241"/>
      <c r="E77" s="241"/>
      <c r="F77" s="241"/>
      <c r="G77" s="241"/>
      <c r="H77" s="242"/>
      <c r="I77" s="1">
        <v>70</v>
      </c>
      <c r="J77" s="7"/>
      <c r="K77" s="7"/>
      <c r="L77" s="125"/>
      <c r="O77" s="125"/>
    </row>
    <row r="78" spans="1:15" ht="12.75">
      <c r="A78" s="240" t="s">
        <v>136</v>
      </c>
      <c r="B78" s="241"/>
      <c r="C78" s="241"/>
      <c r="D78" s="241"/>
      <c r="E78" s="241"/>
      <c r="F78" s="241"/>
      <c r="G78" s="241"/>
      <c r="H78" s="242"/>
      <c r="I78" s="1">
        <v>71</v>
      </c>
      <c r="J78" s="7"/>
      <c r="K78" s="7"/>
      <c r="L78" s="125"/>
      <c r="O78" s="125"/>
    </row>
    <row r="79" spans="1:15" ht="12.75">
      <c r="A79" s="240" t="s">
        <v>238</v>
      </c>
      <c r="B79" s="241"/>
      <c r="C79" s="241"/>
      <c r="D79" s="241"/>
      <c r="E79" s="241"/>
      <c r="F79" s="241"/>
      <c r="G79" s="241"/>
      <c r="H79" s="242"/>
      <c r="I79" s="1">
        <v>72</v>
      </c>
      <c r="J79" s="50">
        <f>J80-J81</f>
        <v>1062357275</v>
      </c>
      <c r="K79" s="50">
        <f>K80-K81</f>
        <v>1102698272</v>
      </c>
      <c r="L79" s="125"/>
      <c r="O79" s="125"/>
    </row>
    <row r="80" spans="1:15" ht="12.75">
      <c r="A80" s="249" t="s">
        <v>169</v>
      </c>
      <c r="B80" s="250"/>
      <c r="C80" s="250"/>
      <c r="D80" s="250"/>
      <c r="E80" s="250"/>
      <c r="F80" s="250"/>
      <c r="G80" s="250"/>
      <c r="H80" s="251"/>
      <c r="I80" s="1">
        <v>73</v>
      </c>
      <c r="J80" s="7">
        <v>1062357275</v>
      </c>
      <c r="K80" s="7">
        <v>1102698272</v>
      </c>
      <c r="L80" s="125"/>
      <c r="O80" s="125"/>
    </row>
    <row r="81" spans="1:15" ht="12.75">
      <c r="A81" s="249" t="s">
        <v>170</v>
      </c>
      <c r="B81" s="250"/>
      <c r="C81" s="250"/>
      <c r="D81" s="250"/>
      <c r="E81" s="250"/>
      <c r="F81" s="250"/>
      <c r="G81" s="250"/>
      <c r="H81" s="251"/>
      <c r="I81" s="1">
        <v>74</v>
      </c>
      <c r="J81" s="7"/>
      <c r="K81" s="7"/>
      <c r="L81" s="125"/>
      <c r="O81" s="125"/>
    </row>
    <row r="82" spans="1:15" ht="12.75">
      <c r="A82" s="240" t="s">
        <v>239</v>
      </c>
      <c r="B82" s="241"/>
      <c r="C82" s="241"/>
      <c r="D82" s="241"/>
      <c r="E82" s="241"/>
      <c r="F82" s="241"/>
      <c r="G82" s="241"/>
      <c r="H82" s="242"/>
      <c r="I82" s="1">
        <v>75</v>
      </c>
      <c r="J82" s="50">
        <f>J83-J84</f>
        <v>40340997</v>
      </c>
      <c r="K82" s="50">
        <f>K83-K84</f>
        <v>-2856064</v>
      </c>
      <c r="L82" s="125"/>
      <c r="O82" s="125"/>
    </row>
    <row r="83" spans="1:15" ht="12.75">
      <c r="A83" s="249" t="s">
        <v>171</v>
      </c>
      <c r="B83" s="250"/>
      <c r="C83" s="250"/>
      <c r="D83" s="250"/>
      <c r="E83" s="250"/>
      <c r="F83" s="250"/>
      <c r="G83" s="250"/>
      <c r="H83" s="251"/>
      <c r="I83" s="1">
        <v>76</v>
      </c>
      <c r="J83" s="7">
        <v>40340997</v>
      </c>
      <c r="K83" s="7"/>
      <c r="L83" s="125"/>
      <c r="O83" s="125"/>
    </row>
    <row r="84" spans="1:15" ht="12.75">
      <c r="A84" s="249" t="s">
        <v>172</v>
      </c>
      <c r="B84" s="250"/>
      <c r="C84" s="250"/>
      <c r="D84" s="250"/>
      <c r="E84" s="250"/>
      <c r="F84" s="250"/>
      <c r="G84" s="250"/>
      <c r="H84" s="251"/>
      <c r="I84" s="1">
        <v>77</v>
      </c>
      <c r="J84" s="7"/>
      <c r="K84" s="7">
        <v>2856064</v>
      </c>
      <c r="L84" s="125"/>
      <c r="O84" s="125"/>
    </row>
    <row r="85" spans="1:15" ht="12.75">
      <c r="A85" s="240" t="s">
        <v>173</v>
      </c>
      <c r="B85" s="241"/>
      <c r="C85" s="241"/>
      <c r="D85" s="241"/>
      <c r="E85" s="241"/>
      <c r="F85" s="241"/>
      <c r="G85" s="241"/>
      <c r="H85" s="242"/>
      <c r="I85" s="1">
        <v>78</v>
      </c>
      <c r="J85" s="7"/>
      <c r="K85" s="7"/>
      <c r="L85" s="125"/>
      <c r="O85" s="125"/>
    </row>
    <row r="86" spans="1:15" ht="12.75">
      <c r="A86" s="229" t="s">
        <v>19</v>
      </c>
      <c r="B86" s="230"/>
      <c r="C86" s="230"/>
      <c r="D86" s="230"/>
      <c r="E86" s="230"/>
      <c r="F86" s="230"/>
      <c r="G86" s="230"/>
      <c r="H86" s="231"/>
      <c r="I86" s="1">
        <v>79</v>
      </c>
      <c r="J86" s="50">
        <f>SUM(J87:J89)</f>
        <v>9798607</v>
      </c>
      <c r="K86" s="50">
        <f>SUM(K87:K89)</f>
        <v>9976639</v>
      </c>
      <c r="L86" s="125"/>
      <c r="O86" s="125"/>
    </row>
    <row r="87" spans="1:15" ht="12.75">
      <c r="A87" s="240" t="s">
        <v>129</v>
      </c>
      <c r="B87" s="241"/>
      <c r="C87" s="241"/>
      <c r="D87" s="241"/>
      <c r="E87" s="241"/>
      <c r="F87" s="241"/>
      <c r="G87" s="241"/>
      <c r="H87" s="242"/>
      <c r="I87" s="1">
        <v>80</v>
      </c>
      <c r="J87" s="7">
        <v>4884197</v>
      </c>
      <c r="K87" s="7">
        <v>4884197</v>
      </c>
      <c r="L87" s="125"/>
      <c r="O87" s="125"/>
    </row>
    <row r="88" spans="1:15" ht="12.75">
      <c r="A88" s="240" t="s">
        <v>130</v>
      </c>
      <c r="B88" s="241"/>
      <c r="C88" s="241"/>
      <c r="D88" s="241"/>
      <c r="E88" s="241"/>
      <c r="F88" s="241"/>
      <c r="G88" s="241"/>
      <c r="H88" s="242"/>
      <c r="I88" s="1">
        <v>81</v>
      </c>
      <c r="J88" s="7"/>
      <c r="K88" s="7"/>
      <c r="L88" s="125"/>
      <c r="O88" s="125"/>
    </row>
    <row r="89" spans="1:15" ht="12.75">
      <c r="A89" s="240" t="s">
        <v>131</v>
      </c>
      <c r="B89" s="241"/>
      <c r="C89" s="241"/>
      <c r="D89" s="241"/>
      <c r="E89" s="241"/>
      <c r="F89" s="241"/>
      <c r="G89" s="241"/>
      <c r="H89" s="242"/>
      <c r="I89" s="1">
        <v>82</v>
      </c>
      <c r="J89" s="7">
        <v>4914410</v>
      </c>
      <c r="K89" s="7">
        <v>5092442</v>
      </c>
      <c r="L89" s="125"/>
      <c r="O89" s="125"/>
    </row>
    <row r="90" spans="1:15" ht="12.75">
      <c r="A90" s="229" t="s">
        <v>20</v>
      </c>
      <c r="B90" s="230"/>
      <c r="C90" s="230"/>
      <c r="D90" s="230"/>
      <c r="E90" s="230"/>
      <c r="F90" s="230"/>
      <c r="G90" s="230"/>
      <c r="H90" s="231"/>
      <c r="I90" s="1">
        <v>83</v>
      </c>
      <c r="J90" s="50">
        <f>SUM(J91:J99)</f>
        <v>32164229</v>
      </c>
      <c r="K90" s="50">
        <v>32116614</v>
      </c>
      <c r="L90" s="125"/>
      <c r="O90" s="125"/>
    </row>
    <row r="91" spans="1:15" ht="12.75">
      <c r="A91" s="240" t="s">
        <v>132</v>
      </c>
      <c r="B91" s="241"/>
      <c r="C91" s="241"/>
      <c r="D91" s="241"/>
      <c r="E91" s="241"/>
      <c r="F91" s="241"/>
      <c r="G91" s="241"/>
      <c r="H91" s="242"/>
      <c r="I91" s="1">
        <v>84</v>
      </c>
      <c r="J91" s="7">
        <v>32000000</v>
      </c>
      <c r="K91" s="7">
        <v>32000000</v>
      </c>
      <c r="L91" s="125"/>
      <c r="O91" s="125"/>
    </row>
    <row r="92" spans="1:15" ht="12.75">
      <c r="A92" s="240" t="s">
        <v>243</v>
      </c>
      <c r="B92" s="241"/>
      <c r="C92" s="241"/>
      <c r="D92" s="241"/>
      <c r="E92" s="241"/>
      <c r="F92" s="241"/>
      <c r="G92" s="241"/>
      <c r="H92" s="242"/>
      <c r="I92" s="1">
        <v>85</v>
      </c>
      <c r="J92" s="7"/>
      <c r="K92" s="7"/>
      <c r="L92" s="125"/>
      <c r="O92" s="125"/>
    </row>
    <row r="93" spans="1:15" ht="12.75">
      <c r="A93" s="240" t="s">
        <v>0</v>
      </c>
      <c r="B93" s="241"/>
      <c r="C93" s="241"/>
      <c r="D93" s="241"/>
      <c r="E93" s="241"/>
      <c r="F93" s="241"/>
      <c r="G93" s="241"/>
      <c r="H93" s="242"/>
      <c r="I93" s="1">
        <v>86</v>
      </c>
      <c r="J93" s="7"/>
      <c r="K93" s="7"/>
      <c r="L93" s="125"/>
      <c r="O93" s="125"/>
    </row>
    <row r="94" spans="1:15" ht="12.75">
      <c r="A94" s="240" t="s">
        <v>244</v>
      </c>
      <c r="B94" s="241"/>
      <c r="C94" s="241"/>
      <c r="D94" s="241"/>
      <c r="E94" s="241"/>
      <c r="F94" s="241"/>
      <c r="G94" s="241"/>
      <c r="H94" s="242"/>
      <c r="I94" s="1">
        <v>87</v>
      </c>
      <c r="J94" s="7"/>
      <c r="K94" s="7"/>
      <c r="L94" s="125"/>
      <c r="O94" s="125"/>
    </row>
    <row r="95" spans="1:15" ht="12.75">
      <c r="A95" s="240" t="s">
        <v>245</v>
      </c>
      <c r="B95" s="241"/>
      <c r="C95" s="241"/>
      <c r="D95" s="241"/>
      <c r="E95" s="241"/>
      <c r="F95" s="241"/>
      <c r="G95" s="241"/>
      <c r="H95" s="242"/>
      <c r="I95" s="1">
        <v>88</v>
      </c>
      <c r="J95" s="7"/>
      <c r="K95" s="7"/>
      <c r="L95" s="125"/>
      <c r="O95" s="125"/>
    </row>
    <row r="96" spans="1:15" ht="12.75">
      <c r="A96" s="240" t="s">
        <v>246</v>
      </c>
      <c r="B96" s="241"/>
      <c r="C96" s="241"/>
      <c r="D96" s="241"/>
      <c r="E96" s="241"/>
      <c r="F96" s="241"/>
      <c r="G96" s="241"/>
      <c r="H96" s="242"/>
      <c r="I96" s="1">
        <v>89</v>
      </c>
      <c r="J96" s="7"/>
      <c r="K96" s="7"/>
      <c r="L96" s="125"/>
      <c r="O96" s="125"/>
    </row>
    <row r="97" spans="1:15" ht="12.75">
      <c r="A97" s="240" t="s">
        <v>94</v>
      </c>
      <c r="B97" s="241"/>
      <c r="C97" s="241"/>
      <c r="D97" s="241"/>
      <c r="E97" s="241"/>
      <c r="F97" s="241"/>
      <c r="G97" s="241"/>
      <c r="H97" s="242"/>
      <c r="I97" s="1">
        <v>90</v>
      </c>
      <c r="J97" s="7"/>
      <c r="K97" s="7"/>
      <c r="L97" s="125"/>
      <c r="O97" s="125"/>
    </row>
    <row r="98" spans="1:15" ht="12.75">
      <c r="A98" s="240" t="s">
        <v>92</v>
      </c>
      <c r="B98" s="241"/>
      <c r="C98" s="241"/>
      <c r="D98" s="241"/>
      <c r="E98" s="241"/>
      <c r="F98" s="241"/>
      <c r="G98" s="241"/>
      <c r="H98" s="242"/>
      <c r="I98" s="1">
        <v>91</v>
      </c>
      <c r="J98" s="7">
        <v>164229</v>
      </c>
      <c r="K98" s="7">
        <v>116614</v>
      </c>
      <c r="L98" s="125"/>
      <c r="O98" s="125"/>
    </row>
    <row r="99" spans="1:15" ht="12.75">
      <c r="A99" s="240" t="s">
        <v>93</v>
      </c>
      <c r="B99" s="241"/>
      <c r="C99" s="241"/>
      <c r="D99" s="241"/>
      <c r="E99" s="241"/>
      <c r="F99" s="241"/>
      <c r="G99" s="241"/>
      <c r="H99" s="242"/>
      <c r="I99" s="1">
        <v>92</v>
      </c>
      <c r="J99" s="7"/>
      <c r="K99" s="7"/>
      <c r="L99" s="125"/>
      <c r="O99" s="125"/>
    </row>
    <row r="100" spans="1:15" ht="12.75">
      <c r="A100" s="229" t="s">
        <v>21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50">
        <f>SUM(J101:J112)</f>
        <v>267220997</v>
      </c>
      <c r="K100" s="50">
        <f>SUM(K101:K112)</f>
        <v>258528927</v>
      </c>
      <c r="L100" s="125"/>
      <c r="O100" s="125"/>
    </row>
    <row r="101" spans="1:15" ht="12.75">
      <c r="A101" s="240" t="s">
        <v>132</v>
      </c>
      <c r="B101" s="241"/>
      <c r="C101" s="241"/>
      <c r="D101" s="241"/>
      <c r="E101" s="241"/>
      <c r="F101" s="241"/>
      <c r="G101" s="241"/>
      <c r="H101" s="242"/>
      <c r="I101" s="1">
        <v>94</v>
      </c>
      <c r="J101" s="7">
        <f>46692328+836450+211805-1</f>
        <v>47740582</v>
      </c>
      <c r="K101" s="7">
        <v>53738341</v>
      </c>
      <c r="L101" s="125"/>
      <c r="O101" s="125"/>
    </row>
    <row r="102" spans="1:15" ht="12.75">
      <c r="A102" s="240" t="s">
        <v>243</v>
      </c>
      <c r="B102" s="241"/>
      <c r="C102" s="241"/>
      <c r="D102" s="241"/>
      <c r="E102" s="241"/>
      <c r="F102" s="241"/>
      <c r="G102" s="241"/>
      <c r="H102" s="242"/>
      <c r="I102" s="1">
        <v>95</v>
      </c>
      <c r="J102" s="7">
        <v>105268</v>
      </c>
      <c r="K102" s="7">
        <v>105268</v>
      </c>
      <c r="L102" s="125"/>
      <c r="O102" s="125"/>
    </row>
    <row r="103" spans="1:15" ht="12.75">
      <c r="A103" s="240" t="s">
        <v>0</v>
      </c>
      <c r="B103" s="241"/>
      <c r="C103" s="241"/>
      <c r="D103" s="241"/>
      <c r="E103" s="241"/>
      <c r="F103" s="241"/>
      <c r="G103" s="241"/>
      <c r="H103" s="242"/>
      <c r="I103" s="1">
        <v>96</v>
      </c>
      <c r="J103" s="7"/>
      <c r="K103" s="7"/>
      <c r="L103" s="125"/>
      <c r="O103" s="125"/>
    </row>
    <row r="104" spans="1:15" ht="12.75">
      <c r="A104" s="240" t="s">
        <v>244</v>
      </c>
      <c r="B104" s="241"/>
      <c r="C104" s="241"/>
      <c r="D104" s="241"/>
      <c r="E104" s="241"/>
      <c r="F104" s="241"/>
      <c r="G104" s="241"/>
      <c r="H104" s="242"/>
      <c r="I104" s="1">
        <v>97</v>
      </c>
      <c r="J104" s="7"/>
      <c r="K104" s="7">
        <v>91971</v>
      </c>
      <c r="L104" s="125"/>
      <c r="O104" s="125"/>
    </row>
    <row r="105" spans="1:15" ht="12.75">
      <c r="A105" s="240" t="s">
        <v>245</v>
      </c>
      <c r="B105" s="241"/>
      <c r="C105" s="241"/>
      <c r="D105" s="241"/>
      <c r="E105" s="241"/>
      <c r="F105" s="241"/>
      <c r="G105" s="241"/>
      <c r="H105" s="242"/>
      <c r="I105" s="1">
        <v>98</v>
      </c>
      <c r="J105" s="7">
        <v>145182108</v>
      </c>
      <c r="K105" s="7">
        <v>106696090</v>
      </c>
      <c r="L105" s="125"/>
      <c r="O105" s="125"/>
    </row>
    <row r="106" spans="1:15" ht="12.75">
      <c r="A106" s="240" t="s">
        <v>246</v>
      </c>
      <c r="B106" s="241"/>
      <c r="C106" s="241"/>
      <c r="D106" s="241"/>
      <c r="E106" s="241"/>
      <c r="F106" s="241"/>
      <c r="G106" s="241"/>
      <c r="H106" s="242"/>
      <c r="I106" s="1">
        <v>99</v>
      </c>
      <c r="J106" s="7"/>
      <c r="K106" s="7"/>
      <c r="L106" s="125"/>
      <c r="O106" s="125"/>
    </row>
    <row r="107" spans="1:15" ht="12.75">
      <c r="A107" s="240" t="s">
        <v>94</v>
      </c>
      <c r="B107" s="241"/>
      <c r="C107" s="241"/>
      <c r="D107" s="241"/>
      <c r="E107" s="241"/>
      <c r="F107" s="241"/>
      <c r="G107" s="241"/>
      <c r="H107" s="242"/>
      <c r="I107" s="1">
        <v>100</v>
      </c>
      <c r="J107" s="7"/>
      <c r="K107" s="7"/>
      <c r="L107" s="125"/>
      <c r="O107" s="125"/>
    </row>
    <row r="108" spans="1:15" ht="12.75">
      <c r="A108" s="240" t="s">
        <v>95</v>
      </c>
      <c r="B108" s="241"/>
      <c r="C108" s="241"/>
      <c r="D108" s="241"/>
      <c r="E108" s="241"/>
      <c r="F108" s="241"/>
      <c r="G108" s="241"/>
      <c r="H108" s="242"/>
      <c r="I108" s="1">
        <v>101</v>
      </c>
      <c r="J108" s="7">
        <v>18883286</v>
      </c>
      <c r="K108" s="7">
        <v>19783823</v>
      </c>
      <c r="L108" s="125"/>
      <c r="O108" s="125"/>
    </row>
    <row r="109" spans="1:15" ht="12.75">
      <c r="A109" s="240" t="s">
        <v>96</v>
      </c>
      <c r="B109" s="241"/>
      <c r="C109" s="241"/>
      <c r="D109" s="241"/>
      <c r="E109" s="241"/>
      <c r="F109" s="241"/>
      <c r="G109" s="241"/>
      <c r="H109" s="242"/>
      <c r="I109" s="1">
        <v>102</v>
      </c>
      <c r="J109" s="7">
        <f>6095431+1319394</f>
        <v>7414825</v>
      </c>
      <c r="K109" s="7">
        <v>16116799</v>
      </c>
      <c r="L109" s="125"/>
      <c r="O109" s="125"/>
    </row>
    <row r="110" spans="1:15" ht="12.75">
      <c r="A110" s="240" t="s">
        <v>99</v>
      </c>
      <c r="B110" s="241"/>
      <c r="C110" s="241"/>
      <c r="D110" s="241"/>
      <c r="E110" s="241"/>
      <c r="F110" s="241"/>
      <c r="G110" s="241"/>
      <c r="H110" s="242"/>
      <c r="I110" s="1">
        <v>103</v>
      </c>
      <c r="J110" s="7">
        <v>74058</v>
      </c>
      <c r="K110" s="7">
        <v>74058</v>
      </c>
      <c r="L110" s="125"/>
      <c r="O110" s="125"/>
    </row>
    <row r="111" spans="1:15" ht="12.75">
      <c r="A111" s="240" t="s">
        <v>97</v>
      </c>
      <c r="B111" s="241"/>
      <c r="C111" s="241"/>
      <c r="D111" s="241"/>
      <c r="E111" s="241"/>
      <c r="F111" s="241"/>
      <c r="G111" s="241"/>
      <c r="H111" s="242"/>
      <c r="I111" s="1">
        <v>104</v>
      </c>
      <c r="J111" s="7"/>
      <c r="K111" s="7"/>
      <c r="L111" s="125"/>
      <c r="O111" s="125"/>
    </row>
    <row r="112" spans="1:15" ht="12.75">
      <c r="A112" s="240" t="s">
        <v>98</v>
      </c>
      <c r="B112" s="241"/>
      <c r="C112" s="241"/>
      <c r="D112" s="241"/>
      <c r="E112" s="241"/>
      <c r="F112" s="241"/>
      <c r="G112" s="241"/>
      <c r="H112" s="242"/>
      <c r="I112" s="1">
        <v>105</v>
      </c>
      <c r="J112" s="7">
        <f>50188518-836450-1319393-211805</f>
        <v>47820870</v>
      </c>
      <c r="K112" s="7">
        <v>61922577</v>
      </c>
      <c r="L112" s="125"/>
      <c r="O112" s="125"/>
    </row>
    <row r="113" spans="1:15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7"/>
      <c r="K113" s="7"/>
      <c r="L113" s="125"/>
      <c r="O113" s="125"/>
    </row>
    <row r="114" spans="1:15" ht="12.75">
      <c r="A114" s="229" t="s">
        <v>25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124">
        <f>J69+J86+J90+J100+J113</f>
        <v>1726882105</v>
      </c>
      <c r="K114" s="124">
        <f>K69+K86+K90+K100+K113</f>
        <v>1715464388</v>
      </c>
      <c r="L114" s="125"/>
      <c r="O114" s="125"/>
    </row>
    <row r="115" spans="1:15" ht="12.75">
      <c r="A115" s="254" t="s">
        <v>57</v>
      </c>
      <c r="B115" s="255"/>
      <c r="C115" s="255"/>
      <c r="D115" s="255"/>
      <c r="E115" s="255"/>
      <c r="F115" s="255"/>
      <c r="G115" s="255"/>
      <c r="H115" s="256"/>
      <c r="I115" s="2">
        <v>108</v>
      </c>
      <c r="J115" s="8"/>
      <c r="K115" s="8"/>
      <c r="O115" s="125"/>
    </row>
    <row r="116" spans="1:15" ht="12.75">
      <c r="A116" s="246" t="s">
        <v>309</v>
      </c>
      <c r="B116" s="257"/>
      <c r="C116" s="257"/>
      <c r="D116" s="257"/>
      <c r="E116" s="257"/>
      <c r="F116" s="257"/>
      <c r="G116" s="257"/>
      <c r="H116" s="257"/>
      <c r="I116" s="258"/>
      <c r="J116" s="258"/>
      <c r="K116" s="259"/>
      <c r="O116" s="125"/>
    </row>
    <row r="117" spans="1:15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60"/>
      <c r="J117" s="260"/>
      <c r="K117" s="261"/>
      <c r="O117" s="125"/>
    </row>
    <row r="118" spans="1:15" ht="12.75">
      <c r="A118" s="240" t="s">
        <v>8</v>
      </c>
      <c r="B118" s="241"/>
      <c r="C118" s="241"/>
      <c r="D118" s="241"/>
      <c r="E118" s="241"/>
      <c r="F118" s="241"/>
      <c r="G118" s="241"/>
      <c r="H118" s="242"/>
      <c r="I118" s="1">
        <v>109</v>
      </c>
      <c r="J118" s="7"/>
      <c r="K118" s="7"/>
      <c r="O118" s="125"/>
    </row>
    <row r="119" spans="1:15" ht="12.75">
      <c r="A119" s="262" t="s">
        <v>9</v>
      </c>
      <c r="B119" s="263"/>
      <c r="C119" s="263"/>
      <c r="D119" s="263"/>
      <c r="E119" s="263"/>
      <c r="F119" s="263"/>
      <c r="G119" s="263"/>
      <c r="H119" s="264"/>
      <c r="I119" s="4">
        <v>110</v>
      </c>
      <c r="J119" s="8"/>
      <c r="K119" s="8"/>
      <c r="O119" s="125"/>
    </row>
    <row r="120" spans="1:15" ht="12.75">
      <c r="A120" s="265" t="s">
        <v>310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O120" s="125"/>
    </row>
    <row r="121" spans="1:15" ht="12.75">
      <c r="A121" s="252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O121" s="125"/>
    </row>
    <row r="122" spans="10:14" s="142" customFormat="1" ht="12.75">
      <c r="J122" s="141"/>
      <c r="K122" s="141"/>
      <c r="M122" s="49"/>
      <c r="N122" s="4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L65536 O1:IV65536 M8:N65536 M1:N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  <ignoredErrors>
    <ignoredError sqref="J7:K7 J51:K55 K17 J18:K19 K20 J21:K34 J17 J20 J110:J111 J102:J108 J71:K85 J109:K109 K102:K108 J112:K112 K110:K111 J87:K101 J86 J9:K16 J8" unlockedFormula="1"/>
    <ignoredError sqref="J35:K38 J39:K39 J56:K63 J65 J64 J50:K50 K86 J41:K49 J40" formulaRange="1" unlockedFormula="1"/>
    <ignoredError sqref="J66:K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zoomScaleSheetLayoutView="110" zoomScalePageLayoutView="0" workbookViewId="0" topLeftCell="A1">
      <selection activeCell="O1" sqref="O1:P16384"/>
    </sheetView>
  </sheetViews>
  <sheetFormatPr defaultColWidth="9.140625" defaultRowHeight="12.75"/>
  <cols>
    <col min="1" max="9" width="8.7109375" style="49" customWidth="1"/>
    <col min="10" max="13" width="12.7109375" style="49" customWidth="1"/>
    <col min="14" max="14" width="12.28125" style="49" bestFit="1" customWidth="1"/>
    <col min="15" max="16" width="15.421875" style="126" bestFit="1" customWidth="1"/>
    <col min="17" max="17" width="10.7109375" style="126" bestFit="1" customWidth="1"/>
    <col min="18" max="18" width="15.421875" style="126" bestFit="1" customWidth="1"/>
    <col min="19" max="19" width="13.8515625" style="126" bestFit="1" customWidth="1"/>
    <col min="20" max="16384" width="9.140625" style="49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76" t="s">
        <v>366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20" ht="23.25">
      <c r="A4" s="268" t="s">
        <v>59</v>
      </c>
      <c r="B4" s="268"/>
      <c r="C4" s="268"/>
      <c r="D4" s="268"/>
      <c r="E4" s="268"/>
      <c r="F4" s="268"/>
      <c r="G4" s="268"/>
      <c r="H4" s="268"/>
      <c r="I4" s="55" t="s">
        <v>279</v>
      </c>
      <c r="J4" s="269" t="s">
        <v>317</v>
      </c>
      <c r="K4" s="269"/>
      <c r="L4" s="269" t="s">
        <v>318</v>
      </c>
      <c r="M4" s="269"/>
      <c r="O4" s="132"/>
      <c r="P4" s="132"/>
      <c r="Q4" s="136"/>
      <c r="R4" s="132"/>
      <c r="S4" s="132"/>
      <c r="T4" s="136"/>
    </row>
    <row r="5" spans="1:13" ht="12.75">
      <c r="A5" s="268"/>
      <c r="B5" s="268"/>
      <c r="C5" s="268"/>
      <c r="D5" s="268"/>
      <c r="E5" s="268"/>
      <c r="F5" s="268"/>
      <c r="G5" s="268"/>
      <c r="H5" s="268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8" ht="12.75">
      <c r="A7" s="226" t="s">
        <v>26</v>
      </c>
      <c r="B7" s="227"/>
      <c r="C7" s="227"/>
      <c r="D7" s="227"/>
      <c r="E7" s="227"/>
      <c r="F7" s="227"/>
      <c r="G7" s="227"/>
      <c r="H7" s="228"/>
      <c r="I7" s="3">
        <v>111</v>
      </c>
      <c r="J7" s="51">
        <f>SUM(J8:J9)</f>
        <v>366850385</v>
      </c>
      <c r="K7" s="51">
        <f>SUM(K8:K9)</f>
        <v>366850385</v>
      </c>
      <c r="L7" s="51">
        <f>SUM(L8:L9)</f>
        <v>397415553</v>
      </c>
      <c r="M7" s="51">
        <f>SUM(M8:M9)</f>
        <v>397415553</v>
      </c>
      <c r="N7" s="132"/>
      <c r="O7" s="132"/>
      <c r="P7" s="125"/>
      <c r="Q7" s="139"/>
      <c r="R7" s="140"/>
    </row>
    <row r="8" spans="1:18" ht="12.75">
      <c r="A8" s="229" t="s">
        <v>152</v>
      </c>
      <c r="B8" s="230"/>
      <c r="C8" s="230"/>
      <c r="D8" s="230"/>
      <c r="E8" s="230"/>
      <c r="F8" s="230"/>
      <c r="G8" s="230"/>
      <c r="H8" s="231"/>
      <c r="I8" s="1">
        <v>112</v>
      </c>
      <c r="J8" s="7">
        <v>365609574</v>
      </c>
      <c r="K8" s="7">
        <v>365609574</v>
      </c>
      <c r="L8" s="7">
        <v>396520017</v>
      </c>
      <c r="M8" s="7">
        <v>396520017</v>
      </c>
      <c r="N8" s="132"/>
      <c r="O8" s="157"/>
      <c r="P8" s="136"/>
      <c r="Q8" s="135"/>
      <c r="R8" s="136"/>
    </row>
    <row r="9" spans="1:18" ht="12.75">
      <c r="A9" s="229" t="s">
        <v>103</v>
      </c>
      <c r="B9" s="230"/>
      <c r="C9" s="230"/>
      <c r="D9" s="230"/>
      <c r="E9" s="230"/>
      <c r="F9" s="230"/>
      <c r="G9" s="230"/>
      <c r="H9" s="231"/>
      <c r="I9" s="1">
        <v>113</v>
      </c>
      <c r="J9" s="7">
        <v>1240811</v>
      </c>
      <c r="K9" s="7">
        <v>1240811</v>
      </c>
      <c r="L9" s="7">
        <v>895536</v>
      </c>
      <c r="M9" s="7">
        <v>895536</v>
      </c>
      <c r="N9" s="132"/>
      <c r="O9" s="132"/>
      <c r="P9" s="125"/>
      <c r="Q9" s="135"/>
      <c r="R9" s="136"/>
    </row>
    <row r="10" spans="1:18" ht="12.75">
      <c r="A10" s="229" t="s">
        <v>12</v>
      </c>
      <c r="B10" s="230"/>
      <c r="C10" s="230"/>
      <c r="D10" s="230"/>
      <c r="E10" s="230"/>
      <c r="F10" s="230"/>
      <c r="G10" s="230"/>
      <c r="H10" s="231"/>
      <c r="I10" s="1">
        <v>114</v>
      </c>
      <c r="J10" s="50">
        <f>J11+J12+J16+J20+J21+J22+J25+J26</f>
        <v>367581112</v>
      </c>
      <c r="K10" s="50">
        <f>K11+K12+K16+K20+K21+K22+K25+K26</f>
        <v>367581112</v>
      </c>
      <c r="L10" s="50">
        <f>L11+L12+L16+L20+L21+L22+L25+L26</f>
        <v>400219745</v>
      </c>
      <c r="M10" s="50">
        <f>M11+M12+M16+M20+M21+M22+M25+M26</f>
        <v>400219745</v>
      </c>
      <c r="N10" s="132"/>
      <c r="O10" s="132"/>
      <c r="P10" s="125"/>
      <c r="Q10" s="135"/>
      <c r="R10" s="136"/>
    </row>
    <row r="11" spans="1:18" ht="12.75">
      <c r="A11" s="229" t="s">
        <v>104</v>
      </c>
      <c r="B11" s="230"/>
      <c r="C11" s="230"/>
      <c r="D11" s="230"/>
      <c r="E11" s="230"/>
      <c r="F11" s="230"/>
      <c r="G11" s="230"/>
      <c r="H11" s="231"/>
      <c r="I11" s="1">
        <v>115</v>
      </c>
      <c r="J11" s="7">
        <v>-17253609</v>
      </c>
      <c r="K11" s="7">
        <v>-17253609</v>
      </c>
      <c r="L11" s="7">
        <v>-8049371</v>
      </c>
      <c r="M11" s="7">
        <v>-8049371</v>
      </c>
      <c r="N11" s="132"/>
      <c r="O11" s="157"/>
      <c r="P11" s="157"/>
      <c r="Q11" s="135"/>
      <c r="R11" s="136"/>
    </row>
    <row r="12" spans="1:18" ht="12.75">
      <c r="A12" s="229" t="s">
        <v>22</v>
      </c>
      <c r="B12" s="230"/>
      <c r="C12" s="230"/>
      <c r="D12" s="230"/>
      <c r="E12" s="230"/>
      <c r="F12" s="230"/>
      <c r="G12" s="230"/>
      <c r="H12" s="231"/>
      <c r="I12" s="1">
        <v>116</v>
      </c>
      <c r="J12" s="50">
        <f>SUM(J13:J15)</f>
        <v>325208090</v>
      </c>
      <c r="K12" s="50">
        <f>SUM(K13:K15)</f>
        <v>325208090</v>
      </c>
      <c r="L12" s="50">
        <f>SUM(L13:L15)</f>
        <v>346735266</v>
      </c>
      <c r="M12" s="50">
        <f>SUM(M13:M15)</f>
        <v>346735266</v>
      </c>
      <c r="N12" s="132"/>
      <c r="O12" s="157"/>
      <c r="P12" s="136"/>
      <c r="Q12" s="135"/>
      <c r="R12" s="136"/>
    </row>
    <row r="13" spans="1:18" ht="12.75">
      <c r="A13" s="240" t="s">
        <v>146</v>
      </c>
      <c r="B13" s="241"/>
      <c r="C13" s="241"/>
      <c r="D13" s="241"/>
      <c r="E13" s="241"/>
      <c r="F13" s="241"/>
      <c r="G13" s="241"/>
      <c r="H13" s="242"/>
      <c r="I13" s="1">
        <v>117</v>
      </c>
      <c r="J13" s="7">
        <v>172962973</v>
      </c>
      <c r="K13" s="7">
        <v>172962973</v>
      </c>
      <c r="L13" s="7">
        <v>165096276</v>
      </c>
      <c r="M13" s="7">
        <v>165096276</v>
      </c>
      <c r="N13" s="132"/>
      <c r="O13" s="132"/>
      <c r="P13" s="125"/>
      <c r="Q13" s="135"/>
      <c r="R13" s="136"/>
    </row>
    <row r="14" spans="1:18" ht="12.75">
      <c r="A14" s="240" t="s">
        <v>147</v>
      </c>
      <c r="B14" s="241"/>
      <c r="C14" s="241"/>
      <c r="D14" s="241"/>
      <c r="E14" s="241"/>
      <c r="F14" s="241"/>
      <c r="G14" s="241"/>
      <c r="H14" s="242"/>
      <c r="I14" s="1">
        <v>118</v>
      </c>
      <c r="J14" s="7">
        <v>106561496</v>
      </c>
      <c r="K14" s="7">
        <v>106561496</v>
      </c>
      <c r="L14" s="7">
        <v>135457023</v>
      </c>
      <c r="M14" s="7">
        <v>135457023</v>
      </c>
      <c r="N14" s="132"/>
      <c r="O14" s="158"/>
      <c r="P14" s="159"/>
      <c r="Q14" s="135"/>
      <c r="R14" s="136"/>
    </row>
    <row r="15" spans="1:18" ht="12.75">
      <c r="A15" s="240" t="s">
        <v>61</v>
      </c>
      <c r="B15" s="241"/>
      <c r="C15" s="241"/>
      <c r="D15" s="241"/>
      <c r="E15" s="241"/>
      <c r="F15" s="241"/>
      <c r="G15" s="241"/>
      <c r="H15" s="242"/>
      <c r="I15" s="1">
        <v>119</v>
      </c>
      <c r="J15" s="7">
        <v>45683621</v>
      </c>
      <c r="K15" s="7">
        <v>45683621</v>
      </c>
      <c r="L15" s="7">
        <v>46181967</v>
      </c>
      <c r="M15" s="7">
        <v>46181967</v>
      </c>
      <c r="N15" s="132"/>
      <c r="O15" s="132"/>
      <c r="P15" s="125"/>
      <c r="Q15" s="135"/>
      <c r="R15" s="136"/>
    </row>
    <row r="16" spans="1:18" ht="12.75">
      <c r="A16" s="229" t="s">
        <v>23</v>
      </c>
      <c r="B16" s="230"/>
      <c r="C16" s="230"/>
      <c r="D16" s="230"/>
      <c r="E16" s="230"/>
      <c r="F16" s="230"/>
      <c r="G16" s="230"/>
      <c r="H16" s="231"/>
      <c r="I16" s="1">
        <v>120</v>
      </c>
      <c r="J16" s="50">
        <f>SUM(J17:J19)</f>
        <v>42716099</v>
      </c>
      <c r="K16" s="50">
        <f>SUM(K17:K19)</f>
        <v>42716099</v>
      </c>
      <c r="L16" s="50">
        <f>SUM(L17:L19)</f>
        <v>44063443</v>
      </c>
      <c r="M16" s="50">
        <f>SUM(M17:M19)</f>
        <v>44063443</v>
      </c>
      <c r="N16" s="132"/>
      <c r="O16" s="157"/>
      <c r="P16" s="125"/>
      <c r="Q16" s="137"/>
      <c r="R16" s="138"/>
    </row>
    <row r="17" spans="1:18" ht="12.75">
      <c r="A17" s="240" t="s">
        <v>62</v>
      </c>
      <c r="B17" s="241"/>
      <c r="C17" s="241"/>
      <c r="D17" s="241"/>
      <c r="E17" s="241"/>
      <c r="F17" s="241"/>
      <c r="G17" s="241"/>
      <c r="H17" s="242"/>
      <c r="I17" s="1">
        <v>121</v>
      </c>
      <c r="J17" s="7">
        <v>26449591</v>
      </c>
      <c r="K17" s="7">
        <v>26449591</v>
      </c>
      <c r="L17" s="7">
        <v>27252755</v>
      </c>
      <c r="M17" s="7">
        <v>27252755</v>
      </c>
      <c r="N17" s="132"/>
      <c r="O17" s="132"/>
      <c r="P17" s="125"/>
      <c r="Q17" s="135"/>
      <c r="R17" s="136"/>
    </row>
    <row r="18" spans="1:18" ht="12.75">
      <c r="A18" s="240" t="s">
        <v>63</v>
      </c>
      <c r="B18" s="241"/>
      <c r="C18" s="241"/>
      <c r="D18" s="241"/>
      <c r="E18" s="241"/>
      <c r="F18" s="241"/>
      <c r="G18" s="241"/>
      <c r="H18" s="242"/>
      <c r="I18" s="1">
        <v>122</v>
      </c>
      <c r="J18" s="7">
        <v>10365137</v>
      </c>
      <c r="K18" s="7">
        <v>10365137</v>
      </c>
      <c r="L18" s="7">
        <v>10814396</v>
      </c>
      <c r="M18" s="7">
        <v>10814396</v>
      </c>
      <c r="N18" s="132"/>
      <c r="O18" s="132"/>
      <c r="P18" s="125"/>
      <c r="Q18" s="135"/>
      <c r="R18" s="136"/>
    </row>
    <row r="19" spans="1:18" ht="12.75">
      <c r="A19" s="240" t="s">
        <v>64</v>
      </c>
      <c r="B19" s="241"/>
      <c r="C19" s="241"/>
      <c r="D19" s="241"/>
      <c r="E19" s="241"/>
      <c r="F19" s="241"/>
      <c r="G19" s="241"/>
      <c r="H19" s="242"/>
      <c r="I19" s="1">
        <v>123</v>
      </c>
      <c r="J19" s="7">
        <v>5901371</v>
      </c>
      <c r="K19" s="7">
        <v>5901371</v>
      </c>
      <c r="L19" s="7">
        <v>5996292</v>
      </c>
      <c r="M19" s="7">
        <v>5996292</v>
      </c>
      <c r="N19" s="132"/>
      <c r="O19" s="132"/>
      <c r="P19" s="125"/>
      <c r="Q19" s="135"/>
      <c r="R19" s="136"/>
    </row>
    <row r="20" spans="1:18" ht="12.75">
      <c r="A20" s="229" t="s">
        <v>105</v>
      </c>
      <c r="B20" s="230"/>
      <c r="C20" s="230"/>
      <c r="D20" s="230"/>
      <c r="E20" s="230"/>
      <c r="F20" s="230"/>
      <c r="G20" s="230"/>
      <c r="H20" s="231"/>
      <c r="I20" s="1">
        <v>124</v>
      </c>
      <c r="J20" s="7">
        <v>8232599</v>
      </c>
      <c r="K20" s="7">
        <v>8232599</v>
      </c>
      <c r="L20" s="7">
        <v>8737991</v>
      </c>
      <c r="M20" s="7">
        <v>8737991</v>
      </c>
      <c r="N20" s="132"/>
      <c r="O20" s="157"/>
      <c r="P20" s="125"/>
      <c r="Q20" s="135"/>
      <c r="R20" s="136"/>
    </row>
    <row r="21" spans="1:18" ht="12.75">
      <c r="A21" s="229" t="s">
        <v>106</v>
      </c>
      <c r="B21" s="230"/>
      <c r="C21" s="230"/>
      <c r="D21" s="230"/>
      <c r="E21" s="230"/>
      <c r="F21" s="230"/>
      <c r="G21" s="230"/>
      <c r="H21" s="231"/>
      <c r="I21" s="1">
        <v>125</v>
      </c>
      <c r="J21" s="7">
        <v>7955547</v>
      </c>
      <c r="K21" s="7">
        <v>7955547</v>
      </c>
      <c r="L21" s="7">
        <v>8502539</v>
      </c>
      <c r="M21" s="7">
        <v>8502539</v>
      </c>
      <c r="N21" s="132"/>
      <c r="O21" s="157"/>
      <c r="P21" s="125"/>
      <c r="Q21" s="135"/>
      <c r="R21" s="136"/>
    </row>
    <row r="22" spans="1:18" ht="12.75">
      <c r="A22" s="229" t="s">
        <v>24</v>
      </c>
      <c r="B22" s="230"/>
      <c r="C22" s="230"/>
      <c r="D22" s="230"/>
      <c r="E22" s="230"/>
      <c r="F22" s="230"/>
      <c r="G22" s="230"/>
      <c r="H22" s="231"/>
      <c r="I22" s="1">
        <v>126</v>
      </c>
      <c r="J22" s="50">
        <f>SUM(J23:J24)</f>
        <v>300228</v>
      </c>
      <c r="K22" s="50">
        <f>SUM(K23:K24)</f>
        <v>300228</v>
      </c>
      <c r="L22" s="50">
        <f>SUM(L23:L24)</f>
        <v>0</v>
      </c>
      <c r="M22" s="50">
        <f>SUM(M23:M24)</f>
        <v>0</v>
      </c>
      <c r="N22" s="132"/>
      <c r="O22" s="157"/>
      <c r="P22" s="125"/>
      <c r="Q22" s="135"/>
      <c r="R22" s="136"/>
    </row>
    <row r="23" spans="1:18" ht="12.75">
      <c r="A23" s="240" t="s">
        <v>137</v>
      </c>
      <c r="B23" s="241"/>
      <c r="C23" s="241"/>
      <c r="D23" s="241"/>
      <c r="E23" s="241"/>
      <c r="F23" s="241"/>
      <c r="G23" s="241"/>
      <c r="H23" s="242"/>
      <c r="I23" s="1">
        <v>127</v>
      </c>
      <c r="J23" s="7"/>
      <c r="K23" s="7"/>
      <c r="L23" s="7"/>
      <c r="M23" s="7"/>
      <c r="N23" s="132"/>
      <c r="O23" s="132"/>
      <c r="P23" s="125"/>
      <c r="Q23" s="135"/>
      <c r="R23" s="136"/>
    </row>
    <row r="24" spans="1:18" ht="12.75">
      <c r="A24" s="240" t="s">
        <v>138</v>
      </c>
      <c r="B24" s="241"/>
      <c r="C24" s="241"/>
      <c r="D24" s="241"/>
      <c r="E24" s="241"/>
      <c r="F24" s="241"/>
      <c r="G24" s="241"/>
      <c r="H24" s="242"/>
      <c r="I24" s="1">
        <v>128</v>
      </c>
      <c r="J24" s="7">
        <v>300228</v>
      </c>
      <c r="K24" s="7">
        <v>300228</v>
      </c>
      <c r="L24" s="7"/>
      <c r="M24" s="7"/>
      <c r="N24" s="132"/>
      <c r="O24" s="132"/>
      <c r="P24" s="125"/>
      <c r="Q24" s="135"/>
      <c r="R24" s="136"/>
    </row>
    <row r="25" spans="1:18" ht="12.75">
      <c r="A25" s="229" t="s">
        <v>107</v>
      </c>
      <c r="B25" s="230"/>
      <c r="C25" s="230"/>
      <c r="D25" s="230"/>
      <c r="E25" s="230"/>
      <c r="F25" s="230"/>
      <c r="G25" s="230"/>
      <c r="H25" s="231"/>
      <c r="I25" s="1">
        <v>129</v>
      </c>
      <c r="J25" s="7">
        <v>302571</v>
      </c>
      <c r="K25" s="7">
        <v>302571</v>
      </c>
      <c r="L25" s="7">
        <v>178032</v>
      </c>
      <c r="M25" s="7">
        <v>178032</v>
      </c>
      <c r="N25" s="132"/>
      <c r="O25" s="157"/>
      <c r="P25" s="125"/>
      <c r="Q25" s="135"/>
      <c r="R25" s="136"/>
    </row>
    <row r="26" spans="1:18" ht="12.75">
      <c r="A26" s="229" t="s">
        <v>50</v>
      </c>
      <c r="B26" s="230"/>
      <c r="C26" s="230"/>
      <c r="D26" s="230"/>
      <c r="E26" s="230"/>
      <c r="F26" s="230"/>
      <c r="G26" s="230"/>
      <c r="H26" s="231"/>
      <c r="I26" s="1">
        <v>130</v>
      </c>
      <c r="J26" s="7">
        <v>119587</v>
      </c>
      <c r="K26" s="7">
        <v>119587</v>
      </c>
      <c r="L26" s="7">
        <v>51845</v>
      </c>
      <c r="M26" s="7">
        <v>51845</v>
      </c>
      <c r="N26" s="132"/>
      <c r="O26" s="157"/>
      <c r="P26" s="125"/>
      <c r="Q26" s="135"/>
      <c r="R26" s="136"/>
    </row>
    <row r="27" spans="1:18" ht="12.75">
      <c r="A27" s="229" t="s">
        <v>213</v>
      </c>
      <c r="B27" s="230"/>
      <c r="C27" s="230"/>
      <c r="D27" s="230"/>
      <c r="E27" s="230"/>
      <c r="F27" s="230"/>
      <c r="G27" s="230"/>
      <c r="H27" s="231"/>
      <c r="I27" s="1">
        <v>131</v>
      </c>
      <c r="J27" s="50">
        <f>SUM(J28:J32)</f>
        <v>1191024</v>
      </c>
      <c r="K27" s="50">
        <f>SUM(K28:K32)</f>
        <v>1191024</v>
      </c>
      <c r="L27" s="50">
        <f>SUM(L28:L32)</f>
        <v>917151</v>
      </c>
      <c r="M27" s="50">
        <f>SUM(M28:M32)</f>
        <v>917151</v>
      </c>
      <c r="N27" s="131"/>
      <c r="O27" s="132"/>
      <c r="P27" s="125"/>
      <c r="Q27" s="134"/>
      <c r="R27" s="125"/>
    </row>
    <row r="28" spans="1:18" ht="24.75" customHeight="1">
      <c r="A28" s="229" t="s">
        <v>227</v>
      </c>
      <c r="B28" s="230"/>
      <c r="C28" s="230"/>
      <c r="D28" s="230"/>
      <c r="E28" s="230"/>
      <c r="F28" s="230"/>
      <c r="G28" s="230"/>
      <c r="H28" s="231"/>
      <c r="I28" s="1">
        <v>132</v>
      </c>
      <c r="J28" s="7">
        <v>1097083</v>
      </c>
      <c r="K28" s="7">
        <v>1097083</v>
      </c>
      <c r="L28" s="7">
        <v>824831</v>
      </c>
      <c r="M28" s="7">
        <v>824831</v>
      </c>
      <c r="N28" s="131"/>
      <c r="O28" s="132"/>
      <c r="P28" s="125"/>
      <c r="Q28" s="134"/>
      <c r="R28" s="125"/>
    </row>
    <row r="29" spans="1:18" ht="24.75" customHeight="1">
      <c r="A29" s="229" t="s">
        <v>155</v>
      </c>
      <c r="B29" s="230"/>
      <c r="C29" s="230"/>
      <c r="D29" s="230"/>
      <c r="E29" s="230"/>
      <c r="F29" s="230"/>
      <c r="G29" s="230"/>
      <c r="H29" s="231"/>
      <c r="I29" s="1">
        <v>133</v>
      </c>
      <c r="J29" s="7">
        <v>93941</v>
      </c>
      <c r="K29" s="7">
        <v>93941</v>
      </c>
      <c r="L29" s="7">
        <v>92320</v>
      </c>
      <c r="M29" s="7">
        <v>92320</v>
      </c>
      <c r="N29" s="131"/>
      <c r="O29" s="132"/>
      <c r="P29" s="125"/>
      <c r="Q29" s="134"/>
      <c r="R29" s="125"/>
    </row>
    <row r="30" spans="1:18" ht="12.75">
      <c r="A30" s="229" t="s">
        <v>139</v>
      </c>
      <c r="B30" s="230"/>
      <c r="C30" s="230"/>
      <c r="D30" s="230"/>
      <c r="E30" s="230"/>
      <c r="F30" s="230"/>
      <c r="G30" s="230"/>
      <c r="H30" s="231"/>
      <c r="I30" s="1">
        <v>134</v>
      </c>
      <c r="J30" s="7"/>
      <c r="K30" s="7"/>
      <c r="L30" s="7"/>
      <c r="M30" s="7"/>
      <c r="N30" s="131"/>
      <c r="O30" s="132"/>
      <c r="P30" s="125"/>
      <c r="Q30" s="134"/>
      <c r="R30" s="125"/>
    </row>
    <row r="31" spans="1:18" ht="12.75">
      <c r="A31" s="229" t="s">
        <v>223</v>
      </c>
      <c r="B31" s="230"/>
      <c r="C31" s="230"/>
      <c r="D31" s="230"/>
      <c r="E31" s="230"/>
      <c r="F31" s="230"/>
      <c r="G31" s="230"/>
      <c r="H31" s="231"/>
      <c r="I31" s="1">
        <v>135</v>
      </c>
      <c r="J31" s="7"/>
      <c r="K31" s="7"/>
      <c r="L31" s="7"/>
      <c r="M31" s="7"/>
      <c r="N31" s="131"/>
      <c r="O31" s="132"/>
      <c r="P31" s="125"/>
      <c r="Q31" s="134"/>
      <c r="R31" s="125"/>
    </row>
    <row r="32" spans="1:18" ht="12.75">
      <c r="A32" s="229" t="s">
        <v>140</v>
      </c>
      <c r="B32" s="230"/>
      <c r="C32" s="230"/>
      <c r="D32" s="230"/>
      <c r="E32" s="230"/>
      <c r="F32" s="230"/>
      <c r="G32" s="230"/>
      <c r="H32" s="231"/>
      <c r="I32" s="1">
        <v>136</v>
      </c>
      <c r="J32" s="7"/>
      <c r="K32" s="7"/>
      <c r="L32" s="7"/>
      <c r="M32" s="7"/>
      <c r="N32" s="131"/>
      <c r="O32" s="132"/>
      <c r="P32" s="125"/>
      <c r="Q32" s="134"/>
      <c r="R32" s="125"/>
    </row>
    <row r="33" spans="1:18" ht="12.75">
      <c r="A33" s="229" t="s">
        <v>214</v>
      </c>
      <c r="B33" s="230"/>
      <c r="C33" s="230"/>
      <c r="D33" s="230"/>
      <c r="E33" s="230"/>
      <c r="F33" s="230"/>
      <c r="G33" s="230"/>
      <c r="H33" s="231"/>
      <c r="I33" s="1">
        <v>137</v>
      </c>
      <c r="J33" s="50">
        <f>SUM(J34:J37)</f>
        <v>1914942</v>
      </c>
      <c r="K33" s="50">
        <f>SUM(K34:K37)</f>
        <v>1914942</v>
      </c>
      <c r="L33" s="50">
        <f>SUM(L34:L37)</f>
        <v>969023</v>
      </c>
      <c r="M33" s="50">
        <f>SUM(M34:M37)</f>
        <v>969023</v>
      </c>
      <c r="N33" s="131"/>
      <c r="O33" s="132"/>
      <c r="P33" s="125"/>
      <c r="Q33" s="134"/>
      <c r="R33" s="125"/>
    </row>
    <row r="34" spans="1:18" ht="12.75">
      <c r="A34" s="229" t="s">
        <v>66</v>
      </c>
      <c r="B34" s="230"/>
      <c r="C34" s="230"/>
      <c r="D34" s="230"/>
      <c r="E34" s="230"/>
      <c r="F34" s="230"/>
      <c r="G34" s="230"/>
      <c r="H34" s="231"/>
      <c r="I34" s="1">
        <v>138</v>
      </c>
      <c r="J34" s="7">
        <v>1853047</v>
      </c>
      <c r="K34" s="7">
        <v>1853047</v>
      </c>
      <c r="L34" s="7">
        <v>931284</v>
      </c>
      <c r="M34" s="7">
        <v>931284</v>
      </c>
      <c r="N34" s="131"/>
      <c r="O34" s="132"/>
      <c r="P34" s="125"/>
      <c r="Q34" s="134"/>
      <c r="R34" s="125"/>
    </row>
    <row r="35" spans="1:18" ht="24.75" customHeight="1">
      <c r="A35" s="229" t="s">
        <v>65</v>
      </c>
      <c r="B35" s="230"/>
      <c r="C35" s="230"/>
      <c r="D35" s="230"/>
      <c r="E35" s="230"/>
      <c r="F35" s="230"/>
      <c r="G35" s="230"/>
      <c r="H35" s="231"/>
      <c r="I35" s="1">
        <v>139</v>
      </c>
      <c r="J35" s="7">
        <v>61895</v>
      </c>
      <c r="K35" s="7">
        <v>61895</v>
      </c>
      <c r="L35" s="7">
        <v>37739</v>
      </c>
      <c r="M35" s="7">
        <v>37739</v>
      </c>
      <c r="N35" s="131"/>
      <c r="O35" s="132"/>
      <c r="P35" s="125"/>
      <c r="Q35" s="134"/>
      <c r="R35" s="125"/>
    </row>
    <row r="36" spans="1:18" ht="12.75">
      <c r="A36" s="229" t="s">
        <v>224</v>
      </c>
      <c r="B36" s="230"/>
      <c r="C36" s="230"/>
      <c r="D36" s="230"/>
      <c r="E36" s="230"/>
      <c r="F36" s="230"/>
      <c r="G36" s="230"/>
      <c r="H36" s="231"/>
      <c r="I36" s="1">
        <v>140</v>
      </c>
      <c r="J36" s="7"/>
      <c r="K36" s="7"/>
      <c r="L36" s="7"/>
      <c r="M36" s="7"/>
      <c r="N36" s="131"/>
      <c r="O36" s="132"/>
      <c r="P36" s="125"/>
      <c r="Q36" s="134"/>
      <c r="R36" s="125"/>
    </row>
    <row r="37" spans="1:18" ht="12.75">
      <c r="A37" s="229" t="s">
        <v>67</v>
      </c>
      <c r="B37" s="230"/>
      <c r="C37" s="230"/>
      <c r="D37" s="230"/>
      <c r="E37" s="230"/>
      <c r="F37" s="230"/>
      <c r="G37" s="230"/>
      <c r="H37" s="231"/>
      <c r="I37" s="1">
        <v>141</v>
      </c>
      <c r="J37" s="7"/>
      <c r="K37" s="7"/>
      <c r="L37" s="7"/>
      <c r="M37" s="7"/>
      <c r="N37" s="131"/>
      <c r="O37" s="132"/>
      <c r="P37" s="125"/>
      <c r="Q37" s="134"/>
      <c r="R37" s="125"/>
    </row>
    <row r="38" spans="1:18" ht="12.75">
      <c r="A38" s="229" t="s">
        <v>195</v>
      </c>
      <c r="B38" s="230"/>
      <c r="C38" s="230"/>
      <c r="D38" s="230"/>
      <c r="E38" s="230"/>
      <c r="F38" s="230"/>
      <c r="G38" s="230"/>
      <c r="H38" s="231"/>
      <c r="I38" s="1">
        <v>142</v>
      </c>
      <c r="J38" s="7"/>
      <c r="K38" s="7"/>
      <c r="L38" s="7"/>
      <c r="M38" s="7"/>
      <c r="N38" s="131"/>
      <c r="O38" s="132"/>
      <c r="P38" s="125"/>
      <c r="Q38" s="134"/>
      <c r="R38" s="125"/>
    </row>
    <row r="39" spans="1:18" ht="12.75">
      <c r="A39" s="229" t="s">
        <v>196</v>
      </c>
      <c r="B39" s="230"/>
      <c r="C39" s="230"/>
      <c r="D39" s="230"/>
      <c r="E39" s="230"/>
      <c r="F39" s="230"/>
      <c r="G39" s="230"/>
      <c r="H39" s="231"/>
      <c r="I39" s="1">
        <v>143</v>
      </c>
      <c r="J39" s="7"/>
      <c r="K39" s="7"/>
      <c r="L39" s="7"/>
      <c r="M39" s="7"/>
      <c r="N39" s="131"/>
      <c r="O39" s="132"/>
      <c r="P39" s="125"/>
      <c r="Q39" s="134"/>
      <c r="R39" s="125"/>
    </row>
    <row r="40" spans="1:18" ht="12.75">
      <c r="A40" s="229" t="s">
        <v>225</v>
      </c>
      <c r="B40" s="230"/>
      <c r="C40" s="230"/>
      <c r="D40" s="230"/>
      <c r="E40" s="230"/>
      <c r="F40" s="230"/>
      <c r="G40" s="230"/>
      <c r="H40" s="231"/>
      <c r="I40" s="1">
        <v>144</v>
      </c>
      <c r="J40" s="7"/>
      <c r="K40" s="7"/>
      <c r="L40" s="7"/>
      <c r="M40" s="7"/>
      <c r="N40" s="131"/>
      <c r="O40" s="132"/>
      <c r="P40" s="125"/>
      <c r="Q40" s="134"/>
      <c r="R40" s="125"/>
    </row>
    <row r="41" spans="1:18" ht="12.75">
      <c r="A41" s="229" t="s">
        <v>226</v>
      </c>
      <c r="B41" s="230"/>
      <c r="C41" s="230"/>
      <c r="D41" s="230"/>
      <c r="E41" s="230"/>
      <c r="F41" s="230"/>
      <c r="G41" s="230"/>
      <c r="H41" s="231"/>
      <c r="I41" s="1">
        <v>145</v>
      </c>
      <c r="J41" s="7"/>
      <c r="K41" s="7"/>
      <c r="L41" s="7"/>
      <c r="M41" s="7"/>
      <c r="N41" s="131"/>
      <c r="O41" s="132"/>
      <c r="P41" s="125"/>
      <c r="Q41" s="134"/>
      <c r="R41" s="125"/>
    </row>
    <row r="42" spans="1:18" ht="12.75">
      <c r="A42" s="229" t="s">
        <v>215</v>
      </c>
      <c r="B42" s="230"/>
      <c r="C42" s="230"/>
      <c r="D42" s="230"/>
      <c r="E42" s="230"/>
      <c r="F42" s="230"/>
      <c r="G42" s="230"/>
      <c r="H42" s="231"/>
      <c r="I42" s="1">
        <v>146</v>
      </c>
      <c r="J42" s="50">
        <f>J7+J27+J38+J40</f>
        <v>368041409</v>
      </c>
      <c r="K42" s="50">
        <f>K7+K27+K38+K40</f>
        <v>368041409</v>
      </c>
      <c r="L42" s="50">
        <f>L7+L27+L38+L40</f>
        <v>398332704</v>
      </c>
      <c r="M42" s="50">
        <f>M7+M27+M38+M40</f>
        <v>398332704</v>
      </c>
      <c r="N42" s="131"/>
      <c r="O42" s="132"/>
      <c r="P42" s="125"/>
      <c r="Q42" s="134"/>
      <c r="R42" s="125"/>
    </row>
    <row r="43" spans="1:18" ht="12.75">
      <c r="A43" s="229" t="s">
        <v>216</v>
      </c>
      <c r="B43" s="230"/>
      <c r="C43" s="230"/>
      <c r="D43" s="230"/>
      <c r="E43" s="230"/>
      <c r="F43" s="230"/>
      <c r="G43" s="230"/>
      <c r="H43" s="231"/>
      <c r="I43" s="1">
        <v>147</v>
      </c>
      <c r="J43" s="50">
        <f>J10+J33+J39+J41</f>
        <v>369496054</v>
      </c>
      <c r="K43" s="50">
        <f>K10+K33+K39+K41</f>
        <v>369496054</v>
      </c>
      <c r="L43" s="50">
        <f>L10+L33+L39+L41</f>
        <v>401188768</v>
      </c>
      <c r="M43" s="50">
        <f>M10+M33+M39+M41</f>
        <v>401188768</v>
      </c>
      <c r="N43" s="131"/>
      <c r="O43" s="132"/>
      <c r="P43" s="125"/>
      <c r="Q43" s="134"/>
      <c r="R43" s="125"/>
    </row>
    <row r="44" spans="1:18" ht="12.75">
      <c r="A44" s="229" t="s">
        <v>236</v>
      </c>
      <c r="B44" s="230"/>
      <c r="C44" s="230"/>
      <c r="D44" s="230"/>
      <c r="E44" s="230"/>
      <c r="F44" s="230"/>
      <c r="G44" s="230"/>
      <c r="H44" s="231"/>
      <c r="I44" s="1">
        <v>148</v>
      </c>
      <c r="J44" s="50">
        <f>J42-J43</f>
        <v>-1454645</v>
      </c>
      <c r="K44" s="50">
        <f>K42-K43</f>
        <v>-1454645</v>
      </c>
      <c r="L44" s="50">
        <f>L42-L43</f>
        <v>-2856064</v>
      </c>
      <c r="M44" s="50">
        <f>M42-M43</f>
        <v>-2856064</v>
      </c>
      <c r="N44" s="131"/>
      <c r="O44" s="132"/>
      <c r="P44" s="125"/>
      <c r="Q44" s="134"/>
      <c r="R44" s="125"/>
    </row>
    <row r="45" spans="1:18" ht="12.75">
      <c r="A45" s="249" t="s">
        <v>218</v>
      </c>
      <c r="B45" s="250"/>
      <c r="C45" s="250"/>
      <c r="D45" s="250"/>
      <c r="E45" s="250"/>
      <c r="F45" s="250"/>
      <c r="G45" s="250"/>
      <c r="H45" s="251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  <c r="N45" s="131"/>
      <c r="O45" s="132"/>
      <c r="P45" s="125"/>
      <c r="Q45" s="134"/>
      <c r="R45" s="125"/>
    </row>
    <row r="46" spans="1:18" ht="12.75">
      <c r="A46" s="249" t="s">
        <v>219</v>
      </c>
      <c r="B46" s="250"/>
      <c r="C46" s="250"/>
      <c r="D46" s="250"/>
      <c r="E46" s="250"/>
      <c r="F46" s="250"/>
      <c r="G46" s="250"/>
      <c r="H46" s="251"/>
      <c r="I46" s="1">
        <v>150</v>
      </c>
      <c r="J46" s="50">
        <f>IF(J43&gt;J42,J43-J42,0)</f>
        <v>1454645</v>
      </c>
      <c r="K46" s="50">
        <f>IF(K43&gt;K42,K43-K42,0)</f>
        <v>1454645</v>
      </c>
      <c r="L46" s="50">
        <f>IF(L43&gt;L42,L43-L42,0)</f>
        <v>2856064</v>
      </c>
      <c r="M46" s="50">
        <f>IF(M43&gt;M42,M43-M42,0)</f>
        <v>2856064</v>
      </c>
      <c r="N46" s="131"/>
      <c r="O46" s="132"/>
      <c r="P46" s="125"/>
      <c r="Q46" s="134"/>
      <c r="R46" s="125"/>
    </row>
    <row r="47" spans="1:18" ht="12.75">
      <c r="A47" s="229" t="s">
        <v>217</v>
      </c>
      <c r="B47" s="230"/>
      <c r="C47" s="230"/>
      <c r="D47" s="230"/>
      <c r="E47" s="230"/>
      <c r="F47" s="230"/>
      <c r="G47" s="230"/>
      <c r="H47" s="231"/>
      <c r="I47" s="1">
        <v>151</v>
      </c>
      <c r="J47" s="7"/>
      <c r="K47" s="7"/>
      <c r="L47" s="7"/>
      <c r="M47" s="7"/>
      <c r="N47" s="131"/>
      <c r="O47" s="132"/>
      <c r="P47" s="125"/>
      <c r="Q47" s="134"/>
      <c r="R47" s="125"/>
    </row>
    <row r="48" spans="1:18" ht="12.75">
      <c r="A48" s="229" t="s">
        <v>237</v>
      </c>
      <c r="B48" s="230"/>
      <c r="C48" s="230"/>
      <c r="D48" s="230"/>
      <c r="E48" s="230"/>
      <c r="F48" s="230"/>
      <c r="G48" s="230"/>
      <c r="H48" s="231"/>
      <c r="I48" s="1">
        <v>152</v>
      </c>
      <c r="J48" s="50">
        <f>J44-J47</f>
        <v>-1454645</v>
      </c>
      <c r="K48" s="50">
        <f>K44-K47</f>
        <v>-1454645</v>
      </c>
      <c r="L48" s="50">
        <f>L44-L47</f>
        <v>-2856064</v>
      </c>
      <c r="M48" s="50">
        <f>M44-M47</f>
        <v>-2856064</v>
      </c>
      <c r="N48" s="131"/>
      <c r="O48" s="132"/>
      <c r="P48" s="125"/>
      <c r="Q48" s="134"/>
      <c r="R48" s="125"/>
    </row>
    <row r="49" spans="1:18" ht="12.75">
      <c r="A49" s="249" t="s">
        <v>192</v>
      </c>
      <c r="B49" s="250"/>
      <c r="C49" s="250"/>
      <c r="D49" s="250"/>
      <c r="E49" s="250"/>
      <c r="F49" s="250"/>
      <c r="G49" s="250"/>
      <c r="H49" s="251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  <c r="N49" s="131"/>
      <c r="O49" s="132"/>
      <c r="P49" s="125"/>
      <c r="Q49" s="134"/>
      <c r="R49" s="125"/>
    </row>
    <row r="50" spans="1:18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2">
        <v>154</v>
      </c>
      <c r="J50" s="58">
        <f>IF(J48&lt;0,-J48,0)</f>
        <v>1454645</v>
      </c>
      <c r="K50" s="58">
        <f>IF(K48&lt;0,-K48,0)</f>
        <v>1454645</v>
      </c>
      <c r="L50" s="58">
        <f>IF(L48&lt;0,-L48,0)</f>
        <v>2856064</v>
      </c>
      <c r="M50" s="58">
        <f>IF(M48&lt;0,-M48,0)</f>
        <v>2856064</v>
      </c>
      <c r="N50" s="131"/>
      <c r="O50" s="132"/>
      <c r="P50" s="125"/>
      <c r="Q50" s="134"/>
      <c r="R50" s="125"/>
    </row>
    <row r="51" spans="1:18" ht="12.75" customHeight="1">
      <c r="A51" s="246" t="s">
        <v>311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131"/>
      <c r="O51" s="132"/>
      <c r="P51" s="125"/>
      <c r="Q51" s="134"/>
      <c r="R51" s="125"/>
    </row>
    <row r="52" spans="1:18" ht="12.75" customHeight="1">
      <c r="A52" s="226" t="s">
        <v>187</v>
      </c>
      <c r="B52" s="227"/>
      <c r="C52" s="227"/>
      <c r="D52" s="227"/>
      <c r="E52" s="227"/>
      <c r="F52" s="227"/>
      <c r="G52" s="227"/>
      <c r="H52" s="227"/>
      <c r="I52" s="52"/>
      <c r="J52" s="52"/>
      <c r="K52" s="52"/>
      <c r="L52" s="52"/>
      <c r="M52" s="59"/>
      <c r="N52" s="131"/>
      <c r="O52" s="132"/>
      <c r="P52" s="125"/>
      <c r="Q52" s="134"/>
      <c r="R52" s="125"/>
    </row>
    <row r="53" spans="1:18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/>
      <c r="K53" s="7"/>
      <c r="L53" s="7"/>
      <c r="M53" s="7"/>
      <c r="N53" s="131"/>
      <c r="O53" s="132"/>
      <c r="P53" s="125"/>
      <c r="Q53" s="134"/>
      <c r="R53" s="125"/>
    </row>
    <row r="54" spans="1:18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/>
      <c r="K54" s="8"/>
      <c r="L54" s="8"/>
      <c r="M54" s="8"/>
      <c r="N54" s="131"/>
      <c r="O54" s="132"/>
      <c r="P54" s="125"/>
      <c r="Q54" s="134"/>
      <c r="R54" s="125"/>
    </row>
    <row r="55" spans="1:18" ht="12.75" customHeight="1">
      <c r="A55" s="246" t="s">
        <v>189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131"/>
      <c r="O55" s="132"/>
      <c r="P55" s="125"/>
      <c r="Q55" s="134"/>
      <c r="R55" s="125"/>
    </row>
    <row r="56" spans="1:18" ht="12.75">
      <c r="A56" s="226" t="s">
        <v>204</v>
      </c>
      <c r="B56" s="227"/>
      <c r="C56" s="227"/>
      <c r="D56" s="227"/>
      <c r="E56" s="227"/>
      <c r="F56" s="227"/>
      <c r="G56" s="227"/>
      <c r="H56" s="228"/>
      <c r="I56" s="9">
        <v>157</v>
      </c>
      <c r="J56" s="6">
        <f>SUM(J48)</f>
        <v>-1454645</v>
      </c>
      <c r="K56" s="6">
        <f>SUM(K48)</f>
        <v>-1454645</v>
      </c>
      <c r="L56" s="6">
        <f>SUM(L48)</f>
        <v>-2856064</v>
      </c>
      <c r="M56" s="6">
        <f>SUM(M48)</f>
        <v>-2856064</v>
      </c>
      <c r="N56" s="131"/>
      <c r="O56" s="132"/>
      <c r="P56" s="125"/>
      <c r="Q56" s="134"/>
      <c r="R56" s="125"/>
    </row>
    <row r="57" spans="1:18" ht="12.75">
      <c r="A57" s="229" t="s">
        <v>221</v>
      </c>
      <c r="B57" s="230"/>
      <c r="C57" s="230"/>
      <c r="D57" s="230"/>
      <c r="E57" s="230"/>
      <c r="F57" s="230"/>
      <c r="G57" s="230"/>
      <c r="H57" s="23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  <c r="O57" s="132"/>
      <c r="P57" s="125"/>
      <c r="Q57" s="134"/>
      <c r="R57" s="125"/>
    </row>
    <row r="58" spans="1:18" ht="12.75">
      <c r="A58" s="229" t="s">
        <v>228</v>
      </c>
      <c r="B58" s="230"/>
      <c r="C58" s="230"/>
      <c r="D58" s="230"/>
      <c r="E58" s="230"/>
      <c r="F58" s="230"/>
      <c r="G58" s="230"/>
      <c r="H58" s="231"/>
      <c r="I58" s="1">
        <v>159</v>
      </c>
      <c r="J58" s="7"/>
      <c r="K58" s="7"/>
      <c r="L58" s="7"/>
      <c r="M58" s="7"/>
      <c r="O58" s="132"/>
      <c r="P58" s="125"/>
      <c r="Q58" s="134"/>
      <c r="R58" s="125"/>
    </row>
    <row r="59" spans="1:18" ht="24.75" customHeight="1">
      <c r="A59" s="229" t="s">
        <v>229</v>
      </c>
      <c r="B59" s="230"/>
      <c r="C59" s="230"/>
      <c r="D59" s="230"/>
      <c r="E59" s="230"/>
      <c r="F59" s="230"/>
      <c r="G59" s="230"/>
      <c r="H59" s="231"/>
      <c r="I59" s="1">
        <v>160</v>
      </c>
      <c r="J59" s="7"/>
      <c r="K59" s="7"/>
      <c r="L59" s="7"/>
      <c r="M59" s="7"/>
      <c r="O59" s="132"/>
      <c r="P59" s="125"/>
      <c r="Q59" s="134"/>
      <c r="R59" s="125"/>
    </row>
    <row r="60" spans="1:18" ht="24.75" customHeight="1">
      <c r="A60" s="229" t="s">
        <v>45</v>
      </c>
      <c r="B60" s="230"/>
      <c r="C60" s="230"/>
      <c r="D60" s="230"/>
      <c r="E60" s="230"/>
      <c r="F60" s="230"/>
      <c r="G60" s="230"/>
      <c r="H60" s="231"/>
      <c r="I60" s="1">
        <v>161</v>
      </c>
      <c r="J60" s="7"/>
      <c r="K60" s="7"/>
      <c r="L60" s="7"/>
      <c r="M60" s="7"/>
      <c r="O60" s="132"/>
      <c r="P60" s="125"/>
      <c r="Q60" s="134"/>
      <c r="R60" s="125"/>
    </row>
    <row r="61" spans="1:18" ht="12.75">
      <c r="A61" s="229" t="s">
        <v>230</v>
      </c>
      <c r="B61" s="230"/>
      <c r="C61" s="230"/>
      <c r="D61" s="230"/>
      <c r="E61" s="230"/>
      <c r="F61" s="230"/>
      <c r="G61" s="230"/>
      <c r="H61" s="231"/>
      <c r="I61" s="1">
        <v>162</v>
      </c>
      <c r="J61" s="7"/>
      <c r="K61" s="7"/>
      <c r="L61" s="7"/>
      <c r="M61" s="7"/>
      <c r="O61" s="132"/>
      <c r="P61" s="125"/>
      <c r="Q61" s="134"/>
      <c r="R61" s="125"/>
    </row>
    <row r="62" spans="1:18" ht="12.75">
      <c r="A62" s="229" t="s">
        <v>231</v>
      </c>
      <c r="B62" s="230"/>
      <c r="C62" s="230"/>
      <c r="D62" s="230"/>
      <c r="E62" s="230"/>
      <c r="F62" s="230"/>
      <c r="G62" s="230"/>
      <c r="H62" s="231"/>
      <c r="I62" s="1">
        <v>163</v>
      </c>
      <c r="J62" s="7"/>
      <c r="K62" s="7"/>
      <c r="L62" s="7"/>
      <c r="M62" s="7"/>
      <c r="O62" s="132"/>
      <c r="P62" s="125"/>
      <c r="Q62" s="134"/>
      <c r="R62" s="125"/>
    </row>
    <row r="63" spans="1:18" ht="12.75">
      <c r="A63" s="229" t="s">
        <v>232</v>
      </c>
      <c r="B63" s="230"/>
      <c r="C63" s="230"/>
      <c r="D63" s="230"/>
      <c r="E63" s="230"/>
      <c r="F63" s="230"/>
      <c r="G63" s="230"/>
      <c r="H63" s="231"/>
      <c r="I63" s="1">
        <v>164</v>
      </c>
      <c r="J63" s="7"/>
      <c r="K63" s="7"/>
      <c r="L63" s="7"/>
      <c r="M63" s="7"/>
      <c r="O63" s="132"/>
      <c r="P63" s="125"/>
      <c r="Q63" s="134"/>
      <c r="R63" s="125"/>
    </row>
    <row r="64" spans="1:18" ht="12.75">
      <c r="A64" s="229" t="s">
        <v>233</v>
      </c>
      <c r="B64" s="230"/>
      <c r="C64" s="230"/>
      <c r="D64" s="230"/>
      <c r="E64" s="230"/>
      <c r="F64" s="230"/>
      <c r="G64" s="230"/>
      <c r="H64" s="231"/>
      <c r="I64" s="1">
        <v>165</v>
      </c>
      <c r="J64" s="7"/>
      <c r="K64" s="7"/>
      <c r="L64" s="7"/>
      <c r="M64" s="7"/>
      <c r="O64" s="132"/>
      <c r="P64" s="125"/>
      <c r="Q64" s="134"/>
      <c r="R64" s="125"/>
    </row>
    <row r="65" spans="1:18" ht="12.75">
      <c r="A65" s="229" t="s">
        <v>222</v>
      </c>
      <c r="B65" s="230"/>
      <c r="C65" s="230"/>
      <c r="D65" s="230"/>
      <c r="E65" s="230"/>
      <c r="F65" s="230"/>
      <c r="G65" s="230"/>
      <c r="H65" s="231"/>
      <c r="I65" s="1">
        <v>166</v>
      </c>
      <c r="J65" s="7"/>
      <c r="K65" s="7"/>
      <c r="L65" s="7"/>
      <c r="M65" s="7"/>
      <c r="O65" s="132"/>
      <c r="P65" s="125"/>
      <c r="Q65" s="134"/>
      <c r="R65" s="125"/>
    </row>
    <row r="66" spans="1:18" ht="24.75" customHeight="1">
      <c r="A66" s="229" t="s">
        <v>193</v>
      </c>
      <c r="B66" s="230"/>
      <c r="C66" s="230"/>
      <c r="D66" s="230"/>
      <c r="E66" s="230"/>
      <c r="F66" s="230"/>
      <c r="G66" s="230"/>
      <c r="H66" s="23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  <c r="O66" s="132"/>
      <c r="P66" s="125"/>
      <c r="Q66" s="134"/>
      <c r="R66" s="125"/>
    </row>
    <row r="67" spans="1:18" ht="12.75">
      <c r="A67" s="229" t="s">
        <v>194</v>
      </c>
      <c r="B67" s="230"/>
      <c r="C67" s="230"/>
      <c r="D67" s="230"/>
      <c r="E67" s="230"/>
      <c r="F67" s="230"/>
      <c r="G67" s="230"/>
      <c r="H67" s="231"/>
      <c r="I67" s="1">
        <v>168</v>
      </c>
      <c r="J67" s="58">
        <f>J56+J66</f>
        <v>-1454645</v>
      </c>
      <c r="K67" s="58">
        <f>K56+K66</f>
        <v>-1454645</v>
      </c>
      <c r="L67" s="58">
        <f>L56+L66</f>
        <v>-2856064</v>
      </c>
      <c r="M67" s="58">
        <f>M56+M66</f>
        <v>-2856064</v>
      </c>
      <c r="N67" s="128"/>
      <c r="O67" s="132"/>
      <c r="P67" s="125"/>
      <c r="Q67" s="134"/>
      <c r="R67" s="125"/>
    </row>
    <row r="68" spans="1:15" ht="12.75" customHeight="1">
      <c r="A68" s="280" t="s">
        <v>312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O68" s="133"/>
    </row>
    <row r="69" spans="1:15" ht="12.75" customHeight="1">
      <c r="A69" s="282" t="s">
        <v>188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O69" s="133"/>
    </row>
    <row r="70" spans="1:13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/>
      <c r="K70" s="7"/>
      <c r="L70" s="7"/>
      <c r="M70" s="7"/>
    </row>
    <row r="71" spans="1:13" ht="12.75">
      <c r="A71" s="277" t="s">
        <v>235</v>
      </c>
      <c r="B71" s="278"/>
      <c r="C71" s="278"/>
      <c r="D71" s="278"/>
      <c r="E71" s="278"/>
      <c r="F71" s="278"/>
      <c r="G71" s="278"/>
      <c r="H71" s="279"/>
      <c r="I71" s="4">
        <v>170</v>
      </c>
      <c r="J71" s="8"/>
      <c r="K71" s="8"/>
      <c r="L71" s="8"/>
      <c r="M71" s="8"/>
    </row>
    <row r="74" ht="12.75">
      <c r="L74" s="125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  <ignoredErrors>
    <ignoredError sqref="J16:M16 J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10" zoomScalePageLayoutView="0" workbookViewId="0" topLeftCell="A1">
      <selection activeCell="N17" sqref="N17"/>
    </sheetView>
  </sheetViews>
  <sheetFormatPr defaultColWidth="9.140625" defaultRowHeight="12.75"/>
  <cols>
    <col min="1" max="9" width="8.7109375" style="49" customWidth="1"/>
    <col min="10" max="10" width="12.7109375" style="49" customWidth="1"/>
    <col min="11" max="11" width="12.7109375" style="68" customWidth="1"/>
    <col min="12" max="13" width="13.28125" style="49" bestFit="1" customWidth="1"/>
    <col min="14" max="16384" width="9.140625" style="49" customWidth="1"/>
  </cols>
  <sheetData>
    <row r="1" spans="1:11" ht="14.2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321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63" t="s">
        <v>279</v>
      </c>
      <c r="J4" s="64" t="s">
        <v>317</v>
      </c>
      <c r="K4" s="64" t="s">
        <v>318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5">
        <v>2</v>
      </c>
      <c r="J5" s="66" t="s">
        <v>282</v>
      </c>
      <c r="K5" s="66" t="s">
        <v>283</v>
      </c>
    </row>
    <row r="6" spans="1:11" ht="12.75">
      <c r="A6" s="246" t="s">
        <v>156</v>
      </c>
      <c r="B6" s="257"/>
      <c r="C6" s="257"/>
      <c r="D6" s="257"/>
      <c r="E6" s="257"/>
      <c r="F6" s="257"/>
      <c r="G6" s="257"/>
      <c r="H6" s="257"/>
      <c r="I6" s="291"/>
      <c r="J6" s="291"/>
      <c r="K6" s="292"/>
    </row>
    <row r="7" spans="1:13" ht="12.75">
      <c r="A7" s="240" t="s">
        <v>40</v>
      </c>
      <c r="B7" s="241"/>
      <c r="C7" s="241"/>
      <c r="D7" s="241"/>
      <c r="E7" s="241"/>
      <c r="F7" s="241"/>
      <c r="G7" s="241"/>
      <c r="H7" s="241"/>
      <c r="I7" s="1">
        <v>1</v>
      </c>
      <c r="J7" s="7">
        <v>-1454645</v>
      </c>
      <c r="K7" s="7">
        <v>-2856064</v>
      </c>
      <c r="L7" s="126"/>
      <c r="M7" s="126"/>
    </row>
    <row r="8" spans="1:13" ht="12.75">
      <c r="A8" s="240" t="s">
        <v>41</v>
      </c>
      <c r="B8" s="241"/>
      <c r="C8" s="241"/>
      <c r="D8" s="241"/>
      <c r="E8" s="241"/>
      <c r="F8" s="241"/>
      <c r="G8" s="241"/>
      <c r="H8" s="241"/>
      <c r="I8" s="1">
        <v>2</v>
      </c>
      <c r="J8" s="7">
        <v>8232599</v>
      </c>
      <c r="K8" s="7">
        <v>8737991</v>
      </c>
      <c r="M8" s="126"/>
    </row>
    <row r="9" spans="1:13" ht="12.75">
      <c r="A9" s="240" t="s">
        <v>42</v>
      </c>
      <c r="B9" s="241"/>
      <c r="C9" s="241"/>
      <c r="D9" s="241"/>
      <c r="E9" s="241"/>
      <c r="F9" s="241"/>
      <c r="G9" s="241"/>
      <c r="H9" s="241"/>
      <c r="I9" s="1">
        <v>3</v>
      </c>
      <c r="J9" s="7"/>
      <c r="K9" s="7"/>
      <c r="M9" s="126"/>
    </row>
    <row r="10" spans="1:13" ht="12.75">
      <c r="A10" s="240" t="s">
        <v>43</v>
      </c>
      <c r="B10" s="241"/>
      <c r="C10" s="241"/>
      <c r="D10" s="241"/>
      <c r="E10" s="241"/>
      <c r="F10" s="241"/>
      <c r="G10" s="241"/>
      <c r="H10" s="241"/>
      <c r="I10" s="1">
        <v>4</v>
      </c>
      <c r="J10" s="7">
        <v>11466090</v>
      </c>
      <c r="K10" s="7"/>
      <c r="M10" s="126"/>
    </row>
    <row r="11" spans="1:13" ht="12.75">
      <c r="A11" s="240" t="s">
        <v>44</v>
      </c>
      <c r="B11" s="241"/>
      <c r="C11" s="241"/>
      <c r="D11" s="241"/>
      <c r="E11" s="241"/>
      <c r="F11" s="241"/>
      <c r="G11" s="241"/>
      <c r="H11" s="241"/>
      <c r="I11" s="1">
        <v>5</v>
      </c>
      <c r="J11" s="7"/>
      <c r="K11" s="7"/>
      <c r="M11" s="126"/>
    </row>
    <row r="12" spans="1:13" ht="12.75">
      <c r="A12" s="240" t="s">
        <v>51</v>
      </c>
      <c r="B12" s="241"/>
      <c r="C12" s="241"/>
      <c r="D12" s="241"/>
      <c r="E12" s="241"/>
      <c r="F12" s="241"/>
      <c r="G12" s="241"/>
      <c r="H12" s="241"/>
      <c r="I12" s="1">
        <v>6</v>
      </c>
      <c r="J12" s="7">
        <v>88430</v>
      </c>
      <c r="K12" s="7">
        <v>124519</v>
      </c>
      <c r="M12" s="126"/>
    </row>
    <row r="13" spans="1:13" ht="12.75">
      <c r="A13" s="229" t="s">
        <v>157</v>
      </c>
      <c r="B13" s="230"/>
      <c r="C13" s="230"/>
      <c r="D13" s="230"/>
      <c r="E13" s="230"/>
      <c r="F13" s="230"/>
      <c r="G13" s="230"/>
      <c r="H13" s="230"/>
      <c r="I13" s="1">
        <v>7</v>
      </c>
      <c r="J13" s="143">
        <f>SUM(J7:J12)</f>
        <v>18332474</v>
      </c>
      <c r="K13" s="124">
        <f>SUM(K7:K12)</f>
        <v>6006446</v>
      </c>
      <c r="M13" s="126"/>
    </row>
    <row r="14" spans="1:13" ht="12.75">
      <c r="A14" s="240" t="s">
        <v>52</v>
      </c>
      <c r="B14" s="241"/>
      <c r="C14" s="241"/>
      <c r="D14" s="241"/>
      <c r="E14" s="241"/>
      <c r="F14" s="241"/>
      <c r="G14" s="241"/>
      <c r="H14" s="241"/>
      <c r="I14" s="1">
        <v>8</v>
      </c>
      <c r="J14" s="7">
        <v>30050464</v>
      </c>
      <c r="K14" s="7">
        <v>8739686</v>
      </c>
      <c r="L14" s="126"/>
      <c r="M14" s="126"/>
    </row>
    <row r="15" spans="1:11" ht="12.75">
      <c r="A15" s="240" t="s">
        <v>53</v>
      </c>
      <c r="B15" s="241"/>
      <c r="C15" s="241"/>
      <c r="D15" s="241"/>
      <c r="E15" s="241"/>
      <c r="F15" s="241"/>
      <c r="G15" s="241"/>
      <c r="H15" s="241"/>
      <c r="I15" s="1">
        <v>9</v>
      </c>
      <c r="J15" s="7"/>
      <c r="K15" s="7">
        <v>9850509</v>
      </c>
    </row>
    <row r="16" spans="1:13" ht="12.75">
      <c r="A16" s="240" t="s">
        <v>54</v>
      </c>
      <c r="B16" s="241"/>
      <c r="C16" s="241"/>
      <c r="D16" s="241"/>
      <c r="E16" s="241"/>
      <c r="F16" s="241"/>
      <c r="G16" s="241"/>
      <c r="H16" s="241"/>
      <c r="I16" s="1">
        <v>10</v>
      </c>
      <c r="J16" s="7">
        <v>21615792</v>
      </c>
      <c r="K16" s="7">
        <v>15607370</v>
      </c>
      <c r="L16" s="126"/>
      <c r="M16" s="126"/>
    </row>
    <row r="17" spans="1:11" ht="12.75">
      <c r="A17" s="240" t="s">
        <v>55</v>
      </c>
      <c r="B17" s="241"/>
      <c r="C17" s="241"/>
      <c r="D17" s="241"/>
      <c r="E17" s="241"/>
      <c r="F17" s="241"/>
      <c r="G17" s="241"/>
      <c r="H17" s="241"/>
      <c r="I17" s="1">
        <v>11</v>
      </c>
      <c r="J17" s="7"/>
      <c r="K17" s="7"/>
    </row>
    <row r="18" spans="1:11" ht="12.75">
      <c r="A18" s="229" t="s">
        <v>158</v>
      </c>
      <c r="B18" s="230"/>
      <c r="C18" s="230"/>
      <c r="D18" s="230"/>
      <c r="E18" s="230"/>
      <c r="F18" s="230"/>
      <c r="G18" s="230"/>
      <c r="H18" s="230"/>
      <c r="I18" s="1">
        <v>12</v>
      </c>
      <c r="J18" s="143">
        <f>SUM(J14:J17)</f>
        <v>51666256</v>
      </c>
      <c r="K18" s="124">
        <f>SUM(K14:K17)</f>
        <v>34197565</v>
      </c>
    </row>
    <row r="19" spans="1:13" ht="24.75" customHeight="1">
      <c r="A19" s="229" t="s">
        <v>36</v>
      </c>
      <c r="B19" s="230"/>
      <c r="C19" s="230"/>
      <c r="D19" s="230"/>
      <c r="E19" s="230"/>
      <c r="F19" s="230"/>
      <c r="G19" s="230"/>
      <c r="H19" s="230"/>
      <c r="I19" s="1">
        <v>13</v>
      </c>
      <c r="J19" s="143">
        <f>IF(J13&gt;J18,J13-J18,0)</f>
        <v>0</v>
      </c>
      <c r="K19" s="124">
        <f>IF(K13&gt;K18,K13-K18,0)</f>
        <v>0</v>
      </c>
      <c r="L19" s="126"/>
      <c r="M19" s="126"/>
    </row>
    <row r="20" spans="1:11" ht="24.75" customHeight="1">
      <c r="A20" s="229" t="s">
        <v>37</v>
      </c>
      <c r="B20" s="230"/>
      <c r="C20" s="230"/>
      <c r="D20" s="230"/>
      <c r="E20" s="230"/>
      <c r="F20" s="230"/>
      <c r="G20" s="230"/>
      <c r="H20" s="230"/>
      <c r="I20" s="1">
        <v>14</v>
      </c>
      <c r="J20" s="143">
        <f>IF(J18&gt;J13,J18-J13,0)</f>
        <v>33333782</v>
      </c>
      <c r="K20" s="124">
        <f>IF(K18&gt;K13,K18-K13,0)</f>
        <v>28191119</v>
      </c>
    </row>
    <row r="21" spans="1:11" ht="12.75">
      <c r="A21" s="246" t="s">
        <v>159</v>
      </c>
      <c r="B21" s="257"/>
      <c r="C21" s="257"/>
      <c r="D21" s="257"/>
      <c r="E21" s="257"/>
      <c r="F21" s="257"/>
      <c r="G21" s="257"/>
      <c r="H21" s="257"/>
      <c r="I21" s="291"/>
      <c r="J21" s="291"/>
      <c r="K21" s="292"/>
    </row>
    <row r="22" spans="1:11" ht="12.75">
      <c r="A22" s="240" t="s">
        <v>178</v>
      </c>
      <c r="B22" s="241"/>
      <c r="C22" s="241"/>
      <c r="D22" s="241"/>
      <c r="E22" s="241"/>
      <c r="F22" s="241"/>
      <c r="G22" s="241"/>
      <c r="H22" s="241"/>
      <c r="I22" s="1">
        <v>15</v>
      </c>
      <c r="J22" s="7">
        <v>800</v>
      </c>
      <c r="K22" s="7">
        <v>53513</v>
      </c>
    </row>
    <row r="23" spans="1:11" ht="12.75">
      <c r="A23" s="240" t="s">
        <v>179</v>
      </c>
      <c r="B23" s="241"/>
      <c r="C23" s="241"/>
      <c r="D23" s="241"/>
      <c r="E23" s="241"/>
      <c r="F23" s="241"/>
      <c r="G23" s="241"/>
      <c r="H23" s="241"/>
      <c r="I23" s="1">
        <v>16</v>
      </c>
      <c r="J23" s="7"/>
      <c r="K23" s="7"/>
    </row>
    <row r="24" spans="1:11" ht="12.75">
      <c r="A24" s="240" t="s">
        <v>180</v>
      </c>
      <c r="B24" s="241"/>
      <c r="C24" s="241"/>
      <c r="D24" s="241"/>
      <c r="E24" s="241"/>
      <c r="F24" s="241"/>
      <c r="G24" s="241"/>
      <c r="H24" s="241"/>
      <c r="I24" s="1">
        <v>17</v>
      </c>
      <c r="J24" s="7"/>
      <c r="K24" s="7"/>
    </row>
    <row r="25" spans="1:11" ht="12.75">
      <c r="A25" s="240" t="s">
        <v>181</v>
      </c>
      <c r="B25" s="241"/>
      <c r="C25" s="241"/>
      <c r="D25" s="241"/>
      <c r="E25" s="241"/>
      <c r="F25" s="241"/>
      <c r="G25" s="241"/>
      <c r="H25" s="241"/>
      <c r="I25" s="1">
        <v>18</v>
      </c>
      <c r="J25" s="7"/>
      <c r="K25" s="7"/>
    </row>
    <row r="26" spans="1:11" ht="12.75">
      <c r="A26" s="240" t="s">
        <v>182</v>
      </c>
      <c r="B26" s="241"/>
      <c r="C26" s="241"/>
      <c r="D26" s="241"/>
      <c r="E26" s="241"/>
      <c r="F26" s="241"/>
      <c r="G26" s="241"/>
      <c r="H26" s="241"/>
      <c r="I26" s="1">
        <v>19</v>
      </c>
      <c r="J26" s="7">
        <v>2892666</v>
      </c>
      <c r="K26" s="7"/>
    </row>
    <row r="27" spans="1:11" ht="12.75">
      <c r="A27" s="229" t="s">
        <v>168</v>
      </c>
      <c r="B27" s="230"/>
      <c r="C27" s="230"/>
      <c r="D27" s="230"/>
      <c r="E27" s="230"/>
      <c r="F27" s="230"/>
      <c r="G27" s="230"/>
      <c r="H27" s="230"/>
      <c r="I27" s="1">
        <v>20</v>
      </c>
      <c r="J27" s="124">
        <f>SUM(J22:J26)</f>
        <v>2893466</v>
      </c>
      <c r="K27" s="124">
        <f>SUM(K22:K26)</f>
        <v>53513</v>
      </c>
    </row>
    <row r="28" spans="1:13" ht="12.75">
      <c r="A28" s="240" t="s">
        <v>115</v>
      </c>
      <c r="B28" s="241"/>
      <c r="C28" s="241"/>
      <c r="D28" s="241"/>
      <c r="E28" s="241"/>
      <c r="F28" s="241"/>
      <c r="G28" s="241"/>
      <c r="H28" s="241"/>
      <c r="I28" s="1">
        <v>21</v>
      </c>
      <c r="J28" s="7">
        <v>7604982</v>
      </c>
      <c r="K28" s="7">
        <v>3530082.33</v>
      </c>
      <c r="L28" s="126"/>
      <c r="M28" s="126"/>
    </row>
    <row r="29" spans="1:11" ht="12.75">
      <c r="A29" s="240" t="s">
        <v>116</v>
      </c>
      <c r="B29" s="241"/>
      <c r="C29" s="241"/>
      <c r="D29" s="241"/>
      <c r="E29" s="241"/>
      <c r="F29" s="241"/>
      <c r="G29" s="241"/>
      <c r="H29" s="241"/>
      <c r="I29" s="1">
        <v>22</v>
      </c>
      <c r="J29" s="7"/>
      <c r="K29" s="7"/>
    </row>
    <row r="30" spans="1:11" ht="12.75">
      <c r="A30" s="240" t="s">
        <v>16</v>
      </c>
      <c r="B30" s="241"/>
      <c r="C30" s="241"/>
      <c r="D30" s="241"/>
      <c r="E30" s="241"/>
      <c r="F30" s="241"/>
      <c r="G30" s="241"/>
      <c r="H30" s="241"/>
      <c r="I30" s="1">
        <v>23</v>
      </c>
      <c r="J30" s="7"/>
      <c r="K30" s="7">
        <v>8852829</v>
      </c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">
        <v>24</v>
      </c>
      <c r="J31" s="143">
        <f>SUM(J28:J30)</f>
        <v>7604982</v>
      </c>
      <c r="K31" s="124">
        <f>SUM(K28:K30)</f>
        <v>12382911.33</v>
      </c>
    </row>
    <row r="32" spans="1:11" ht="24.75" customHeight="1">
      <c r="A32" s="229" t="s">
        <v>38</v>
      </c>
      <c r="B32" s="230"/>
      <c r="C32" s="230"/>
      <c r="D32" s="230"/>
      <c r="E32" s="230"/>
      <c r="F32" s="230"/>
      <c r="G32" s="230"/>
      <c r="H32" s="230"/>
      <c r="I32" s="1">
        <v>25</v>
      </c>
      <c r="J32" s="143">
        <f>IF(J27&gt;J31,J27-J31,0)</f>
        <v>0</v>
      </c>
      <c r="K32" s="124">
        <f>IF(K27&gt;K31,K27-K31,0)</f>
        <v>0</v>
      </c>
    </row>
    <row r="33" spans="1:11" ht="24.75" customHeight="1">
      <c r="A33" s="229" t="s">
        <v>39</v>
      </c>
      <c r="B33" s="230"/>
      <c r="C33" s="230"/>
      <c r="D33" s="230"/>
      <c r="E33" s="230"/>
      <c r="F33" s="230"/>
      <c r="G33" s="230"/>
      <c r="H33" s="230"/>
      <c r="I33" s="1">
        <v>26</v>
      </c>
      <c r="J33" s="143">
        <f>IF(J31&gt;J27,J31-J27,0)</f>
        <v>4711516</v>
      </c>
      <c r="K33" s="124">
        <f>IF(K31&gt;K27,K31-K27,0)</f>
        <v>12329398.33</v>
      </c>
    </row>
    <row r="34" spans="1:11" ht="12.75">
      <c r="A34" s="246" t="s">
        <v>160</v>
      </c>
      <c r="B34" s="257"/>
      <c r="C34" s="257"/>
      <c r="D34" s="257"/>
      <c r="E34" s="257"/>
      <c r="F34" s="257"/>
      <c r="G34" s="257"/>
      <c r="H34" s="257"/>
      <c r="I34" s="291"/>
      <c r="J34" s="291"/>
      <c r="K34" s="292"/>
    </row>
    <row r="35" spans="1:11" ht="12.75">
      <c r="A35" s="240" t="s">
        <v>174</v>
      </c>
      <c r="B35" s="241"/>
      <c r="C35" s="241"/>
      <c r="D35" s="241"/>
      <c r="E35" s="241"/>
      <c r="F35" s="241"/>
      <c r="G35" s="241"/>
      <c r="H35" s="241"/>
      <c r="I35" s="1">
        <v>27</v>
      </c>
      <c r="J35" s="7"/>
      <c r="K35" s="7"/>
    </row>
    <row r="36" spans="1:11" ht="12.75">
      <c r="A36" s="240" t="s">
        <v>29</v>
      </c>
      <c r="B36" s="241"/>
      <c r="C36" s="241"/>
      <c r="D36" s="241"/>
      <c r="E36" s="241"/>
      <c r="F36" s="241"/>
      <c r="G36" s="241"/>
      <c r="H36" s="241"/>
      <c r="I36" s="1">
        <v>28</v>
      </c>
      <c r="J36" s="7"/>
      <c r="K36" s="7"/>
    </row>
    <row r="37" spans="1:11" ht="12.75">
      <c r="A37" s="240" t="s">
        <v>30</v>
      </c>
      <c r="B37" s="241"/>
      <c r="C37" s="241"/>
      <c r="D37" s="241"/>
      <c r="E37" s="241"/>
      <c r="F37" s="241"/>
      <c r="G37" s="241"/>
      <c r="H37" s="241"/>
      <c r="I37" s="1">
        <v>29</v>
      </c>
      <c r="J37" s="7"/>
      <c r="K37" s="7"/>
    </row>
    <row r="38" spans="1:11" ht="12.75">
      <c r="A38" s="229" t="s">
        <v>68</v>
      </c>
      <c r="B38" s="230"/>
      <c r="C38" s="230"/>
      <c r="D38" s="230"/>
      <c r="E38" s="230"/>
      <c r="F38" s="230"/>
      <c r="G38" s="230"/>
      <c r="H38" s="230"/>
      <c r="I38" s="1">
        <v>30</v>
      </c>
      <c r="J38" s="124">
        <f>SUM(J35:J37)</f>
        <v>0</v>
      </c>
      <c r="K38" s="124">
        <f>SUM(K35:K37)</f>
        <v>0</v>
      </c>
    </row>
    <row r="39" spans="1:11" ht="12.75">
      <c r="A39" s="240" t="s">
        <v>31</v>
      </c>
      <c r="B39" s="241"/>
      <c r="C39" s="241"/>
      <c r="D39" s="241"/>
      <c r="E39" s="241"/>
      <c r="F39" s="241"/>
      <c r="G39" s="241"/>
      <c r="H39" s="241"/>
      <c r="I39" s="1">
        <v>31</v>
      </c>
      <c r="J39" s="7">
        <v>32498497</v>
      </c>
      <c r="K39" s="7"/>
    </row>
    <row r="40" spans="1:11" ht="12.75">
      <c r="A40" s="240" t="s">
        <v>32</v>
      </c>
      <c r="B40" s="241"/>
      <c r="C40" s="241"/>
      <c r="D40" s="241"/>
      <c r="E40" s="241"/>
      <c r="F40" s="241"/>
      <c r="G40" s="241"/>
      <c r="H40" s="241"/>
      <c r="I40" s="1">
        <v>32</v>
      </c>
      <c r="J40" s="7"/>
      <c r="K40" s="7"/>
    </row>
    <row r="41" spans="1:11" ht="12.75">
      <c r="A41" s="240" t="s">
        <v>33</v>
      </c>
      <c r="B41" s="241"/>
      <c r="C41" s="241"/>
      <c r="D41" s="241"/>
      <c r="E41" s="241"/>
      <c r="F41" s="241"/>
      <c r="G41" s="241"/>
      <c r="H41" s="241"/>
      <c r="I41" s="1">
        <v>33</v>
      </c>
      <c r="J41" s="7"/>
      <c r="K41" s="7"/>
    </row>
    <row r="42" spans="1:11" ht="12.75">
      <c r="A42" s="240" t="s">
        <v>34</v>
      </c>
      <c r="B42" s="241"/>
      <c r="C42" s="241"/>
      <c r="D42" s="241"/>
      <c r="E42" s="241"/>
      <c r="F42" s="241"/>
      <c r="G42" s="241"/>
      <c r="H42" s="241"/>
      <c r="I42" s="1">
        <v>34</v>
      </c>
      <c r="J42" s="7"/>
      <c r="K42" s="7"/>
    </row>
    <row r="43" spans="1:11" ht="12.75">
      <c r="A43" s="240" t="s">
        <v>35</v>
      </c>
      <c r="B43" s="241"/>
      <c r="C43" s="241"/>
      <c r="D43" s="241"/>
      <c r="E43" s="241"/>
      <c r="F43" s="241"/>
      <c r="G43" s="241"/>
      <c r="H43" s="241"/>
      <c r="I43" s="1">
        <v>35</v>
      </c>
      <c r="J43" s="7"/>
      <c r="K43" s="7"/>
    </row>
    <row r="44" spans="1:11" ht="12.75">
      <c r="A44" s="229" t="s">
        <v>69</v>
      </c>
      <c r="B44" s="230"/>
      <c r="C44" s="230"/>
      <c r="D44" s="230"/>
      <c r="E44" s="230"/>
      <c r="F44" s="230"/>
      <c r="G44" s="230"/>
      <c r="H44" s="230"/>
      <c r="I44" s="1">
        <v>36</v>
      </c>
      <c r="J44" s="143">
        <f>SUM(J39:J43)</f>
        <v>32498497</v>
      </c>
      <c r="K44" s="124">
        <f>SUM(K39:K43)</f>
        <v>0</v>
      </c>
    </row>
    <row r="45" spans="1:11" ht="24.75" customHeight="1">
      <c r="A45" s="229" t="s">
        <v>17</v>
      </c>
      <c r="B45" s="230"/>
      <c r="C45" s="230"/>
      <c r="D45" s="230"/>
      <c r="E45" s="230"/>
      <c r="F45" s="230"/>
      <c r="G45" s="230"/>
      <c r="H45" s="230"/>
      <c r="I45" s="1">
        <v>37</v>
      </c>
      <c r="J45" s="143">
        <f>IF(J38&gt;J44,J38-J44,0)</f>
        <v>0</v>
      </c>
      <c r="K45" s="124">
        <f>IF(K38&gt;K44,K38-K44,0)</f>
        <v>0</v>
      </c>
    </row>
    <row r="46" spans="1:11" ht="24.75" customHeight="1">
      <c r="A46" s="229" t="s">
        <v>18</v>
      </c>
      <c r="B46" s="230"/>
      <c r="C46" s="230"/>
      <c r="D46" s="230"/>
      <c r="E46" s="230"/>
      <c r="F46" s="230"/>
      <c r="G46" s="230"/>
      <c r="H46" s="230"/>
      <c r="I46" s="1">
        <v>38</v>
      </c>
      <c r="J46" s="143">
        <f>IF(J44&gt;J38,J44-J38,0)</f>
        <v>32498497</v>
      </c>
      <c r="K46" s="124">
        <f>IF(K44&gt;K38,K44-K38,0)</f>
        <v>0</v>
      </c>
    </row>
    <row r="47" spans="1:11" ht="12.75">
      <c r="A47" s="240" t="s">
        <v>70</v>
      </c>
      <c r="B47" s="241"/>
      <c r="C47" s="241"/>
      <c r="D47" s="241"/>
      <c r="E47" s="241"/>
      <c r="F47" s="241"/>
      <c r="G47" s="241"/>
      <c r="H47" s="241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40" t="s">
        <v>71</v>
      </c>
      <c r="B48" s="241"/>
      <c r="C48" s="241"/>
      <c r="D48" s="241"/>
      <c r="E48" s="241"/>
      <c r="F48" s="241"/>
      <c r="G48" s="241"/>
      <c r="H48" s="241"/>
      <c r="I48" s="1">
        <v>40</v>
      </c>
      <c r="J48" s="61">
        <f>IF(J20-J19+J33-J32+J46-J45&gt;0,J20-J19+J33-J32+J46-J45,0)</f>
        <v>70543795</v>
      </c>
      <c r="K48" s="50">
        <f>IF(K20-K19+K33-K32+K46-K45&gt;0,K20-K19+K33-K32+K46-K45,0)</f>
        <v>40520517.33</v>
      </c>
    </row>
    <row r="49" spans="1:11" ht="12.75">
      <c r="A49" s="240" t="s">
        <v>161</v>
      </c>
      <c r="B49" s="241"/>
      <c r="C49" s="241"/>
      <c r="D49" s="241"/>
      <c r="E49" s="241"/>
      <c r="F49" s="241"/>
      <c r="G49" s="241"/>
      <c r="H49" s="241"/>
      <c r="I49" s="1">
        <v>41</v>
      </c>
      <c r="J49" s="7">
        <v>88414852</v>
      </c>
      <c r="K49" s="7">
        <v>116283750</v>
      </c>
    </row>
    <row r="50" spans="1:12" ht="12.75">
      <c r="A50" s="240" t="s">
        <v>175</v>
      </c>
      <c r="B50" s="241"/>
      <c r="C50" s="241"/>
      <c r="D50" s="241"/>
      <c r="E50" s="241"/>
      <c r="F50" s="241"/>
      <c r="G50" s="241"/>
      <c r="H50" s="241"/>
      <c r="I50" s="1">
        <v>42</v>
      </c>
      <c r="J50" s="7"/>
      <c r="K50" s="7"/>
      <c r="L50" s="125"/>
    </row>
    <row r="51" spans="1:11" ht="12.75">
      <c r="A51" s="240" t="s">
        <v>176</v>
      </c>
      <c r="B51" s="241"/>
      <c r="C51" s="241"/>
      <c r="D51" s="241"/>
      <c r="E51" s="241"/>
      <c r="F51" s="241"/>
      <c r="G51" s="241"/>
      <c r="H51" s="241"/>
      <c r="I51" s="1">
        <v>43</v>
      </c>
      <c r="J51" s="7">
        <v>70543795</v>
      </c>
      <c r="K51" s="7">
        <v>40520517</v>
      </c>
    </row>
    <row r="52" spans="1:12" ht="12.75">
      <c r="A52" s="262" t="s">
        <v>177</v>
      </c>
      <c r="B52" s="263"/>
      <c r="C52" s="263"/>
      <c r="D52" s="263"/>
      <c r="E52" s="263"/>
      <c r="F52" s="263"/>
      <c r="G52" s="263"/>
      <c r="H52" s="263"/>
      <c r="I52" s="4">
        <v>44</v>
      </c>
      <c r="J52" s="62">
        <f>J49+J50-J51</f>
        <v>17871057</v>
      </c>
      <c r="K52" s="58">
        <f>K49+K50-K51</f>
        <v>75763233</v>
      </c>
      <c r="L52" s="125"/>
    </row>
    <row r="54" spans="10:12" ht="12.75">
      <c r="J54" s="130"/>
      <c r="K54" s="130"/>
      <c r="L54" s="125"/>
    </row>
    <row r="55" spans="10:11" ht="12.75">
      <c r="J55" s="130"/>
      <c r="K55" s="130"/>
    </row>
    <row r="56" ht="12.75">
      <c r="K56" s="14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ignoredErrors>
    <ignoredError sqref="K19:K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49" customWidth="1"/>
    <col min="9" max="9" width="8.7109375" style="49" customWidth="1"/>
    <col min="10" max="11" width="12.7109375" style="49" customWidth="1"/>
    <col min="12" max="16384" width="9.140625" style="49" customWidth="1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63" t="s">
        <v>279</v>
      </c>
      <c r="J4" s="64" t="s">
        <v>317</v>
      </c>
      <c r="K4" s="64" t="s">
        <v>318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9">
        <v>2</v>
      </c>
      <c r="J5" s="70" t="s">
        <v>282</v>
      </c>
      <c r="K5" s="70" t="s">
        <v>283</v>
      </c>
    </row>
    <row r="6" spans="1:11" ht="12.75">
      <c r="A6" s="246" t="s">
        <v>156</v>
      </c>
      <c r="B6" s="257"/>
      <c r="C6" s="257"/>
      <c r="D6" s="257"/>
      <c r="E6" s="257"/>
      <c r="F6" s="257"/>
      <c r="G6" s="257"/>
      <c r="H6" s="257"/>
      <c r="I6" s="291"/>
      <c r="J6" s="291"/>
      <c r="K6" s="292"/>
    </row>
    <row r="7" spans="1:11" ht="12.75">
      <c r="A7" s="240" t="s">
        <v>199</v>
      </c>
      <c r="B7" s="241"/>
      <c r="C7" s="241"/>
      <c r="D7" s="241"/>
      <c r="E7" s="241"/>
      <c r="F7" s="241"/>
      <c r="G7" s="241"/>
      <c r="H7" s="241"/>
      <c r="I7" s="1">
        <v>1</v>
      </c>
      <c r="J7" s="5"/>
      <c r="K7" s="7"/>
    </row>
    <row r="8" spans="1:11" ht="12.75">
      <c r="A8" s="240" t="s">
        <v>119</v>
      </c>
      <c r="B8" s="241"/>
      <c r="C8" s="241"/>
      <c r="D8" s="241"/>
      <c r="E8" s="241"/>
      <c r="F8" s="241"/>
      <c r="G8" s="241"/>
      <c r="H8" s="241"/>
      <c r="I8" s="1">
        <v>2</v>
      </c>
      <c r="J8" s="5"/>
      <c r="K8" s="7"/>
    </row>
    <row r="9" spans="1:11" ht="12.75">
      <c r="A9" s="240" t="s">
        <v>120</v>
      </c>
      <c r="B9" s="241"/>
      <c r="C9" s="241"/>
      <c r="D9" s="241"/>
      <c r="E9" s="241"/>
      <c r="F9" s="241"/>
      <c r="G9" s="241"/>
      <c r="H9" s="241"/>
      <c r="I9" s="1">
        <v>3</v>
      </c>
      <c r="J9" s="5"/>
      <c r="K9" s="7"/>
    </row>
    <row r="10" spans="1:11" ht="12.75">
      <c r="A10" s="240" t="s">
        <v>121</v>
      </c>
      <c r="B10" s="241"/>
      <c r="C10" s="241"/>
      <c r="D10" s="241"/>
      <c r="E10" s="241"/>
      <c r="F10" s="241"/>
      <c r="G10" s="241"/>
      <c r="H10" s="241"/>
      <c r="I10" s="1">
        <v>4</v>
      </c>
      <c r="J10" s="5"/>
      <c r="K10" s="7"/>
    </row>
    <row r="11" spans="1:11" ht="12.75">
      <c r="A11" s="240" t="s">
        <v>122</v>
      </c>
      <c r="B11" s="241"/>
      <c r="C11" s="241"/>
      <c r="D11" s="241"/>
      <c r="E11" s="241"/>
      <c r="F11" s="241"/>
      <c r="G11" s="241"/>
      <c r="H11" s="241"/>
      <c r="I11" s="1">
        <v>5</v>
      </c>
      <c r="J11" s="5"/>
      <c r="K11" s="7"/>
    </row>
    <row r="12" spans="1:11" ht="12.75">
      <c r="A12" s="229" t="s">
        <v>198</v>
      </c>
      <c r="B12" s="230"/>
      <c r="C12" s="230"/>
      <c r="D12" s="230"/>
      <c r="E12" s="230"/>
      <c r="F12" s="230"/>
      <c r="G12" s="230"/>
      <c r="H12" s="23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40" t="s">
        <v>123</v>
      </c>
      <c r="B13" s="241"/>
      <c r="C13" s="241"/>
      <c r="D13" s="241"/>
      <c r="E13" s="241"/>
      <c r="F13" s="241"/>
      <c r="G13" s="241"/>
      <c r="H13" s="241"/>
      <c r="I13" s="1">
        <v>7</v>
      </c>
      <c r="J13" s="5"/>
      <c r="K13" s="7"/>
    </row>
    <row r="14" spans="1:11" ht="12.75">
      <c r="A14" s="240" t="s">
        <v>124</v>
      </c>
      <c r="B14" s="241"/>
      <c r="C14" s="241"/>
      <c r="D14" s="241"/>
      <c r="E14" s="241"/>
      <c r="F14" s="241"/>
      <c r="G14" s="241"/>
      <c r="H14" s="241"/>
      <c r="I14" s="1">
        <v>8</v>
      </c>
      <c r="J14" s="5"/>
      <c r="K14" s="7"/>
    </row>
    <row r="15" spans="1:11" ht="12.75">
      <c r="A15" s="240" t="s">
        <v>125</v>
      </c>
      <c r="B15" s="241"/>
      <c r="C15" s="241"/>
      <c r="D15" s="241"/>
      <c r="E15" s="241"/>
      <c r="F15" s="241"/>
      <c r="G15" s="241"/>
      <c r="H15" s="241"/>
      <c r="I15" s="1">
        <v>9</v>
      </c>
      <c r="J15" s="5"/>
      <c r="K15" s="7"/>
    </row>
    <row r="16" spans="1:11" ht="12.75">
      <c r="A16" s="240" t="s">
        <v>126</v>
      </c>
      <c r="B16" s="241"/>
      <c r="C16" s="241"/>
      <c r="D16" s="241"/>
      <c r="E16" s="241"/>
      <c r="F16" s="241"/>
      <c r="G16" s="241"/>
      <c r="H16" s="241"/>
      <c r="I16" s="1">
        <v>10</v>
      </c>
      <c r="J16" s="5"/>
      <c r="K16" s="7"/>
    </row>
    <row r="17" spans="1:11" ht="12.75">
      <c r="A17" s="240" t="s">
        <v>127</v>
      </c>
      <c r="B17" s="241"/>
      <c r="C17" s="241"/>
      <c r="D17" s="241"/>
      <c r="E17" s="241"/>
      <c r="F17" s="241"/>
      <c r="G17" s="241"/>
      <c r="H17" s="241"/>
      <c r="I17" s="1">
        <v>11</v>
      </c>
      <c r="J17" s="5"/>
      <c r="K17" s="7"/>
    </row>
    <row r="18" spans="1:11" ht="12.75">
      <c r="A18" s="240" t="s">
        <v>128</v>
      </c>
      <c r="B18" s="241"/>
      <c r="C18" s="241"/>
      <c r="D18" s="241"/>
      <c r="E18" s="241"/>
      <c r="F18" s="241"/>
      <c r="G18" s="241"/>
      <c r="H18" s="241"/>
      <c r="I18" s="1">
        <v>12</v>
      </c>
      <c r="J18" s="5"/>
      <c r="K18" s="7"/>
    </row>
    <row r="19" spans="1:11" ht="12.75">
      <c r="A19" s="229" t="s">
        <v>47</v>
      </c>
      <c r="B19" s="230"/>
      <c r="C19" s="230"/>
      <c r="D19" s="230"/>
      <c r="E19" s="230"/>
      <c r="F19" s="230"/>
      <c r="G19" s="230"/>
      <c r="H19" s="23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29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43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46" t="s">
        <v>159</v>
      </c>
      <c r="B22" s="257"/>
      <c r="C22" s="257"/>
      <c r="D22" s="257"/>
      <c r="E22" s="257"/>
      <c r="F22" s="257"/>
      <c r="G22" s="257"/>
      <c r="H22" s="257"/>
      <c r="I22" s="291"/>
      <c r="J22" s="291"/>
      <c r="K22" s="292"/>
    </row>
    <row r="23" spans="1:11" ht="12.75">
      <c r="A23" s="240" t="s">
        <v>165</v>
      </c>
      <c r="B23" s="241"/>
      <c r="C23" s="241"/>
      <c r="D23" s="241"/>
      <c r="E23" s="241"/>
      <c r="F23" s="241"/>
      <c r="G23" s="241"/>
      <c r="H23" s="241"/>
      <c r="I23" s="1">
        <v>16</v>
      </c>
      <c r="J23" s="5"/>
      <c r="K23" s="7"/>
    </row>
    <row r="24" spans="1:11" ht="12.75">
      <c r="A24" s="240" t="s">
        <v>166</v>
      </c>
      <c r="B24" s="241"/>
      <c r="C24" s="241"/>
      <c r="D24" s="241"/>
      <c r="E24" s="241"/>
      <c r="F24" s="241"/>
      <c r="G24" s="241"/>
      <c r="H24" s="241"/>
      <c r="I24" s="1">
        <v>17</v>
      </c>
      <c r="J24" s="5"/>
      <c r="K24" s="7"/>
    </row>
    <row r="25" spans="1:11" ht="12.75">
      <c r="A25" s="240" t="s">
        <v>319</v>
      </c>
      <c r="B25" s="241"/>
      <c r="C25" s="241"/>
      <c r="D25" s="241"/>
      <c r="E25" s="241"/>
      <c r="F25" s="241"/>
      <c r="G25" s="241"/>
      <c r="H25" s="241"/>
      <c r="I25" s="1">
        <v>18</v>
      </c>
      <c r="J25" s="5"/>
      <c r="K25" s="7"/>
    </row>
    <row r="26" spans="1:11" ht="12.75">
      <c r="A26" s="240" t="s">
        <v>320</v>
      </c>
      <c r="B26" s="241"/>
      <c r="C26" s="241"/>
      <c r="D26" s="241"/>
      <c r="E26" s="241"/>
      <c r="F26" s="241"/>
      <c r="G26" s="241"/>
      <c r="H26" s="241"/>
      <c r="I26" s="1">
        <v>19</v>
      </c>
      <c r="J26" s="5"/>
      <c r="K26" s="7"/>
    </row>
    <row r="27" spans="1:11" ht="12.75">
      <c r="A27" s="240" t="s">
        <v>167</v>
      </c>
      <c r="B27" s="241"/>
      <c r="C27" s="241"/>
      <c r="D27" s="241"/>
      <c r="E27" s="241"/>
      <c r="F27" s="241"/>
      <c r="G27" s="241"/>
      <c r="H27" s="241"/>
      <c r="I27" s="1">
        <v>20</v>
      </c>
      <c r="J27" s="5"/>
      <c r="K27" s="7"/>
    </row>
    <row r="28" spans="1:11" ht="12.75">
      <c r="A28" s="229" t="s">
        <v>114</v>
      </c>
      <c r="B28" s="230"/>
      <c r="C28" s="230"/>
      <c r="D28" s="230"/>
      <c r="E28" s="230"/>
      <c r="F28" s="230"/>
      <c r="G28" s="230"/>
      <c r="H28" s="23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40" t="s">
        <v>2</v>
      </c>
      <c r="B29" s="241"/>
      <c r="C29" s="241"/>
      <c r="D29" s="241"/>
      <c r="E29" s="241"/>
      <c r="F29" s="241"/>
      <c r="G29" s="241"/>
      <c r="H29" s="241"/>
      <c r="I29" s="1">
        <v>22</v>
      </c>
      <c r="J29" s="5"/>
      <c r="K29" s="7"/>
    </row>
    <row r="30" spans="1:11" ht="12.75">
      <c r="A30" s="240" t="s">
        <v>3</v>
      </c>
      <c r="B30" s="241"/>
      <c r="C30" s="241"/>
      <c r="D30" s="241"/>
      <c r="E30" s="241"/>
      <c r="F30" s="241"/>
      <c r="G30" s="241"/>
      <c r="H30" s="241"/>
      <c r="I30" s="1">
        <v>23</v>
      </c>
      <c r="J30" s="5"/>
      <c r="K30" s="7"/>
    </row>
    <row r="31" spans="1:11" ht="12.75">
      <c r="A31" s="240" t="s">
        <v>4</v>
      </c>
      <c r="B31" s="241"/>
      <c r="C31" s="241"/>
      <c r="D31" s="241"/>
      <c r="E31" s="241"/>
      <c r="F31" s="241"/>
      <c r="G31" s="241"/>
      <c r="H31" s="241"/>
      <c r="I31" s="1">
        <v>24</v>
      </c>
      <c r="J31" s="5"/>
      <c r="K31" s="7"/>
    </row>
    <row r="32" spans="1:11" ht="12.75">
      <c r="A32" s="229" t="s">
        <v>48</v>
      </c>
      <c r="B32" s="230"/>
      <c r="C32" s="230"/>
      <c r="D32" s="230"/>
      <c r="E32" s="230"/>
      <c r="F32" s="230"/>
      <c r="G32" s="230"/>
      <c r="H32" s="23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29" t="s">
        <v>110</v>
      </c>
      <c r="B33" s="230"/>
      <c r="C33" s="230"/>
      <c r="D33" s="230"/>
      <c r="E33" s="230"/>
      <c r="F33" s="230"/>
      <c r="G33" s="230"/>
      <c r="H33" s="23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29" t="s">
        <v>111</v>
      </c>
      <c r="B34" s="230"/>
      <c r="C34" s="230"/>
      <c r="D34" s="230"/>
      <c r="E34" s="230"/>
      <c r="F34" s="230"/>
      <c r="G34" s="230"/>
      <c r="H34" s="23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46" t="s">
        <v>160</v>
      </c>
      <c r="B35" s="257"/>
      <c r="C35" s="257"/>
      <c r="D35" s="257"/>
      <c r="E35" s="257"/>
      <c r="F35" s="257"/>
      <c r="G35" s="257"/>
      <c r="H35" s="257"/>
      <c r="I35" s="291">
        <v>0</v>
      </c>
      <c r="J35" s="291"/>
      <c r="K35" s="292"/>
    </row>
    <row r="36" spans="1:11" ht="12.75">
      <c r="A36" s="240" t="s">
        <v>174</v>
      </c>
      <c r="B36" s="241"/>
      <c r="C36" s="241"/>
      <c r="D36" s="241"/>
      <c r="E36" s="241"/>
      <c r="F36" s="241"/>
      <c r="G36" s="241"/>
      <c r="H36" s="241"/>
      <c r="I36" s="1">
        <v>28</v>
      </c>
      <c r="J36" s="5"/>
      <c r="K36" s="7"/>
    </row>
    <row r="37" spans="1:11" ht="12.75">
      <c r="A37" s="240" t="s">
        <v>29</v>
      </c>
      <c r="B37" s="241"/>
      <c r="C37" s="241"/>
      <c r="D37" s="241"/>
      <c r="E37" s="241"/>
      <c r="F37" s="241"/>
      <c r="G37" s="241"/>
      <c r="H37" s="241"/>
      <c r="I37" s="1">
        <v>29</v>
      </c>
      <c r="J37" s="5"/>
      <c r="K37" s="7"/>
    </row>
    <row r="38" spans="1:11" ht="12.75">
      <c r="A38" s="240" t="s">
        <v>30</v>
      </c>
      <c r="B38" s="241"/>
      <c r="C38" s="241"/>
      <c r="D38" s="241"/>
      <c r="E38" s="241"/>
      <c r="F38" s="241"/>
      <c r="G38" s="241"/>
      <c r="H38" s="241"/>
      <c r="I38" s="1">
        <v>30</v>
      </c>
      <c r="J38" s="5"/>
      <c r="K38" s="7"/>
    </row>
    <row r="39" spans="1:11" ht="12.75">
      <c r="A39" s="229" t="s">
        <v>49</v>
      </c>
      <c r="B39" s="230"/>
      <c r="C39" s="230"/>
      <c r="D39" s="230"/>
      <c r="E39" s="230"/>
      <c r="F39" s="230"/>
      <c r="G39" s="230"/>
      <c r="H39" s="23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40" t="s">
        <v>31</v>
      </c>
      <c r="B40" s="241"/>
      <c r="C40" s="241"/>
      <c r="D40" s="241"/>
      <c r="E40" s="241"/>
      <c r="F40" s="241"/>
      <c r="G40" s="241"/>
      <c r="H40" s="241"/>
      <c r="I40" s="1">
        <v>32</v>
      </c>
      <c r="J40" s="5"/>
      <c r="K40" s="7"/>
    </row>
    <row r="41" spans="1:11" ht="12.75">
      <c r="A41" s="240" t="s">
        <v>32</v>
      </c>
      <c r="B41" s="241"/>
      <c r="C41" s="241"/>
      <c r="D41" s="241"/>
      <c r="E41" s="241"/>
      <c r="F41" s="241"/>
      <c r="G41" s="241"/>
      <c r="H41" s="241"/>
      <c r="I41" s="1">
        <v>33</v>
      </c>
      <c r="J41" s="5"/>
      <c r="K41" s="7"/>
    </row>
    <row r="42" spans="1:11" ht="12.75">
      <c r="A42" s="240" t="s">
        <v>33</v>
      </c>
      <c r="B42" s="241"/>
      <c r="C42" s="241"/>
      <c r="D42" s="241"/>
      <c r="E42" s="241"/>
      <c r="F42" s="241"/>
      <c r="G42" s="241"/>
      <c r="H42" s="241"/>
      <c r="I42" s="1">
        <v>34</v>
      </c>
      <c r="J42" s="5"/>
      <c r="K42" s="7"/>
    </row>
    <row r="43" spans="1:11" ht="12.75">
      <c r="A43" s="240" t="s">
        <v>34</v>
      </c>
      <c r="B43" s="241"/>
      <c r="C43" s="241"/>
      <c r="D43" s="241"/>
      <c r="E43" s="241"/>
      <c r="F43" s="241"/>
      <c r="G43" s="241"/>
      <c r="H43" s="241"/>
      <c r="I43" s="1">
        <v>35</v>
      </c>
      <c r="J43" s="5"/>
      <c r="K43" s="7"/>
    </row>
    <row r="44" spans="1:11" ht="12.75">
      <c r="A44" s="240" t="s">
        <v>35</v>
      </c>
      <c r="B44" s="241"/>
      <c r="C44" s="241"/>
      <c r="D44" s="241"/>
      <c r="E44" s="241"/>
      <c r="F44" s="241"/>
      <c r="G44" s="241"/>
      <c r="H44" s="241"/>
      <c r="I44" s="1">
        <v>36</v>
      </c>
      <c r="J44" s="5"/>
      <c r="K44" s="7"/>
    </row>
    <row r="45" spans="1:11" ht="12.75">
      <c r="A45" s="229" t="s">
        <v>148</v>
      </c>
      <c r="B45" s="230"/>
      <c r="C45" s="230"/>
      <c r="D45" s="230"/>
      <c r="E45" s="230"/>
      <c r="F45" s="230"/>
      <c r="G45" s="230"/>
      <c r="H45" s="23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29" t="s">
        <v>162</v>
      </c>
      <c r="B46" s="230"/>
      <c r="C46" s="230"/>
      <c r="D46" s="230"/>
      <c r="E46" s="230"/>
      <c r="F46" s="230"/>
      <c r="G46" s="230"/>
      <c r="H46" s="23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29" t="s">
        <v>163</v>
      </c>
      <c r="B47" s="230"/>
      <c r="C47" s="230"/>
      <c r="D47" s="230"/>
      <c r="E47" s="230"/>
      <c r="F47" s="230"/>
      <c r="G47" s="230"/>
      <c r="H47" s="23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29" t="s">
        <v>149</v>
      </c>
      <c r="B48" s="230"/>
      <c r="C48" s="230"/>
      <c r="D48" s="230"/>
      <c r="E48" s="230"/>
      <c r="F48" s="230"/>
      <c r="G48" s="230"/>
      <c r="H48" s="23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9" t="s">
        <v>15</v>
      </c>
      <c r="B49" s="230"/>
      <c r="C49" s="230"/>
      <c r="D49" s="230"/>
      <c r="E49" s="230"/>
      <c r="F49" s="230"/>
      <c r="G49" s="230"/>
      <c r="H49" s="23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9" t="s">
        <v>161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/>
    </row>
    <row r="51" spans="1:11" ht="12.75">
      <c r="A51" s="229" t="s">
        <v>175</v>
      </c>
      <c r="B51" s="230"/>
      <c r="C51" s="230"/>
      <c r="D51" s="230"/>
      <c r="E51" s="230"/>
      <c r="F51" s="230"/>
      <c r="G51" s="230"/>
      <c r="H51" s="230"/>
      <c r="I51" s="1">
        <v>43</v>
      </c>
      <c r="J51" s="5"/>
      <c r="K51" s="7"/>
    </row>
    <row r="52" spans="1:11" ht="12.75">
      <c r="A52" s="229" t="s">
        <v>176</v>
      </c>
      <c r="B52" s="230"/>
      <c r="C52" s="230"/>
      <c r="D52" s="230"/>
      <c r="E52" s="230"/>
      <c r="F52" s="230"/>
      <c r="G52" s="230"/>
      <c r="H52" s="230"/>
      <c r="I52" s="1">
        <v>44</v>
      </c>
      <c r="J52" s="5"/>
      <c r="K52" s="7"/>
    </row>
    <row r="53" spans="1:11" ht="12.75">
      <c r="A53" s="243" t="s">
        <v>177</v>
      </c>
      <c r="B53" s="244"/>
      <c r="C53" s="244"/>
      <c r="D53" s="244"/>
      <c r="E53" s="244"/>
      <c r="F53" s="244"/>
      <c r="G53" s="244"/>
      <c r="H53" s="24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3" customWidth="1"/>
    <col min="5" max="5" width="8.28125" style="73" customWidth="1"/>
    <col min="6" max="6" width="7.140625" style="73" customWidth="1"/>
    <col min="7" max="7" width="8.421875" style="73" customWidth="1"/>
    <col min="8" max="8" width="9.140625" style="73" hidden="1" customWidth="1"/>
    <col min="9" max="9" width="8.7109375" style="73" customWidth="1"/>
    <col min="10" max="11" width="12.7109375" style="73" customWidth="1"/>
    <col min="12" max="13" width="10.7109375" style="73" customWidth="1"/>
    <col min="14" max="16384" width="9.140625" style="73" customWidth="1"/>
  </cols>
  <sheetData>
    <row r="1" spans="1:12" ht="12.75">
      <c r="A1" s="306" t="s">
        <v>280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2"/>
    </row>
    <row r="2" spans="1:12" ht="15.75">
      <c r="A2" s="39"/>
      <c r="B2" s="71"/>
      <c r="C2" s="316" t="s">
        <v>281</v>
      </c>
      <c r="D2" s="316"/>
      <c r="E2" s="127" t="s">
        <v>363</v>
      </c>
      <c r="F2" s="40" t="s">
        <v>250</v>
      </c>
      <c r="G2" s="317" t="s">
        <v>367</v>
      </c>
      <c r="H2" s="318"/>
      <c r="I2" s="71"/>
      <c r="J2" s="71"/>
      <c r="K2" s="71"/>
      <c r="L2" s="74"/>
    </row>
    <row r="3" spans="1:11" ht="23.25">
      <c r="A3" s="319" t="s">
        <v>59</v>
      </c>
      <c r="B3" s="319"/>
      <c r="C3" s="319"/>
      <c r="D3" s="319"/>
      <c r="E3" s="319"/>
      <c r="F3" s="319"/>
      <c r="G3" s="319"/>
      <c r="H3" s="319"/>
      <c r="I3" s="77" t="s">
        <v>304</v>
      </c>
      <c r="J3" s="78" t="s">
        <v>150</v>
      </c>
      <c r="K3" s="78" t="s">
        <v>151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80">
        <v>2</v>
      </c>
      <c r="J4" s="79" t="s">
        <v>282</v>
      </c>
      <c r="K4" s="79" t="s">
        <v>283</v>
      </c>
    </row>
    <row r="5" spans="1:11" ht="12.75">
      <c r="A5" s="308" t="s">
        <v>284</v>
      </c>
      <c r="B5" s="309"/>
      <c r="C5" s="309"/>
      <c r="D5" s="309"/>
      <c r="E5" s="309"/>
      <c r="F5" s="309"/>
      <c r="G5" s="309"/>
      <c r="H5" s="309"/>
      <c r="I5" s="41">
        <v>1</v>
      </c>
      <c r="J5" s="42">
        <v>300000000</v>
      </c>
      <c r="K5" s="42">
        <v>300000000</v>
      </c>
    </row>
    <row r="6" spans="1:11" ht="12.75">
      <c r="A6" s="308" t="s">
        <v>285</v>
      </c>
      <c r="B6" s="309"/>
      <c r="C6" s="309"/>
      <c r="D6" s="309"/>
      <c r="E6" s="309"/>
      <c r="F6" s="309"/>
      <c r="G6" s="309"/>
      <c r="H6" s="309"/>
      <c r="I6" s="41">
        <v>2</v>
      </c>
      <c r="J6" s="43"/>
      <c r="K6" s="43"/>
    </row>
    <row r="7" spans="1:11" ht="12.75">
      <c r="A7" s="308" t="s">
        <v>286</v>
      </c>
      <c r="B7" s="309"/>
      <c r="C7" s="309"/>
      <c r="D7" s="309"/>
      <c r="E7" s="309"/>
      <c r="F7" s="309"/>
      <c r="G7" s="309"/>
      <c r="H7" s="309"/>
      <c r="I7" s="41">
        <v>3</v>
      </c>
      <c r="J7" s="43">
        <v>15000000</v>
      </c>
      <c r="K7" s="43">
        <v>15000000</v>
      </c>
    </row>
    <row r="8" spans="1:11" ht="12.75">
      <c r="A8" s="308" t="s">
        <v>287</v>
      </c>
      <c r="B8" s="309"/>
      <c r="C8" s="309"/>
      <c r="D8" s="309"/>
      <c r="E8" s="309"/>
      <c r="F8" s="309"/>
      <c r="G8" s="309"/>
      <c r="H8" s="309"/>
      <c r="I8" s="41">
        <v>4</v>
      </c>
      <c r="J8" s="43">
        <v>1062357275</v>
      </c>
      <c r="K8" s="43">
        <v>1102698272</v>
      </c>
    </row>
    <row r="9" spans="1:13" ht="12.75">
      <c r="A9" s="308" t="s">
        <v>288</v>
      </c>
      <c r="B9" s="309"/>
      <c r="C9" s="309"/>
      <c r="D9" s="309"/>
      <c r="E9" s="309"/>
      <c r="F9" s="309"/>
      <c r="G9" s="309"/>
      <c r="H9" s="309"/>
      <c r="I9" s="41">
        <v>5</v>
      </c>
      <c r="J9" s="43">
        <v>40340997</v>
      </c>
      <c r="K9" s="43">
        <v>-2856064</v>
      </c>
      <c r="M9" s="129"/>
    </row>
    <row r="10" spans="1:11" ht="12.75">
      <c r="A10" s="308" t="s">
        <v>289</v>
      </c>
      <c r="B10" s="309"/>
      <c r="C10" s="309"/>
      <c r="D10" s="309"/>
      <c r="E10" s="309"/>
      <c r="F10" s="309"/>
      <c r="G10" s="309"/>
      <c r="H10" s="309"/>
      <c r="I10" s="41">
        <v>6</v>
      </c>
      <c r="J10" s="43"/>
      <c r="K10" s="43"/>
    </row>
    <row r="11" spans="1:11" ht="12.75">
      <c r="A11" s="308" t="s">
        <v>290</v>
      </c>
      <c r="B11" s="309"/>
      <c r="C11" s="309"/>
      <c r="D11" s="309"/>
      <c r="E11" s="309"/>
      <c r="F11" s="309"/>
      <c r="G11" s="309"/>
      <c r="H11" s="309"/>
      <c r="I11" s="41">
        <v>7</v>
      </c>
      <c r="J11" s="43"/>
      <c r="K11" s="43"/>
    </row>
    <row r="12" spans="1:11" ht="12.75">
      <c r="A12" s="308" t="s">
        <v>291</v>
      </c>
      <c r="B12" s="309"/>
      <c r="C12" s="309"/>
      <c r="D12" s="309"/>
      <c r="E12" s="309"/>
      <c r="F12" s="309"/>
      <c r="G12" s="309"/>
      <c r="H12" s="309"/>
      <c r="I12" s="41">
        <v>8</v>
      </c>
      <c r="J12" s="43"/>
      <c r="K12" s="43"/>
    </row>
    <row r="13" spans="1:11" ht="12.75">
      <c r="A13" s="308" t="s">
        <v>292</v>
      </c>
      <c r="B13" s="309"/>
      <c r="C13" s="309"/>
      <c r="D13" s="309"/>
      <c r="E13" s="309"/>
      <c r="F13" s="309"/>
      <c r="G13" s="309"/>
      <c r="H13" s="309"/>
      <c r="I13" s="41">
        <v>9</v>
      </c>
      <c r="J13" s="43"/>
      <c r="K13" s="43"/>
    </row>
    <row r="14" spans="1:13" ht="12.75">
      <c r="A14" s="310" t="s">
        <v>293</v>
      </c>
      <c r="B14" s="311"/>
      <c r="C14" s="311"/>
      <c r="D14" s="311"/>
      <c r="E14" s="311"/>
      <c r="F14" s="311"/>
      <c r="G14" s="311"/>
      <c r="H14" s="311"/>
      <c r="I14" s="41">
        <v>10</v>
      </c>
      <c r="J14" s="75">
        <f>SUM(J5:J13)</f>
        <v>1417698272</v>
      </c>
      <c r="K14" s="75">
        <f>SUM(K5:K13)</f>
        <v>1414842208</v>
      </c>
      <c r="L14" s="129"/>
      <c r="M14" s="129"/>
    </row>
    <row r="15" spans="1:11" ht="12.75">
      <c r="A15" s="308" t="s">
        <v>294</v>
      </c>
      <c r="B15" s="309"/>
      <c r="C15" s="309"/>
      <c r="D15" s="309"/>
      <c r="E15" s="309"/>
      <c r="F15" s="309"/>
      <c r="G15" s="309"/>
      <c r="H15" s="309"/>
      <c r="I15" s="41">
        <v>11</v>
      </c>
      <c r="J15" s="43"/>
      <c r="K15" s="43"/>
    </row>
    <row r="16" spans="1:11" ht="12.75">
      <c r="A16" s="308" t="s">
        <v>295</v>
      </c>
      <c r="B16" s="309"/>
      <c r="C16" s="309"/>
      <c r="D16" s="309"/>
      <c r="E16" s="309"/>
      <c r="F16" s="309"/>
      <c r="G16" s="309"/>
      <c r="H16" s="309"/>
      <c r="I16" s="41">
        <v>12</v>
      </c>
      <c r="J16" s="43"/>
      <c r="K16" s="43"/>
    </row>
    <row r="17" spans="1:11" ht="12.75">
      <c r="A17" s="308" t="s">
        <v>296</v>
      </c>
      <c r="B17" s="309"/>
      <c r="C17" s="309"/>
      <c r="D17" s="309"/>
      <c r="E17" s="309"/>
      <c r="F17" s="309"/>
      <c r="G17" s="309"/>
      <c r="H17" s="309"/>
      <c r="I17" s="41">
        <v>13</v>
      </c>
      <c r="J17" s="43"/>
      <c r="K17" s="43"/>
    </row>
    <row r="18" spans="1:11" ht="12.75">
      <c r="A18" s="308" t="s">
        <v>297</v>
      </c>
      <c r="B18" s="309"/>
      <c r="C18" s="309"/>
      <c r="D18" s="309"/>
      <c r="E18" s="309"/>
      <c r="F18" s="309"/>
      <c r="G18" s="309"/>
      <c r="H18" s="309"/>
      <c r="I18" s="41">
        <v>14</v>
      </c>
      <c r="J18" s="43"/>
      <c r="K18" s="43"/>
    </row>
    <row r="19" spans="1:11" ht="12.75">
      <c r="A19" s="308" t="s">
        <v>298</v>
      </c>
      <c r="B19" s="309"/>
      <c r="C19" s="309"/>
      <c r="D19" s="309"/>
      <c r="E19" s="309"/>
      <c r="F19" s="309"/>
      <c r="G19" s="309"/>
      <c r="H19" s="309"/>
      <c r="I19" s="41">
        <v>15</v>
      </c>
      <c r="J19" s="43"/>
      <c r="K19" s="43"/>
    </row>
    <row r="20" spans="1:11" ht="12.75">
      <c r="A20" s="308" t="s">
        <v>299</v>
      </c>
      <c r="B20" s="309"/>
      <c r="C20" s="309"/>
      <c r="D20" s="309"/>
      <c r="E20" s="309"/>
      <c r="F20" s="309"/>
      <c r="G20" s="309"/>
      <c r="H20" s="309"/>
      <c r="I20" s="41">
        <v>16</v>
      </c>
      <c r="J20" s="43">
        <v>40340997</v>
      </c>
      <c r="K20" s="43">
        <v>-2856064</v>
      </c>
    </row>
    <row r="21" spans="1:11" ht="12.75">
      <c r="A21" s="310" t="s">
        <v>300</v>
      </c>
      <c r="B21" s="311"/>
      <c r="C21" s="311"/>
      <c r="D21" s="311"/>
      <c r="E21" s="311"/>
      <c r="F21" s="311"/>
      <c r="G21" s="311"/>
      <c r="H21" s="311"/>
      <c r="I21" s="41">
        <v>17</v>
      </c>
      <c r="J21" s="76">
        <f>SUM(J15:J20)</f>
        <v>40340997</v>
      </c>
      <c r="K21" s="76">
        <f>SUM(K15:K20)</f>
        <v>-2856064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301</v>
      </c>
      <c r="B23" s="301"/>
      <c r="C23" s="301"/>
      <c r="D23" s="301"/>
      <c r="E23" s="301"/>
      <c r="F23" s="301"/>
      <c r="G23" s="301"/>
      <c r="H23" s="301"/>
      <c r="I23" s="44">
        <v>18</v>
      </c>
      <c r="J23" s="42"/>
      <c r="K23" s="42"/>
    </row>
    <row r="24" spans="1:11" ht="17.25" customHeight="1">
      <c r="A24" s="302" t="s">
        <v>302</v>
      </c>
      <c r="B24" s="303"/>
      <c r="C24" s="303"/>
      <c r="D24" s="303"/>
      <c r="E24" s="303"/>
      <c r="F24" s="303"/>
      <c r="G24" s="303"/>
      <c r="H24" s="303"/>
      <c r="I24" s="45">
        <v>19</v>
      </c>
      <c r="J24" s="76"/>
      <c r="K24" s="76"/>
    </row>
    <row r="25" spans="1:11" ht="30" customHeight="1">
      <c r="A25" s="304" t="s">
        <v>303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  <row r="28" spans="10:11" ht="12.75">
      <c r="J28" s="129"/>
      <c r="K28" s="12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10" zoomScalePageLayoutView="0" workbookViewId="0" topLeftCell="A9">
      <selection activeCell="C34" sqref="C34"/>
    </sheetView>
  </sheetViews>
  <sheetFormatPr defaultColWidth="8.8515625" defaultRowHeight="12.75"/>
  <cols>
    <col min="1" max="1" width="120.7109375" style="145" customWidth="1"/>
    <col min="2" max="2" width="14.00390625" style="145" bestFit="1" customWidth="1"/>
    <col min="3" max="3" width="15.421875" style="145" bestFit="1" customWidth="1"/>
    <col min="4" max="4" width="12.28125" style="145" bestFit="1" customWidth="1"/>
    <col min="5" max="5" width="11.140625" style="145" customWidth="1"/>
    <col min="6" max="6" width="10.7109375" style="145" bestFit="1" customWidth="1"/>
    <col min="7" max="9" width="8.8515625" style="145" customWidth="1"/>
    <col min="10" max="10" width="10.28125" style="145" customWidth="1"/>
    <col min="11" max="11" width="8.8515625" style="145" customWidth="1"/>
    <col min="12" max="12" width="10.7109375" style="145" bestFit="1" customWidth="1"/>
    <col min="13" max="13" width="8.8515625" style="145" customWidth="1"/>
    <col min="14" max="14" width="10.140625" style="145" bestFit="1" customWidth="1"/>
    <col min="15" max="16384" width="8.8515625" style="145" customWidth="1"/>
  </cols>
  <sheetData>
    <row r="1" spans="1:10" ht="15.75">
      <c r="A1" s="144" t="s">
        <v>336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9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 customHeight="1">
      <c r="A3" s="146" t="s">
        <v>337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" customHeight="1">
      <c r="A4" s="146" t="s">
        <v>362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ht="9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5" customHeight="1">
      <c r="A6" s="146" t="s">
        <v>338</v>
      </c>
      <c r="B6" s="147"/>
      <c r="C6" s="146"/>
      <c r="D6" s="146"/>
      <c r="E6" s="146"/>
      <c r="F6" s="146"/>
      <c r="G6" s="146"/>
      <c r="H6" s="146"/>
      <c r="I6" s="146"/>
      <c r="J6" s="146"/>
    </row>
    <row r="7" spans="1:10" ht="15" customHeight="1">
      <c r="A7" s="147" t="s">
        <v>368</v>
      </c>
      <c r="B7" s="148"/>
      <c r="C7" s="148"/>
      <c r="D7" s="148"/>
      <c r="E7" s="146"/>
      <c r="F7" s="146"/>
      <c r="G7" s="146"/>
      <c r="H7" s="146"/>
      <c r="I7" s="146"/>
      <c r="J7" s="146"/>
    </row>
    <row r="8" spans="1:10" ht="9.7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5" customHeight="1">
      <c r="A9" s="146" t="s">
        <v>339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5" customHeight="1">
      <c r="A10" s="146" t="s">
        <v>356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9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5" customHeight="1">
      <c r="A12" s="146" t="s">
        <v>340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5" customHeight="1">
      <c r="A13" s="146" t="s">
        <v>359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9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5" customHeight="1">
      <c r="A15" s="146" t="s">
        <v>341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5" customHeight="1">
      <c r="A16" s="149" t="s">
        <v>342</v>
      </c>
      <c r="B16" s="146"/>
      <c r="C16" s="146"/>
      <c r="D16" s="146"/>
      <c r="E16" s="146"/>
      <c r="F16" s="146"/>
      <c r="G16" s="146"/>
      <c r="H16" s="146"/>
      <c r="I16" s="146"/>
      <c r="J16" s="146" t="s">
        <v>361</v>
      </c>
    </row>
    <row r="17" spans="1:10" ht="15" customHeight="1">
      <c r="A17" s="149" t="s">
        <v>343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9.75" customHeight="1">
      <c r="A19" s="145" t="s">
        <v>344</v>
      </c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7" ht="15" customHeight="1">
      <c r="A20" s="145" t="s">
        <v>373</v>
      </c>
      <c r="B20" s="150"/>
      <c r="F20" s="150"/>
      <c r="G20" s="150"/>
    </row>
    <row r="21" spans="1:7" ht="15" customHeight="1">
      <c r="A21" s="145" t="s">
        <v>371</v>
      </c>
      <c r="B21" s="150"/>
      <c r="C21" s="151"/>
      <c r="D21" s="151"/>
      <c r="F21" s="151"/>
      <c r="G21" s="150"/>
    </row>
    <row r="22" spans="1:7" ht="15" customHeight="1">
      <c r="A22" s="145" t="s">
        <v>372</v>
      </c>
      <c r="B22" s="150"/>
      <c r="C22" s="151"/>
      <c r="D22" s="151"/>
      <c r="E22" s="151"/>
      <c r="F22" s="150"/>
      <c r="G22" s="150"/>
    </row>
    <row r="23" spans="1:7" ht="15" customHeight="1">
      <c r="A23" s="146"/>
      <c r="B23" s="150"/>
      <c r="C23" s="151"/>
      <c r="D23" s="151"/>
      <c r="E23" s="151"/>
      <c r="F23" s="151"/>
      <c r="G23" s="150"/>
    </row>
    <row r="24" spans="1:10" ht="9.75" customHeight="1">
      <c r="A24" s="145" t="s">
        <v>345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5" customHeight="1">
      <c r="A25" s="145" t="s">
        <v>346</v>
      </c>
      <c r="C25" s="151"/>
      <c r="D25" s="151"/>
      <c r="E25" s="151"/>
      <c r="F25" s="151"/>
      <c r="J25" s="152">
        <v>2129430.29</v>
      </c>
    </row>
    <row r="26" spans="1:6" ht="15" customHeight="1">
      <c r="A26" s="146"/>
      <c r="E26" s="151"/>
      <c r="F26" s="151"/>
    </row>
    <row r="27" spans="1:10" ht="9.75" customHeight="1">
      <c r="A27" s="145" t="s">
        <v>347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5" ht="15" customHeight="1">
      <c r="A28" s="145" t="s">
        <v>370</v>
      </c>
      <c r="E28" s="151"/>
    </row>
    <row r="29" ht="15" customHeight="1">
      <c r="A29" s="146"/>
    </row>
    <row r="30" spans="1:10" ht="9.75" customHeight="1">
      <c r="A30" s="145" t="s">
        <v>348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6" ht="15" customHeight="1">
      <c r="A31" s="145" t="s">
        <v>374</v>
      </c>
      <c r="B31" s="151"/>
      <c r="F31" s="151"/>
    </row>
    <row r="32" spans="1:6" ht="15" customHeight="1">
      <c r="A32" s="154" t="s">
        <v>376</v>
      </c>
      <c r="B32" s="151"/>
      <c r="C32" s="151"/>
      <c r="D32" s="151"/>
      <c r="F32" s="151"/>
    </row>
    <row r="33" spans="1:6" ht="15" customHeight="1">
      <c r="A33" s="154" t="s">
        <v>369</v>
      </c>
      <c r="B33" s="151"/>
      <c r="F33" s="151"/>
    </row>
    <row r="34" spans="1:6" ht="15" customHeight="1">
      <c r="A34" s="146"/>
      <c r="B34" s="151"/>
      <c r="C34" s="151"/>
      <c r="D34" s="151"/>
      <c r="F34" s="151"/>
    </row>
    <row r="35" spans="1:10" ht="9.75" customHeight="1">
      <c r="A35" s="145" t="s">
        <v>349</v>
      </c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2" ht="15" customHeight="1">
      <c r="A36" s="156" t="s">
        <v>375</v>
      </c>
      <c r="B36" s="155"/>
    </row>
    <row r="37" spans="1:4" ht="15" customHeight="1">
      <c r="A37" s="146"/>
      <c r="B37" s="155"/>
      <c r="C37" s="153"/>
      <c r="D37" s="153"/>
    </row>
    <row r="38" spans="1:10" ht="9.75" customHeight="1">
      <c r="A38" s="145" t="s">
        <v>350</v>
      </c>
      <c r="B38" s="146"/>
      <c r="C38" s="146"/>
      <c r="D38" s="146"/>
      <c r="E38" s="146"/>
      <c r="F38" s="146"/>
      <c r="G38" s="146"/>
      <c r="H38" s="146"/>
      <c r="I38" s="146"/>
      <c r="J38" s="146"/>
    </row>
    <row r="39" ht="15" customHeight="1">
      <c r="A39" s="145" t="s">
        <v>351</v>
      </c>
    </row>
    <row r="40" ht="15" customHeight="1">
      <c r="A40" s="146"/>
    </row>
    <row r="41" spans="1:10" ht="9.75" customHeight="1">
      <c r="A41" s="145" t="s">
        <v>352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ht="15" customHeight="1">
      <c r="A42" s="145" t="s">
        <v>353</v>
      </c>
    </row>
    <row r="43" ht="15" customHeight="1">
      <c r="A43" s="146"/>
    </row>
    <row r="44" spans="1:10" ht="9.75" customHeight="1">
      <c r="A44" s="145" t="s">
        <v>354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ht="15" customHeight="1">
      <c r="A45" s="145" t="s">
        <v>355</v>
      </c>
    </row>
    <row r="46" ht="15" customHeight="1"/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36:A37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Biserka Klarić</cp:lastModifiedBy>
  <cp:lastPrinted>2018-04-26T06:40:54Z</cp:lastPrinted>
  <dcterms:created xsi:type="dcterms:W3CDTF">2008-10-17T11:51:54Z</dcterms:created>
  <dcterms:modified xsi:type="dcterms:W3CDTF">2018-04-26T06:40:58Z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