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550" activeTab="2"/>
  </bookViews>
  <sheets>
    <sheet name="OPĆI PODACI" sheetId="1" r:id="rId1"/>
    <sheet name="Bilanca" sheetId="2" r:id="rId2"/>
    <sheet name="RDG" sheetId="3" r:id="rId3"/>
    <sheet name="PK" sheetId="4" r:id="rId4"/>
    <sheet name="NT_I" sheetId="5" r:id="rId5"/>
    <sheet name="Bilješke" sheetId="6" r:id="rId6"/>
    <sheet name="NT_D" sheetId="7" state="hidden" r:id="rId7"/>
  </sheets>
  <definedNames>
    <definedName name="_xlnm.Print_Titles" localSheetId="1">'Bilanca'!$4:$6</definedName>
    <definedName name="_xlnm.Print_Area" localSheetId="5">'Bilješke'!$A$1:$K$51</definedName>
    <definedName name="_xlnm.Print_Area" localSheetId="4">'NT_I'!$A$1:$K$52</definedName>
    <definedName name="_xlnm.Print_Area" localSheetId="0">'OPĆI PODACI'!$A$1:$I$77</definedName>
    <definedName name="_xlnm.Print_Area" localSheetId="3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<sst xmlns="http://schemas.openxmlformats.org/spreadsheetml/2006/main" count="474" uniqueCount="423">
  <si>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</si>
  <si>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</si>
  <si>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</si>
  <si>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</si>
  <si>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</si>
  <si>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</si>
  <si>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</si>
  <si>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</si>
  <si>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</si>
  <si>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</si>
  <si>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</si>
  <si>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</si>
  <si>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</si>
  <si>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</si>
  <si>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</si>
  <si>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</si>
  <si>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</si>
  <si>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</si>
  <si>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</si>
  <si>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</si>
  <si>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</si>
  <si>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</si>
  <si>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</si>
  <si>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</si>
  <si>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</si>
  <si>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</si>
  <si>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</si>
  <si>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</si>
  <si>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</si>
  <si>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</si>
  <si>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</si>
  <si>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</si>
  <si>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</si>
  <si>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</si>
  <si>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</si>
  <si>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</si>
  <si>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</si>
  <si>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</si>
  <si>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</si>
  <si>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</si>
  <si>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</si>
  <si>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</si>
  <si>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</si>
  <si>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</si>
  <si>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</si>
  <si>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</si>
  <si>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</si>
  <si>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</si>
  <si>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</si>
  <si>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</si>
  <si>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</si>
  <si>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</si>
  <si>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</si>
  <si>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</si>
  <si>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</si>
  <si>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</si>
  <si>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</si>
  <si>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</si>
  <si>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</si>
  <si>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</si>
  <si>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</si>
  <si>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</si>
  <si>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</si>
  <si>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</si>
  <si>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</si>
  <si>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</si>
  <si>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</si>
  <si>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</si>
  <si>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</si>
  <si>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</si>
  <si>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</si>
  <si>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</si>
  <si>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</si>
  <si>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</si>
  <si>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</si>
  <si>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</si>
  <si>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</si>
  <si>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</si>
  <si>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</si>
  <si>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</si>
  <si>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</si>
  <si>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</si>
  <si>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</si>
  <si>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</si>
  <si>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</si>
  <si>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</si>
  <si>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</si>
  <si>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</si>
  <si>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</si>
  <si>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</si>
  <si>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</si>
  <si>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</si>
  <si>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</si>
  <si>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</si>
  <si>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</si>
  <si>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</si>
  <si>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</si>
  <si>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</si>
  <si>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</si>
  <si>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</si>
  <si>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</si>
  <si>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</si>
  <si>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</si>
  <si>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</si>
  <si>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</si>
  <si>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</si>
  <si>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</si>
  <si>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</si>
  <si>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</si>
  <si>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</si>
  <si>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</si>
  <si>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</si>
  <si>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</si>
  <si>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</si>
  <si>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</si>
  <si>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</si>
  <si>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</si>
  <si>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</si>
  <si>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</si>
  <si>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</si>
  <si>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</si>
  <si>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</si>
  <si>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</si>
  <si>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</si>
  <si>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</si>
  <si>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</si>
  <si>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</si>
  <si>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</si>
  <si>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</si>
  <si>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</si>
  <si>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</si>
  <si>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</si>
  <si>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</si>
  <si>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</si>
  <si>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</si>
  <si>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</si>
  <si>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</si>
  <si>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</si>
  <si>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</si>
  <si>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</si>
  <si>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</si>
  <si>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</si>
  <si>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</si>
  <si>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</si>
  <si>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</si>
  <si>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</si>
  <si>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</si>
  <si>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</si>
  <si>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</si>
  <si>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</si>
  <si>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</si>
  <si>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</si>
  <si>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</si>
  <si>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</si>
  <si>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</si>
  <si>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</si>
  <si>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</si>
  <si>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</si>
  <si>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</si>
  <si>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</si>
  <si>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</si>
  <si>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</si>
  <si>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</si>
  <si>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</si>
  <si>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</si>
  <si>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</si>
  <si>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</si>
  <si>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</si>
  <si>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</si>
  <si>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</si>
  <si>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</si>
  <si>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</si>
  <si>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</si>
  <si>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</si>
  <si>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</si>
  <si>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</si>
  <si>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</si>
  <si>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</si>
  <si>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</si>
  <si>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</si>
  <si>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</si>
  <si>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</si>
  <si>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</si>
  <si>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</si>
  <si>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</si>
  <si>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</si>
  <si>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</si>
  <si>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</si>
  <si>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</si>
  <si>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</si>
  <si>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</si>
  <si>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</si>
  <si>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</si>
  <si>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</si>
  <si>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</si>
  <si>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</si>
  <si>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</si>
  <si>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</si>
  <si>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</si>
  <si>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</si>
  <si>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</si>
  <si>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</si>
  <si>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</si>
  <si>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</si>
  <si>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</si>
  <si>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</si>
  <si>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</si>
  <si>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</si>
  <si>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</si>
  <si>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</si>
  <si>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</si>
  <si>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</si>
  <si>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</si>
  <si>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</si>
  <si>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</si>
  <si>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</si>
  <si>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</si>
  <si>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</si>
  <si>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</si>
  <si>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</si>
  <si>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</si>
  <si>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</si>
  <si>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</si>
  <si>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</si>
  <si>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</si>
  <si>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</si>
  <si>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</si>
  <si>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</si>
  <si>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</si>
  <si>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</si>
  <si>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</si>
  <si>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</si>
  <si>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</si>
  <si>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</si>
  <si>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</si>
  <si>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</si>
  <si>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</si>
  <si>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</si>
  <si>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</si>
  <si>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</si>
  <si>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</si>
  <si>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</si>
  <si>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</si>
  <si>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</si>
  <si>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</si>
  <si>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</si>
  <si>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</si>
  <si>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</si>
  <si>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</si>
  <si>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</si>
  <si>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</si>
  <si>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</si>
  <si>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</si>
  <si>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</si>
  <si>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</si>
  <si>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</si>
  <si>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</si>
  <si>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</si>
  <si>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</si>
  <si>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</si>
  <si>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</si>
  <si>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</si>
  <si>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</si>
  <si>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</si>
  <si>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</si>
  <si>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</si>
  <si>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</si>
  <si>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</si>
  <si>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</si>
  <si>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</si>
  <si>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</si>
  <si>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</si>
  <si>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</si>
  <si>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</si>
  <si>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</si>
  <si>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</si>
  <si>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</si>
  <si>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</si>
  <si>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</si>
  <si>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</si>
  <si>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</si>
  <si>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</si>
  <si>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</si>
  <si>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</si>
  <si>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</si>
  <si>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</si>
  <si>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</si>
  <si>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</si>
  <si>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</si>
  <si>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</si>
  <si>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</si>
  <si>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</si>
  <si>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</si>
  <si>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</si>
  <si>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</si>
  <si>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</si>
  <si>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</si>
  <si>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</si>
  <si>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</si>
  <si>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</si>
  <si>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</si>
  <si>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</si>
  <si>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</si>
  <si>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01454935</t>
  </si>
  <si>
    <t>080307619</t>
  </si>
  <si>
    <t>25457712630</t>
  </si>
  <si>
    <t>DUKAT mlječna industrija dioničko društvo</t>
  </si>
  <si>
    <t>ZAGREB</t>
  </si>
  <si>
    <t>MARIJANA ČAVIĆA 9</t>
  </si>
  <si>
    <t>dukat-info@dukat.hr</t>
  </si>
  <si>
    <t>www.dukat.hr</t>
  </si>
  <si>
    <t>GRAD ZAGREB</t>
  </si>
  <si>
    <t>DA</t>
  </si>
  <si>
    <t>1051</t>
  </si>
  <si>
    <t>DUKAT d.d</t>
  </si>
  <si>
    <t>LA LOG d.o.o</t>
  </si>
  <si>
    <t>SESVETE</t>
  </si>
  <si>
    <t>03565203</t>
  </si>
  <si>
    <t>03122336</t>
  </si>
  <si>
    <t>SOMBOLED d.o.o.</t>
  </si>
  <si>
    <t>SOMBOR, SRBIJA</t>
  </si>
  <si>
    <t>08067953</t>
  </si>
  <si>
    <t>GRADAČAC, BIH</t>
  </si>
  <si>
    <t>1-22029</t>
  </si>
  <si>
    <t>INMER d.o.o.</t>
  </si>
  <si>
    <t>GRADAČAC,  BIH</t>
  </si>
  <si>
    <t>1-5884</t>
  </si>
  <si>
    <t>239-2267</t>
  </si>
  <si>
    <t>1. Podjela dionica</t>
  </si>
  <si>
    <t>U izveštajnom razdoblju nije bilo dodatne podjele dionica.</t>
  </si>
  <si>
    <t>2. Zarada po dionici</t>
  </si>
  <si>
    <t>3. Promjena vlasničke strukture</t>
  </si>
  <si>
    <t>4. Pripajanja i spajanja</t>
  </si>
  <si>
    <t>5. Neizvjesnost naplate prihoda ili mogućih budućih troškova</t>
  </si>
  <si>
    <t xml:space="preserve">Kod neizvjesne naplate potraživanja, radimo vrijednosna usklađenja potraživanja i rezerviramo troškove. </t>
  </si>
  <si>
    <t xml:space="preserve">Također se rezerviraju troškovi za rizike po sudskim sporovima i drugim mogućim troškovima. </t>
  </si>
  <si>
    <t>6. Rezultati poslovanja</t>
  </si>
  <si>
    <t>7. Prihodi po djelatnostima / segmentima</t>
  </si>
  <si>
    <t>8. Opis proizvoda ili usluga</t>
  </si>
  <si>
    <t xml:space="preserve">Grupa se bavi proizvodnjom: mlijeka i mliječnih proizoda, trgovinom proizvoda i robe te </t>
  </si>
  <si>
    <t>uslugama cestovnog prijevoza.</t>
  </si>
  <si>
    <t>9. Operativni i ostali troškovi</t>
  </si>
  <si>
    <t>10. Dobit ili gubitak</t>
  </si>
  <si>
    <t>11. Likvidnost</t>
  </si>
  <si>
    <t>Grupa je u promatranom razdoblju uredno izvršavala svoje obveze.</t>
  </si>
  <si>
    <t>12. Promjene računovodstvenih politika</t>
  </si>
  <si>
    <t>U izvještajnom razdoblju nije bilo promjena usvojenih Računovodstvenih politika.</t>
  </si>
  <si>
    <t>13. Pravna pitanja</t>
  </si>
  <si>
    <t xml:space="preserve">Grupa sukladno svojoj politici utužuje i vodi pravne sporove sa svrhom naplate starijih potraživanja. </t>
  </si>
  <si>
    <t>Obveznik: DUKAT d.d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</si>
  <si>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</si>
  <si>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</si>
  <si>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</si>
  <si>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</si>
  <si>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F) UKUPNO – PASIVA (062+079+083+093+106)</t>
  </si>
  <si>
    <t>D)  KRATKOROČNE OBVEZE (094 do 105)</t>
  </si>
  <si>
    <t>C)  DUGOROČNE OBVEZE (084 do 092)</t>
  </si>
  <si>
    <t>B)  REZERVIRANJA (080 do 082)</t>
  </si>
  <si>
    <t>I. POSLOVNI PRIHODI (112+113)</t>
  </si>
  <si>
    <t>II. POSLOVNI RASHODI (115+116+120+124+125+126+129+130)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</si>
  <si>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</si>
  <si>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</si>
  <si>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</si>
  <si>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</si>
  <si>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</si>
  <si>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</si>
  <si>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</si>
  <si>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</si>
  <si>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</si>
  <si>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biserka.klaric@dukat.hr</t>
  </si>
  <si>
    <t>BISERKA KLARIĆ</t>
  </si>
  <si>
    <t>KARLOVAC</t>
  </si>
  <si>
    <t>LJUBLJANSKE MLEKARNE</t>
  </si>
  <si>
    <t>LJUBLJANA, SLO</t>
  </si>
  <si>
    <t>BITOLA, MKD</t>
  </si>
  <si>
    <t>239-2194</t>
  </si>
  <si>
    <t>SKOPJE , MKD</t>
  </si>
  <si>
    <t>PRIŠTINA, KOSOVO</t>
  </si>
  <si>
    <t>02940272</t>
  </si>
  <si>
    <t>5149991</t>
  </si>
  <si>
    <t>6159214</t>
  </si>
  <si>
    <t>70534592</t>
  </si>
  <si>
    <t>1331973</t>
  </si>
  <si>
    <t>5048257</t>
  </si>
  <si>
    <t>Sofija,  Bugarska</t>
  </si>
  <si>
    <t>Od 1. travnja 2013. izvještaj uključuje rezultate Ljubljanskih mlekarni d.d.</t>
  </si>
  <si>
    <t>Ostvareni poslovni prihodi po segmentima viši su u odnosu na planirane i ostvarene u istom razdoblju prošle</t>
  </si>
  <si>
    <t>godine ( konsolidacija Ljubljanskih mlekarni od 01.04.2013.).</t>
  </si>
  <si>
    <t>Prethodno razdoblje 31.12.2013.</t>
  </si>
  <si>
    <t>30.06.2014.</t>
  </si>
  <si>
    <t>stanje na dan 30.06.2014.</t>
  </si>
  <si>
    <t>u razdoblju  1.1.2014.do 30.06.2014.</t>
  </si>
  <si>
    <t>Tekuće razdoblje 30.06.2014.</t>
  </si>
  <si>
    <t>u razdoblju  1.1.2014. do  30.06.2014.</t>
  </si>
  <si>
    <t>Prethodno razdoblje 1.1.-30.06.2013.</t>
  </si>
  <si>
    <t>Tekuće razdoblje 1.1.-30.06.2014.</t>
  </si>
  <si>
    <t>LACTALIS BULGARIA d.o.o.</t>
  </si>
  <si>
    <t>6946232</t>
  </si>
  <si>
    <t>202656973</t>
  </si>
  <si>
    <t>KIM d.o.o.</t>
  </si>
  <si>
    <t>BPAC Auto d.o.o.</t>
  </si>
  <si>
    <t>DUKAT S d.o.o.</t>
  </si>
  <si>
    <t>LACTALIS MK dooel</t>
  </si>
  <si>
    <t>LACTALIS MK LOGISTIKA  dooel</t>
  </si>
  <si>
    <t>IDEAL ŠIPKA  dooel</t>
  </si>
  <si>
    <t>LACTALIS  PRIŠTINA d.o.o.</t>
  </si>
  <si>
    <t>LACTALIS B&amp;H d.o.o.</t>
  </si>
  <si>
    <t>Zarada po dionici ostvarena je u tromjesečju u svoti od 1,78 kn i kumulatinvo u svoti od 0,21 kuna.</t>
  </si>
  <si>
    <t>U ožujku 2014. došlo je do prijenosa poslovnog udjela Ljubljanske mlekarne Skopje u Lactalis MK Skopje. Postupak</t>
  </si>
  <si>
    <t>pripajanja završen je u svibnju 2014.</t>
  </si>
  <si>
    <t>Rezultati poslovanja za 2014. uključuju konsolidaciju Ljubljanskih mlekarni (1.tromjesečje 2013.neuključuju)</t>
  </si>
  <si>
    <t>Financijski prihodi u izvještajnom razdoblju niži su u odnosu na isto razdoblje prošle godine za 5,9 mil kn (kamate</t>
  </si>
  <si>
    <t>i tečajne razlike). Ostvareni financijski prihodi u 2. tromjesečju niži su za 6,2 mil kn u odnosu na isto razdoblje</t>
  </si>
  <si>
    <t>prošle godine.</t>
  </si>
  <si>
    <t>Poslovni prihodi u odnosu na isto razdoblje prošle godine viši su za 21,5%, a u tromjesečju su viši za 2,3 % ili 21,1 mil kuna.</t>
  </si>
  <si>
    <t>Poslovni rashodi kumulativno u odnosu na isto razdoblje prošle godine viši su za 18,8%.</t>
  </si>
  <si>
    <t>U tromjesečju ostvareni poslovni rashodi viši su za 0,2 % u odnosu na isto razdoblje prošle godine.</t>
  </si>
  <si>
    <t>Financijski rashodi kumulativno (kamate i tečajne razlike) u odnosu na isto prošle godine veći su za 4,0 mil kn.</t>
  </si>
  <si>
    <t>U tromjesečju financijski rashodi niži su za1,3 mil u odnosu na isto razdoblje prošle godine.</t>
  </si>
  <si>
    <t>Ostvarena neto dobit kumulativno iznosi 0,6 mil kn, a u tromjesečju neto dobit iznosi 5,3 mil kn.</t>
  </si>
  <si>
    <t>Prošle godine i kumulatnivno (23,4 mil kn) i u tromjesečju (9,2 mil kn) ostvaren je gubitak.</t>
  </si>
  <si>
    <t>U izvještajnom razdoblju bilo je manjeg trgovanja dionicama Dukat-a.</t>
  </si>
  <si>
    <t xml:space="preserve">ALEN FONTANA, Direktor 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</si>
</sst>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%"/>
  </numFmts>
  <fonts count="3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0" fontId="3" fillId="0" borderId="16" xfId="54" applyFont="1" applyFill="1" applyBorder="1" applyAlignment="1" applyProtection="1">
      <alignment horizontal="center" vertical="center"/>
      <protection hidden="1" locked="0"/>
    </xf>
    <xf numFmtId="0" fontId="2" fillId="0" borderId="0" xfId="54" applyFont="1" applyFill="1" applyBorder="1" applyAlignment="1" applyProtection="1">
      <alignment horizontal="left" vertical="center"/>
      <protection hidden="1"/>
    </xf>
    <xf numFmtId="0" fontId="3" fillId="0" borderId="0" xfId="54" applyFont="1" applyFill="1" applyBorder="1" applyAlignment="1" applyProtection="1">
      <alignment vertical="center"/>
      <protection hidden="1"/>
    </xf>
    <xf numFmtId="0" fontId="3" fillId="0" borderId="0" xfId="54" applyFont="1" applyFill="1" applyBorder="1" applyAlignment="1" applyProtection="1">
      <alignment horizontal="center" vertical="center" wrapText="1"/>
      <protection hidden="1"/>
    </xf>
    <xf numFmtId="0" fontId="3" fillId="0" borderId="0" xfId="54" applyFont="1" applyBorder="1" applyAlignment="1" applyProtection="1">
      <alignment/>
      <protection hidden="1"/>
    </xf>
    <xf numFmtId="0" fontId="12" fillId="0" borderId="0" xfId="54" applyFont="1" applyBorder="1" applyAlignment="1" applyProtection="1">
      <alignment horizontal="right" vertical="center" wrapText="1"/>
      <protection hidden="1"/>
    </xf>
    <xf numFmtId="0" fontId="12" fillId="0" borderId="0" xfId="5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4" applyFont="1" applyFill="1" applyBorder="1" applyAlignment="1" applyProtection="1">
      <alignment horizontal="left" vertical="center"/>
      <protection hidden="1"/>
    </xf>
    <xf numFmtId="0" fontId="3" fillId="0" borderId="0" xfId="54" applyFont="1" applyBorder="1" applyAlignment="1" applyProtection="1">
      <alignment horizontal="left"/>
      <protection hidden="1"/>
    </xf>
    <xf numFmtId="0" fontId="3" fillId="0" borderId="0" xfId="54" applyFont="1" applyBorder="1" applyAlignment="1" applyProtection="1">
      <alignment vertical="top"/>
      <protection hidden="1"/>
    </xf>
    <xf numFmtId="0" fontId="3" fillId="0" borderId="0" xfId="54" applyFont="1" applyBorder="1" applyAlignment="1" applyProtection="1">
      <alignment horizontal="right"/>
      <protection hidden="1"/>
    </xf>
    <xf numFmtId="0" fontId="3" fillId="0" borderId="0" xfId="54" applyFont="1" applyBorder="1" applyAlignment="1" applyProtection="1">
      <alignment/>
      <protection hidden="1"/>
    </xf>
    <xf numFmtId="0" fontId="2" fillId="0" borderId="0" xfId="54" applyFont="1" applyBorder="1" applyAlignment="1" applyProtection="1">
      <alignment vertical="top"/>
      <protection hidden="1"/>
    </xf>
    <xf numFmtId="0" fontId="3" fillId="0" borderId="0" xfId="54" applyFont="1" applyFill="1" applyBorder="1" applyAlignment="1" applyProtection="1">
      <alignment/>
      <protection hidden="1"/>
    </xf>
    <xf numFmtId="0" fontId="3" fillId="0" borderId="0" xfId="54" applyFont="1" applyBorder="1" applyAlignment="1" applyProtection="1">
      <alignment horizontal="center" vertical="center"/>
      <protection hidden="1" locked="0"/>
    </xf>
    <xf numFmtId="0" fontId="3" fillId="0" borderId="0" xfId="54" applyFont="1" applyBorder="1" applyAlignment="1" applyProtection="1">
      <alignment wrapText="1"/>
      <protection hidden="1"/>
    </xf>
    <xf numFmtId="0" fontId="3" fillId="0" borderId="0" xfId="54" applyFont="1" applyBorder="1" applyAlignment="1" applyProtection="1">
      <alignment horizontal="right" vertical="top"/>
      <protection hidden="1"/>
    </xf>
    <xf numFmtId="0" fontId="3" fillId="0" borderId="0" xfId="54" applyFont="1" applyBorder="1" applyAlignment="1">
      <alignment/>
      <protection/>
    </xf>
    <xf numFmtId="0" fontId="3" fillId="0" borderId="0" xfId="54" applyFont="1" applyBorder="1" applyAlignment="1" applyProtection="1">
      <alignment horizontal="left" vertical="top"/>
      <protection hidden="1"/>
    </xf>
    <xf numFmtId="0" fontId="3" fillId="0" borderId="17" xfId="54" applyFont="1" applyBorder="1" applyAlignment="1" applyProtection="1">
      <alignment/>
      <protection hidden="1"/>
    </xf>
    <xf numFmtId="0" fontId="3" fillId="0" borderId="0" xfId="54" applyFont="1" applyBorder="1" applyAlignment="1" applyProtection="1">
      <alignment vertical="center"/>
      <protection hidden="1"/>
    </xf>
    <xf numFmtId="0" fontId="3" fillId="0" borderId="18" xfId="54" applyFont="1" applyBorder="1" applyAlignment="1" applyProtection="1">
      <alignment/>
      <protection hidden="1"/>
    </xf>
    <xf numFmtId="0" fontId="3" fillId="0" borderId="18" xfId="54" applyFont="1" applyBorder="1" applyAlignment="1">
      <alignment/>
      <protection/>
    </xf>
    <xf numFmtId="0" fontId="9" fillId="0" borderId="0" xfId="59">
      <alignment vertical="top"/>
      <protection/>
    </xf>
    <xf numFmtId="0" fontId="10" fillId="0" borderId="0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9" applyFont="1" applyBorder="1" applyAlignment="1" applyProtection="1">
      <alignment vertical="center"/>
      <protection hidden="1"/>
    </xf>
    <xf numFmtId="0" fontId="3" fillId="0" borderId="0" xfId="54" applyFont="1" applyBorder="1" applyAlignment="1" applyProtection="1">
      <alignment horizontal="right" wrapText="1"/>
      <protection hidden="1"/>
    </xf>
    <xf numFmtId="0" fontId="3" fillId="0" borderId="0" xfId="54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9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4" applyFont="1" applyBorder="1" applyAlignment="1">
      <alignment/>
      <protection/>
    </xf>
    <xf numFmtId="0" fontId="3" fillId="0" borderId="24" xfId="54" applyFont="1" applyBorder="1" applyAlignment="1">
      <alignment/>
      <protection/>
    </xf>
    <xf numFmtId="0" fontId="3" fillId="0" borderId="25" xfId="54" applyFont="1" applyFill="1" applyBorder="1" applyAlignment="1" applyProtection="1">
      <alignment horizontal="left" vertical="center" wrapText="1"/>
      <protection hidden="1"/>
    </xf>
    <xf numFmtId="0" fontId="3" fillId="0" borderId="16" xfId="54" applyFont="1" applyFill="1" applyBorder="1" applyAlignment="1" applyProtection="1">
      <alignment vertical="center"/>
      <protection hidden="1"/>
    </xf>
    <xf numFmtId="0" fontId="3" fillId="0" borderId="25" xfId="54" applyFont="1" applyBorder="1" applyAlignment="1" applyProtection="1">
      <alignment horizontal="left" vertical="center" wrapText="1"/>
      <protection hidden="1"/>
    </xf>
    <xf numFmtId="0" fontId="3" fillId="0" borderId="16" xfId="54" applyFont="1" applyBorder="1" applyAlignment="1" applyProtection="1">
      <alignment/>
      <protection hidden="1"/>
    </xf>
    <xf numFmtId="0" fontId="12" fillId="0" borderId="0" xfId="54" applyFont="1" applyBorder="1" applyAlignment="1" applyProtection="1">
      <alignment horizontal="right"/>
      <protection hidden="1"/>
    </xf>
    <xf numFmtId="0" fontId="3" fillId="0" borderId="25" xfId="54" applyFont="1" applyFill="1" applyBorder="1" applyAlignment="1" applyProtection="1">
      <alignment/>
      <protection hidden="1"/>
    </xf>
    <xf numFmtId="0" fontId="3" fillId="0" borderId="25" xfId="54" applyFont="1" applyBorder="1" applyAlignment="1" applyProtection="1">
      <alignment wrapText="1"/>
      <protection hidden="1"/>
    </xf>
    <xf numFmtId="0" fontId="3" fillId="0" borderId="16" xfId="54" applyFont="1" applyBorder="1" applyAlignment="1" applyProtection="1">
      <alignment horizontal="right"/>
      <protection hidden="1"/>
    </xf>
    <xf numFmtId="0" fontId="3" fillId="0" borderId="25" xfId="54" applyFont="1" applyBorder="1" applyAlignment="1" applyProtection="1">
      <alignment/>
      <protection hidden="1"/>
    </xf>
    <xf numFmtId="0" fontId="3" fillId="0" borderId="16" xfId="54" applyFont="1" applyBorder="1" applyAlignment="1" applyProtection="1">
      <alignment horizontal="right" wrapText="1"/>
      <protection hidden="1"/>
    </xf>
    <xf numFmtId="0" fontId="2" fillId="0" borderId="25" xfId="54" applyFont="1" applyFill="1" applyBorder="1" applyAlignment="1" applyProtection="1">
      <alignment horizontal="right" vertical="center"/>
      <protection hidden="1" locked="0"/>
    </xf>
    <xf numFmtId="0" fontId="3" fillId="0" borderId="25" xfId="54" applyFont="1" applyBorder="1" applyAlignment="1" applyProtection="1">
      <alignment vertical="top"/>
      <protection hidden="1"/>
    </xf>
    <xf numFmtId="0" fontId="3" fillId="0" borderId="25" xfId="54" applyFont="1" applyBorder="1" applyAlignment="1" applyProtection="1">
      <alignment horizontal="left" vertical="top" wrapText="1"/>
      <protection hidden="1"/>
    </xf>
    <xf numFmtId="0" fontId="3" fillId="0" borderId="16" xfId="54" applyFont="1" applyBorder="1" applyAlignment="1">
      <alignment/>
      <protection/>
    </xf>
    <xf numFmtId="0" fontId="3" fillId="0" borderId="16" xfId="54" applyFont="1" applyBorder="1" applyAlignment="1" applyProtection="1">
      <alignment horizontal="right" vertical="top"/>
      <protection hidden="1"/>
    </xf>
    <xf numFmtId="0" fontId="3" fillId="0" borderId="16" xfId="54" applyFont="1" applyBorder="1" applyAlignment="1" applyProtection="1">
      <alignment horizontal="left" vertical="top"/>
      <protection hidden="1"/>
    </xf>
    <xf numFmtId="0" fontId="3" fillId="0" borderId="25" xfId="54" applyFont="1" applyBorder="1" applyAlignment="1" applyProtection="1">
      <alignment horizontal="left"/>
      <protection hidden="1"/>
    </xf>
    <xf numFmtId="0" fontId="3" fillId="0" borderId="24" xfId="54" applyFont="1" applyBorder="1" applyAlignment="1" applyProtection="1">
      <alignment/>
      <protection hidden="1"/>
    </xf>
    <xf numFmtId="0" fontId="3" fillId="0" borderId="16" xfId="54" applyFont="1" applyBorder="1" applyAlignment="1" applyProtection="1">
      <alignment horizontal="left"/>
      <protection hidden="1"/>
    </xf>
    <xf numFmtId="0" fontId="3" fillId="0" borderId="25" xfId="54" applyFont="1" applyFill="1" applyBorder="1" applyAlignment="1" applyProtection="1">
      <alignment vertical="center"/>
      <protection hidden="1"/>
    </xf>
    <xf numFmtId="0" fontId="13" fillId="0" borderId="25" xfId="59" applyFont="1" applyFill="1" applyBorder="1" applyAlignment="1" applyProtection="1">
      <alignment vertical="center"/>
      <protection hidden="1"/>
    </xf>
    <xf numFmtId="0" fontId="13" fillId="0" borderId="0" xfId="59" applyFont="1" applyBorder="1" applyAlignment="1" applyProtection="1">
      <alignment horizontal="left"/>
      <protection hidden="1"/>
    </xf>
    <xf numFmtId="0" fontId="9" fillId="0" borderId="0" xfId="59" applyBorder="1" applyAlignment="1">
      <alignment/>
      <protection/>
    </xf>
    <xf numFmtId="0" fontId="9" fillId="0" borderId="25" xfId="59" applyBorder="1" applyAlignment="1">
      <alignment/>
      <protection/>
    </xf>
    <xf numFmtId="0" fontId="2" fillId="0" borderId="16" xfId="54" applyFont="1" applyBorder="1" applyAlignment="1" applyProtection="1">
      <alignment vertical="center"/>
      <protection hidden="1"/>
    </xf>
    <xf numFmtId="0" fontId="3" fillId="0" borderId="26" xfId="54" applyFont="1" applyBorder="1" applyAlignment="1" applyProtection="1">
      <alignment/>
      <protection hidden="1"/>
    </xf>
    <xf numFmtId="0" fontId="3" fillId="0" borderId="27" xfId="54" applyFont="1" applyFill="1" applyBorder="1" applyAlignment="1" applyProtection="1">
      <alignment horizontal="right" vertical="top" wrapText="1"/>
      <protection hidden="1"/>
    </xf>
    <xf numFmtId="0" fontId="3" fillId="0" borderId="28" xfId="54" applyFont="1" applyFill="1" applyBorder="1" applyAlignment="1" applyProtection="1">
      <alignment horizontal="right" vertical="top" wrapText="1"/>
      <protection hidden="1"/>
    </xf>
    <xf numFmtId="0" fontId="3" fillId="0" borderId="28" xfId="54" applyFont="1" applyFill="1" applyBorder="1" applyAlignment="1" applyProtection="1">
      <alignment/>
      <protection hidden="1"/>
    </xf>
    <xf numFmtId="0" fontId="3" fillId="0" borderId="29" xfId="54" applyFont="1" applyFill="1" applyBorder="1" applyAlignment="1" applyProtection="1">
      <alignment/>
      <protection hidden="1"/>
    </xf>
    <xf numFmtId="14" fontId="2" fillId="0" borderId="21" xfId="54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4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4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4" applyFont="1" applyFill="1" applyBorder="1" applyAlignment="1" applyProtection="1">
      <alignment horizontal="center" vertical="center"/>
      <protection hidden="1" locked="0"/>
    </xf>
    <xf numFmtId="49" fontId="2" fillId="0" borderId="20" xfId="54" applyNumberFormat="1" applyFont="1" applyFill="1" applyBorder="1" applyAlignment="1" applyProtection="1">
      <alignment horizontal="right" vertical="center"/>
      <protection hidden="1" locked="0"/>
    </xf>
    <xf numFmtId="0" fontId="3" fillId="0" borderId="0" xfId="54" applyFont="1">
      <alignment vertical="top"/>
      <protection/>
    </xf>
    <xf numFmtId="0" fontId="0" fillId="0" borderId="0" xfId="54" applyFont="1">
      <alignment vertical="top"/>
      <protection/>
    </xf>
    <xf numFmtId="0" fontId="3" fillId="0" borderId="0" xfId="15" applyFont="1" applyBorder="1" applyAlignment="1" applyProtection="1">
      <alignment horizontal="right"/>
      <protection hidden="1"/>
    </xf>
    <xf numFmtId="0" fontId="3" fillId="0" borderId="0" xfId="15" applyFont="1" applyBorder="1" applyAlignment="1" applyProtection="1">
      <alignment vertical="top"/>
      <protection hidden="1"/>
    </xf>
    <xf numFmtId="0" fontId="3" fillId="0" borderId="0" xfId="15" applyFont="1" applyBorder="1" applyAlignment="1" applyProtection="1">
      <alignment vertical="top" wrapText="1"/>
      <protection hidden="1"/>
    </xf>
    <xf numFmtId="0" fontId="3" fillId="0" borderId="0" xfId="15" applyFont="1" applyBorder="1" applyAlignment="1" applyProtection="1">
      <alignment wrapText="1"/>
      <protection hidden="1"/>
    </xf>
    <xf numFmtId="0" fontId="3" fillId="0" borderId="0" xfId="15" applyFont="1" applyBorder="1" applyProtection="1">
      <alignment vertical="top"/>
      <protection hidden="1"/>
    </xf>
    <xf numFmtId="0" fontId="3" fillId="0" borderId="0" xfId="15" applyFont="1" applyAlignment="1" applyProtection="1">
      <alignment horizontal="left" vertical="top" indent="2"/>
      <protection hidden="1"/>
    </xf>
    <xf numFmtId="0" fontId="3" fillId="0" borderId="0" xfId="15" applyFont="1" applyAlignment="1" applyProtection="1">
      <alignment horizontal="left" vertical="top" wrapText="1" indent="2"/>
      <protection hidden="1"/>
    </xf>
    <xf numFmtId="0" fontId="3" fillId="0" borderId="0" xfId="15" applyFont="1" applyBorder="1" applyAlignment="1" applyProtection="1">
      <alignment horizontal="right" vertical="top"/>
      <protection hidden="1"/>
    </xf>
    <xf numFmtId="0" fontId="3" fillId="0" borderId="0" xfId="15" applyFont="1" applyBorder="1" applyAlignment="1" applyProtection="1">
      <alignment horizontal="center" vertical="top"/>
      <protection hidden="1"/>
    </xf>
    <xf numFmtId="0" fontId="3" fillId="0" borderId="0" xfId="15" applyFont="1" applyBorder="1" applyAlignment="1" applyProtection="1">
      <alignment horizontal="center"/>
      <protection hidden="1"/>
    </xf>
    <xf numFmtId="0" fontId="0" fillId="0" borderId="0" xfId="53" applyFont="1" applyFill="1" applyBorder="1" applyAlignment="1">
      <alignment horizontal="left" vertical="top"/>
      <protection/>
    </xf>
    <xf numFmtId="0" fontId="0" fillId="0" borderId="0" xfId="15" applyFont="1">
      <alignment vertical="top"/>
      <protection/>
    </xf>
    <xf numFmtId="0" fontId="7" fillId="0" borderId="0" xfId="53" applyFont="1" applyFill="1" applyBorder="1" applyAlignment="1">
      <alignment horizontal="left" vertical="top"/>
      <protection/>
    </xf>
    <xf numFmtId="0" fontId="9" fillId="0" borderId="0" xfId="15">
      <alignment vertical="top"/>
      <protection/>
    </xf>
    <xf numFmtId="0" fontId="7" fillId="0" borderId="0" xfId="15" applyFont="1">
      <alignment vertical="top"/>
      <protection/>
    </xf>
    <xf numFmtId="167" fontId="3" fillId="0" borderId="10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7" fillId="0" borderId="0" xfId="0" applyNumberFormat="1" applyFont="1" applyFill="1" applyAlignment="1">
      <alignment/>
    </xf>
    <xf numFmtId="0" fontId="9" fillId="0" borderId="0" xfId="59" applyFont="1" applyFill="1" applyAlignment="1">
      <alignment/>
      <protection/>
    </xf>
    <xf numFmtId="194" fontId="7" fillId="0" borderId="0" xfId="57" applyNumberFormat="1" applyFont="1" applyFill="1" applyBorder="1" applyAlignment="1">
      <alignment horizontal="left" vertical="top"/>
    </xf>
    <xf numFmtId="3" fontId="7" fillId="0" borderId="0" xfId="57" applyNumberFormat="1" applyFont="1" applyFill="1" applyBorder="1" applyAlignment="1">
      <alignment horizontal="left" vertical="top"/>
    </xf>
    <xf numFmtId="0" fontId="7" fillId="0" borderId="0" xfId="15" applyFont="1" applyFill="1">
      <alignment vertical="top"/>
      <protection/>
    </xf>
    <xf numFmtId="0" fontId="2" fillId="0" borderId="29" xfId="54" applyFont="1" applyFill="1" applyBorder="1" applyAlignment="1" applyProtection="1">
      <alignment horizontal="left" vertical="center"/>
      <protection hidden="1" locked="0"/>
    </xf>
    <xf numFmtId="0" fontId="13" fillId="0" borderId="0" xfId="59" applyFont="1" applyBorder="1" applyAlignment="1" applyProtection="1">
      <alignment horizontal="left"/>
      <protection hidden="1"/>
    </xf>
    <xf numFmtId="0" fontId="3" fillId="0" borderId="25" xfId="54" applyFont="1" applyBorder="1" applyAlignment="1">
      <alignment horizontal="center"/>
      <protection/>
    </xf>
    <xf numFmtId="49" fontId="2" fillId="0" borderId="27" xfId="54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4" applyNumberFormat="1" applyFont="1" applyFill="1" applyBorder="1" applyAlignment="1" applyProtection="1">
      <alignment horizontal="left" vertical="center"/>
      <protection hidden="1" locked="0"/>
    </xf>
    <xf numFmtId="0" fontId="2" fillId="0" borderId="28" xfId="54" applyFont="1" applyFill="1" applyBorder="1" applyAlignment="1" applyProtection="1">
      <alignment horizontal="left" vertical="center"/>
      <protection hidden="1" locked="0"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Border="1" applyAlignment="1">
      <alignment vertical="center"/>
      <protection/>
    </xf>
    <xf numFmtId="0" fontId="3" fillId="0" borderId="0" xfId="54" applyFont="1" applyBorder="1" applyAlignment="1" applyProtection="1">
      <alignment horizontal="right" vertical="center"/>
      <protection hidden="1"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 vertical="center"/>
      <protection/>
    </xf>
    <xf numFmtId="0" fontId="10" fillId="0" borderId="30" xfId="54" applyFont="1" applyBorder="1" applyAlignment="1">
      <alignment/>
      <protection/>
    </xf>
    <xf numFmtId="0" fontId="10" fillId="0" borderId="17" xfId="54" applyFont="1" applyBorder="1" applyAlignment="1">
      <alignment/>
      <protection/>
    </xf>
    <xf numFmtId="0" fontId="3" fillId="0" borderId="16" xfId="54" applyFont="1" applyBorder="1" applyAlignment="1" applyProtection="1">
      <alignment horizontal="center" vertical="center"/>
      <protection hidden="1"/>
    </xf>
    <xf numFmtId="0" fontId="2" fillId="24" borderId="28" xfId="15" applyFont="1" applyFill="1" applyBorder="1" applyAlignment="1" applyProtection="1">
      <alignment horizontal="right" vertical="center"/>
      <protection hidden="1" locked="0"/>
    </xf>
    <xf numFmtId="0" fontId="2" fillId="24" borderId="29" xfId="15" applyFont="1" applyFill="1" applyBorder="1" applyAlignment="1" applyProtection="1">
      <alignment horizontal="right" vertical="center"/>
      <protection hidden="1" locked="0"/>
    </xf>
    <xf numFmtId="0" fontId="3" fillId="0" borderId="28" xfId="54" applyFont="1" applyFill="1" applyBorder="1" applyAlignment="1">
      <alignment horizontal="left"/>
      <protection/>
    </xf>
    <xf numFmtId="0" fontId="3" fillId="0" borderId="29" xfId="54" applyFont="1" applyFill="1" applyBorder="1" applyAlignment="1">
      <alignment horizontal="left"/>
      <protection/>
    </xf>
    <xf numFmtId="0" fontId="3" fillId="0" borderId="0" xfId="54" applyFont="1" applyBorder="1" applyAlignment="1" applyProtection="1">
      <alignment horizontal="right"/>
      <protection hidden="1"/>
    </xf>
    <xf numFmtId="0" fontId="3" fillId="0" borderId="0" xfId="54" applyFont="1" applyBorder="1" applyAlignment="1" applyProtection="1">
      <alignment horizontal="center" vertical="top"/>
      <protection hidden="1"/>
    </xf>
    <xf numFmtId="0" fontId="3" fillId="0" borderId="0" xfId="54" applyFont="1" applyBorder="1" applyAlignment="1" applyProtection="1">
      <alignment horizontal="center"/>
      <protection hidden="1"/>
    </xf>
    <xf numFmtId="0" fontId="3" fillId="0" borderId="17" xfId="54" applyFont="1" applyBorder="1" applyAlignment="1" applyProtection="1">
      <alignment horizontal="center"/>
      <protection hidden="1"/>
    </xf>
    <xf numFmtId="49" fontId="2" fillId="24" borderId="27" xfId="15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15" applyNumberFormat="1" applyFont="1" applyBorder="1" applyAlignment="1" applyProtection="1">
      <alignment horizontal="center" vertical="center"/>
      <protection hidden="1" locked="0"/>
    </xf>
    <xf numFmtId="0" fontId="2" fillId="24" borderId="27" xfId="15" applyFont="1" applyFill="1" applyBorder="1" applyAlignment="1" applyProtection="1">
      <alignment horizontal="right" vertical="center"/>
      <protection hidden="1" locked="0"/>
    </xf>
    <xf numFmtId="0" fontId="3" fillId="0" borderId="28" xfId="15" applyFont="1" applyBorder="1" applyAlignment="1">
      <alignment/>
      <protection/>
    </xf>
    <xf numFmtId="0" fontId="3" fillId="0" borderId="29" xfId="15" applyFont="1" applyBorder="1" applyAlignment="1">
      <alignment/>
      <protection/>
    </xf>
    <xf numFmtId="0" fontId="3" fillId="0" borderId="0" xfId="15" applyFont="1" applyBorder="1" applyAlignment="1" applyProtection="1">
      <alignment horizontal="center" vertical="top"/>
      <protection hidden="1"/>
    </xf>
    <xf numFmtId="0" fontId="3" fillId="0" borderId="0" xfId="15" applyFont="1" applyBorder="1" applyAlignment="1" applyProtection="1">
      <alignment horizontal="center"/>
      <protection hidden="1"/>
    </xf>
    <xf numFmtId="0" fontId="3" fillId="0" borderId="0" xfId="15" applyFont="1" applyBorder="1" applyAlignment="1" applyProtection="1">
      <alignment vertical="top" wrapText="1"/>
      <protection hidden="1"/>
    </xf>
    <xf numFmtId="0" fontId="3" fillId="0" borderId="0" xfId="15" applyFont="1" applyBorder="1" applyAlignment="1" applyProtection="1">
      <alignment wrapText="1"/>
      <protection hidden="1"/>
    </xf>
    <xf numFmtId="0" fontId="3" fillId="0" borderId="16" xfId="54" applyFont="1" applyBorder="1" applyAlignment="1" applyProtection="1">
      <alignment horizontal="right" vertical="center" wrapText="1"/>
      <protection hidden="1"/>
    </xf>
    <xf numFmtId="0" fontId="3" fillId="0" borderId="0" xfId="54" applyFont="1" applyBorder="1" applyAlignment="1" applyProtection="1">
      <alignment horizontal="right" wrapText="1"/>
      <protection hidden="1"/>
    </xf>
    <xf numFmtId="0" fontId="3" fillId="0" borderId="16" xfId="54" applyFont="1" applyBorder="1" applyAlignment="1" applyProtection="1">
      <alignment horizontal="right" wrapText="1"/>
      <protection hidden="1"/>
    </xf>
    <xf numFmtId="49" fontId="2" fillId="0" borderId="27" xfId="54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4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4" applyFont="1" applyFill="1" applyBorder="1" applyAlignment="1" applyProtection="1">
      <alignment horizontal="left" vertical="center" wrapText="1"/>
      <protection hidden="1"/>
    </xf>
    <xf numFmtId="0" fontId="2" fillId="0" borderId="0" xfId="54" applyFont="1" applyFill="1" applyBorder="1" applyAlignment="1" applyProtection="1">
      <alignment horizontal="left" vertical="center" wrapText="1"/>
      <protection hidden="1"/>
    </xf>
    <xf numFmtId="0" fontId="2" fillId="0" borderId="25" xfId="54" applyFont="1" applyFill="1" applyBorder="1" applyAlignment="1" applyProtection="1">
      <alignment horizontal="left" vertical="center" wrapText="1"/>
      <protection hidden="1"/>
    </xf>
    <xf numFmtId="0" fontId="11" fillId="0" borderId="16" xfId="54" applyFont="1" applyBorder="1" applyAlignment="1" applyProtection="1">
      <alignment horizontal="center" vertical="center" wrapText="1"/>
      <protection hidden="1"/>
    </xf>
    <xf numFmtId="0" fontId="11" fillId="0" borderId="0" xfId="54" applyFont="1" applyBorder="1" applyAlignment="1" applyProtection="1">
      <alignment horizontal="center" vertical="center" wrapText="1"/>
      <protection hidden="1"/>
    </xf>
    <xf numFmtId="0" fontId="11" fillId="0" borderId="25" xfId="54" applyFont="1" applyBorder="1" applyAlignment="1" applyProtection="1">
      <alignment horizontal="center" vertical="center" wrapText="1"/>
      <protection hidden="1"/>
    </xf>
    <xf numFmtId="0" fontId="3" fillId="0" borderId="16" xfId="54" applyFont="1" applyBorder="1" applyAlignment="1" applyProtection="1">
      <alignment horizontal="right" vertical="center"/>
      <protection hidden="1"/>
    </xf>
    <xf numFmtId="0" fontId="3" fillId="0" borderId="25" xfId="54" applyFont="1" applyBorder="1" applyAlignment="1" applyProtection="1">
      <alignment horizontal="right"/>
      <protection hidden="1"/>
    </xf>
    <xf numFmtId="0" fontId="1" fillId="0" borderId="16" xfId="54" applyFont="1" applyBorder="1" applyAlignment="1" applyProtection="1">
      <alignment horizontal="right" vertical="center" wrapText="1"/>
      <protection hidden="1"/>
    </xf>
    <xf numFmtId="0" fontId="1" fillId="0" borderId="25" xfId="54" applyFont="1" applyBorder="1" applyAlignment="1" applyProtection="1">
      <alignment horizontal="right" wrapText="1"/>
      <protection hidden="1"/>
    </xf>
    <xf numFmtId="0" fontId="4" fillId="24" borderId="27" xfId="49" applyFill="1" applyBorder="1" applyAlignment="1" applyProtection="1">
      <alignment/>
      <protection hidden="1" locked="0"/>
    </xf>
    <xf numFmtId="0" fontId="2" fillId="0" borderId="28" xfId="15" applyFont="1" applyBorder="1" applyAlignment="1" applyProtection="1">
      <alignment/>
      <protection hidden="1" locked="0"/>
    </xf>
    <xf numFmtId="0" fontId="2" fillId="0" borderId="29" xfId="15" applyFont="1" applyBorder="1" applyAlignment="1" applyProtection="1">
      <alignment/>
      <protection hidden="1" locked="0"/>
    </xf>
    <xf numFmtId="0" fontId="2" fillId="0" borderId="27" xfId="54" applyFont="1" applyFill="1" applyBorder="1" applyAlignment="1" applyProtection="1">
      <alignment horizontal="left" vertical="center"/>
      <protection hidden="1" locked="0"/>
    </xf>
    <xf numFmtId="0" fontId="3" fillId="0" borderId="28" xfId="54" applyFont="1" applyFill="1" applyBorder="1" applyAlignment="1">
      <alignment horizontal="left" vertical="center"/>
      <protection/>
    </xf>
    <xf numFmtId="0" fontId="3" fillId="0" borderId="29" xfId="54" applyFont="1" applyFill="1" applyBorder="1" applyAlignment="1">
      <alignment horizontal="left" vertical="center"/>
      <protection/>
    </xf>
    <xf numFmtId="1" fontId="2" fillId="0" borderId="27" xfId="54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4" applyNumberFormat="1" applyFont="1" applyFill="1" applyBorder="1" applyAlignment="1" applyProtection="1">
      <alignment horizontal="center" vertical="center"/>
      <protection hidden="1" locked="0"/>
    </xf>
    <xf numFmtId="0" fontId="9" fillId="0" borderId="0" xfId="59" applyBorder="1" applyAlignment="1">
      <alignment/>
      <protection/>
    </xf>
    <xf numFmtId="0" fontId="3" fillId="0" borderId="31" xfId="54" applyFont="1" applyBorder="1" applyAlignment="1" applyProtection="1">
      <alignment horizontal="center" vertical="top"/>
      <protection hidden="1"/>
    </xf>
    <xf numFmtId="0" fontId="3" fillId="0" borderId="31" xfId="54" applyFont="1" applyBorder="1" applyAlignment="1">
      <alignment horizontal="center"/>
      <protection/>
    </xf>
    <xf numFmtId="0" fontId="3" fillId="0" borderId="32" xfId="54" applyFont="1" applyBorder="1" applyAlignment="1">
      <alignment/>
      <protection/>
    </xf>
    <xf numFmtId="0" fontId="3" fillId="0" borderId="25" xfId="54" applyFont="1" applyBorder="1" applyAlignment="1" applyProtection="1">
      <alignment horizontal="right" wrapText="1"/>
      <protection hidden="1"/>
    </xf>
    <xf numFmtId="0" fontId="3" fillId="0" borderId="28" xfId="54" applyFont="1" applyFill="1" applyBorder="1" applyAlignment="1">
      <alignment/>
      <protection/>
    </xf>
    <xf numFmtId="0" fontId="3" fillId="0" borderId="29" xfId="54" applyFont="1" applyFill="1" applyBorder="1" applyAlignment="1">
      <alignment/>
      <protection/>
    </xf>
    <xf numFmtId="49" fontId="2" fillId="0" borderId="28" xfId="54" applyNumberFormat="1" applyFont="1" applyFill="1" applyBorder="1" applyAlignment="1" applyProtection="1">
      <alignment horizontal="left" vertical="center"/>
      <protection hidden="1" locked="0"/>
    </xf>
    <xf numFmtId="0" fontId="3" fillId="0" borderId="28" xfId="54" applyFont="1" applyFill="1" applyBorder="1" applyAlignment="1" applyProtection="1">
      <alignment horizontal="center" vertical="top"/>
      <protection hidden="1"/>
    </xf>
    <xf numFmtId="0" fontId="3" fillId="0" borderId="28" xfId="54" applyFont="1" applyFill="1" applyBorder="1" applyAlignment="1" applyProtection="1">
      <alignment horizontal="center"/>
      <protection hidden="1"/>
    </xf>
    <xf numFmtId="49" fontId="4" fillId="24" borderId="27" xfId="49" applyNumberFormat="1" applyFill="1" applyBorder="1" applyAlignment="1" applyProtection="1">
      <alignment horizontal="left" vertical="center"/>
      <protection hidden="1" locked="0"/>
    </xf>
    <xf numFmtId="49" fontId="4" fillId="0" borderId="28" xfId="49" applyNumberFormat="1" applyBorder="1" applyAlignment="1" applyProtection="1">
      <alignment horizontal="left" vertical="center"/>
      <protection hidden="1" locked="0"/>
    </xf>
    <xf numFmtId="49" fontId="4" fillId="0" borderId="29" xfId="49" applyNumberFormat="1" applyBorder="1" applyAlignment="1" applyProtection="1">
      <alignment horizontal="left" vertical="center"/>
      <protection hidden="1" locked="0"/>
    </xf>
    <xf numFmtId="49" fontId="2" fillId="24" borderId="27" xfId="1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15" applyNumberFormat="1" applyFont="1" applyBorder="1" applyAlignment="1" applyProtection="1">
      <alignment horizontal="left" vertical="center"/>
      <protection hidden="1" locked="0"/>
    </xf>
    <xf numFmtId="0" fontId="3" fillId="0" borderId="29" xfId="15" applyFont="1" applyBorder="1" applyAlignment="1">
      <alignment horizontal="left" vertical="center"/>
      <protection/>
    </xf>
    <xf numFmtId="0" fontId="16" fillId="0" borderId="0" xfId="59" applyFont="1" applyBorder="1" applyAlignment="1" applyProtection="1">
      <alignment horizontal="left"/>
      <protection hidden="1"/>
    </xf>
    <xf numFmtId="0" fontId="17" fillId="0" borderId="0" xfId="59" applyFont="1" applyBorder="1" applyAlignment="1">
      <alignment/>
      <protection/>
    </xf>
    <xf numFmtId="0" fontId="9" fillId="0" borderId="25" xfId="59" applyBorder="1" applyAlignment="1">
      <alignment/>
      <protection/>
    </xf>
    <xf numFmtId="0" fontId="3" fillId="0" borderId="0" xfId="54" applyFont="1" applyBorder="1" applyAlignment="1" applyProtection="1">
      <alignment vertical="center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59" applyFont="1" applyFill="1" applyBorder="1" applyAlignment="1" applyProtection="1">
      <alignment horizontal="center" vertical="center"/>
      <protection hidden="1"/>
    </xf>
    <xf numFmtId="14" fontId="7" fillId="0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10" fillId="0" borderId="0" xfId="59" applyFont="1" applyAlignment="1">
      <alignment/>
      <protection/>
    </xf>
    <xf numFmtId="0" fontId="15" fillId="0" borderId="0" xfId="59" applyFont="1" applyBorder="1" applyAlignment="1">
      <alignment horizontal="justify" vertical="top" wrapText="1"/>
      <protection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</cellXfs>
  <cellStyles count="5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TFI-FIN" xfId="53"/>
    <cellStyle name="Normal_TFI-POD" xfId="54"/>
    <cellStyle name="Note" xfId="55"/>
    <cellStyle name="Output" xfId="56"/>
    <cellStyle name="Percent" xfId="57"/>
    <cellStyle name="Followed Hyperlink" xfId="58"/>
    <cellStyle name="Style 1" xfId="59"/>
    <cellStyle name="Title" xfId="60"/>
    <cellStyle name="Total" xfId="61"/>
    <cellStyle name="Currency" xfId="62"/>
    <cellStyle name="Currency [0]" xfId="63"/>
    <cellStyle name="Warning Text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ukat-info@dukat.hr" TargetMode="External" /><Relationship Id="rId2" Type="http://schemas.openxmlformats.org/officeDocument/2006/relationships/hyperlink" Target="http://www.dukat.hr/" TargetMode="External" /><Relationship Id="rId3" Type="http://schemas.openxmlformats.org/officeDocument/2006/relationships/hyperlink" Target="mailto:branko.nikolic@dukat.hr" TargetMode="External" /><Relationship Id="rId4" Type="http://schemas.openxmlformats.org/officeDocument/2006/relationships/hyperlink" Target="mailto:biserka.klaric@dukat.hr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zoomScaleSheetLayoutView="110" zoomScalePageLayoutView="0" workbookViewId="0" topLeftCell="A28">
      <selection activeCell="N18" sqref="N1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9" t="s">
        <v>229</v>
      </c>
      <c r="B1" s="160"/>
      <c r="C1" s="160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84" t="s">
        <v>230</v>
      </c>
      <c r="B2" s="185"/>
      <c r="C2" s="185"/>
      <c r="D2" s="186"/>
      <c r="E2" s="108">
        <v>41640</v>
      </c>
      <c r="F2" s="12"/>
      <c r="G2" s="13" t="s">
        <v>231</v>
      </c>
      <c r="H2" s="108" t="s">
        <v>389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.75">
      <c r="A4" s="187" t="s">
        <v>297</v>
      </c>
      <c r="B4" s="188"/>
      <c r="C4" s="188"/>
      <c r="D4" s="188"/>
      <c r="E4" s="188"/>
      <c r="F4" s="188"/>
      <c r="G4" s="188"/>
      <c r="H4" s="188"/>
      <c r="I4" s="189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90" t="s">
        <v>232</v>
      </c>
      <c r="B6" s="191"/>
      <c r="C6" s="182" t="s">
        <v>303</v>
      </c>
      <c r="D6" s="183"/>
      <c r="E6" s="27"/>
      <c r="F6" s="27"/>
      <c r="G6" s="27"/>
      <c r="H6" s="27"/>
      <c r="I6" s="84"/>
      <c r="J6" s="10"/>
      <c r="K6" s="10"/>
      <c r="L6" s="10"/>
    </row>
    <row r="7" spans="1:12" ht="12.75">
      <c r="A7" s="85"/>
      <c r="B7" s="22"/>
      <c r="C7" s="16"/>
      <c r="D7" s="16"/>
      <c r="E7" s="27"/>
      <c r="F7" s="27"/>
      <c r="G7" s="27"/>
      <c r="H7" s="27"/>
      <c r="I7" s="84"/>
      <c r="J7" s="10"/>
      <c r="K7" s="10"/>
      <c r="L7" s="10"/>
    </row>
    <row r="8" spans="1:12" ht="12.75">
      <c r="A8" s="192" t="s">
        <v>233</v>
      </c>
      <c r="B8" s="193"/>
      <c r="C8" s="182" t="s">
        <v>304</v>
      </c>
      <c r="D8" s="183"/>
      <c r="E8" s="27"/>
      <c r="F8" s="27"/>
      <c r="G8" s="27"/>
      <c r="H8" s="27"/>
      <c r="I8" s="86"/>
      <c r="J8" s="10"/>
      <c r="K8" s="10"/>
      <c r="L8" s="10"/>
    </row>
    <row r="9" spans="1:12" ht="12.75">
      <c r="A9" s="87"/>
      <c r="B9" s="43"/>
      <c r="C9" s="20"/>
      <c r="D9" s="25"/>
      <c r="E9" s="16"/>
      <c r="F9" s="16"/>
      <c r="G9" s="16"/>
      <c r="H9" s="16"/>
      <c r="I9" s="86"/>
      <c r="J9" s="10"/>
      <c r="K9" s="10"/>
      <c r="L9" s="10"/>
    </row>
    <row r="10" spans="1:12" ht="12.75">
      <c r="A10" s="179" t="s">
        <v>234</v>
      </c>
      <c r="B10" s="180"/>
      <c r="C10" s="182" t="s">
        <v>305</v>
      </c>
      <c r="D10" s="183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90" t="s">
        <v>235</v>
      </c>
      <c r="B12" s="191"/>
      <c r="C12" s="197" t="s">
        <v>306</v>
      </c>
      <c r="D12" s="198"/>
      <c r="E12" s="198"/>
      <c r="F12" s="198"/>
      <c r="G12" s="198"/>
      <c r="H12" s="198"/>
      <c r="I12" s="199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90" t="s">
        <v>236</v>
      </c>
      <c r="B14" s="191"/>
      <c r="C14" s="200">
        <v>10000</v>
      </c>
      <c r="D14" s="201"/>
      <c r="E14" s="16"/>
      <c r="F14" s="197" t="s">
        <v>307</v>
      </c>
      <c r="G14" s="198"/>
      <c r="H14" s="198"/>
      <c r="I14" s="199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90" t="s">
        <v>237</v>
      </c>
      <c r="B16" s="191"/>
      <c r="C16" s="197" t="s">
        <v>308</v>
      </c>
      <c r="D16" s="198"/>
      <c r="E16" s="198"/>
      <c r="F16" s="198"/>
      <c r="G16" s="198"/>
      <c r="H16" s="198"/>
      <c r="I16" s="199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90" t="s">
        <v>238</v>
      </c>
      <c r="B18" s="191"/>
      <c r="C18" s="194" t="s">
        <v>309</v>
      </c>
      <c r="D18" s="195"/>
      <c r="E18" s="195"/>
      <c r="F18" s="195"/>
      <c r="G18" s="195"/>
      <c r="H18" s="195"/>
      <c r="I18" s="196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90" t="s">
        <v>239</v>
      </c>
      <c r="B20" s="191"/>
      <c r="C20" s="194" t="s">
        <v>310</v>
      </c>
      <c r="D20" s="195"/>
      <c r="E20" s="195"/>
      <c r="F20" s="195"/>
      <c r="G20" s="195"/>
      <c r="H20" s="195"/>
      <c r="I20" s="196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190" t="s">
        <v>240</v>
      </c>
      <c r="B22" s="191"/>
      <c r="C22" s="109">
        <v>133</v>
      </c>
      <c r="D22" s="197" t="s">
        <v>311</v>
      </c>
      <c r="E22" s="164"/>
      <c r="F22" s="165"/>
      <c r="G22" s="190"/>
      <c r="H22" s="166"/>
      <c r="I22" s="88"/>
      <c r="J22" s="10"/>
      <c r="K22" s="10"/>
      <c r="L22" s="10"/>
    </row>
    <row r="23" spans="1:12" ht="12.75">
      <c r="A23" s="85"/>
      <c r="B23" s="22"/>
      <c r="C23" s="16"/>
      <c r="D23" s="23"/>
      <c r="E23" s="23"/>
      <c r="F23" s="23"/>
      <c r="G23" s="23"/>
      <c r="H23" s="16"/>
      <c r="I23" s="86"/>
      <c r="J23" s="10"/>
      <c r="K23" s="10"/>
      <c r="L23" s="10"/>
    </row>
    <row r="24" spans="1:12" ht="12.75">
      <c r="A24" s="190" t="s">
        <v>241</v>
      </c>
      <c r="B24" s="191"/>
      <c r="C24" s="109">
        <v>21</v>
      </c>
      <c r="D24" s="197" t="s">
        <v>311</v>
      </c>
      <c r="E24" s="164"/>
      <c r="F24" s="164"/>
      <c r="G24" s="165"/>
      <c r="H24" s="44" t="s">
        <v>242</v>
      </c>
      <c r="I24" s="110">
        <v>2737</v>
      </c>
      <c r="J24" s="10"/>
      <c r="K24" s="10"/>
      <c r="L24" s="10"/>
    </row>
    <row r="25" spans="1:12" ht="12.75">
      <c r="A25" s="85"/>
      <c r="B25" s="22"/>
      <c r="C25" s="16"/>
      <c r="D25" s="23"/>
      <c r="E25" s="23"/>
      <c r="F25" s="23"/>
      <c r="G25" s="22"/>
      <c r="H25" s="22" t="s">
        <v>298</v>
      </c>
      <c r="I25" s="89"/>
      <c r="J25" s="10"/>
      <c r="K25" s="10"/>
      <c r="L25" s="10"/>
    </row>
    <row r="26" spans="1:12" ht="12.75">
      <c r="A26" s="190" t="s">
        <v>243</v>
      </c>
      <c r="B26" s="191"/>
      <c r="C26" s="111" t="s">
        <v>312</v>
      </c>
      <c r="D26" s="24"/>
      <c r="E26" s="29"/>
      <c r="F26" s="23"/>
      <c r="G26" s="156" t="s">
        <v>244</v>
      </c>
      <c r="H26" s="191"/>
      <c r="I26" s="112" t="s">
        <v>313</v>
      </c>
      <c r="J26" s="10"/>
      <c r="K26" s="10"/>
      <c r="L26" s="10"/>
    </row>
    <row r="27" spans="1:12" ht="12.75">
      <c r="A27" s="85"/>
      <c r="B27" s="22"/>
      <c r="C27" s="16"/>
      <c r="D27" s="23"/>
      <c r="E27" s="23"/>
      <c r="F27" s="23"/>
      <c r="G27" s="23"/>
      <c r="H27" s="16"/>
      <c r="I27" s="90"/>
      <c r="J27" s="10"/>
      <c r="K27" s="10"/>
      <c r="L27" s="10"/>
    </row>
    <row r="28" spans="1:12" ht="12.75">
      <c r="A28" s="161" t="s">
        <v>245</v>
      </c>
      <c r="B28" s="158"/>
      <c r="C28" s="153"/>
      <c r="D28" s="153"/>
      <c r="E28" s="154" t="s">
        <v>246</v>
      </c>
      <c r="F28" s="155"/>
      <c r="G28" s="155"/>
      <c r="H28" s="157" t="s">
        <v>247</v>
      </c>
      <c r="I28" s="149"/>
      <c r="J28" s="10"/>
      <c r="K28" s="10"/>
      <c r="L28" s="10"/>
    </row>
    <row r="29" spans="1:12" ht="12.75">
      <c r="A29" s="91"/>
      <c r="B29" s="29"/>
      <c r="C29" s="29"/>
      <c r="D29" s="25"/>
      <c r="E29" s="16"/>
      <c r="F29" s="16"/>
      <c r="G29" s="16"/>
      <c r="H29" s="26"/>
      <c r="I29" s="90"/>
      <c r="J29" s="10"/>
      <c r="K29" s="10"/>
      <c r="L29" s="10"/>
    </row>
    <row r="30" spans="1:12" s="114" customFormat="1" ht="12.75">
      <c r="A30" s="172" t="s">
        <v>314</v>
      </c>
      <c r="B30" s="173"/>
      <c r="C30" s="173"/>
      <c r="D30" s="174"/>
      <c r="E30" s="172" t="s">
        <v>307</v>
      </c>
      <c r="F30" s="162"/>
      <c r="G30" s="163"/>
      <c r="H30" s="170" t="s">
        <v>303</v>
      </c>
      <c r="I30" s="171"/>
      <c r="J30" s="113"/>
      <c r="K30" s="113"/>
      <c r="L30" s="113"/>
    </row>
    <row r="31" spans="1:12" s="114" customFormat="1" ht="12.75">
      <c r="A31" s="115"/>
      <c r="B31" s="115"/>
      <c r="C31" s="116"/>
      <c r="D31" s="177"/>
      <c r="E31" s="177"/>
      <c r="F31" s="177"/>
      <c r="G31" s="178"/>
      <c r="H31" s="119"/>
      <c r="I31" s="120"/>
      <c r="J31" s="113"/>
      <c r="K31" s="113"/>
      <c r="L31" s="113"/>
    </row>
    <row r="32" spans="1:12" s="114" customFormat="1" ht="12.75">
      <c r="A32" s="172" t="s">
        <v>315</v>
      </c>
      <c r="B32" s="173"/>
      <c r="C32" s="173"/>
      <c r="D32" s="174"/>
      <c r="E32" s="172" t="s">
        <v>316</v>
      </c>
      <c r="F32" s="173"/>
      <c r="G32" s="173"/>
      <c r="H32" s="170" t="s">
        <v>317</v>
      </c>
      <c r="I32" s="171"/>
      <c r="J32" s="113"/>
      <c r="K32" s="113"/>
      <c r="L32" s="113"/>
    </row>
    <row r="33" spans="1:12" s="114" customFormat="1" ht="12.75">
      <c r="A33" s="115"/>
      <c r="B33" s="115"/>
      <c r="C33" s="116"/>
      <c r="D33" s="117"/>
      <c r="E33" s="117"/>
      <c r="F33" s="117"/>
      <c r="G33" s="118"/>
      <c r="H33" s="119"/>
      <c r="I33" s="121"/>
      <c r="J33" s="113"/>
      <c r="K33" s="113"/>
      <c r="L33" s="113"/>
    </row>
    <row r="34" spans="1:12" s="114" customFormat="1" ht="12.75">
      <c r="A34" s="172" t="s">
        <v>399</v>
      </c>
      <c r="B34" s="173"/>
      <c r="C34" s="173"/>
      <c r="D34" s="174"/>
      <c r="E34" s="172" t="s">
        <v>371</v>
      </c>
      <c r="F34" s="173"/>
      <c r="G34" s="173"/>
      <c r="H34" s="170" t="s">
        <v>318</v>
      </c>
      <c r="I34" s="171"/>
      <c r="J34" s="113"/>
      <c r="K34" s="113"/>
      <c r="L34" s="113"/>
    </row>
    <row r="35" spans="1:12" s="114" customFormat="1" ht="12.75">
      <c r="A35" s="115"/>
      <c r="B35" s="115"/>
      <c r="C35" s="116"/>
      <c r="D35" s="117"/>
      <c r="E35" s="117"/>
      <c r="F35" s="117"/>
      <c r="G35" s="118"/>
      <c r="H35" s="119"/>
      <c r="I35" s="121"/>
      <c r="J35" s="113"/>
      <c r="K35" s="113"/>
      <c r="L35" s="113"/>
    </row>
    <row r="36" spans="1:12" s="114" customFormat="1" ht="12.75">
      <c r="A36" s="172" t="s">
        <v>400</v>
      </c>
      <c r="B36" s="173"/>
      <c r="C36" s="173"/>
      <c r="D36" s="174"/>
      <c r="E36" s="172" t="s">
        <v>307</v>
      </c>
      <c r="F36" s="173"/>
      <c r="G36" s="173"/>
      <c r="H36" s="170" t="s">
        <v>378</v>
      </c>
      <c r="I36" s="171"/>
      <c r="J36" s="113"/>
      <c r="K36" s="113"/>
      <c r="L36" s="113"/>
    </row>
    <row r="37" spans="1:12" s="114" customFormat="1" ht="12.75">
      <c r="A37" s="115"/>
      <c r="B37" s="115"/>
      <c r="C37" s="116"/>
      <c r="D37" s="117"/>
      <c r="E37" s="117"/>
      <c r="F37" s="117"/>
      <c r="G37" s="118"/>
      <c r="H37" s="119"/>
      <c r="I37" s="121"/>
      <c r="J37" s="113"/>
      <c r="K37" s="113"/>
      <c r="L37" s="113"/>
    </row>
    <row r="38" spans="1:12" s="114" customFormat="1" ht="12.75">
      <c r="A38" s="172" t="s">
        <v>372</v>
      </c>
      <c r="B38" s="173"/>
      <c r="C38" s="173"/>
      <c r="D38" s="174"/>
      <c r="E38" s="172" t="s">
        <v>373</v>
      </c>
      <c r="F38" s="173"/>
      <c r="G38" s="173"/>
      <c r="H38" s="170" t="s">
        <v>383</v>
      </c>
      <c r="I38" s="171"/>
      <c r="J38" s="113"/>
      <c r="K38" s="113"/>
      <c r="L38" s="113"/>
    </row>
    <row r="39" spans="1:12" s="114" customFormat="1" ht="12.75">
      <c r="A39" s="115"/>
      <c r="B39" s="115"/>
      <c r="C39" s="116"/>
      <c r="D39" s="117"/>
      <c r="E39" s="117"/>
      <c r="F39" s="117"/>
      <c r="G39" s="118"/>
      <c r="H39" s="119"/>
      <c r="I39" s="121"/>
      <c r="J39" s="113"/>
      <c r="K39" s="113"/>
      <c r="L39" s="113"/>
    </row>
    <row r="40" spans="1:12" s="114" customFormat="1" ht="12.75">
      <c r="A40" s="172" t="s">
        <v>401</v>
      </c>
      <c r="B40" s="173"/>
      <c r="C40" s="173"/>
      <c r="D40" s="174"/>
      <c r="E40" s="172" t="s">
        <v>373</v>
      </c>
      <c r="F40" s="173"/>
      <c r="G40" s="173"/>
      <c r="H40" s="170" t="s">
        <v>382</v>
      </c>
      <c r="I40" s="171"/>
      <c r="J40" s="113"/>
      <c r="K40" s="113"/>
      <c r="L40" s="113"/>
    </row>
    <row r="41" spans="1:12" s="114" customFormat="1" ht="12.75">
      <c r="A41" s="115"/>
      <c r="B41" s="115"/>
      <c r="C41" s="116"/>
      <c r="D41" s="117"/>
      <c r="E41" s="117"/>
      <c r="F41" s="117"/>
      <c r="G41" s="118"/>
      <c r="H41" s="119"/>
      <c r="I41" s="121"/>
      <c r="J41" s="113"/>
      <c r="K41" s="113"/>
      <c r="L41" s="113"/>
    </row>
    <row r="42" spans="1:12" s="114" customFormat="1" ht="12.75">
      <c r="A42" s="172" t="s">
        <v>402</v>
      </c>
      <c r="B42" s="173"/>
      <c r="C42" s="173"/>
      <c r="D42" s="174"/>
      <c r="E42" s="172" t="s">
        <v>376</v>
      </c>
      <c r="F42" s="173"/>
      <c r="G42" s="173"/>
      <c r="H42" s="170" t="s">
        <v>380</v>
      </c>
      <c r="I42" s="171"/>
      <c r="J42" s="113"/>
      <c r="K42" s="113"/>
      <c r="L42" s="113"/>
    </row>
    <row r="43" spans="1:12" s="114" customFormat="1" ht="12.75">
      <c r="A43" s="115"/>
      <c r="B43" s="115"/>
      <c r="C43" s="116"/>
      <c r="D43" s="117"/>
      <c r="E43" s="117"/>
      <c r="F43" s="117"/>
      <c r="G43" s="118"/>
      <c r="H43" s="119"/>
      <c r="I43" s="121"/>
      <c r="J43" s="113"/>
      <c r="K43" s="113"/>
      <c r="L43" s="113"/>
    </row>
    <row r="44" spans="1:12" s="114" customFormat="1" ht="12.75">
      <c r="A44" s="172" t="s">
        <v>403</v>
      </c>
      <c r="B44" s="173"/>
      <c r="C44" s="173"/>
      <c r="D44" s="174"/>
      <c r="E44" s="172" t="s">
        <v>374</v>
      </c>
      <c r="F44" s="173"/>
      <c r="G44" s="173"/>
      <c r="H44" s="170" t="s">
        <v>397</v>
      </c>
      <c r="I44" s="171"/>
      <c r="J44" s="113"/>
      <c r="K44" s="113"/>
      <c r="L44" s="113"/>
    </row>
    <row r="45" spans="1:12" s="114" customFormat="1" ht="12.75">
      <c r="A45" s="115"/>
      <c r="B45" s="115"/>
      <c r="C45" s="116"/>
      <c r="D45" s="117"/>
      <c r="E45" s="117"/>
      <c r="F45" s="117"/>
      <c r="G45" s="118"/>
      <c r="H45" s="119"/>
      <c r="I45" s="121"/>
      <c r="J45" s="113"/>
      <c r="K45" s="113"/>
      <c r="L45" s="113"/>
    </row>
    <row r="46" spans="1:12" s="114" customFormat="1" ht="12.75">
      <c r="A46" s="172" t="s">
        <v>404</v>
      </c>
      <c r="B46" s="173"/>
      <c r="C46" s="173"/>
      <c r="D46" s="174"/>
      <c r="E46" s="172" t="s">
        <v>374</v>
      </c>
      <c r="F46" s="173"/>
      <c r="G46" s="173"/>
      <c r="H46" s="170" t="s">
        <v>379</v>
      </c>
      <c r="I46" s="171"/>
      <c r="J46" s="113"/>
      <c r="K46" s="113"/>
      <c r="L46" s="113"/>
    </row>
    <row r="47" spans="1:12" s="114" customFormat="1" ht="12.75">
      <c r="A47" s="115"/>
      <c r="B47" s="115"/>
      <c r="C47" s="116"/>
      <c r="D47" s="117"/>
      <c r="E47" s="117"/>
      <c r="F47" s="117"/>
      <c r="G47" s="118"/>
      <c r="H47" s="119"/>
      <c r="I47" s="121"/>
      <c r="J47" s="113"/>
      <c r="K47" s="113"/>
      <c r="L47" s="113"/>
    </row>
    <row r="48" spans="1:12" s="114" customFormat="1" ht="12.75">
      <c r="A48" s="172" t="s">
        <v>405</v>
      </c>
      <c r="B48" s="173"/>
      <c r="C48" s="173"/>
      <c r="D48" s="174"/>
      <c r="E48" s="172" t="s">
        <v>377</v>
      </c>
      <c r="F48" s="173"/>
      <c r="G48" s="173"/>
      <c r="H48" s="170" t="s">
        <v>381</v>
      </c>
      <c r="I48" s="171"/>
      <c r="J48" s="113"/>
      <c r="K48" s="113"/>
      <c r="L48" s="113"/>
    </row>
    <row r="49" spans="1:12" s="114" customFormat="1" ht="12.75">
      <c r="A49" s="115"/>
      <c r="B49" s="115"/>
      <c r="C49" s="116"/>
      <c r="D49" s="117"/>
      <c r="E49" s="117"/>
      <c r="F49" s="117"/>
      <c r="G49" s="118"/>
      <c r="H49" s="119"/>
      <c r="I49" s="121"/>
      <c r="J49" s="113"/>
      <c r="K49" s="113"/>
      <c r="L49" s="113"/>
    </row>
    <row r="50" spans="1:12" s="114" customFormat="1" ht="12.75">
      <c r="A50" s="172" t="s">
        <v>319</v>
      </c>
      <c r="B50" s="173"/>
      <c r="C50" s="173"/>
      <c r="D50" s="174"/>
      <c r="E50" s="172" t="s">
        <v>320</v>
      </c>
      <c r="F50" s="173"/>
      <c r="G50" s="173"/>
      <c r="H50" s="170" t="s">
        <v>321</v>
      </c>
      <c r="I50" s="171"/>
      <c r="J50" s="113"/>
      <c r="K50" s="113"/>
      <c r="L50" s="113"/>
    </row>
    <row r="51" spans="1:12" s="114" customFormat="1" ht="12.75">
      <c r="A51" s="122"/>
      <c r="B51" s="122"/>
      <c r="C51" s="175"/>
      <c r="D51" s="176"/>
      <c r="E51" s="119"/>
      <c r="F51" s="175"/>
      <c r="G51" s="176"/>
      <c r="H51" s="119"/>
      <c r="I51" s="119"/>
      <c r="J51" s="113"/>
      <c r="K51" s="113"/>
      <c r="L51" s="113"/>
    </row>
    <row r="52" spans="1:12" s="114" customFormat="1" ht="12.75">
      <c r="A52" s="172" t="s">
        <v>406</v>
      </c>
      <c r="B52" s="173"/>
      <c r="C52" s="173"/>
      <c r="D52" s="174"/>
      <c r="E52" s="172" t="s">
        <v>322</v>
      </c>
      <c r="F52" s="173"/>
      <c r="G52" s="173"/>
      <c r="H52" s="170" t="s">
        <v>323</v>
      </c>
      <c r="I52" s="171"/>
      <c r="J52" s="113"/>
      <c r="K52" s="113"/>
      <c r="L52" s="113"/>
    </row>
    <row r="53" spans="1:12" s="114" customFormat="1" ht="12.75">
      <c r="A53" s="122"/>
      <c r="B53" s="122"/>
      <c r="C53" s="123"/>
      <c r="D53" s="124"/>
      <c r="E53" s="119"/>
      <c r="F53" s="123"/>
      <c r="G53" s="124"/>
      <c r="H53" s="119"/>
      <c r="I53" s="119"/>
      <c r="J53" s="113"/>
      <c r="K53" s="113"/>
      <c r="L53" s="113"/>
    </row>
    <row r="54" spans="1:12" s="114" customFormat="1" ht="12.75">
      <c r="A54" s="172" t="s">
        <v>324</v>
      </c>
      <c r="B54" s="173"/>
      <c r="C54" s="173"/>
      <c r="D54" s="174"/>
      <c r="E54" s="172" t="s">
        <v>325</v>
      </c>
      <c r="F54" s="173"/>
      <c r="G54" s="173"/>
      <c r="H54" s="170" t="s">
        <v>326</v>
      </c>
      <c r="I54" s="171"/>
      <c r="J54" s="113"/>
      <c r="K54" s="113"/>
      <c r="L54" s="113"/>
    </row>
    <row r="55" spans="1:12" ht="12.75">
      <c r="A55" s="122"/>
      <c r="B55" s="122"/>
      <c r="C55" s="123"/>
      <c r="D55" s="124"/>
      <c r="E55" s="119"/>
      <c r="F55" s="123"/>
      <c r="G55" s="124"/>
      <c r="H55" s="119"/>
      <c r="I55" s="119"/>
      <c r="J55" s="10"/>
      <c r="K55" s="10"/>
      <c r="L55" s="10"/>
    </row>
    <row r="56" spans="1:12" ht="12.75">
      <c r="A56" s="172" t="s">
        <v>396</v>
      </c>
      <c r="B56" s="173"/>
      <c r="C56" s="173"/>
      <c r="D56" s="174"/>
      <c r="E56" s="172" t="s">
        <v>384</v>
      </c>
      <c r="F56" s="173"/>
      <c r="G56" s="173"/>
      <c r="H56" s="170" t="s">
        <v>398</v>
      </c>
      <c r="I56" s="171"/>
      <c r="J56" s="10"/>
      <c r="K56" s="10"/>
      <c r="L56" s="10"/>
    </row>
    <row r="57" spans="1:12" ht="12.75">
      <c r="A57" s="93"/>
      <c r="B57" s="30"/>
      <c r="C57" s="30"/>
      <c r="D57" s="20"/>
      <c r="E57" s="20"/>
      <c r="F57" s="30"/>
      <c r="G57" s="20"/>
      <c r="H57" s="20"/>
      <c r="I57" s="94"/>
      <c r="J57" s="10"/>
      <c r="K57" s="10"/>
      <c r="L57" s="10"/>
    </row>
    <row r="58" spans="1:12" ht="12.75">
      <c r="A58" s="179" t="s">
        <v>248</v>
      </c>
      <c r="B58" s="206"/>
      <c r="C58" s="182"/>
      <c r="D58" s="183"/>
      <c r="E58" s="25"/>
      <c r="F58" s="197"/>
      <c r="G58" s="207"/>
      <c r="H58" s="207"/>
      <c r="I58" s="208"/>
      <c r="J58" s="10"/>
      <c r="K58" s="10"/>
      <c r="L58" s="10"/>
    </row>
    <row r="59" spans="1:12" ht="12.75">
      <c r="A59" s="92"/>
      <c r="B59" s="28"/>
      <c r="C59" s="167"/>
      <c r="D59" s="168"/>
      <c r="E59" s="16"/>
      <c r="F59" s="167"/>
      <c r="G59" s="169"/>
      <c r="H59" s="31"/>
      <c r="I59" s="95"/>
      <c r="J59" s="10"/>
      <c r="K59" s="10"/>
      <c r="L59" s="10"/>
    </row>
    <row r="60" spans="1:12" ht="12.75">
      <c r="A60" s="179" t="s">
        <v>249</v>
      </c>
      <c r="B60" s="206"/>
      <c r="C60" s="197" t="s">
        <v>370</v>
      </c>
      <c r="D60" s="152"/>
      <c r="E60" s="152"/>
      <c r="F60" s="152"/>
      <c r="G60" s="152"/>
      <c r="H60" s="152"/>
      <c r="I60" s="147"/>
      <c r="J60" s="10"/>
      <c r="K60" s="10"/>
      <c r="L60" s="10"/>
    </row>
    <row r="61" spans="1:12" ht="12.75">
      <c r="A61" s="85"/>
      <c r="B61" s="22"/>
      <c r="C61" s="21" t="s">
        <v>250</v>
      </c>
      <c r="D61" s="16"/>
      <c r="E61" s="16"/>
      <c r="F61" s="16"/>
      <c r="G61" s="16"/>
      <c r="H61" s="16"/>
      <c r="I61" s="86"/>
      <c r="J61" s="10"/>
      <c r="K61" s="10"/>
      <c r="L61" s="10"/>
    </row>
    <row r="62" spans="1:12" ht="12.75">
      <c r="A62" s="179" t="s">
        <v>251</v>
      </c>
      <c r="B62" s="206"/>
      <c r="C62" s="150" t="s">
        <v>375</v>
      </c>
      <c r="D62" s="209"/>
      <c r="E62" s="151"/>
      <c r="F62" s="16"/>
      <c r="G62" s="44" t="s">
        <v>252</v>
      </c>
      <c r="H62" s="150" t="s">
        <v>327</v>
      </c>
      <c r="I62" s="151"/>
      <c r="J62" s="10"/>
      <c r="K62" s="10"/>
      <c r="L62" s="10"/>
    </row>
    <row r="63" spans="1:12" ht="12.75">
      <c r="A63" s="85"/>
      <c r="B63" s="22"/>
      <c r="C63" s="21"/>
      <c r="D63" s="16"/>
      <c r="E63" s="16"/>
      <c r="F63" s="16"/>
      <c r="G63" s="16"/>
      <c r="H63" s="16"/>
      <c r="I63" s="86"/>
      <c r="J63" s="10"/>
      <c r="K63" s="10"/>
      <c r="L63" s="10"/>
    </row>
    <row r="64" spans="1:12" ht="12.75">
      <c r="A64" s="179" t="s">
        <v>238</v>
      </c>
      <c r="B64" s="206"/>
      <c r="C64" s="212" t="s">
        <v>369</v>
      </c>
      <c r="D64" s="213"/>
      <c r="E64" s="213"/>
      <c r="F64" s="213"/>
      <c r="G64" s="213"/>
      <c r="H64" s="213"/>
      <c r="I64" s="214"/>
      <c r="J64" s="10"/>
      <c r="K64" s="10"/>
      <c r="L64" s="10"/>
    </row>
    <row r="65" spans="1:12" ht="12.75">
      <c r="A65" s="85"/>
      <c r="B65" s="22"/>
      <c r="C65" s="16"/>
      <c r="D65" s="16"/>
      <c r="E65" s="16"/>
      <c r="F65" s="16"/>
      <c r="G65" s="16"/>
      <c r="H65" s="16"/>
      <c r="I65" s="86"/>
      <c r="J65" s="10"/>
      <c r="K65" s="10"/>
      <c r="L65" s="10"/>
    </row>
    <row r="66" spans="1:12" ht="12.75">
      <c r="A66" s="190" t="s">
        <v>253</v>
      </c>
      <c r="B66" s="191"/>
      <c r="C66" s="215" t="s">
        <v>422</v>
      </c>
      <c r="D66" s="216"/>
      <c r="E66" s="216"/>
      <c r="F66" s="216"/>
      <c r="G66" s="216"/>
      <c r="H66" s="216"/>
      <c r="I66" s="217"/>
      <c r="J66" s="10"/>
      <c r="K66" s="10"/>
      <c r="L66" s="10"/>
    </row>
    <row r="67" spans="1:12" ht="12.75">
      <c r="A67" s="96"/>
      <c r="B67" s="20"/>
      <c r="C67" s="221" t="s">
        <v>254</v>
      </c>
      <c r="D67" s="221"/>
      <c r="E67" s="221"/>
      <c r="F67" s="221"/>
      <c r="G67" s="221"/>
      <c r="H67" s="221"/>
      <c r="I67" s="97"/>
      <c r="J67" s="10"/>
      <c r="K67" s="10"/>
      <c r="L67" s="10"/>
    </row>
    <row r="68" spans="1:12" ht="12.75">
      <c r="A68" s="96"/>
      <c r="B68" s="20"/>
      <c r="C68" s="32"/>
      <c r="D68" s="32"/>
      <c r="E68" s="32"/>
      <c r="F68" s="32"/>
      <c r="G68" s="32"/>
      <c r="H68" s="32"/>
      <c r="I68" s="97"/>
      <c r="J68" s="10"/>
      <c r="K68" s="10"/>
      <c r="L68" s="10"/>
    </row>
    <row r="69" spans="1:12" ht="12.75">
      <c r="A69" s="96"/>
      <c r="B69" s="218" t="s">
        <v>255</v>
      </c>
      <c r="C69" s="219"/>
      <c r="D69" s="219"/>
      <c r="E69" s="219"/>
      <c r="F69" s="42"/>
      <c r="G69" s="42"/>
      <c r="H69" s="42"/>
      <c r="I69" s="98"/>
      <c r="J69" s="10"/>
      <c r="K69" s="10"/>
      <c r="L69" s="10"/>
    </row>
    <row r="70" spans="1:12" ht="12.75">
      <c r="A70" s="96"/>
      <c r="B70" s="148" t="s">
        <v>287</v>
      </c>
      <c r="C70" s="202"/>
      <c r="D70" s="202"/>
      <c r="E70" s="202"/>
      <c r="F70" s="202"/>
      <c r="G70" s="202"/>
      <c r="H70" s="202"/>
      <c r="I70" s="220"/>
      <c r="J70" s="10"/>
      <c r="K70" s="10"/>
      <c r="L70" s="10"/>
    </row>
    <row r="71" spans="1:12" ht="12.75">
      <c r="A71" s="96"/>
      <c r="B71" s="148" t="s">
        <v>288</v>
      </c>
      <c r="C71" s="202"/>
      <c r="D71" s="202"/>
      <c r="E71" s="202"/>
      <c r="F71" s="202"/>
      <c r="G71" s="202"/>
      <c r="H71" s="202"/>
      <c r="I71" s="98"/>
      <c r="J71" s="10"/>
      <c r="K71" s="10"/>
      <c r="L71" s="10"/>
    </row>
    <row r="72" spans="1:12" ht="12.75">
      <c r="A72" s="96"/>
      <c r="B72" s="148" t="s">
        <v>289</v>
      </c>
      <c r="C72" s="202"/>
      <c r="D72" s="202"/>
      <c r="E72" s="202"/>
      <c r="F72" s="202"/>
      <c r="G72" s="202"/>
      <c r="H72" s="202"/>
      <c r="I72" s="220"/>
      <c r="J72" s="10"/>
      <c r="K72" s="10"/>
      <c r="L72" s="10"/>
    </row>
    <row r="73" spans="1:12" ht="12.75">
      <c r="A73" s="96"/>
      <c r="B73" s="148" t="s">
        <v>290</v>
      </c>
      <c r="C73" s="202"/>
      <c r="D73" s="202"/>
      <c r="E73" s="202"/>
      <c r="F73" s="202"/>
      <c r="G73" s="202"/>
      <c r="H73" s="202"/>
      <c r="I73" s="220"/>
      <c r="J73" s="10"/>
      <c r="K73" s="10"/>
      <c r="L73" s="10"/>
    </row>
    <row r="74" spans="1:12" ht="12.75">
      <c r="A74" s="96"/>
      <c r="B74" s="99"/>
      <c r="C74" s="100"/>
      <c r="D74" s="100"/>
      <c r="E74" s="100"/>
      <c r="F74" s="100"/>
      <c r="G74" s="100"/>
      <c r="H74" s="100"/>
      <c r="I74" s="101"/>
      <c r="J74" s="10"/>
      <c r="K74" s="10"/>
      <c r="L74" s="10"/>
    </row>
    <row r="75" spans="1:12" ht="13.5" thickBot="1">
      <c r="A75" s="102" t="s">
        <v>256</v>
      </c>
      <c r="B75" s="16"/>
      <c r="C75" s="16"/>
      <c r="D75" s="16"/>
      <c r="E75" s="16"/>
      <c r="F75" s="16"/>
      <c r="G75" s="33"/>
      <c r="H75" s="34"/>
      <c r="I75" s="103"/>
      <c r="J75" s="10"/>
      <c r="K75" s="10"/>
      <c r="L75" s="10"/>
    </row>
    <row r="76" spans="1:12" ht="12.75">
      <c r="A76" s="81"/>
      <c r="B76" s="16"/>
      <c r="C76" s="16"/>
      <c r="D76" s="16"/>
      <c r="E76" s="20" t="s">
        <v>257</v>
      </c>
      <c r="F76" s="29"/>
      <c r="G76" s="203" t="s">
        <v>258</v>
      </c>
      <c r="H76" s="204"/>
      <c r="I76" s="205"/>
      <c r="J76" s="10"/>
      <c r="K76" s="10"/>
      <c r="L76" s="10"/>
    </row>
    <row r="77" spans="1:12" ht="12.75">
      <c r="A77" s="104"/>
      <c r="B77" s="105"/>
      <c r="C77" s="106"/>
      <c r="D77" s="106"/>
      <c r="E77" s="106"/>
      <c r="F77" s="106"/>
      <c r="G77" s="210"/>
      <c r="H77" s="211"/>
      <c r="I77" s="107"/>
      <c r="J77" s="10"/>
      <c r="K77" s="10"/>
      <c r="L77" s="10"/>
    </row>
  </sheetData>
  <sheetProtection/>
  <protectedRanges>
    <protectedRange sqref="E2 H2 C6:D6 C8:D8 C10:D10 C12:I12 C14:D14 F14:I14 C16:I16 I26 I24 C24:G24 C22:F22 C26" name="Range1"/>
    <protectedRange sqref="C18:I18" name="Range1_1"/>
    <protectedRange sqref="C20:I20" name="Range1_1_1"/>
    <protectedRange sqref="A34:D34 A30:I32" name="Range1_1_2_1"/>
  </protectedRanges>
  <mergeCells count="97">
    <mergeCell ref="G77:H77"/>
    <mergeCell ref="A64:B64"/>
    <mergeCell ref="C64:I64"/>
    <mergeCell ref="A66:B66"/>
    <mergeCell ref="C66:I66"/>
    <mergeCell ref="B69:E69"/>
    <mergeCell ref="B70:I70"/>
    <mergeCell ref="B72:I72"/>
    <mergeCell ref="B73:I73"/>
    <mergeCell ref="C67:H67"/>
    <mergeCell ref="A44:D44"/>
    <mergeCell ref="E44:G44"/>
    <mergeCell ref="H44:I44"/>
    <mergeCell ref="G76:I76"/>
    <mergeCell ref="A60:B60"/>
    <mergeCell ref="A58:B58"/>
    <mergeCell ref="C58:D58"/>
    <mergeCell ref="F58:I58"/>
    <mergeCell ref="A62:B62"/>
    <mergeCell ref="C62:E62"/>
    <mergeCell ref="H62:I62"/>
    <mergeCell ref="C60:I60"/>
    <mergeCell ref="B71:H71"/>
    <mergeCell ref="A38:D38"/>
    <mergeCell ref="E38:G38"/>
    <mergeCell ref="H48:I48"/>
    <mergeCell ref="H54:I54"/>
    <mergeCell ref="H50:I50"/>
    <mergeCell ref="H38:I38"/>
    <mergeCell ref="A46:D46"/>
    <mergeCell ref="A1:C1"/>
    <mergeCell ref="A28:D28"/>
    <mergeCell ref="E28:G28"/>
    <mergeCell ref="A24:B24"/>
    <mergeCell ref="D24:G24"/>
    <mergeCell ref="A26:B26"/>
    <mergeCell ref="G26:H26"/>
    <mergeCell ref="H28:I28"/>
    <mergeCell ref="A16:B16"/>
    <mergeCell ref="C16:I16"/>
    <mergeCell ref="C59:D59"/>
    <mergeCell ref="F59:G59"/>
    <mergeCell ref="A48:D48"/>
    <mergeCell ref="E48:G48"/>
    <mergeCell ref="E54:G54"/>
    <mergeCell ref="A50:D50"/>
    <mergeCell ref="E50:G50"/>
    <mergeCell ref="A56:D56"/>
    <mergeCell ref="E56:G56"/>
    <mergeCell ref="C51:D51"/>
    <mergeCell ref="A30:D30"/>
    <mergeCell ref="E30:G30"/>
    <mergeCell ref="H30:I30"/>
    <mergeCell ref="A20:B20"/>
    <mergeCell ref="C20:I20"/>
    <mergeCell ref="A22:B22"/>
    <mergeCell ref="D22:F22"/>
    <mergeCell ref="G22:H22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D31:G31"/>
    <mergeCell ref="A36:D36"/>
    <mergeCell ref="E36:G36"/>
    <mergeCell ref="H36:I36"/>
    <mergeCell ref="A32:D32"/>
    <mergeCell ref="E32:G32"/>
    <mergeCell ref="H32:I32"/>
    <mergeCell ref="A34:D34"/>
    <mergeCell ref="E34:G34"/>
    <mergeCell ref="H34:I34"/>
    <mergeCell ref="A40:D40"/>
    <mergeCell ref="E40:G40"/>
    <mergeCell ref="H40:I40"/>
    <mergeCell ref="A42:D42"/>
    <mergeCell ref="E42:G42"/>
    <mergeCell ref="H42:I42"/>
    <mergeCell ref="H56:I56"/>
    <mergeCell ref="H46:I46"/>
    <mergeCell ref="H52:I52"/>
    <mergeCell ref="A54:D54"/>
    <mergeCell ref="A52:D52"/>
    <mergeCell ref="E52:G52"/>
    <mergeCell ref="E46:G46"/>
    <mergeCell ref="F51:G51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ukat-info@dukat.hr"/>
    <hyperlink ref="C20" r:id="rId2" display="www.dukat.hr"/>
    <hyperlink ref="C64" r:id="rId3" display="branko.nikolic@dukat.hr"/>
    <hyperlink ref="C64:I64" r:id="rId4" display="biserka.klaric@dukat.hr"/>
  </hyperlink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scale="74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view="pageBreakPreview" zoomScale="110" zoomScaleSheetLayoutView="110" zoomScalePageLayoutView="0" workbookViewId="0" topLeftCell="A97">
      <selection activeCell="J101" sqref="J101:K112"/>
    </sheetView>
  </sheetViews>
  <sheetFormatPr defaultColWidth="9.140625" defaultRowHeight="12.75"/>
  <cols>
    <col min="1" max="8" width="9.140625" style="45" customWidth="1"/>
    <col min="9" max="9" width="9.28125" style="45" bestFit="1" customWidth="1"/>
    <col min="10" max="11" width="11.140625" style="45" bestFit="1" customWidth="1"/>
    <col min="12" max="12" width="10.7109375" style="45" bestFit="1" customWidth="1"/>
    <col min="13" max="13" width="11.7109375" style="45" bestFit="1" customWidth="1"/>
    <col min="14" max="16384" width="9.140625" style="45" customWidth="1"/>
  </cols>
  <sheetData>
    <row r="1" spans="1:11" ht="12.75" customHeight="1">
      <c r="A1" s="259" t="s">
        <v>143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390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 customHeight="1">
      <c r="A3" s="261" t="s">
        <v>349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33.75">
      <c r="A4" s="264" t="s">
        <v>49</v>
      </c>
      <c r="B4" s="265"/>
      <c r="C4" s="265"/>
      <c r="D4" s="265"/>
      <c r="E4" s="265"/>
      <c r="F4" s="265"/>
      <c r="G4" s="265"/>
      <c r="H4" s="266"/>
      <c r="I4" s="50" t="s">
        <v>259</v>
      </c>
      <c r="J4" s="51" t="s">
        <v>388</v>
      </c>
      <c r="K4" s="52" t="s">
        <v>392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49">
        <v>2</v>
      </c>
      <c r="J5" s="48">
        <v>3</v>
      </c>
      <c r="K5" s="48">
        <v>4</v>
      </c>
    </row>
    <row r="6" spans="1:11" ht="12.75">
      <c r="A6" s="256"/>
      <c r="B6" s="257"/>
      <c r="C6" s="257"/>
      <c r="D6" s="257"/>
      <c r="E6" s="257"/>
      <c r="F6" s="257"/>
      <c r="G6" s="257"/>
      <c r="H6" s="257"/>
      <c r="I6" s="257"/>
      <c r="J6" s="257"/>
      <c r="K6" s="258"/>
    </row>
    <row r="7" spans="1:11" ht="12.75">
      <c r="A7" s="231" t="s">
        <v>50</v>
      </c>
      <c r="B7" s="232"/>
      <c r="C7" s="232"/>
      <c r="D7" s="232"/>
      <c r="E7" s="232"/>
      <c r="F7" s="232"/>
      <c r="G7" s="232"/>
      <c r="H7" s="249"/>
      <c r="I7" s="3">
        <v>1</v>
      </c>
      <c r="J7" s="131"/>
      <c r="K7" s="131"/>
    </row>
    <row r="8" spans="1:11" ht="12.75">
      <c r="A8" s="238" t="s">
        <v>350</v>
      </c>
      <c r="B8" s="239"/>
      <c r="C8" s="239"/>
      <c r="D8" s="239"/>
      <c r="E8" s="239"/>
      <c r="F8" s="239"/>
      <c r="G8" s="239"/>
      <c r="H8" s="240"/>
      <c r="I8" s="1">
        <v>2</v>
      </c>
      <c r="J8" s="132">
        <f>J9+J16+J26+J35+J39</f>
        <v>1339367530.6547947</v>
      </c>
      <c r="K8" s="132">
        <f>K9+K16+K26+K35+K39</f>
        <v>1320327680.6483874</v>
      </c>
    </row>
    <row r="9" spans="1:11" ht="12.75">
      <c r="A9" s="238" t="s">
        <v>194</v>
      </c>
      <c r="B9" s="239"/>
      <c r="C9" s="239"/>
      <c r="D9" s="239"/>
      <c r="E9" s="239"/>
      <c r="F9" s="239"/>
      <c r="G9" s="239"/>
      <c r="H9" s="240"/>
      <c r="I9" s="1">
        <v>3</v>
      </c>
      <c r="J9" s="132">
        <f>SUM(J10:J15)</f>
        <v>162296016</v>
      </c>
      <c r="K9" s="132">
        <f>SUM(K10:K15)</f>
        <v>159616267.31937745</v>
      </c>
    </row>
    <row r="10" spans="1:11" ht="12.75">
      <c r="A10" s="235" t="s">
        <v>102</v>
      </c>
      <c r="B10" s="236"/>
      <c r="C10" s="236"/>
      <c r="D10" s="236"/>
      <c r="E10" s="236"/>
      <c r="F10" s="236"/>
      <c r="G10" s="236"/>
      <c r="H10" s="237"/>
      <c r="I10" s="1">
        <v>4</v>
      </c>
      <c r="J10" s="7"/>
      <c r="K10" s="7"/>
    </row>
    <row r="11" spans="1:11" ht="12.75">
      <c r="A11" s="235" t="s">
        <v>12</v>
      </c>
      <c r="B11" s="236"/>
      <c r="C11" s="236"/>
      <c r="D11" s="236"/>
      <c r="E11" s="236"/>
      <c r="F11" s="236"/>
      <c r="G11" s="236"/>
      <c r="H11" s="237"/>
      <c r="I11" s="1">
        <v>5</v>
      </c>
      <c r="J11" s="7">
        <v>13400969</v>
      </c>
      <c r="K11" s="7">
        <v>11722217</v>
      </c>
    </row>
    <row r="12" spans="1:11" ht="12.75">
      <c r="A12" s="235" t="s">
        <v>103</v>
      </c>
      <c r="B12" s="236"/>
      <c r="C12" s="236"/>
      <c r="D12" s="236"/>
      <c r="E12" s="236"/>
      <c r="F12" s="236"/>
      <c r="G12" s="236"/>
      <c r="H12" s="237"/>
      <c r="I12" s="1">
        <v>6</v>
      </c>
      <c r="J12" s="7">
        <v>148619868</v>
      </c>
      <c r="K12" s="7">
        <v>147618871.31937745</v>
      </c>
    </row>
    <row r="13" spans="1:11" ht="12.75">
      <c r="A13" s="235" t="s">
        <v>197</v>
      </c>
      <c r="B13" s="236"/>
      <c r="C13" s="236"/>
      <c r="D13" s="236"/>
      <c r="E13" s="236"/>
      <c r="F13" s="236"/>
      <c r="G13" s="236"/>
      <c r="H13" s="237"/>
      <c r="I13" s="1">
        <v>7</v>
      </c>
      <c r="J13" s="7"/>
      <c r="K13" s="7"/>
    </row>
    <row r="14" spans="1:11" ht="12.75">
      <c r="A14" s="235" t="s">
        <v>198</v>
      </c>
      <c r="B14" s="236"/>
      <c r="C14" s="236"/>
      <c r="D14" s="236"/>
      <c r="E14" s="236"/>
      <c r="F14" s="236"/>
      <c r="G14" s="236"/>
      <c r="H14" s="237"/>
      <c r="I14" s="1">
        <v>8</v>
      </c>
      <c r="J14" s="7">
        <v>0</v>
      </c>
      <c r="K14" s="7"/>
    </row>
    <row r="15" spans="1:11" ht="12.75">
      <c r="A15" s="235" t="s">
        <v>199</v>
      </c>
      <c r="B15" s="236"/>
      <c r="C15" s="236"/>
      <c r="D15" s="236"/>
      <c r="E15" s="236"/>
      <c r="F15" s="236"/>
      <c r="G15" s="236"/>
      <c r="H15" s="237"/>
      <c r="I15" s="1">
        <v>9</v>
      </c>
      <c r="J15" s="7">
        <v>275179</v>
      </c>
      <c r="K15" s="7">
        <v>275179</v>
      </c>
    </row>
    <row r="16" spans="1:11" ht="12.75">
      <c r="A16" s="238" t="s">
        <v>195</v>
      </c>
      <c r="B16" s="239"/>
      <c r="C16" s="239"/>
      <c r="D16" s="239"/>
      <c r="E16" s="239"/>
      <c r="F16" s="239"/>
      <c r="G16" s="239"/>
      <c r="H16" s="240"/>
      <c r="I16" s="1">
        <v>10</v>
      </c>
      <c r="J16" s="132">
        <f>SUM(J17:J25)</f>
        <v>1144358899</v>
      </c>
      <c r="K16" s="132">
        <f>SUM(K17:K25)</f>
        <v>1127444814.32901</v>
      </c>
    </row>
    <row r="17" spans="1:11" ht="12.75">
      <c r="A17" s="235" t="s">
        <v>200</v>
      </c>
      <c r="B17" s="236"/>
      <c r="C17" s="236"/>
      <c r="D17" s="236"/>
      <c r="E17" s="236"/>
      <c r="F17" s="236"/>
      <c r="G17" s="236"/>
      <c r="H17" s="237"/>
      <c r="I17" s="1">
        <v>11</v>
      </c>
      <c r="J17" s="7">
        <v>103594698</v>
      </c>
      <c r="K17" s="7">
        <v>103594698</v>
      </c>
    </row>
    <row r="18" spans="1:11" ht="12.75">
      <c r="A18" s="235" t="s">
        <v>228</v>
      </c>
      <c r="B18" s="236"/>
      <c r="C18" s="236"/>
      <c r="D18" s="236"/>
      <c r="E18" s="236"/>
      <c r="F18" s="236"/>
      <c r="G18" s="236"/>
      <c r="H18" s="237"/>
      <c r="I18" s="1">
        <v>12</v>
      </c>
      <c r="J18" s="7">
        <v>503628250</v>
      </c>
      <c r="K18" s="7">
        <v>490533447.62479115</v>
      </c>
    </row>
    <row r="19" spans="1:11" ht="12.75">
      <c r="A19" s="235" t="s">
        <v>201</v>
      </c>
      <c r="B19" s="236"/>
      <c r="C19" s="236"/>
      <c r="D19" s="236"/>
      <c r="E19" s="236"/>
      <c r="F19" s="236"/>
      <c r="G19" s="236"/>
      <c r="H19" s="237"/>
      <c r="I19" s="1">
        <v>13</v>
      </c>
      <c r="J19" s="7">
        <v>420027001</v>
      </c>
      <c r="K19" s="7">
        <v>452565667</v>
      </c>
    </row>
    <row r="20" spans="1:11" ht="12.75">
      <c r="A20" s="235" t="s">
        <v>17</v>
      </c>
      <c r="B20" s="236"/>
      <c r="C20" s="236"/>
      <c r="D20" s="236"/>
      <c r="E20" s="236"/>
      <c r="F20" s="236"/>
      <c r="G20" s="236"/>
      <c r="H20" s="237"/>
      <c r="I20" s="1">
        <v>14</v>
      </c>
      <c r="J20" s="7"/>
      <c r="K20" s="7"/>
    </row>
    <row r="21" spans="1:11" ht="12.75">
      <c r="A21" s="235" t="s">
        <v>18</v>
      </c>
      <c r="B21" s="236"/>
      <c r="C21" s="236"/>
      <c r="D21" s="236"/>
      <c r="E21" s="236"/>
      <c r="F21" s="236"/>
      <c r="G21" s="236"/>
      <c r="H21" s="237"/>
      <c r="I21" s="1">
        <v>15</v>
      </c>
      <c r="J21" s="7"/>
      <c r="K21" s="7"/>
    </row>
    <row r="22" spans="1:11" ht="12.75">
      <c r="A22" s="235" t="s">
        <v>62</v>
      </c>
      <c r="B22" s="236"/>
      <c r="C22" s="236"/>
      <c r="D22" s="236"/>
      <c r="E22" s="236"/>
      <c r="F22" s="236"/>
      <c r="G22" s="236"/>
      <c r="H22" s="237"/>
      <c r="I22" s="1">
        <v>16</v>
      </c>
      <c r="J22" s="7">
        <v>3681050</v>
      </c>
      <c r="K22" s="7">
        <v>2587918.370539223</v>
      </c>
    </row>
    <row r="23" spans="1:11" ht="12.75">
      <c r="A23" s="235" t="s">
        <v>63</v>
      </c>
      <c r="B23" s="236"/>
      <c r="C23" s="236"/>
      <c r="D23" s="236"/>
      <c r="E23" s="236"/>
      <c r="F23" s="236"/>
      <c r="G23" s="236"/>
      <c r="H23" s="237"/>
      <c r="I23" s="1">
        <v>17</v>
      </c>
      <c r="J23" s="7">
        <v>54685065</v>
      </c>
      <c r="K23" s="7">
        <v>46310894.18044886</v>
      </c>
    </row>
    <row r="24" spans="1:11" ht="12.75">
      <c r="A24" s="235" t="s">
        <v>64</v>
      </c>
      <c r="B24" s="236"/>
      <c r="C24" s="236"/>
      <c r="D24" s="236"/>
      <c r="E24" s="236"/>
      <c r="F24" s="236"/>
      <c r="G24" s="236"/>
      <c r="H24" s="237"/>
      <c r="I24" s="1">
        <v>18</v>
      </c>
      <c r="J24" s="7">
        <v>58742835</v>
      </c>
      <c r="K24" s="7">
        <v>31852189.15323084</v>
      </c>
    </row>
    <row r="25" spans="1:11" ht="12.75">
      <c r="A25" s="235" t="s">
        <v>65</v>
      </c>
      <c r="B25" s="236"/>
      <c r="C25" s="236"/>
      <c r="D25" s="236"/>
      <c r="E25" s="236"/>
      <c r="F25" s="236"/>
      <c r="G25" s="236"/>
      <c r="H25" s="237"/>
      <c r="I25" s="1">
        <v>19</v>
      </c>
      <c r="J25" s="7"/>
      <c r="K25" s="7"/>
    </row>
    <row r="26" spans="1:11" s="133" customFormat="1" ht="12.75">
      <c r="A26" s="238" t="s">
        <v>180</v>
      </c>
      <c r="B26" s="239"/>
      <c r="C26" s="239"/>
      <c r="D26" s="239"/>
      <c r="E26" s="239"/>
      <c r="F26" s="239"/>
      <c r="G26" s="239"/>
      <c r="H26" s="240"/>
      <c r="I26" s="1">
        <v>20</v>
      </c>
      <c r="J26" s="132">
        <f>SUM(J27:J34)</f>
        <v>18216022</v>
      </c>
      <c r="K26" s="132">
        <f>SUM(K27:K34)</f>
        <v>18888140</v>
      </c>
    </row>
    <row r="27" spans="1:11" ht="12.75">
      <c r="A27" s="235" t="s">
        <v>66</v>
      </c>
      <c r="B27" s="236"/>
      <c r="C27" s="236"/>
      <c r="D27" s="236"/>
      <c r="E27" s="236"/>
      <c r="F27" s="236"/>
      <c r="G27" s="236"/>
      <c r="H27" s="237"/>
      <c r="I27" s="1">
        <v>21</v>
      </c>
      <c r="J27" s="7"/>
      <c r="K27" s="7"/>
    </row>
    <row r="28" spans="1:11" ht="12.75">
      <c r="A28" s="235" t="s">
        <v>67</v>
      </c>
      <c r="B28" s="236"/>
      <c r="C28" s="236"/>
      <c r="D28" s="236"/>
      <c r="E28" s="236"/>
      <c r="F28" s="236"/>
      <c r="G28" s="236"/>
      <c r="H28" s="237"/>
      <c r="I28" s="1">
        <v>22</v>
      </c>
      <c r="J28" s="7"/>
      <c r="K28" s="7"/>
    </row>
    <row r="29" spans="1:11" ht="12.75">
      <c r="A29" s="235" t="s">
        <v>68</v>
      </c>
      <c r="B29" s="236"/>
      <c r="C29" s="236"/>
      <c r="D29" s="236"/>
      <c r="E29" s="236"/>
      <c r="F29" s="236"/>
      <c r="G29" s="236"/>
      <c r="H29" s="237"/>
      <c r="I29" s="1">
        <v>23</v>
      </c>
      <c r="J29" s="7"/>
      <c r="K29" s="7"/>
    </row>
    <row r="30" spans="1:11" ht="12.75">
      <c r="A30" s="235" t="s">
        <v>73</v>
      </c>
      <c r="B30" s="236"/>
      <c r="C30" s="236"/>
      <c r="D30" s="236"/>
      <c r="E30" s="236"/>
      <c r="F30" s="236"/>
      <c r="G30" s="236"/>
      <c r="H30" s="237"/>
      <c r="I30" s="1">
        <v>24</v>
      </c>
      <c r="J30" s="7"/>
      <c r="K30" s="7"/>
    </row>
    <row r="31" spans="1:11" ht="12.75">
      <c r="A31" s="235" t="s">
        <v>74</v>
      </c>
      <c r="B31" s="236"/>
      <c r="C31" s="236"/>
      <c r="D31" s="236"/>
      <c r="E31" s="236"/>
      <c r="F31" s="236"/>
      <c r="G31" s="236"/>
      <c r="H31" s="237"/>
      <c r="I31" s="1">
        <v>25</v>
      </c>
      <c r="J31" s="7">
        <v>884973</v>
      </c>
      <c r="K31" s="7">
        <v>503860</v>
      </c>
    </row>
    <row r="32" spans="1:11" ht="12.75">
      <c r="A32" s="235" t="s">
        <v>75</v>
      </c>
      <c r="B32" s="236"/>
      <c r="C32" s="236"/>
      <c r="D32" s="236"/>
      <c r="E32" s="236"/>
      <c r="F32" s="236"/>
      <c r="G32" s="236"/>
      <c r="H32" s="237"/>
      <c r="I32" s="1">
        <v>26</v>
      </c>
      <c r="J32" s="7">
        <v>17331049</v>
      </c>
      <c r="K32" s="7">
        <v>18384280</v>
      </c>
    </row>
    <row r="33" spans="1:11" ht="12.75">
      <c r="A33" s="235" t="s">
        <v>69</v>
      </c>
      <c r="B33" s="236"/>
      <c r="C33" s="236"/>
      <c r="D33" s="236"/>
      <c r="E33" s="236"/>
      <c r="F33" s="236"/>
      <c r="G33" s="236"/>
      <c r="H33" s="237"/>
      <c r="I33" s="1">
        <v>27</v>
      </c>
      <c r="J33" s="7"/>
      <c r="K33" s="7"/>
    </row>
    <row r="34" spans="1:11" ht="12.75">
      <c r="A34" s="235" t="s">
        <v>173</v>
      </c>
      <c r="B34" s="236"/>
      <c r="C34" s="236"/>
      <c r="D34" s="236"/>
      <c r="E34" s="236"/>
      <c r="F34" s="236"/>
      <c r="G34" s="236"/>
      <c r="H34" s="237"/>
      <c r="I34" s="1">
        <v>28</v>
      </c>
      <c r="J34" s="7"/>
      <c r="K34" s="7"/>
    </row>
    <row r="35" spans="1:11" s="133" customFormat="1" ht="12.75">
      <c r="A35" s="238" t="s">
        <v>174</v>
      </c>
      <c r="B35" s="239"/>
      <c r="C35" s="239"/>
      <c r="D35" s="239"/>
      <c r="E35" s="239"/>
      <c r="F35" s="239"/>
      <c r="G35" s="239"/>
      <c r="H35" s="240"/>
      <c r="I35" s="1">
        <v>29</v>
      </c>
      <c r="J35" s="132">
        <f>SUM(J36:J38)</f>
        <v>0</v>
      </c>
      <c r="K35" s="132">
        <f>SUM(K36:K38)</f>
        <v>0</v>
      </c>
    </row>
    <row r="36" spans="1:11" ht="12.75">
      <c r="A36" s="235" t="s">
        <v>70</v>
      </c>
      <c r="B36" s="236"/>
      <c r="C36" s="236"/>
      <c r="D36" s="236"/>
      <c r="E36" s="236"/>
      <c r="F36" s="236"/>
      <c r="G36" s="236"/>
      <c r="H36" s="237"/>
      <c r="I36" s="1">
        <v>30</v>
      </c>
      <c r="J36" s="7"/>
      <c r="K36" s="7"/>
    </row>
    <row r="37" spans="1:11" ht="12.75">
      <c r="A37" s="235" t="s">
        <v>71</v>
      </c>
      <c r="B37" s="236"/>
      <c r="C37" s="236"/>
      <c r="D37" s="236"/>
      <c r="E37" s="236"/>
      <c r="F37" s="236"/>
      <c r="G37" s="236"/>
      <c r="H37" s="237"/>
      <c r="I37" s="1">
        <v>31</v>
      </c>
      <c r="J37" s="7"/>
      <c r="K37" s="7"/>
    </row>
    <row r="38" spans="1:11" ht="12.75">
      <c r="A38" s="235" t="s">
        <v>72</v>
      </c>
      <c r="B38" s="236"/>
      <c r="C38" s="236"/>
      <c r="D38" s="236"/>
      <c r="E38" s="236"/>
      <c r="F38" s="236"/>
      <c r="G38" s="236"/>
      <c r="H38" s="237"/>
      <c r="I38" s="1">
        <v>32</v>
      </c>
      <c r="J38" s="7"/>
      <c r="K38" s="7"/>
    </row>
    <row r="39" spans="1:11" s="133" customFormat="1" ht="12.75">
      <c r="A39" s="238" t="s">
        <v>175</v>
      </c>
      <c r="B39" s="239"/>
      <c r="C39" s="239"/>
      <c r="D39" s="239"/>
      <c r="E39" s="239"/>
      <c r="F39" s="239"/>
      <c r="G39" s="239"/>
      <c r="H39" s="240"/>
      <c r="I39" s="1">
        <v>33</v>
      </c>
      <c r="J39" s="134">
        <v>14496593.654794801</v>
      </c>
      <c r="K39" s="134">
        <v>14378459</v>
      </c>
    </row>
    <row r="40" spans="1:11" s="133" customFormat="1" ht="12.75">
      <c r="A40" s="238" t="s">
        <v>351</v>
      </c>
      <c r="B40" s="239"/>
      <c r="C40" s="239"/>
      <c r="D40" s="239"/>
      <c r="E40" s="239"/>
      <c r="F40" s="239"/>
      <c r="G40" s="239"/>
      <c r="H40" s="240"/>
      <c r="I40" s="1">
        <v>34</v>
      </c>
      <c r="J40" s="132">
        <f>J41+J49+J56+J64</f>
        <v>1193255653</v>
      </c>
      <c r="K40" s="132">
        <f>K41+K49+K56+K64</f>
        <v>1272348379</v>
      </c>
    </row>
    <row r="41" spans="1:11" s="133" customFormat="1" ht="12.75">
      <c r="A41" s="238" t="s">
        <v>90</v>
      </c>
      <c r="B41" s="239"/>
      <c r="C41" s="239"/>
      <c r="D41" s="239"/>
      <c r="E41" s="239"/>
      <c r="F41" s="239"/>
      <c r="G41" s="239"/>
      <c r="H41" s="240"/>
      <c r="I41" s="1">
        <v>35</v>
      </c>
      <c r="J41" s="132">
        <f>SUM(J42:J48)</f>
        <v>276574186</v>
      </c>
      <c r="K41" s="132">
        <f>SUM(K42:K48)</f>
        <v>372521937</v>
      </c>
    </row>
    <row r="42" spans="1:11" ht="12.75">
      <c r="A42" s="235" t="s">
        <v>107</v>
      </c>
      <c r="B42" s="236"/>
      <c r="C42" s="236"/>
      <c r="D42" s="236"/>
      <c r="E42" s="236"/>
      <c r="F42" s="236"/>
      <c r="G42" s="236"/>
      <c r="H42" s="237"/>
      <c r="I42" s="1">
        <v>36</v>
      </c>
      <c r="J42" s="7">
        <v>116598082</v>
      </c>
      <c r="K42" s="7">
        <v>110730180</v>
      </c>
    </row>
    <row r="43" spans="1:11" ht="12.75">
      <c r="A43" s="235" t="s">
        <v>108</v>
      </c>
      <c r="B43" s="236"/>
      <c r="C43" s="236"/>
      <c r="D43" s="236"/>
      <c r="E43" s="236"/>
      <c r="F43" s="236"/>
      <c r="G43" s="236"/>
      <c r="H43" s="237"/>
      <c r="I43" s="1">
        <v>37</v>
      </c>
      <c r="J43" s="7">
        <v>41256019</v>
      </c>
      <c r="K43" s="7">
        <v>67411945</v>
      </c>
    </row>
    <row r="44" spans="1:11" ht="12.75">
      <c r="A44" s="235" t="s">
        <v>76</v>
      </c>
      <c r="B44" s="236"/>
      <c r="C44" s="236"/>
      <c r="D44" s="236"/>
      <c r="E44" s="236"/>
      <c r="F44" s="236"/>
      <c r="G44" s="236"/>
      <c r="H44" s="237"/>
      <c r="I44" s="1">
        <v>38</v>
      </c>
      <c r="J44" s="7">
        <v>88028563</v>
      </c>
      <c r="K44" s="7">
        <v>145849150</v>
      </c>
    </row>
    <row r="45" spans="1:11" ht="12.75">
      <c r="A45" s="235" t="s">
        <v>77</v>
      </c>
      <c r="B45" s="236"/>
      <c r="C45" s="236"/>
      <c r="D45" s="236"/>
      <c r="E45" s="236"/>
      <c r="F45" s="236"/>
      <c r="G45" s="236"/>
      <c r="H45" s="237"/>
      <c r="I45" s="1">
        <v>39</v>
      </c>
      <c r="J45" s="7">
        <v>25975240</v>
      </c>
      <c r="K45" s="7">
        <v>36915958</v>
      </c>
    </row>
    <row r="46" spans="1:11" ht="12.75">
      <c r="A46" s="235" t="s">
        <v>78</v>
      </c>
      <c r="B46" s="236"/>
      <c r="C46" s="236"/>
      <c r="D46" s="236"/>
      <c r="E46" s="236"/>
      <c r="F46" s="236"/>
      <c r="G46" s="236"/>
      <c r="H46" s="237"/>
      <c r="I46" s="1">
        <v>40</v>
      </c>
      <c r="J46" s="7">
        <v>4716282</v>
      </c>
      <c r="K46" s="7">
        <v>11153363</v>
      </c>
    </row>
    <row r="47" spans="1:11" ht="12.75">
      <c r="A47" s="235" t="s">
        <v>79</v>
      </c>
      <c r="B47" s="236"/>
      <c r="C47" s="236"/>
      <c r="D47" s="236"/>
      <c r="E47" s="236"/>
      <c r="F47" s="236"/>
      <c r="G47" s="236"/>
      <c r="H47" s="237"/>
      <c r="I47" s="1">
        <v>41</v>
      </c>
      <c r="J47" s="7">
        <v>0</v>
      </c>
      <c r="K47" s="7">
        <v>461341</v>
      </c>
    </row>
    <row r="48" spans="1:11" ht="12.75">
      <c r="A48" s="235" t="s">
        <v>80</v>
      </c>
      <c r="B48" s="236"/>
      <c r="C48" s="236"/>
      <c r="D48" s="236"/>
      <c r="E48" s="236"/>
      <c r="F48" s="236"/>
      <c r="G48" s="236"/>
      <c r="H48" s="237"/>
      <c r="I48" s="1">
        <v>42</v>
      </c>
      <c r="J48" s="7"/>
      <c r="K48" s="7"/>
    </row>
    <row r="49" spans="1:11" s="133" customFormat="1" ht="12.75">
      <c r="A49" s="238" t="s">
        <v>91</v>
      </c>
      <c r="B49" s="239"/>
      <c r="C49" s="239"/>
      <c r="D49" s="239"/>
      <c r="E49" s="239"/>
      <c r="F49" s="239"/>
      <c r="G49" s="239"/>
      <c r="H49" s="240"/>
      <c r="I49" s="1">
        <v>43</v>
      </c>
      <c r="J49" s="132">
        <f>SUM(J50:J55)</f>
        <v>798464984</v>
      </c>
      <c r="K49" s="132">
        <f>SUM(K50:K55)</f>
        <v>794958954</v>
      </c>
    </row>
    <row r="50" spans="1:11" ht="12.75">
      <c r="A50" s="235" t="s">
        <v>189</v>
      </c>
      <c r="B50" s="236"/>
      <c r="C50" s="236"/>
      <c r="D50" s="236"/>
      <c r="E50" s="236"/>
      <c r="F50" s="236"/>
      <c r="G50" s="236"/>
      <c r="H50" s="237"/>
      <c r="I50" s="1">
        <v>44</v>
      </c>
      <c r="J50" s="7">
        <v>13546796</v>
      </c>
      <c r="K50" s="7">
        <v>28521207</v>
      </c>
    </row>
    <row r="51" spans="1:11" ht="12.75">
      <c r="A51" s="235" t="s">
        <v>190</v>
      </c>
      <c r="B51" s="236"/>
      <c r="C51" s="236"/>
      <c r="D51" s="236"/>
      <c r="E51" s="236"/>
      <c r="F51" s="236"/>
      <c r="G51" s="236"/>
      <c r="H51" s="237"/>
      <c r="I51" s="1">
        <v>45</v>
      </c>
      <c r="J51" s="7">
        <v>721169745</v>
      </c>
      <c r="K51" s="7">
        <v>719539313</v>
      </c>
    </row>
    <row r="52" spans="1:11" ht="12.75">
      <c r="A52" s="235" t="s">
        <v>191</v>
      </c>
      <c r="B52" s="236"/>
      <c r="C52" s="236"/>
      <c r="D52" s="236"/>
      <c r="E52" s="236"/>
      <c r="F52" s="236"/>
      <c r="G52" s="236"/>
      <c r="H52" s="237"/>
      <c r="I52" s="1">
        <v>46</v>
      </c>
      <c r="J52" s="7"/>
      <c r="K52" s="7"/>
    </row>
    <row r="53" spans="1:11" ht="12.75">
      <c r="A53" s="235" t="s">
        <v>192</v>
      </c>
      <c r="B53" s="236"/>
      <c r="C53" s="236"/>
      <c r="D53" s="236"/>
      <c r="E53" s="236"/>
      <c r="F53" s="236"/>
      <c r="G53" s="236"/>
      <c r="H53" s="237"/>
      <c r="I53" s="1">
        <v>47</v>
      </c>
      <c r="J53" s="7"/>
      <c r="K53" s="7"/>
    </row>
    <row r="54" spans="1:11" ht="12.75">
      <c r="A54" s="235" t="s">
        <v>10</v>
      </c>
      <c r="B54" s="236"/>
      <c r="C54" s="236"/>
      <c r="D54" s="236"/>
      <c r="E54" s="236"/>
      <c r="F54" s="236"/>
      <c r="G54" s="236"/>
      <c r="H54" s="237"/>
      <c r="I54" s="1">
        <v>48</v>
      </c>
      <c r="J54" s="7"/>
      <c r="K54" s="7"/>
    </row>
    <row r="55" spans="1:11" ht="12.75">
      <c r="A55" s="235" t="s">
        <v>11</v>
      </c>
      <c r="B55" s="236"/>
      <c r="C55" s="236"/>
      <c r="D55" s="236"/>
      <c r="E55" s="236"/>
      <c r="F55" s="236"/>
      <c r="G55" s="236"/>
      <c r="H55" s="237"/>
      <c r="I55" s="1">
        <v>49</v>
      </c>
      <c r="J55" s="7">
        <v>63748443</v>
      </c>
      <c r="K55" s="7">
        <v>46898434</v>
      </c>
    </row>
    <row r="56" spans="1:11" s="133" customFormat="1" ht="12.75">
      <c r="A56" s="238" t="s">
        <v>92</v>
      </c>
      <c r="B56" s="239"/>
      <c r="C56" s="239"/>
      <c r="D56" s="239"/>
      <c r="E56" s="239"/>
      <c r="F56" s="239"/>
      <c r="G56" s="239"/>
      <c r="H56" s="240"/>
      <c r="I56" s="1">
        <v>50</v>
      </c>
      <c r="J56" s="132">
        <f>SUM(J57:J63)</f>
        <v>25172930</v>
      </c>
      <c r="K56" s="132">
        <f>SUM(K57:K63)</f>
        <v>13376487</v>
      </c>
    </row>
    <row r="57" spans="1:11" ht="12.75">
      <c r="A57" s="235" t="s">
        <v>66</v>
      </c>
      <c r="B57" s="236"/>
      <c r="C57" s="236"/>
      <c r="D57" s="236"/>
      <c r="E57" s="236"/>
      <c r="F57" s="236"/>
      <c r="G57" s="236"/>
      <c r="H57" s="237"/>
      <c r="I57" s="1">
        <v>51</v>
      </c>
      <c r="J57" s="7"/>
      <c r="K57" s="7"/>
    </row>
    <row r="58" spans="1:11" ht="12.75">
      <c r="A58" s="235" t="s">
        <v>67</v>
      </c>
      <c r="B58" s="236"/>
      <c r="C58" s="236"/>
      <c r="D58" s="236"/>
      <c r="E58" s="236"/>
      <c r="F58" s="236"/>
      <c r="G58" s="236"/>
      <c r="H58" s="237"/>
      <c r="I58" s="1">
        <v>52</v>
      </c>
      <c r="J58" s="7"/>
      <c r="K58" s="7"/>
    </row>
    <row r="59" spans="1:11" ht="12.75">
      <c r="A59" s="235" t="s">
        <v>223</v>
      </c>
      <c r="B59" s="236"/>
      <c r="C59" s="236"/>
      <c r="D59" s="236"/>
      <c r="E59" s="236"/>
      <c r="F59" s="236"/>
      <c r="G59" s="236"/>
      <c r="H59" s="237"/>
      <c r="I59" s="1">
        <v>53</v>
      </c>
      <c r="J59" s="7"/>
      <c r="K59" s="7"/>
    </row>
    <row r="60" spans="1:11" ht="12.75">
      <c r="A60" s="235" t="s">
        <v>73</v>
      </c>
      <c r="B60" s="236"/>
      <c r="C60" s="236"/>
      <c r="D60" s="236"/>
      <c r="E60" s="236"/>
      <c r="F60" s="236"/>
      <c r="G60" s="236"/>
      <c r="H60" s="237"/>
      <c r="I60" s="1">
        <v>54</v>
      </c>
      <c r="J60" s="7"/>
      <c r="K60" s="7"/>
    </row>
    <row r="61" spans="1:11" ht="12.75">
      <c r="A61" s="235" t="s">
        <v>74</v>
      </c>
      <c r="B61" s="236"/>
      <c r="C61" s="236"/>
      <c r="D61" s="236"/>
      <c r="E61" s="236"/>
      <c r="F61" s="236"/>
      <c r="G61" s="236"/>
      <c r="H61" s="237"/>
      <c r="I61" s="1">
        <v>55</v>
      </c>
      <c r="J61" s="7"/>
      <c r="K61" s="7">
        <v>25966</v>
      </c>
    </row>
    <row r="62" spans="1:11" ht="12.75">
      <c r="A62" s="235" t="s">
        <v>75</v>
      </c>
      <c r="B62" s="236"/>
      <c r="C62" s="236"/>
      <c r="D62" s="236"/>
      <c r="E62" s="236"/>
      <c r="F62" s="236"/>
      <c r="G62" s="236"/>
      <c r="H62" s="237"/>
      <c r="I62" s="1">
        <v>56</v>
      </c>
      <c r="J62" s="7">
        <v>25086250</v>
      </c>
      <c r="K62" s="7">
        <v>13263841</v>
      </c>
    </row>
    <row r="63" spans="1:11" ht="12.75">
      <c r="A63" s="235" t="s">
        <v>36</v>
      </c>
      <c r="B63" s="236"/>
      <c r="C63" s="236"/>
      <c r="D63" s="236"/>
      <c r="E63" s="236"/>
      <c r="F63" s="236"/>
      <c r="G63" s="236"/>
      <c r="H63" s="237"/>
      <c r="I63" s="1">
        <v>57</v>
      </c>
      <c r="J63" s="7">
        <v>86680</v>
      </c>
      <c r="K63" s="7">
        <v>86680</v>
      </c>
    </row>
    <row r="64" spans="1:11" s="133" customFormat="1" ht="12.75">
      <c r="A64" s="238" t="s">
        <v>196</v>
      </c>
      <c r="B64" s="239"/>
      <c r="C64" s="239"/>
      <c r="D64" s="239"/>
      <c r="E64" s="239"/>
      <c r="F64" s="239"/>
      <c r="G64" s="239"/>
      <c r="H64" s="240"/>
      <c r="I64" s="1">
        <v>58</v>
      </c>
      <c r="J64" s="134">
        <v>93043553</v>
      </c>
      <c r="K64" s="134">
        <v>91491001</v>
      </c>
    </row>
    <row r="65" spans="1:11" s="133" customFormat="1" ht="12.75">
      <c r="A65" s="238" t="s">
        <v>46</v>
      </c>
      <c r="B65" s="239"/>
      <c r="C65" s="239"/>
      <c r="D65" s="239"/>
      <c r="E65" s="239"/>
      <c r="F65" s="239"/>
      <c r="G65" s="239"/>
      <c r="H65" s="240"/>
      <c r="I65" s="1">
        <v>59</v>
      </c>
      <c r="J65" s="134">
        <v>595229</v>
      </c>
      <c r="K65" s="134">
        <v>6828648</v>
      </c>
    </row>
    <row r="66" spans="1:12" s="133" customFormat="1" ht="12.75">
      <c r="A66" s="238" t="s">
        <v>352</v>
      </c>
      <c r="B66" s="239"/>
      <c r="C66" s="239"/>
      <c r="D66" s="239"/>
      <c r="E66" s="239"/>
      <c r="F66" s="239"/>
      <c r="G66" s="239"/>
      <c r="H66" s="240"/>
      <c r="I66" s="1">
        <v>60</v>
      </c>
      <c r="J66" s="132">
        <f>J7+J8+J40+J65</f>
        <v>2533218412.6547947</v>
      </c>
      <c r="K66" s="132">
        <f>K7+K8+K40+K65</f>
        <v>2599504707.6483874</v>
      </c>
      <c r="L66" s="142"/>
    </row>
    <row r="67" spans="1:11" s="133" customFormat="1" ht="12.75">
      <c r="A67" s="250" t="s">
        <v>81</v>
      </c>
      <c r="B67" s="251"/>
      <c r="C67" s="251"/>
      <c r="D67" s="251"/>
      <c r="E67" s="251"/>
      <c r="F67" s="251"/>
      <c r="G67" s="251"/>
      <c r="H67" s="252"/>
      <c r="I67" s="4">
        <v>61</v>
      </c>
      <c r="J67" s="135"/>
      <c r="K67" s="135"/>
    </row>
    <row r="68" spans="1:11" ht="12.75">
      <c r="A68" s="227" t="s">
        <v>48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4"/>
    </row>
    <row r="69" spans="1:11" s="133" customFormat="1" ht="12.75">
      <c r="A69" s="231" t="s">
        <v>353</v>
      </c>
      <c r="B69" s="232"/>
      <c r="C69" s="232"/>
      <c r="D69" s="232"/>
      <c r="E69" s="232"/>
      <c r="F69" s="232"/>
      <c r="G69" s="232"/>
      <c r="H69" s="249"/>
      <c r="I69" s="3">
        <v>62</v>
      </c>
      <c r="J69" s="136">
        <f>J70+J71+J72+J78+J79+J82+J85</f>
        <v>1351447126.0589535</v>
      </c>
      <c r="K69" s="136">
        <f>K70+K71+K72+K78+K79+K82+K85</f>
        <v>1343733908</v>
      </c>
    </row>
    <row r="70" spans="1:11" ht="12.75">
      <c r="A70" s="235" t="s">
        <v>131</v>
      </c>
      <c r="B70" s="236"/>
      <c r="C70" s="236"/>
      <c r="D70" s="236"/>
      <c r="E70" s="236"/>
      <c r="F70" s="236"/>
      <c r="G70" s="236"/>
      <c r="H70" s="237"/>
      <c r="I70" s="1">
        <v>63</v>
      </c>
      <c r="J70" s="7">
        <v>300000000</v>
      </c>
      <c r="K70" s="7">
        <v>300000000</v>
      </c>
    </row>
    <row r="71" spans="1:11" ht="12.75">
      <c r="A71" s="235" t="s">
        <v>132</v>
      </c>
      <c r="B71" s="236"/>
      <c r="C71" s="236"/>
      <c r="D71" s="236"/>
      <c r="E71" s="236"/>
      <c r="F71" s="236"/>
      <c r="G71" s="236"/>
      <c r="H71" s="237"/>
      <c r="I71" s="1">
        <v>64</v>
      </c>
      <c r="J71" s="7"/>
      <c r="K71" s="7"/>
    </row>
    <row r="72" spans="1:11" ht="12.75">
      <c r="A72" s="235" t="s">
        <v>133</v>
      </c>
      <c r="B72" s="236"/>
      <c r="C72" s="236"/>
      <c r="D72" s="236"/>
      <c r="E72" s="236"/>
      <c r="F72" s="236"/>
      <c r="G72" s="236"/>
      <c r="H72" s="237"/>
      <c r="I72" s="1">
        <v>65</v>
      </c>
      <c r="J72" s="132">
        <f>J73+J74-J75+J76+J77</f>
        <v>17553126.05895357</v>
      </c>
      <c r="K72" s="132">
        <f>K73+K74-K75+K76+K77</f>
        <v>17553126</v>
      </c>
    </row>
    <row r="73" spans="1:11" ht="12.75">
      <c r="A73" s="235" t="s">
        <v>134</v>
      </c>
      <c r="B73" s="236"/>
      <c r="C73" s="236"/>
      <c r="D73" s="236"/>
      <c r="E73" s="236"/>
      <c r="F73" s="236"/>
      <c r="G73" s="236"/>
      <c r="H73" s="237"/>
      <c r="I73" s="1">
        <v>66</v>
      </c>
      <c r="J73" s="7">
        <v>15000000.058953568</v>
      </c>
      <c r="K73" s="7">
        <v>15000000</v>
      </c>
    </row>
    <row r="74" spans="1:11" ht="12.75">
      <c r="A74" s="235" t="s">
        <v>135</v>
      </c>
      <c r="B74" s="236"/>
      <c r="C74" s="236"/>
      <c r="D74" s="236"/>
      <c r="E74" s="236"/>
      <c r="F74" s="236"/>
      <c r="G74" s="236"/>
      <c r="H74" s="237"/>
      <c r="I74" s="1">
        <v>67</v>
      </c>
      <c r="J74" s="7"/>
      <c r="K74" s="7"/>
    </row>
    <row r="75" spans="1:11" ht="12.75">
      <c r="A75" s="235" t="s">
        <v>123</v>
      </c>
      <c r="B75" s="236"/>
      <c r="C75" s="236"/>
      <c r="D75" s="236"/>
      <c r="E75" s="236"/>
      <c r="F75" s="236"/>
      <c r="G75" s="236"/>
      <c r="H75" s="237"/>
      <c r="I75" s="1">
        <v>68</v>
      </c>
      <c r="J75" s="7"/>
      <c r="K75" s="7"/>
    </row>
    <row r="76" spans="1:11" ht="12.75">
      <c r="A76" s="235" t="s">
        <v>124</v>
      </c>
      <c r="B76" s="236"/>
      <c r="C76" s="236"/>
      <c r="D76" s="236"/>
      <c r="E76" s="236"/>
      <c r="F76" s="236"/>
      <c r="G76" s="236"/>
      <c r="H76" s="237"/>
      <c r="I76" s="1">
        <v>69</v>
      </c>
      <c r="J76" s="7"/>
      <c r="K76" s="7"/>
    </row>
    <row r="77" spans="1:11" ht="12.75">
      <c r="A77" s="235" t="s">
        <v>125</v>
      </c>
      <c r="B77" s="236"/>
      <c r="C77" s="236"/>
      <c r="D77" s="236"/>
      <c r="E77" s="236"/>
      <c r="F77" s="236"/>
      <c r="G77" s="236"/>
      <c r="H77" s="237"/>
      <c r="I77" s="1">
        <v>70</v>
      </c>
      <c r="J77" s="7">
        <v>2553126</v>
      </c>
      <c r="K77" s="7">
        <v>2553126</v>
      </c>
    </row>
    <row r="78" spans="1:11" ht="12.75">
      <c r="A78" s="235" t="s">
        <v>126</v>
      </c>
      <c r="B78" s="236"/>
      <c r="C78" s="236"/>
      <c r="D78" s="236"/>
      <c r="E78" s="236"/>
      <c r="F78" s="236"/>
      <c r="G78" s="236"/>
      <c r="H78" s="237"/>
      <c r="I78" s="1">
        <v>71</v>
      </c>
      <c r="J78" s="7"/>
      <c r="K78" s="7"/>
    </row>
    <row r="79" spans="1:11" s="133" customFormat="1" ht="12.75">
      <c r="A79" s="238" t="s">
        <v>221</v>
      </c>
      <c r="B79" s="239"/>
      <c r="C79" s="239"/>
      <c r="D79" s="239"/>
      <c r="E79" s="239"/>
      <c r="F79" s="239"/>
      <c r="G79" s="239"/>
      <c r="H79" s="240"/>
      <c r="I79" s="1">
        <v>72</v>
      </c>
      <c r="J79" s="132">
        <f>J80-J81</f>
        <v>975162171</v>
      </c>
      <c r="K79" s="132">
        <f>K80-K81</f>
        <v>1025554803</v>
      </c>
    </row>
    <row r="80" spans="1:11" ht="12.75">
      <c r="A80" s="246" t="s">
        <v>159</v>
      </c>
      <c r="B80" s="247"/>
      <c r="C80" s="247"/>
      <c r="D80" s="247"/>
      <c r="E80" s="247"/>
      <c r="F80" s="247"/>
      <c r="G80" s="247"/>
      <c r="H80" s="248"/>
      <c r="I80" s="1">
        <v>73</v>
      </c>
      <c r="J80" s="7">
        <v>975162171</v>
      </c>
      <c r="K80" s="7">
        <v>1025554803</v>
      </c>
    </row>
    <row r="81" spans="1:11" ht="12.75">
      <c r="A81" s="246" t="s">
        <v>160</v>
      </c>
      <c r="B81" s="247"/>
      <c r="C81" s="247"/>
      <c r="D81" s="247"/>
      <c r="E81" s="247"/>
      <c r="F81" s="247"/>
      <c r="G81" s="247"/>
      <c r="H81" s="248"/>
      <c r="I81" s="1">
        <v>74</v>
      </c>
      <c r="J81" s="7"/>
      <c r="K81" s="7"/>
    </row>
    <row r="82" spans="1:11" s="133" customFormat="1" ht="12.75">
      <c r="A82" s="238" t="s">
        <v>222</v>
      </c>
      <c r="B82" s="239"/>
      <c r="C82" s="239"/>
      <c r="D82" s="239"/>
      <c r="E82" s="239"/>
      <c r="F82" s="239"/>
      <c r="G82" s="239"/>
      <c r="H82" s="240"/>
      <c r="I82" s="1">
        <v>75</v>
      </c>
      <c r="J82" s="132">
        <f>J83-J84</f>
        <v>58731829</v>
      </c>
      <c r="K82" s="132">
        <f>K83-K84</f>
        <v>625979</v>
      </c>
    </row>
    <row r="83" spans="1:11" ht="12.75">
      <c r="A83" s="246" t="s">
        <v>161</v>
      </c>
      <c r="B83" s="247"/>
      <c r="C83" s="247"/>
      <c r="D83" s="247"/>
      <c r="E83" s="247"/>
      <c r="F83" s="247"/>
      <c r="G83" s="247"/>
      <c r="H83" s="248"/>
      <c r="I83" s="1">
        <v>76</v>
      </c>
      <c r="J83" s="7">
        <v>58731829</v>
      </c>
      <c r="K83" s="7">
        <v>625979</v>
      </c>
    </row>
    <row r="84" spans="1:12" ht="12.75">
      <c r="A84" s="246" t="s">
        <v>162</v>
      </c>
      <c r="B84" s="247"/>
      <c r="C84" s="247"/>
      <c r="D84" s="247"/>
      <c r="E84" s="247"/>
      <c r="F84" s="247"/>
      <c r="G84" s="247"/>
      <c r="H84" s="248"/>
      <c r="I84" s="1">
        <v>77</v>
      </c>
      <c r="J84" s="7"/>
      <c r="K84" s="7"/>
      <c r="L84" s="141"/>
    </row>
    <row r="85" spans="1:11" ht="12.75">
      <c r="A85" s="235" t="s">
        <v>163</v>
      </c>
      <c r="B85" s="236"/>
      <c r="C85" s="236"/>
      <c r="D85" s="236"/>
      <c r="E85" s="236"/>
      <c r="F85" s="236"/>
      <c r="G85" s="236"/>
      <c r="H85" s="237"/>
      <c r="I85" s="1">
        <v>78</v>
      </c>
      <c r="J85" s="7"/>
      <c r="K85" s="7"/>
    </row>
    <row r="86" spans="1:11" s="133" customFormat="1" ht="12.75">
      <c r="A86" s="238" t="s">
        <v>357</v>
      </c>
      <c r="B86" s="239"/>
      <c r="C86" s="239"/>
      <c r="D86" s="239"/>
      <c r="E86" s="239"/>
      <c r="F86" s="239"/>
      <c r="G86" s="239"/>
      <c r="H86" s="240"/>
      <c r="I86" s="1">
        <v>79</v>
      </c>
      <c r="J86" s="132">
        <f>SUM(J87:J89)</f>
        <v>14358761</v>
      </c>
      <c r="K86" s="132">
        <f>SUM(K87:K89)</f>
        <v>14076087</v>
      </c>
    </row>
    <row r="87" spans="1:11" ht="12.75">
      <c r="A87" s="235" t="s">
        <v>119</v>
      </c>
      <c r="B87" s="236"/>
      <c r="C87" s="236"/>
      <c r="D87" s="236"/>
      <c r="E87" s="236"/>
      <c r="F87" s="236"/>
      <c r="G87" s="236"/>
      <c r="H87" s="237"/>
      <c r="I87" s="1">
        <v>80</v>
      </c>
      <c r="J87" s="7"/>
      <c r="K87" s="7"/>
    </row>
    <row r="88" spans="1:11" ht="12.75">
      <c r="A88" s="235" t="s">
        <v>120</v>
      </c>
      <c r="B88" s="236"/>
      <c r="C88" s="236"/>
      <c r="D88" s="236"/>
      <c r="E88" s="236"/>
      <c r="F88" s="236"/>
      <c r="G88" s="236"/>
      <c r="H88" s="237"/>
      <c r="I88" s="1">
        <v>81</v>
      </c>
      <c r="J88" s="7"/>
      <c r="K88" s="7"/>
    </row>
    <row r="89" spans="1:11" ht="12.75">
      <c r="A89" s="235" t="s">
        <v>121</v>
      </c>
      <c r="B89" s="236"/>
      <c r="C89" s="236"/>
      <c r="D89" s="236"/>
      <c r="E89" s="236"/>
      <c r="F89" s="236"/>
      <c r="G89" s="236"/>
      <c r="H89" s="237"/>
      <c r="I89" s="1">
        <v>82</v>
      </c>
      <c r="J89" s="7">
        <v>14358761</v>
      </c>
      <c r="K89" s="7">
        <v>14076087</v>
      </c>
    </row>
    <row r="90" spans="1:11" s="133" customFormat="1" ht="12.75">
      <c r="A90" s="238" t="s">
        <v>356</v>
      </c>
      <c r="B90" s="239"/>
      <c r="C90" s="239"/>
      <c r="D90" s="239"/>
      <c r="E90" s="239"/>
      <c r="F90" s="239"/>
      <c r="G90" s="239"/>
      <c r="H90" s="240"/>
      <c r="I90" s="1">
        <v>83</v>
      </c>
      <c r="J90" s="132">
        <f>SUM(J91:J99)</f>
        <v>421370397</v>
      </c>
      <c r="K90" s="132">
        <f>SUM(K91:K99)</f>
        <v>191862234</v>
      </c>
    </row>
    <row r="91" spans="1:11" ht="12.75">
      <c r="A91" s="235" t="s">
        <v>122</v>
      </c>
      <c r="B91" s="236"/>
      <c r="C91" s="236"/>
      <c r="D91" s="236"/>
      <c r="E91" s="236"/>
      <c r="F91" s="236"/>
      <c r="G91" s="236"/>
      <c r="H91" s="237"/>
      <c r="I91" s="1">
        <v>84</v>
      </c>
      <c r="J91" s="7">
        <v>290230320</v>
      </c>
      <c r="K91" s="7">
        <v>98485316</v>
      </c>
    </row>
    <row r="92" spans="1:13" ht="12.75">
      <c r="A92" s="235" t="s">
        <v>224</v>
      </c>
      <c r="B92" s="236"/>
      <c r="C92" s="236"/>
      <c r="D92" s="236"/>
      <c r="E92" s="236"/>
      <c r="F92" s="236"/>
      <c r="G92" s="236"/>
      <c r="H92" s="237"/>
      <c r="I92" s="1">
        <v>85</v>
      </c>
      <c r="J92" s="7"/>
      <c r="K92" s="7"/>
      <c r="M92" s="141"/>
    </row>
    <row r="93" spans="1:13" ht="12.75">
      <c r="A93" s="235" t="s">
        <v>0</v>
      </c>
      <c r="B93" s="236"/>
      <c r="C93" s="236"/>
      <c r="D93" s="236"/>
      <c r="E93" s="236"/>
      <c r="F93" s="236"/>
      <c r="G93" s="236"/>
      <c r="H93" s="237"/>
      <c r="I93" s="1">
        <v>86</v>
      </c>
      <c r="J93" s="7">
        <v>71993638</v>
      </c>
      <c r="K93" s="7">
        <v>62079950</v>
      </c>
      <c r="M93" s="141"/>
    </row>
    <row r="94" spans="1:13" ht="12.75">
      <c r="A94" s="235" t="s">
        <v>225</v>
      </c>
      <c r="B94" s="236"/>
      <c r="C94" s="236"/>
      <c r="D94" s="236"/>
      <c r="E94" s="236"/>
      <c r="F94" s="236"/>
      <c r="G94" s="236"/>
      <c r="H94" s="237"/>
      <c r="I94" s="1">
        <v>87</v>
      </c>
      <c r="J94" s="7"/>
      <c r="K94" s="7"/>
      <c r="M94" s="141"/>
    </row>
    <row r="95" spans="1:13" ht="12.75">
      <c r="A95" s="235" t="s">
        <v>226</v>
      </c>
      <c r="B95" s="236"/>
      <c r="C95" s="236"/>
      <c r="D95" s="236"/>
      <c r="E95" s="236"/>
      <c r="F95" s="236"/>
      <c r="G95" s="236"/>
      <c r="H95" s="237"/>
      <c r="I95" s="1">
        <v>88</v>
      </c>
      <c r="J95" s="7"/>
      <c r="K95" s="7"/>
      <c r="M95" s="141"/>
    </row>
    <row r="96" spans="1:13" ht="12.75">
      <c r="A96" s="235" t="s">
        <v>227</v>
      </c>
      <c r="B96" s="236"/>
      <c r="C96" s="236"/>
      <c r="D96" s="236"/>
      <c r="E96" s="236"/>
      <c r="F96" s="236"/>
      <c r="G96" s="236"/>
      <c r="H96" s="237"/>
      <c r="I96" s="1">
        <v>89</v>
      </c>
      <c r="J96" s="7"/>
      <c r="K96" s="7"/>
      <c r="M96" s="141"/>
    </row>
    <row r="97" spans="1:13" ht="12.75">
      <c r="A97" s="235" t="s">
        <v>84</v>
      </c>
      <c r="B97" s="236"/>
      <c r="C97" s="236"/>
      <c r="D97" s="236"/>
      <c r="E97" s="236"/>
      <c r="F97" s="236"/>
      <c r="G97" s="236"/>
      <c r="H97" s="237"/>
      <c r="I97" s="1">
        <v>90</v>
      </c>
      <c r="J97" s="7"/>
      <c r="K97" s="7"/>
      <c r="M97" s="141"/>
    </row>
    <row r="98" spans="1:13" ht="12.75">
      <c r="A98" s="235" t="s">
        <v>82</v>
      </c>
      <c r="B98" s="236"/>
      <c r="C98" s="236"/>
      <c r="D98" s="236"/>
      <c r="E98" s="236"/>
      <c r="F98" s="236"/>
      <c r="G98" s="236"/>
      <c r="H98" s="237"/>
      <c r="I98" s="1">
        <v>91</v>
      </c>
      <c r="J98" s="7">
        <v>32285549</v>
      </c>
      <c r="K98" s="7">
        <v>4436078</v>
      </c>
      <c r="M98" s="141"/>
    </row>
    <row r="99" spans="1:13" ht="12.75">
      <c r="A99" s="235" t="s">
        <v>83</v>
      </c>
      <c r="B99" s="236"/>
      <c r="C99" s="236"/>
      <c r="D99" s="236"/>
      <c r="E99" s="236"/>
      <c r="F99" s="236"/>
      <c r="G99" s="236"/>
      <c r="H99" s="237"/>
      <c r="I99" s="1">
        <v>92</v>
      </c>
      <c r="J99" s="7">
        <v>26860890</v>
      </c>
      <c r="K99" s="7">
        <v>26860890</v>
      </c>
      <c r="M99" s="141"/>
    </row>
    <row r="100" spans="1:13" s="133" customFormat="1" ht="12.75">
      <c r="A100" s="238" t="s">
        <v>355</v>
      </c>
      <c r="B100" s="239"/>
      <c r="C100" s="239"/>
      <c r="D100" s="239"/>
      <c r="E100" s="239"/>
      <c r="F100" s="239"/>
      <c r="G100" s="239"/>
      <c r="H100" s="240"/>
      <c r="I100" s="1">
        <v>93</v>
      </c>
      <c r="J100" s="132">
        <f>SUM(J101:J112)</f>
        <v>746042129</v>
      </c>
      <c r="K100" s="132">
        <f>SUM(K101:K112)</f>
        <v>1049832479</v>
      </c>
      <c r="M100" s="141"/>
    </row>
    <row r="101" spans="1:13" ht="12.75">
      <c r="A101" s="235" t="s">
        <v>122</v>
      </c>
      <c r="B101" s="236"/>
      <c r="C101" s="236"/>
      <c r="D101" s="236"/>
      <c r="E101" s="236"/>
      <c r="F101" s="236"/>
      <c r="G101" s="236"/>
      <c r="H101" s="237"/>
      <c r="I101" s="1">
        <v>94</v>
      </c>
      <c r="J101" s="7">
        <v>26188074</v>
      </c>
      <c r="K101" s="7">
        <v>313961932</v>
      </c>
      <c r="M101" s="141"/>
    </row>
    <row r="102" spans="1:13" ht="12.75">
      <c r="A102" s="235" t="s">
        <v>224</v>
      </c>
      <c r="B102" s="236"/>
      <c r="C102" s="236"/>
      <c r="D102" s="236"/>
      <c r="E102" s="236"/>
      <c r="F102" s="236"/>
      <c r="G102" s="236"/>
      <c r="H102" s="237"/>
      <c r="I102" s="1">
        <v>95</v>
      </c>
      <c r="J102" s="7"/>
      <c r="K102" s="7"/>
      <c r="M102" s="141"/>
    </row>
    <row r="103" spans="1:11" ht="12.75">
      <c r="A103" s="235" t="s">
        <v>0</v>
      </c>
      <c r="B103" s="236"/>
      <c r="C103" s="236"/>
      <c r="D103" s="236"/>
      <c r="E103" s="236"/>
      <c r="F103" s="236"/>
      <c r="G103" s="236"/>
      <c r="H103" s="237"/>
      <c r="I103" s="1">
        <v>96</v>
      </c>
      <c r="J103" s="7">
        <v>77354089</v>
      </c>
      <c r="K103" s="7">
        <v>79175007</v>
      </c>
    </row>
    <row r="104" spans="1:11" ht="12.75">
      <c r="A104" s="235" t="s">
        <v>225</v>
      </c>
      <c r="B104" s="236"/>
      <c r="C104" s="236"/>
      <c r="D104" s="236"/>
      <c r="E104" s="236"/>
      <c r="F104" s="236"/>
      <c r="G104" s="236"/>
      <c r="H104" s="237"/>
      <c r="I104" s="1">
        <v>97</v>
      </c>
      <c r="J104" s="7"/>
      <c r="K104" s="7"/>
    </row>
    <row r="105" spans="1:11" ht="12.75">
      <c r="A105" s="235" t="s">
        <v>226</v>
      </c>
      <c r="B105" s="236"/>
      <c r="C105" s="236"/>
      <c r="D105" s="236"/>
      <c r="E105" s="236"/>
      <c r="F105" s="236"/>
      <c r="G105" s="236"/>
      <c r="H105" s="237"/>
      <c r="I105" s="1">
        <v>98</v>
      </c>
      <c r="J105" s="7">
        <v>420248668</v>
      </c>
      <c r="K105" s="7">
        <v>409738382</v>
      </c>
    </row>
    <row r="106" spans="1:11" ht="12.75">
      <c r="A106" s="235" t="s">
        <v>227</v>
      </c>
      <c r="B106" s="236"/>
      <c r="C106" s="236"/>
      <c r="D106" s="236"/>
      <c r="E106" s="236"/>
      <c r="F106" s="236"/>
      <c r="G106" s="236"/>
      <c r="H106" s="237"/>
      <c r="I106" s="1">
        <v>99</v>
      </c>
      <c r="J106" s="7"/>
      <c r="K106" s="7"/>
    </row>
    <row r="107" spans="1:11" ht="12.75">
      <c r="A107" s="235" t="s">
        <v>84</v>
      </c>
      <c r="B107" s="236"/>
      <c r="C107" s="236"/>
      <c r="D107" s="236"/>
      <c r="E107" s="236"/>
      <c r="F107" s="236"/>
      <c r="G107" s="236"/>
      <c r="H107" s="237"/>
      <c r="I107" s="1">
        <v>100</v>
      </c>
      <c r="J107" s="7"/>
      <c r="K107" s="7"/>
    </row>
    <row r="108" spans="1:11" ht="12.75">
      <c r="A108" s="235" t="s">
        <v>85</v>
      </c>
      <c r="B108" s="236"/>
      <c r="C108" s="236"/>
      <c r="D108" s="236"/>
      <c r="E108" s="236"/>
      <c r="F108" s="236"/>
      <c r="G108" s="236"/>
      <c r="H108" s="237"/>
      <c r="I108" s="1">
        <v>101</v>
      </c>
      <c r="J108" s="7">
        <v>38986579</v>
      </c>
      <c r="K108" s="7">
        <v>37084174</v>
      </c>
    </row>
    <row r="109" spans="1:11" ht="12.75">
      <c r="A109" s="235" t="s">
        <v>86</v>
      </c>
      <c r="B109" s="236"/>
      <c r="C109" s="236"/>
      <c r="D109" s="236"/>
      <c r="E109" s="236"/>
      <c r="F109" s="236"/>
      <c r="G109" s="236"/>
      <c r="H109" s="237"/>
      <c r="I109" s="1">
        <v>102</v>
      </c>
      <c r="J109" s="7">
        <v>9927098</v>
      </c>
      <c r="K109" s="7">
        <v>28149142</v>
      </c>
    </row>
    <row r="110" spans="1:11" ht="12.75">
      <c r="A110" s="235" t="s">
        <v>89</v>
      </c>
      <c r="B110" s="236"/>
      <c r="C110" s="236"/>
      <c r="D110" s="236"/>
      <c r="E110" s="236"/>
      <c r="F110" s="236"/>
      <c r="G110" s="236"/>
      <c r="H110" s="237"/>
      <c r="I110" s="1">
        <v>103</v>
      </c>
      <c r="J110" s="7">
        <v>114795</v>
      </c>
      <c r="K110" s="7">
        <v>114442</v>
      </c>
    </row>
    <row r="111" spans="1:11" ht="12.75">
      <c r="A111" s="235" t="s">
        <v>87</v>
      </c>
      <c r="B111" s="236"/>
      <c r="C111" s="236"/>
      <c r="D111" s="236"/>
      <c r="E111" s="236"/>
      <c r="F111" s="236"/>
      <c r="G111" s="236"/>
      <c r="H111" s="237"/>
      <c r="I111" s="1">
        <v>104</v>
      </c>
      <c r="J111" s="7"/>
      <c r="K111" s="7"/>
    </row>
    <row r="112" spans="1:11" ht="12.75">
      <c r="A112" s="235" t="s">
        <v>88</v>
      </c>
      <c r="B112" s="236"/>
      <c r="C112" s="236"/>
      <c r="D112" s="236"/>
      <c r="E112" s="236"/>
      <c r="F112" s="236"/>
      <c r="G112" s="236"/>
      <c r="H112" s="237"/>
      <c r="I112" s="1">
        <v>105</v>
      </c>
      <c r="J112" s="7">
        <v>173222826</v>
      </c>
      <c r="K112" s="7">
        <v>181609400</v>
      </c>
    </row>
    <row r="113" spans="1:11" ht="12.75">
      <c r="A113" s="238" t="s">
        <v>1</v>
      </c>
      <c r="B113" s="239"/>
      <c r="C113" s="239"/>
      <c r="D113" s="239"/>
      <c r="E113" s="239"/>
      <c r="F113" s="239"/>
      <c r="G113" s="239"/>
      <c r="H113" s="240"/>
      <c r="I113" s="1">
        <v>106</v>
      </c>
      <c r="J113" s="7"/>
      <c r="K113" s="7"/>
    </row>
    <row r="114" spans="1:12" s="133" customFormat="1" ht="12.75">
      <c r="A114" s="238" t="s">
        <v>354</v>
      </c>
      <c r="B114" s="239"/>
      <c r="C114" s="239"/>
      <c r="D114" s="239"/>
      <c r="E114" s="239"/>
      <c r="F114" s="239"/>
      <c r="G114" s="239"/>
      <c r="H114" s="240"/>
      <c r="I114" s="1">
        <v>107</v>
      </c>
      <c r="J114" s="132">
        <f>J69+J86+J90+J100+J113</f>
        <v>2533218413.0589533</v>
      </c>
      <c r="K114" s="132">
        <f>K69+K86+K90+K100+K113</f>
        <v>2599504708</v>
      </c>
      <c r="L114" s="142"/>
    </row>
    <row r="115" spans="1:11" ht="12.75">
      <c r="A115" s="224" t="s">
        <v>47</v>
      </c>
      <c r="B115" s="225"/>
      <c r="C115" s="225"/>
      <c r="D115" s="225"/>
      <c r="E115" s="225"/>
      <c r="F115" s="225"/>
      <c r="G115" s="225"/>
      <c r="H115" s="226"/>
      <c r="I115" s="2">
        <v>108</v>
      </c>
      <c r="J115" s="8"/>
      <c r="K115" s="8"/>
    </row>
    <row r="116" spans="1:11" ht="12.75">
      <c r="A116" s="227" t="s">
        <v>291</v>
      </c>
      <c r="B116" s="228"/>
      <c r="C116" s="228"/>
      <c r="D116" s="228"/>
      <c r="E116" s="228"/>
      <c r="F116" s="228"/>
      <c r="G116" s="228"/>
      <c r="H116" s="228"/>
      <c r="I116" s="229"/>
      <c r="J116" s="229"/>
      <c r="K116" s="230"/>
    </row>
    <row r="117" spans="1:11" ht="12.75">
      <c r="A117" s="231" t="s">
        <v>176</v>
      </c>
      <c r="B117" s="232"/>
      <c r="C117" s="232"/>
      <c r="D117" s="232"/>
      <c r="E117" s="232"/>
      <c r="F117" s="232"/>
      <c r="G117" s="232"/>
      <c r="H117" s="232"/>
      <c r="I117" s="233"/>
      <c r="J117" s="233"/>
      <c r="K117" s="234"/>
    </row>
    <row r="118" spans="1:11" ht="12.75">
      <c r="A118" s="235" t="s">
        <v>8</v>
      </c>
      <c r="B118" s="236"/>
      <c r="C118" s="236"/>
      <c r="D118" s="236"/>
      <c r="E118" s="236"/>
      <c r="F118" s="236"/>
      <c r="G118" s="236"/>
      <c r="H118" s="237"/>
      <c r="I118" s="1">
        <v>109</v>
      </c>
      <c r="J118" s="7">
        <v>1351447126</v>
      </c>
      <c r="K118" s="7">
        <v>1343733908</v>
      </c>
    </row>
    <row r="119" spans="1:11" ht="12.75">
      <c r="A119" s="241" t="s">
        <v>9</v>
      </c>
      <c r="B119" s="242"/>
      <c r="C119" s="242"/>
      <c r="D119" s="242"/>
      <c r="E119" s="242"/>
      <c r="F119" s="242"/>
      <c r="G119" s="242"/>
      <c r="H119" s="243"/>
      <c r="I119" s="4">
        <v>110</v>
      </c>
      <c r="J119" s="8"/>
      <c r="K119" s="8"/>
    </row>
    <row r="120" spans="1:11" ht="12.75">
      <c r="A120" s="244" t="s">
        <v>292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</row>
    <row r="121" spans="1:11" ht="12.75">
      <c r="A121" s="222"/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J5:K65536 A1:K2 A4:I65536 L1:IV65536"/>
  </dataValidation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scale="8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SheetLayoutView="110" zoomScalePageLayoutView="0" workbookViewId="0" topLeftCell="B1">
      <selection activeCell="L8" sqref="L8"/>
    </sheetView>
  </sheetViews>
  <sheetFormatPr defaultColWidth="9.140625" defaultRowHeight="12.75"/>
  <cols>
    <col min="1" max="5" width="9.140625" style="45" customWidth="1"/>
    <col min="6" max="6" width="3.28125" style="45" customWidth="1"/>
    <col min="7" max="8" width="9.140625" style="45" hidden="1" customWidth="1"/>
    <col min="9" max="9" width="9.28125" style="45" bestFit="1" customWidth="1"/>
    <col min="10" max="10" width="11.140625" style="45" bestFit="1" customWidth="1"/>
    <col min="11" max="11" width="11.28125" style="45" customWidth="1"/>
    <col min="12" max="12" width="11.140625" style="45" bestFit="1" customWidth="1"/>
    <col min="13" max="13" width="11.7109375" style="45" customWidth="1"/>
    <col min="14" max="16384" width="9.140625" style="45" customWidth="1"/>
  </cols>
  <sheetData>
    <row r="1" spans="1:13" ht="12.75" customHeight="1">
      <c r="A1" s="259" t="s">
        <v>144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12.75" customHeight="1">
      <c r="A2" s="267" t="s">
        <v>391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ht="12.75" customHeight="1">
      <c r="A3" s="281" t="str">
        <f>+Bilanca!A3</f>
        <v>Obveznik: DUKAT d.d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23.25">
      <c r="A4" s="282" t="s">
        <v>49</v>
      </c>
      <c r="B4" s="282"/>
      <c r="C4" s="282"/>
      <c r="D4" s="282"/>
      <c r="E4" s="282"/>
      <c r="F4" s="282"/>
      <c r="G4" s="282"/>
      <c r="H4" s="282"/>
      <c r="I4" s="50" t="s">
        <v>260</v>
      </c>
      <c r="J4" s="283" t="s">
        <v>299</v>
      </c>
      <c r="K4" s="283"/>
      <c r="L4" s="283" t="s">
        <v>300</v>
      </c>
      <c r="M4" s="283"/>
    </row>
    <row r="5" spans="1:13" ht="12.75">
      <c r="A5" s="282"/>
      <c r="B5" s="282"/>
      <c r="C5" s="282"/>
      <c r="D5" s="282"/>
      <c r="E5" s="282"/>
      <c r="F5" s="282"/>
      <c r="G5" s="282"/>
      <c r="H5" s="282"/>
      <c r="I5" s="50"/>
      <c r="J5" s="52" t="s">
        <v>295</v>
      </c>
      <c r="K5" s="52" t="s">
        <v>296</v>
      </c>
      <c r="L5" s="52" t="s">
        <v>295</v>
      </c>
      <c r="M5" s="52" t="s">
        <v>296</v>
      </c>
    </row>
    <row r="6" spans="1:13" ht="12.75">
      <c r="A6" s="283">
        <v>1</v>
      </c>
      <c r="B6" s="283"/>
      <c r="C6" s="283"/>
      <c r="D6" s="283"/>
      <c r="E6" s="283"/>
      <c r="F6" s="283"/>
      <c r="G6" s="283"/>
      <c r="H6" s="283"/>
      <c r="I6" s="55">
        <v>2</v>
      </c>
      <c r="J6" s="52">
        <v>3</v>
      </c>
      <c r="K6" s="52">
        <v>4</v>
      </c>
      <c r="L6" s="52">
        <v>5</v>
      </c>
      <c r="M6" s="52">
        <v>6</v>
      </c>
    </row>
    <row r="7" spans="1:13" s="133" customFormat="1" ht="12.75">
      <c r="A7" s="231" t="s">
        <v>358</v>
      </c>
      <c r="B7" s="232"/>
      <c r="C7" s="232"/>
      <c r="D7" s="232"/>
      <c r="E7" s="232"/>
      <c r="F7" s="232"/>
      <c r="G7" s="232"/>
      <c r="H7" s="249"/>
      <c r="I7" s="3">
        <v>111</v>
      </c>
      <c r="J7" s="136">
        <f>SUM(J8:J9)</f>
        <v>1439645465</v>
      </c>
      <c r="K7" s="136">
        <f>SUM(K8:K9)</f>
        <v>899395018</v>
      </c>
      <c r="L7" s="136">
        <f>SUM(L8:L9)</f>
        <v>1753989837</v>
      </c>
      <c r="M7" s="136">
        <f>SUM(M8:M9)</f>
        <v>924720312</v>
      </c>
    </row>
    <row r="8" spans="1:13" ht="12.75">
      <c r="A8" s="238" t="s">
        <v>142</v>
      </c>
      <c r="B8" s="239"/>
      <c r="C8" s="239"/>
      <c r="D8" s="239"/>
      <c r="E8" s="239"/>
      <c r="F8" s="239"/>
      <c r="G8" s="239"/>
      <c r="H8" s="240"/>
      <c r="I8" s="1">
        <v>112</v>
      </c>
      <c r="J8" s="7">
        <v>1420307163</v>
      </c>
      <c r="K8" s="7">
        <v>887765481</v>
      </c>
      <c r="L8" s="7">
        <v>1722479804</v>
      </c>
      <c r="M8" s="7">
        <v>909367443</v>
      </c>
    </row>
    <row r="9" spans="1:13" ht="12.75">
      <c r="A9" s="238" t="s">
        <v>93</v>
      </c>
      <c r="B9" s="239"/>
      <c r="C9" s="239"/>
      <c r="D9" s="239"/>
      <c r="E9" s="239"/>
      <c r="F9" s="239"/>
      <c r="G9" s="239"/>
      <c r="H9" s="240"/>
      <c r="I9" s="1">
        <v>113</v>
      </c>
      <c r="J9" s="7">
        <v>19338302</v>
      </c>
      <c r="K9" s="7">
        <v>11629537</v>
      </c>
      <c r="L9" s="7">
        <v>31510033</v>
      </c>
      <c r="M9" s="7">
        <v>15352869</v>
      </c>
    </row>
    <row r="10" spans="1:13" s="133" customFormat="1" ht="12.75">
      <c r="A10" s="238" t="s">
        <v>359</v>
      </c>
      <c r="B10" s="239"/>
      <c r="C10" s="239"/>
      <c r="D10" s="239"/>
      <c r="E10" s="239"/>
      <c r="F10" s="239"/>
      <c r="G10" s="239"/>
      <c r="H10" s="240"/>
      <c r="I10" s="1">
        <v>114</v>
      </c>
      <c r="J10" s="132">
        <f>J11+J12+J16+J20+J21+J22+J25+J26</f>
        <v>1462788498.6276717</v>
      </c>
      <c r="K10" s="132">
        <f>K11+K12+K16+K20+K21+K22+K25+K26</f>
        <v>910033031.6276717</v>
      </c>
      <c r="L10" s="132">
        <f>L11+L12+L16+L20+L21+L22+L25+L26</f>
        <v>1742193994</v>
      </c>
      <c r="M10" s="132">
        <f>M11+M12+M16+M20+M21+M22+M25+M26</f>
        <v>915696077.7170997</v>
      </c>
    </row>
    <row r="11" spans="1:13" ht="12.75">
      <c r="A11" s="238" t="s">
        <v>94</v>
      </c>
      <c r="B11" s="239"/>
      <c r="C11" s="239"/>
      <c r="D11" s="239"/>
      <c r="E11" s="239"/>
      <c r="F11" s="239"/>
      <c r="G11" s="239"/>
      <c r="H11" s="240"/>
      <c r="I11" s="1">
        <v>115</v>
      </c>
      <c r="J11" s="7">
        <v>-22357964</v>
      </c>
      <c r="K11" s="7">
        <v>3013252</v>
      </c>
      <c r="L11" s="7">
        <v>-84623898</v>
      </c>
      <c r="M11" s="7">
        <v>9712025</v>
      </c>
    </row>
    <row r="12" spans="1:13" s="133" customFormat="1" ht="12.75">
      <c r="A12" s="238" t="s">
        <v>360</v>
      </c>
      <c r="B12" s="239"/>
      <c r="C12" s="239"/>
      <c r="D12" s="239"/>
      <c r="E12" s="239"/>
      <c r="F12" s="239"/>
      <c r="G12" s="239"/>
      <c r="H12" s="240"/>
      <c r="I12" s="1">
        <v>116</v>
      </c>
      <c r="J12" s="132">
        <f>SUM(J13:J15)</f>
        <v>1208437798</v>
      </c>
      <c r="K12" s="132">
        <f>SUM(K13:K15)</f>
        <v>742795119</v>
      </c>
      <c r="L12" s="132">
        <f>SUM(L13:L15)</f>
        <v>1519660444</v>
      </c>
      <c r="M12" s="132">
        <f>SUM(M13:M15)</f>
        <v>750328319</v>
      </c>
    </row>
    <row r="13" spans="1:13" ht="12.75">
      <c r="A13" s="235" t="s">
        <v>136</v>
      </c>
      <c r="B13" s="236"/>
      <c r="C13" s="236"/>
      <c r="D13" s="236"/>
      <c r="E13" s="236"/>
      <c r="F13" s="236"/>
      <c r="G13" s="236"/>
      <c r="H13" s="237"/>
      <c r="I13" s="1">
        <v>117</v>
      </c>
      <c r="J13" s="7">
        <v>877095485</v>
      </c>
      <c r="K13" s="7">
        <v>547456030</v>
      </c>
      <c r="L13" s="7">
        <v>1129951792</v>
      </c>
      <c r="M13" s="7">
        <v>543740443</v>
      </c>
    </row>
    <row r="14" spans="1:13" ht="12.75">
      <c r="A14" s="235" t="s">
        <v>137</v>
      </c>
      <c r="B14" s="236"/>
      <c r="C14" s="236"/>
      <c r="D14" s="236"/>
      <c r="E14" s="236"/>
      <c r="F14" s="236"/>
      <c r="G14" s="236"/>
      <c r="H14" s="237"/>
      <c r="I14" s="1">
        <v>118</v>
      </c>
      <c r="J14" s="7">
        <v>114646088</v>
      </c>
      <c r="K14" s="7">
        <v>61280388</v>
      </c>
      <c r="L14" s="7">
        <v>141654597</v>
      </c>
      <c r="M14" s="7">
        <v>73659996</v>
      </c>
    </row>
    <row r="15" spans="1:13" ht="12.75">
      <c r="A15" s="235" t="s">
        <v>51</v>
      </c>
      <c r="B15" s="236"/>
      <c r="C15" s="236"/>
      <c r="D15" s="236"/>
      <c r="E15" s="236"/>
      <c r="F15" s="236"/>
      <c r="G15" s="236"/>
      <c r="H15" s="237"/>
      <c r="I15" s="1">
        <v>119</v>
      </c>
      <c r="J15" s="7">
        <v>216696225</v>
      </c>
      <c r="K15" s="7">
        <v>134058701</v>
      </c>
      <c r="L15" s="7">
        <v>248054055</v>
      </c>
      <c r="M15" s="7">
        <v>132927880</v>
      </c>
    </row>
    <row r="16" spans="1:13" s="133" customFormat="1" ht="12.75">
      <c r="A16" s="238" t="s">
        <v>361</v>
      </c>
      <c r="B16" s="239"/>
      <c r="C16" s="239"/>
      <c r="D16" s="239"/>
      <c r="E16" s="239"/>
      <c r="F16" s="239"/>
      <c r="G16" s="239"/>
      <c r="H16" s="240"/>
      <c r="I16" s="1">
        <v>120</v>
      </c>
      <c r="J16" s="132">
        <f>SUM(J17:J19)</f>
        <v>155484812.62767172</v>
      </c>
      <c r="K16" s="132">
        <f>SUM(K17:K19)</f>
        <v>88147777.62767173</v>
      </c>
      <c r="L16" s="132">
        <f>SUM(L17:L19)</f>
        <v>169218273</v>
      </c>
      <c r="M16" s="132">
        <f>SUM(M17:M19)</f>
        <v>83729069.71709968</v>
      </c>
    </row>
    <row r="17" spans="1:13" ht="12.75">
      <c r="A17" s="235" t="s">
        <v>52</v>
      </c>
      <c r="B17" s="236"/>
      <c r="C17" s="236"/>
      <c r="D17" s="236"/>
      <c r="E17" s="236"/>
      <c r="F17" s="236"/>
      <c r="G17" s="236"/>
      <c r="H17" s="237"/>
      <c r="I17" s="1">
        <v>121</v>
      </c>
      <c r="J17" s="7">
        <v>98364300</v>
      </c>
      <c r="K17" s="7">
        <v>57222148</v>
      </c>
      <c r="L17" s="7">
        <v>110321135</v>
      </c>
      <c r="M17" s="7">
        <v>53592791.71709968</v>
      </c>
    </row>
    <row r="18" spans="1:13" ht="12.75">
      <c r="A18" s="235" t="s">
        <v>53</v>
      </c>
      <c r="B18" s="236"/>
      <c r="C18" s="236"/>
      <c r="D18" s="236"/>
      <c r="E18" s="236"/>
      <c r="F18" s="236"/>
      <c r="G18" s="236"/>
      <c r="H18" s="237"/>
      <c r="I18" s="1">
        <v>122</v>
      </c>
      <c r="J18" s="7">
        <v>37911293.21578991</v>
      </c>
      <c r="K18" s="7">
        <v>20985402.215789907</v>
      </c>
      <c r="L18" s="7">
        <v>39776991</v>
      </c>
      <c r="M18" s="7">
        <v>20047920</v>
      </c>
    </row>
    <row r="19" spans="1:13" ht="12.75">
      <c r="A19" s="235" t="s">
        <v>54</v>
      </c>
      <c r="B19" s="236"/>
      <c r="C19" s="236"/>
      <c r="D19" s="236"/>
      <c r="E19" s="236"/>
      <c r="F19" s="236"/>
      <c r="G19" s="236"/>
      <c r="H19" s="237"/>
      <c r="I19" s="1">
        <v>123</v>
      </c>
      <c r="J19" s="7">
        <v>19209219.411881816</v>
      </c>
      <c r="K19" s="7">
        <v>9940227.411881816</v>
      </c>
      <c r="L19" s="7">
        <v>19120147</v>
      </c>
      <c r="M19" s="7">
        <v>10088358</v>
      </c>
    </row>
    <row r="20" spans="1:13" s="133" customFormat="1" ht="12.75">
      <c r="A20" s="238" t="s">
        <v>95</v>
      </c>
      <c r="B20" s="239"/>
      <c r="C20" s="239"/>
      <c r="D20" s="239"/>
      <c r="E20" s="239"/>
      <c r="F20" s="239"/>
      <c r="G20" s="239"/>
      <c r="H20" s="240"/>
      <c r="I20" s="1">
        <v>124</v>
      </c>
      <c r="J20" s="134">
        <v>61737225</v>
      </c>
      <c r="K20" s="134">
        <v>39381562</v>
      </c>
      <c r="L20" s="134">
        <v>68862080</v>
      </c>
      <c r="M20" s="134">
        <v>34294543</v>
      </c>
    </row>
    <row r="21" spans="1:13" s="133" customFormat="1" ht="12.75">
      <c r="A21" s="238" t="s">
        <v>96</v>
      </c>
      <c r="B21" s="239"/>
      <c r="C21" s="239"/>
      <c r="D21" s="239"/>
      <c r="E21" s="239"/>
      <c r="F21" s="239"/>
      <c r="G21" s="239"/>
      <c r="H21" s="240"/>
      <c r="I21" s="1">
        <v>125</v>
      </c>
      <c r="J21" s="134">
        <v>47869641</v>
      </c>
      <c r="K21" s="134">
        <v>29091305</v>
      </c>
      <c r="L21" s="134">
        <v>59114228</v>
      </c>
      <c r="M21" s="134">
        <v>32660496</v>
      </c>
    </row>
    <row r="22" spans="1:13" s="133" customFormat="1" ht="12.75">
      <c r="A22" s="238" t="s">
        <v>362</v>
      </c>
      <c r="B22" s="239"/>
      <c r="C22" s="239"/>
      <c r="D22" s="239"/>
      <c r="E22" s="239"/>
      <c r="F22" s="239"/>
      <c r="G22" s="239"/>
      <c r="H22" s="240"/>
      <c r="I22" s="1">
        <v>126</v>
      </c>
      <c r="J22" s="132">
        <v>8364242</v>
      </c>
      <c r="K22" s="132">
        <v>4720068</v>
      </c>
      <c r="L22" s="132">
        <v>4059532</v>
      </c>
      <c r="M22" s="132">
        <v>1074490</v>
      </c>
    </row>
    <row r="23" spans="1:13" ht="12.75">
      <c r="A23" s="235" t="s">
        <v>127</v>
      </c>
      <c r="B23" s="236"/>
      <c r="C23" s="236"/>
      <c r="D23" s="236"/>
      <c r="E23" s="236"/>
      <c r="F23" s="236"/>
      <c r="G23" s="236"/>
      <c r="H23" s="237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35" t="s">
        <v>128</v>
      </c>
      <c r="B24" s="236"/>
      <c r="C24" s="236"/>
      <c r="D24" s="236"/>
      <c r="E24" s="236"/>
      <c r="F24" s="236"/>
      <c r="G24" s="236"/>
      <c r="H24" s="237"/>
      <c r="I24" s="1">
        <v>128</v>
      </c>
      <c r="J24" s="7">
        <v>8364242</v>
      </c>
      <c r="K24" s="7">
        <v>4720068</v>
      </c>
      <c r="L24" s="7">
        <v>4059532</v>
      </c>
      <c r="M24" s="7">
        <v>1074490</v>
      </c>
    </row>
    <row r="25" spans="1:13" s="133" customFormat="1" ht="12.75">
      <c r="A25" s="238" t="s">
        <v>97</v>
      </c>
      <c r="B25" s="239"/>
      <c r="C25" s="239"/>
      <c r="D25" s="239"/>
      <c r="E25" s="239"/>
      <c r="F25" s="239"/>
      <c r="G25" s="239"/>
      <c r="H25" s="240"/>
      <c r="I25" s="1">
        <v>129</v>
      </c>
      <c r="J25" s="134">
        <v>369625</v>
      </c>
      <c r="K25" s="134">
        <v>264625</v>
      </c>
      <c r="L25" s="134">
        <v>712197</v>
      </c>
      <c r="M25" s="134">
        <v>355275</v>
      </c>
    </row>
    <row r="26" spans="1:13" s="133" customFormat="1" ht="12.75">
      <c r="A26" s="238" t="s">
        <v>40</v>
      </c>
      <c r="B26" s="239"/>
      <c r="C26" s="239"/>
      <c r="D26" s="239"/>
      <c r="E26" s="239"/>
      <c r="F26" s="239"/>
      <c r="G26" s="239"/>
      <c r="H26" s="240"/>
      <c r="I26" s="1">
        <v>130</v>
      </c>
      <c r="J26" s="134">
        <v>2883119</v>
      </c>
      <c r="K26" s="134">
        <v>2619323</v>
      </c>
      <c r="L26" s="134">
        <v>5191138</v>
      </c>
      <c r="M26" s="134">
        <v>3541860</v>
      </c>
    </row>
    <row r="27" spans="1:13" s="133" customFormat="1" ht="12.75">
      <c r="A27" s="238" t="s">
        <v>363</v>
      </c>
      <c r="B27" s="239"/>
      <c r="C27" s="239"/>
      <c r="D27" s="239"/>
      <c r="E27" s="239"/>
      <c r="F27" s="239"/>
      <c r="G27" s="239"/>
      <c r="H27" s="240"/>
      <c r="I27" s="1">
        <v>131</v>
      </c>
      <c r="J27" s="132">
        <f>SUM(J28:J32)</f>
        <v>8568274</v>
      </c>
      <c r="K27" s="132">
        <f>SUM(K28:K32)</f>
        <v>7883092</v>
      </c>
      <c r="L27" s="132">
        <f>SUM(L28:L32)</f>
        <v>2621150</v>
      </c>
      <c r="M27" s="132">
        <f>SUM(M28:M32)</f>
        <v>1701034</v>
      </c>
    </row>
    <row r="28" spans="1:13" s="63" customFormat="1" ht="12.75">
      <c r="A28" s="235" t="s">
        <v>212</v>
      </c>
      <c r="B28" s="236"/>
      <c r="C28" s="236"/>
      <c r="D28" s="236"/>
      <c r="E28" s="236"/>
      <c r="F28" s="236"/>
      <c r="G28" s="236"/>
      <c r="H28" s="237"/>
      <c r="I28" s="130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s="63" customFormat="1" ht="12.75">
      <c r="A29" s="235" t="s">
        <v>145</v>
      </c>
      <c r="B29" s="236"/>
      <c r="C29" s="236"/>
      <c r="D29" s="236"/>
      <c r="E29" s="236"/>
      <c r="F29" s="236"/>
      <c r="G29" s="236"/>
      <c r="H29" s="237"/>
      <c r="I29" s="130">
        <v>133</v>
      </c>
      <c r="J29" s="7">
        <v>8568274</v>
      </c>
      <c r="K29" s="7">
        <v>7883092</v>
      </c>
      <c r="L29" s="7">
        <v>2621150</v>
      </c>
      <c r="M29" s="7">
        <v>1701034</v>
      </c>
    </row>
    <row r="30" spans="1:13" s="63" customFormat="1" ht="12.75">
      <c r="A30" s="235" t="s">
        <v>129</v>
      </c>
      <c r="B30" s="236"/>
      <c r="C30" s="236"/>
      <c r="D30" s="236"/>
      <c r="E30" s="236"/>
      <c r="F30" s="236"/>
      <c r="G30" s="236"/>
      <c r="H30" s="237"/>
      <c r="I30" s="130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s="63" customFormat="1" ht="12.75">
      <c r="A31" s="235" t="s">
        <v>208</v>
      </c>
      <c r="B31" s="236"/>
      <c r="C31" s="236"/>
      <c r="D31" s="236"/>
      <c r="E31" s="236"/>
      <c r="F31" s="236"/>
      <c r="G31" s="236"/>
      <c r="H31" s="237"/>
      <c r="I31" s="130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s="63" customFormat="1" ht="12.75">
      <c r="A32" s="235" t="s">
        <v>130</v>
      </c>
      <c r="B32" s="236"/>
      <c r="C32" s="236"/>
      <c r="D32" s="236"/>
      <c r="E32" s="236"/>
      <c r="F32" s="236"/>
      <c r="G32" s="236"/>
      <c r="H32" s="237"/>
      <c r="I32" s="130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s="133" customFormat="1" ht="12.75">
      <c r="A33" s="238" t="s">
        <v>364</v>
      </c>
      <c r="B33" s="239"/>
      <c r="C33" s="239"/>
      <c r="D33" s="239"/>
      <c r="E33" s="239"/>
      <c r="F33" s="239"/>
      <c r="G33" s="239"/>
      <c r="H33" s="240"/>
      <c r="I33" s="1">
        <v>137</v>
      </c>
      <c r="J33" s="132">
        <f>SUM(J34:J37)</f>
        <v>6178070</v>
      </c>
      <c r="K33" s="132">
        <f>SUM(K34:K37)</f>
        <v>5212496</v>
      </c>
      <c r="L33" s="132">
        <f>SUM(L34:L37)</f>
        <v>10193761</v>
      </c>
      <c r="M33" s="132">
        <f>SUM(M34:M37)</f>
        <v>3875971</v>
      </c>
    </row>
    <row r="34" spans="1:13" s="63" customFormat="1" ht="12.75">
      <c r="A34" s="235" t="s">
        <v>56</v>
      </c>
      <c r="B34" s="236"/>
      <c r="C34" s="236"/>
      <c r="D34" s="236"/>
      <c r="E34" s="236"/>
      <c r="F34" s="236"/>
      <c r="G34" s="236"/>
      <c r="H34" s="237"/>
      <c r="I34" s="130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s="63" customFormat="1" ht="12.75">
      <c r="A35" s="235" t="s">
        <v>55</v>
      </c>
      <c r="B35" s="236"/>
      <c r="C35" s="236"/>
      <c r="D35" s="236"/>
      <c r="E35" s="236"/>
      <c r="F35" s="236"/>
      <c r="G35" s="236"/>
      <c r="H35" s="237"/>
      <c r="I35" s="130">
        <v>139</v>
      </c>
      <c r="J35" s="7">
        <v>6178070</v>
      </c>
      <c r="K35" s="7">
        <v>5212496</v>
      </c>
      <c r="L35" s="7">
        <v>10193761</v>
      </c>
      <c r="M35" s="7">
        <v>3875971</v>
      </c>
    </row>
    <row r="36" spans="1:13" s="63" customFormat="1" ht="12.75">
      <c r="A36" s="235" t="s">
        <v>209</v>
      </c>
      <c r="B36" s="236"/>
      <c r="C36" s="236"/>
      <c r="D36" s="236"/>
      <c r="E36" s="236"/>
      <c r="F36" s="236"/>
      <c r="G36" s="236"/>
      <c r="H36" s="237"/>
      <c r="I36" s="130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s="63" customFormat="1" ht="12.75">
      <c r="A37" s="235" t="s">
        <v>57</v>
      </c>
      <c r="B37" s="236"/>
      <c r="C37" s="236"/>
      <c r="D37" s="236"/>
      <c r="E37" s="236"/>
      <c r="F37" s="236"/>
      <c r="G37" s="236"/>
      <c r="H37" s="237"/>
      <c r="I37" s="130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s="133" customFormat="1" ht="12.75">
      <c r="A38" s="238" t="s">
        <v>184</v>
      </c>
      <c r="B38" s="239"/>
      <c r="C38" s="239"/>
      <c r="D38" s="239"/>
      <c r="E38" s="239"/>
      <c r="F38" s="239"/>
      <c r="G38" s="239"/>
      <c r="H38" s="240"/>
      <c r="I38" s="1">
        <v>142</v>
      </c>
      <c r="J38" s="134">
        <v>0</v>
      </c>
      <c r="K38" s="134">
        <v>0</v>
      </c>
      <c r="L38" s="134">
        <v>0</v>
      </c>
      <c r="M38" s="134">
        <v>0</v>
      </c>
    </row>
    <row r="39" spans="1:13" s="133" customFormat="1" ht="12.75">
      <c r="A39" s="238" t="s">
        <v>185</v>
      </c>
      <c r="B39" s="239"/>
      <c r="C39" s="239"/>
      <c r="D39" s="239"/>
      <c r="E39" s="239"/>
      <c r="F39" s="239"/>
      <c r="G39" s="239"/>
      <c r="H39" s="240"/>
      <c r="I39" s="1">
        <v>143</v>
      </c>
      <c r="J39" s="134">
        <v>0</v>
      </c>
      <c r="K39" s="134">
        <v>0</v>
      </c>
      <c r="L39" s="134">
        <v>0</v>
      </c>
      <c r="M39" s="134">
        <v>0</v>
      </c>
    </row>
    <row r="40" spans="1:13" s="133" customFormat="1" ht="12.75">
      <c r="A40" s="238" t="s">
        <v>210</v>
      </c>
      <c r="B40" s="239"/>
      <c r="C40" s="239"/>
      <c r="D40" s="239"/>
      <c r="E40" s="239"/>
      <c r="F40" s="239"/>
      <c r="G40" s="239"/>
      <c r="H40" s="240"/>
      <c r="I40" s="1">
        <v>144</v>
      </c>
      <c r="J40" s="134">
        <v>0</v>
      </c>
      <c r="K40" s="134">
        <v>0</v>
      </c>
      <c r="L40" s="134">
        <v>0</v>
      </c>
      <c r="M40" s="134">
        <v>0</v>
      </c>
    </row>
    <row r="41" spans="1:13" s="133" customFormat="1" ht="12.75">
      <c r="A41" s="238" t="s">
        <v>211</v>
      </c>
      <c r="B41" s="239"/>
      <c r="C41" s="239"/>
      <c r="D41" s="239"/>
      <c r="E41" s="239"/>
      <c r="F41" s="239"/>
      <c r="G41" s="239"/>
      <c r="H41" s="240"/>
      <c r="I41" s="1">
        <v>145</v>
      </c>
      <c r="J41" s="134">
        <v>0</v>
      </c>
      <c r="K41" s="134">
        <v>0</v>
      </c>
      <c r="L41" s="134">
        <v>0</v>
      </c>
      <c r="M41" s="134">
        <v>0</v>
      </c>
    </row>
    <row r="42" spans="1:13" s="133" customFormat="1" ht="12.75">
      <c r="A42" s="238" t="s">
        <v>365</v>
      </c>
      <c r="B42" s="239"/>
      <c r="C42" s="239"/>
      <c r="D42" s="239"/>
      <c r="E42" s="239"/>
      <c r="F42" s="239"/>
      <c r="G42" s="239"/>
      <c r="H42" s="240"/>
      <c r="I42" s="1">
        <v>146</v>
      </c>
      <c r="J42" s="132">
        <f>J7+J27+J38+J40</f>
        <v>1448213739</v>
      </c>
      <c r="K42" s="132">
        <f>K7+K27+K38+K40</f>
        <v>907278110</v>
      </c>
      <c r="L42" s="132">
        <f>L7+L27+L38+L40</f>
        <v>1756610987</v>
      </c>
      <c r="M42" s="132">
        <f>M7+M27+M38+M40</f>
        <v>926421346</v>
      </c>
    </row>
    <row r="43" spans="1:13" s="133" customFormat="1" ht="12.75">
      <c r="A43" s="238" t="s">
        <v>366</v>
      </c>
      <c r="B43" s="239"/>
      <c r="C43" s="239"/>
      <c r="D43" s="239"/>
      <c r="E43" s="239"/>
      <c r="F43" s="239"/>
      <c r="G43" s="239"/>
      <c r="H43" s="240"/>
      <c r="I43" s="1">
        <v>147</v>
      </c>
      <c r="J43" s="132">
        <f>J10+J33+J39+J41</f>
        <v>1468966568.6276717</v>
      </c>
      <c r="K43" s="132">
        <f>K10+K33+K39+K41</f>
        <v>915245527.6276717</v>
      </c>
      <c r="L43" s="132">
        <f>L10+L33+L39+L41</f>
        <v>1752387755</v>
      </c>
      <c r="M43" s="132">
        <f>M10+M33+M39+M41</f>
        <v>919572048.7170997</v>
      </c>
    </row>
    <row r="44" spans="1:13" s="133" customFormat="1" ht="12.75">
      <c r="A44" s="238" t="s">
        <v>367</v>
      </c>
      <c r="B44" s="239"/>
      <c r="C44" s="239"/>
      <c r="D44" s="239"/>
      <c r="E44" s="239"/>
      <c r="F44" s="239"/>
      <c r="G44" s="239"/>
      <c r="H44" s="240"/>
      <c r="I44" s="1">
        <v>148</v>
      </c>
      <c r="J44" s="132">
        <f>J42-J43</f>
        <v>-20752829.62767172</v>
      </c>
      <c r="K44" s="132">
        <f>K42-K43</f>
        <v>-7967417.627671719</v>
      </c>
      <c r="L44" s="132">
        <f>L42-L43</f>
        <v>4223232</v>
      </c>
      <c r="M44" s="132">
        <f>M42-M43</f>
        <v>6849297.282900333</v>
      </c>
    </row>
    <row r="45" spans="1:13" ht="12.75">
      <c r="A45" s="246" t="s">
        <v>203</v>
      </c>
      <c r="B45" s="247"/>
      <c r="C45" s="247"/>
      <c r="D45" s="247"/>
      <c r="E45" s="247"/>
      <c r="F45" s="247"/>
      <c r="G45" s="247"/>
      <c r="H45" s="248"/>
      <c r="I45" s="1">
        <v>149</v>
      </c>
      <c r="J45" s="46">
        <v>0</v>
      </c>
      <c r="K45" s="46">
        <v>0</v>
      </c>
      <c r="L45" s="46">
        <v>4223233</v>
      </c>
      <c r="M45" s="46">
        <v>6849298.282900333</v>
      </c>
    </row>
    <row r="46" spans="1:13" ht="12.75">
      <c r="A46" s="246" t="s">
        <v>204</v>
      </c>
      <c r="B46" s="247"/>
      <c r="C46" s="247"/>
      <c r="D46" s="247"/>
      <c r="E46" s="247"/>
      <c r="F46" s="247"/>
      <c r="G46" s="247"/>
      <c r="H46" s="248"/>
      <c r="I46" s="1">
        <v>150</v>
      </c>
      <c r="J46" s="46">
        <v>20752830.62767172</v>
      </c>
      <c r="K46" s="46">
        <v>7967418.627671719</v>
      </c>
      <c r="L46" s="46">
        <v>0</v>
      </c>
      <c r="M46" s="46">
        <v>0</v>
      </c>
    </row>
    <row r="47" spans="1:13" s="133" customFormat="1" ht="12.75">
      <c r="A47" s="238" t="s">
        <v>202</v>
      </c>
      <c r="B47" s="239"/>
      <c r="C47" s="239"/>
      <c r="D47" s="239"/>
      <c r="E47" s="239"/>
      <c r="F47" s="239"/>
      <c r="G47" s="239"/>
      <c r="H47" s="240"/>
      <c r="I47" s="1">
        <v>151</v>
      </c>
      <c r="J47" s="134">
        <v>2628273</v>
      </c>
      <c r="K47" s="134">
        <v>1225934</v>
      </c>
      <c r="L47" s="134">
        <v>3597253</v>
      </c>
      <c r="M47" s="134">
        <v>1503564</v>
      </c>
    </row>
    <row r="48" spans="1:13" s="133" customFormat="1" ht="12.75">
      <c r="A48" s="238" t="s">
        <v>368</v>
      </c>
      <c r="B48" s="239"/>
      <c r="C48" s="239"/>
      <c r="D48" s="239"/>
      <c r="E48" s="239"/>
      <c r="F48" s="239"/>
      <c r="G48" s="239"/>
      <c r="H48" s="240"/>
      <c r="I48" s="1">
        <v>152</v>
      </c>
      <c r="J48" s="132">
        <f>J44-J47</f>
        <v>-23381102.62767172</v>
      </c>
      <c r="K48" s="132">
        <f>K44-K47</f>
        <v>-9193351.627671719</v>
      </c>
      <c r="L48" s="132">
        <f>L44-L47</f>
        <v>625979</v>
      </c>
      <c r="M48" s="132">
        <f>M44-M47</f>
        <v>5345733.282900333</v>
      </c>
    </row>
    <row r="49" spans="1:13" ht="12.75">
      <c r="A49" s="246" t="s">
        <v>181</v>
      </c>
      <c r="B49" s="247"/>
      <c r="C49" s="247"/>
      <c r="D49" s="247"/>
      <c r="E49" s="247"/>
      <c r="F49" s="247"/>
      <c r="G49" s="247"/>
      <c r="H49" s="248"/>
      <c r="I49" s="1">
        <v>153</v>
      </c>
      <c r="J49" s="46">
        <v>0</v>
      </c>
      <c r="K49" s="46">
        <v>0</v>
      </c>
      <c r="L49" s="46">
        <v>625979</v>
      </c>
      <c r="M49" s="46">
        <v>5345733.282900333</v>
      </c>
    </row>
    <row r="50" spans="1:13" ht="12.75">
      <c r="A50" s="278" t="s">
        <v>205</v>
      </c>
      <c r="B50" s="279"/>
      <c r="C50" s="279"/>
      <c r="D50" s="279"/>
      <c r="E50" s="279"/>
      <c r="F50" s="279"/>
      <c r="G50" s="279"/>
      <c r="H50" s="280"/>
      <c r="I50" s="2">
        <v>154</v>
      </c>
      <c r="J50" s="53">
        <v>23381103.62767172</v>
      </c>
      <c r="K50" s="53">
        <v>9193352.627671719</v>
      </c>
      <c r="L50" s="53">
        <v>0</v>
      </c>
      <c r="M50" s="53">
        <v>0</v>
      </c>
    </row>
    <row r="51" spans="1:13" ht="12.75" customHeight="1">
      <c r="A51" s="227" t="s">
        <v>293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</row>
    <row r="52" spans="1:13" ht="12.75" customHeight="1">
      <c r="A52" s="231" t="s">
        <v>177</v>
      </c>
      <c r="B52" s="232"/>
      <c r="C52" s="232"/>
      <c r="D52" s="232"/>
      <c r="E52" s="232"/>
      <c r="F52" s="232"/>
      <c r="G52" s="232"/>
      <c r="H52" s="232"/>
      <c r="I52" s="47"/>
      <c r="J52" s="47"/>
      <c r="K52" s="47"/>
      <c r="L52" s="47"/>
      <c r="M52" s="54"/>
    </row>
    <row r="53" spans="1:13" ht="12.75">
      <c r="A53" s="275" t="s">
        <v>219</v>
      </c>
      <c r="B53" s="276"/>
      <c r="C53" s="276"/>
      <c r="D53" s="276"/>
      <c r="E53" s="276"/>
      <c r="F53" s="276"/>
      <c r="G53" s="276"/>
      <c r="H53" s="277"/>
      <c r="I53" s="1">
        <v>155</v>
      </c>
      <c r="J53" s="7">
        <v>-23152078</v>
      </c>
      <c r="K53" s="7">
        <v>-8964327</v>
      </c>
      <c r="L53" s="7">
        <f>+L48</f>
        <v>625979</v>
      </c>
      <c r="M53" s="7">
        <f>+M48</f>
        <v>5345733.282900333</v>
      </c>
    </row>
    <row r="54" spans="1:13" ht="12.75">
      <c r="A54" s="275" t="s">
        <v>220</v>
      </c>
      <c r="B54" s="276"/>
      <c r="C54" s="276"/>
      <c r="D54" s="276"/>
      <c r="E54" s="276"/>
      <c r="F54" s="276"/>
      <c r="G54" s="276"/>
      <c r="H54" s="277"/>
      <c r="I54" s="1">
        <v>156</v>
      </c>
      <c r="J54" s="8">
        <v>-229025</v>
      </c>
      <c r="K54" s="8">
        <v>-229025</v>
      </c>
      <c r="L54" s="8">
        <v>0</v>
      </c>
      <c r="M54" s="8">
        <v>0</v>
      </c>
    </row>
    <row r="55" spans="1:13" ht="12.75" customHeight="1">
      <c r="A55" s="227" t="s">
        <v>179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</row>
    <row r="56" spans="1:13" ht="12.75">
      <c r="A56" s="231" t="s">
        <v>193</v>
      </c>
      <c r="B56" s="232"/>
      <c r="C56" s="232"/>
      <c r="D56" s="232"/>
      <c r="E56" s="232"/>
      <c r="F56" s="232"/>
      <c r="G56" s="232"/>
      <c r="H56" s="249"/>
      <c r="I56" s="9">
        <v>157</v>
      </c>
      <c r="J56" s="6"/>
      <c r="K56" s="6"/>
      <c r="L56" s="6"/>
      <c r="M56" s="6"/>
    </row>
    <row r="57" spans="1:13" ht="12.75">
      <c r="A57" s="238" t="s">
        <v>206</v>
      </c>
      <c r="B57" s="239"/>
      <c r="C57" s="239"/>
      <c r="D57" s="239"/>
      <c r="E57" s="239"/>
      <c r="F57" s="239"/>
      <c r="G57" s="239"/>
      <c r="H57" s="240"/>
      <c r="I57" s="1">
        <v>158</v>
      </c>
      <c r="J57" s="46">
        <f>SUM(J58:J64)</f>
        <v>0</v>
      </c>
      <c r="K57" s="46">
        <f>SUM(K58:K64)</f>
        <v>0</v>
      </c>
      <c r="L57" s="46">
        <f>SUM(L58:L64)</f>
        <v>0</v>
      </c>
      <c r="M57" s="46">
        <f>SUM(M58:M64)</f>
        <v>0</v>
      </c>
    </row>
    <row r="58" spans="1:13" ht="12.75">
      <c r="A58" s="238" t="s">
        <v>213</v>
      </c>
      <c r="B58" s="239"/>
      <c r="C58" s="239"/>
      <c r="D58" s="239"/>
      <c r="E58" s="239"/>
      <c r="F58" s="239"/>
      <c r="G58" s="239"/>
      <c r="H58" s="240"/>
      <c r="I58" s="1">
        <v>159</v>
      </c>
      <c r="J58" s="7"/>
      <c r="K58" s="7"/>
      <c r="L58" s="7"/>
      <c r="M58" s="7"/>
    </row>
    <row r="59" spans="1:13" ht="12.75">
      <c r="A59" s="238" t="s">
        <v>214</v>
      </c>
      <c r="B59" s="239"/>
      <c r="C59" s="239"/>
      <c r="D59" s="239"/>
      <c r="E59" s="239"/>
      <c r="F59" s="239"/>
      <c r="G59" s="239"/>
      <c r="H59" s="240"/>
      <c r="I59" s="1">
        <v>160</v>
      </c>
      <c r="J59" s="7"/>
      <c r="K59" s="7"/>
      <c r="L59" s="7"/>
      <c r="M59" s="7"/>
    </row>
    <row r="60" spans="1:13" ht="12.75">
      <c r="A60" s="238" t="s">
        <v>35</v>
      </c>
      <c r="B60" s="239"/>
      <c r="C60" s="239"/>
      <c r="D60" s="239"/>
      <c r="E60" s="239"/>
      <c r="F60" s="239"/>
      <c r="G60" s="239"/>
      <c r="H60" s="240"/>
      <c r="I60" s="1">
        <v>161</v>
      </c>
      <c r="J60" s="7"/>
      <c r="K60" s="7"/>
      <c r="L60" s="7"/>
      <c r="M60" s="7"/>
    </row>
    <row r="61" spans="1:13" ht="12.75">
      <c r="A61" s="238" t="s">
        <v>215</v>
      </c>
      <c r="B61" s="239"/>
      <c r="C61" s="239"/>
      <c r="D61" s="239"/>
      <c r="E61" s="239"/>
      <c r="F61" s="239"/>
      <c r="G61" s="239"/>
      <c r="H61" s="240"/>
      <c r="I61" s="1">
        <v>162</v>
      </c>
      <c r="J61" s="7"/>
      <c r="K61" s="7"/>
      <c r="L61" s="7"/>
      <c r="M61" s="7"/>
    </row>
    <row r="62" spans="1:13" ht="12.75">
      <c r="A62" s="238" t="s">
        <v>216</v>
      </c>
      <c r="B62" s="239"/>
      <c r="C62" s="239"/>
      <c r="D62" s="239"/>
      <c r="E62" s="239"/>
      <c r="F62" s="239"/>
      <c r="G62" s="239"/>
      <c r="H62" s="240"/>
      <c r="I62" s="1">
        <v>163</v>
      </c>
      <c r="J62" s="7"/>
      <c r="K62" s="7"/>
      <c r="L62" s="7"/>
      <c r="M62" s="7"/>
    </row>
    <row r="63" spans="1:13" ht="12.75">
      <c r="A63" s="238" t="s">
        <v>217</v>
      </c>
      <c r="B63" s="239"/>
      <c r="C63" s="239"/>
      <c r="D63" s="239"/>
      <c r="E63" s="239"/>
      <c r="F63" s="239"/>
      <c r="G63" s="239"/>
      <c r="H63" s="240"/>
      <c r="I63" s="1">
        <v>164</v>
      </c>
      <c r="J63" s="7"/>
      <c r="K63" s="7"/>
      <c r="L63" s="7"/>
      <c r="M63" s="7"/>
    </row>
    <row r="64" spans="1:13" ht="12.75">
      <c r="A64" s="238" t="s">
        <v>218</v>
      </c>
      <c r="B64" s="239"/>
      <c r="C64" s="239"/>
      <c r="D64" s="239"/>
      <c r="E64" s="239"/>
      <c r="F64" s="239"/>
      <c r="G64" s="239"/>
      <c r="H64" s="240"/>
      <c r="I64" s="1">
        <v>165</v>
      </c>
      <c r="J64" s="7"/>
      <c r="K64" s="7"/>
      <c r="L64" s="7"/>
      <c r="M64" s="7"/>
    </row>
    <row r="65" spans="1:13" ht="12.75">
      <c r="A65" s="238" t="s">
        <v>207</v>
      </c>
      <c r="B65" s="239"/>
      <c r="C65" s="239"/>
      <c r="D65" s="239"/>
      <c r="E65" s="239"/>
      <c r="F65" s="239"/>
      <c r="G65" s="239"/>
      <c r="H65" s="240"/>
      <c r="I65" s="1">
        <v>166</v>
      </c>
      <c r="J65" s="7"/>
      <c r="K65" s="7"/>
      <c r="L65" s="7"/>
      <c r="M65" s="7"/>
    </row>
    <row r="66" spans="1:13" ht="12.75">
      <c r="A66" s="238" t="s">
        <v>182</v>
      </c>
      <c r="B66" s="239"/>
      <c r="C66" s="239"/>
      <c r="D66" s="239"/>
      <c r="E66" s="239"/>
      <c r="F66" s="239"/>
      <c r="G66" s="239"/>
      <c r="H66" s="240"/>
      <c r="I66" s="1">
        <v>167</v>
      </c>
      <c r="J66" s="46">
        <f>J57-J65</f>
        <v>0</v>
      </c>
      <c r="K66" s="46">
        <f>K57-K65</f>
        <v>0</v>
      </c>
      <c r="L66" s="46">
        <f>L57-L65</f>
        <v>0</v>
      </c>
      <c r="M66" s="46">
        <f>M57-M65</f>
        <v>0</v>
      </c>
    </row>
    <row r="67" spans="1:13" ht="12.75">
      <c r="A67" s="238" t="s">
        <v>183</v>
      </c>
      <c r="B67" s="239"/>
      <c r="C67" s="239"/>
      <c r="D67" s="239"/>
      <c r="E67" s="239"/>
      <c r="F67" s="239"/>
      <c r="G67" s="239"/>
      <c r="H67" s="240"/>
      <c r="I67" s="1">
        <v>168</v>
      </c>
      <c r="J67" s="53">
        <f>J56+J66</f>
        <v>0</v>
      </c>
      <c r="K67" s="53">
        <f>K56+K66</f>
        <v>0</v>
      </c>
      <c r="L67" s="53">
        <f>L56+L66</f>
        <v>0</v>
      </c>
      <c r="M67" s="53">
        <f>M56+M66</f>
        <v>0</v>
      </c>
    </row>
    <row r="68" spans="1:13" ht="12.75" customHeight="1">
      <c r="A68" s="271" t="s">
        <v>294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</row>
    <row r="69" spans="1:13" ht="12.75" customHeight="1">
      <c r="A69" s="273" t="s">
        <v>178</v>
      </c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</row>
    <row r="70" spans="1:13" ht="12.75">
      <c r="A70" s="275" t="s">
        <v>219</v>
      </c>
      <c r="B70" s="276"/>
      <c r="C70" s="276"/>
      <c r="D70" s="276"/>
      <c r="E70" s="276"/>
      <c r="F70" s="276"/>
      <c r="G70" s="276"/>
      <c r="H70" s="277"/>
      <c r="I70" s="1">
        <v>169</v>
      </c>
      <c r="J70" s="7">
        <v>-23152078</v>
      </c>
      <c r="K70" s="7">
        <v>-8964327</v>
      </c>
      <c r="L70" s="7">
        <f>+L53</f>
        <v>625979</v>
      </c>
      <c r="M70" s="7">
        <f>+M53</f>
        <v>5345733.282900333</v>
      </c>
    </row>
    <row r="71" spans="1:13" ht="12.75">
      <c r="A71" s="268" t="s">
        <v>220</v>
      </c>
      <c r="B71" s="269"/>
      <c r="C71" s="269"/>
      <c r="D71" s="269"/>
      <c r="E71" s="269"/>
      <c r="F71" s="269"/>
      <c r="G71" s="269"/>
      <c r="H71" s="270"/>
      <c r="I71" s="4">
        <v>170</v>
      </c>
      <c r="J71" s="8">
        <v>-229025</v>
      </c>
      <c r="K71" s="8">
        <v>-229025</v>
      </c>
      <c r="L71" s="8">
        <v>0</v>
      </c>
      <c r="M71" s="8">
        <v>0</v>
      </c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2">
    <dataValidation allowBlank="1" sqref="J51:M65536 N1:IV65536 J47:M48 J4:M44 A4:I65536 A1:M2"/>
    <dataValidation type="whole" operator="greaterThanOrEqual" allowBlank="1" showInputMessage="1" showErrorMessage="1" errorTitle="Pogrešan unos" error="Mogu se unijeti samo cjelobrojne pozitivne vrijednosti." sqref="J45:M46 J49:M50">
      <formula1>0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SheetLayoutView="125" zoomScalePageLayoutView="0" workbookViewId="0" topLeftCell="A1">
      <selection activeCell="J15" sqref="J15:K15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7" width="9.140625" style="68" customWidth="1"/>
    <col min="8" max="8" width="6.8515625" style="68" customWidth="1"/>
    <col min="9" max="9" width="9.140625" style="68" customWidth="1"/>
    <col min="10" max="10" width="11.57421875" style="68" customWidth="1"/>
    <col min="11" max="11" width="13.140625" style="68" customWidth="1"/>
    <col min="12" max="16384" width="9.140625" style="68" customWidth="1"/>
  </cols>
  <sheetData>
    <row r="1" spans="1:12" ht="12.75">
      <c r="A1" s="295" t="s">
        <v>262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67"/>
    </row>
    <row r="2" spans="1:12" ht="15.75">
      <c r="A2" s="36"/>
      <c r="B2" s="66"/>
      <c r="C2" s="284" t="s">
        <v>263</v>
      </c>
      <c r="D2" s="284"/>
      <c r="E2" s="69">
        <v>41640</v>
      </c>
      <c r="F2" s="37" t="s">
        <v>231</v>
      </c>
      <c r="G2" s="285">
        <v>41820</v>
      </c>
      <c r="H2" s="286"/>
      <c r="I2" s="66"/>
      <c r="J2" s="66"/>
      <c r="K2" s="66"/>
      <c r="L2" s="70"/>
    </row>
    <row r="3" spans="1:11" ht="23.25">
      <c r="A3" s="287" t="s">
        <v>49</v>
      </c>
      <c r="B3" s="287"/>
      <c r="C3" s="287"/>
      <c r="D3" s="287"/>
      <c r="E3" s="287"/>
      <c r="F3" s="287"/>
      <c r="G3" s="287"/>
      <c r="H3" s="287"/>
      <c r="I3" s="72" t="s">
        <v>286</v>
      </c>
      <c r="J3" s="73" t="s">
        <v>140</v>
      </c>
      <c r="K3" s="73" t="s">
        <v>141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75">
        <v>2</v>
      </c>
      <c r="J4" s="74" t="s">
        <v>264</v>
      </c>
      <c r="K4" s="74" t="s">
        <v>265</v>
      </c>
    </row>
    <row r="5" spans="1:11" ht="12.75">
      <c r="A5" s="289" t="s">
        <v>266</v>
      </c>
      <c r="B5" s="290"/>
      <c r="C5" s="290"/>
      <c r="D5" s="290"/>
      <c r="E5" s="290"/>
      <c r="F5" s="290"/>
      <c r="G5" s="290"/>
      <c r="H5" s="290"/>
      <c r="I5" s="38">
        <v>1</v>
      </c>
      <c r="J5" s="39">
        <v>300000000</v>
      </c>
      <c r="K5" s="39">
        <v>300000000</v>
      </c>
    </row>
    <row r="6" spans="1:11" ht="12.75">
      <c r="A6" s="289" t="s">
        <v>267</v>
      </c>
      <c r="B6" s="290"/>
      <c r="C6" s="290"/>
      <c r="D6" s="290"/>
      <c r="E6" s="290"/>
      <c r="F6" s="290"/>
      <c r="G6" s="290"/>
      <c r="H6" s="290"/>
      <c r="I6" s="38">
        <v>2</v>
      </c>
      <c r="J6" s="40">
        <v>15000000</v>
      </c>
      <c r="K6" s="40">
        <v>15000000</v>
      </c>
    </row>
    <row r="7" spans="1:11" ht="12.75">
      <c r="A7" s="289" t="s">
        <v>268</v>
      </c>
      <c r="B7" s="290"/>
      <c r="C7" s="290"/>
      <c r="D7" s="290"/>
      <c r="E7" s="290"/>
      <c r="F7" s="290"/>
      <c r="G7" s="290"/>
      <c r="H7" s="290"/>
      <c r="I7" s="38">
        <v>3</v>
      </c>
      <c r="J7" s="40">
        <v>2553126</v>
      </c>
      <c r="K7" s="40">
        <v>2553126</v>
      </c>
    </row>
    <row r="8" spans="1:11" ht="12.75">
      <c r="A8" s="289" t="s">
        <v>269</v>
      </c>
      <c r="B8" s="290"/>
      <c r="C8" s="290"/>
      <c r="D8" s="290"/>
      <c r="E8" s="290"/>
      <c r="F8" s="290"/>
      <c r="G8" s="290"/>
      <c r="H8" s="290"/>
      <c r="I8" s="38">
        <v>4</v>
      </c>
      <c r="J8" s="40">
        <v>975162171</v>
      </c>
      <c r="K8" s="40">
        <v>1025554804</v>
      </c>
    </row>
    <row r="9" spans="1:11" ht="12.75">
      <c r="A9" s="289" t="s">
        <v>270</v>
      </c>
      <c r="B9" s="290"/>
      <c r="C9" s="290"/>
      <c r="D9" s="290"/>
      <c r="E9" s="290"/>
      <c r="F9" s="290"/>
      <c r="G9" s="290"/>
      <c r="H9" s="290"/>
      <c r="I9" s="38">
        <v>5</v>
      </c>
      <c r="J9" s="40">
        <v>58731829</v>
      </c>
      <c r="K9" s="40">
        <v>625979</v>
      </c>
    </row>
    <row r="10" spans="1:11" ht="12.75">
      <c r="A10" s="289" t="s">
        <v>271</v>
      </c>
      <c r="B10" s="290"/>
      <c r="C10" s="290"/>
      <c r="D10" s="290"/>
      <c r="E10" s="290"/>
      <c r="F10" s="290"/>
      <c r="G10" s="290"/>
      <c r="H10" s="290"/>
      <c r="I10" s="38">
        <v>6</v>
      </c>
      <c r="J10" s="40"/>
      <c r="K10" s="40"/>
    </row>
    <row r="11" spans="1:11" ht="12.75">
      <c r="A11" s="289" t="s">
        <v>272</v>
      </c>
      <c r="B11" s="290"/>
      <c r="C11" s="290"/>
      <c r="D11" s="290"/>
      <c r="E11" s="290"/>
      <c r="F11" s="290"/>
      <c r="G11" s="290"/>
      <c r="H11" s="290"/>
      <c r="I11" s="38">
        <v>7</v>
      </c>
      <c r="J11" s="40"/>
      <c r="K11" s="40"/>
    </row>
    <row r="12" spans="1:11" ht="12.75">
      <c r="A12" s="289" t="s">
        <v>273</v>
      </c>
      <c r="B12" s="290"/>
      <c r="C12" s="290"/>
      <c r="D12" s="290"/>
      <c r="E12" s="290"/>
      <c r="F12" s="290"/>
      <c r="G12" s="290"/>
      <c r="H12" s="290"/>
      <c r="I12" s="38">
        <v>8</v>
      </c>
      <c r="J12" s="40"/>
      <c r="K12" s="40"/>
    </row>
    <row r="13" spans="1:11" ht="12.75">
      <c r="A13" s="289" t="s">
        <v>274</v>
      </c>
      <c r="B13" s="290"/>
      <c r="C13" s="290"/>
      <c r="D13" s="290"/>
      <c r="E13" s="290"/>
      <c r="F13" s="290"/>
      <c r="G13" s="290"/>
      <c r="H13" s="290"/>
      <c r="I13" s="38">
        <v>9</v>
      </c>
      <c r="J13" s="40"/>
      <c r="K13" s="40"/>
    </row>
    <row r="14" spans="1:11" s="133" customFormat="1" ht="12.75">
      <c r="A14" s="238" t="s">
        <v>275</v>
      </c>
      <c r="B14" s="239"/>
      <c r="C14" s="239"/>
      <c r="D14" s="239"/>
      <c r="E14" s="239"/>
      <c r="F14" s="239"/>
      <c r="G14" s="239"/>
      <c r="H14" s="239"/>
      <c r="I14" s="1">
        <v>10</v>
      </c>
      <c r="J14" s="132">
        <f>SUM(J5:J13)</f>
        <v>1351447126</v>
      </c>
      <c r="K14" s="132">
        <f>SUM(K5:K13)</f>
        <v>1343733909</v>
      </c>
    </row>
    <row r="15" spans="1:11" ht="12.75">
      <c r="A15" s="289" t="s">
        <v>276</v>
      </c>
      <c r="B15" s="290"/>
      <c r="C15" s="290"/>
      <c r="D15" s="290"/>
      <c r="E15" s="290"/>
      <c r="F15" s="290"/>
      <c r="G15" s="290"/>
      <c r="H15" s="290"/>
      <c r="I15" s="38">
        <v>11</v>
      </c>
      <c r="J15" s="40">
        <v>13987975</v>
      </c>
      <c r="K15" s="40">
        <v>-8339197</v>
      </c>
    </row>
    <row r="16" spans="1:11" ht="12.75">
      <c r="A16" s="289" t="s">
        <v>277</v>
      </c>
      <c r="B16" s="290"/>
      <c r="C16" s="290"/>
      <c r="D16" s="290"/>
      <c r="E16" s="290"/>
      <c r="F16" s="290"/>
      <c r="G16" s="290"/>
      <c r="H16" s="290"/>
      <c r="I16" s="38">
        <v>12</v>
      </c>
      <c r="J16" s="40"/>
      <c r="K16" s="40"/>
    </row>
    <row r="17" spans="1:11" ht="12.75">
      <c r="A17" s="289" t="s">
        <v>278</v>
      </c>
      <c r="B17" s="290"/>
      <c r="C17" s="290"/>
      <c r="D17" s="290"/>
      <c r="E17" s="290"/>
      <c r="F17" s="290"/>
      <c r="G17" s="290"/>
      <c r="H17" s="290"/>
      <c r="I17" s="38">
        <v>13</v>
      </c>
      <c r="J17" s="40"/>
      <c r="K17" s="40"/>
    </row>
    <row r="18" spans="1:11" ht="12.75">
      <c r="A18" s="289" t="s">
        <v>279</v>
      </c>
      <c r="B18" s="290"/>
      <c r="C18" s="290"/>
      <c r="D18" s="290"/>
      <c r="E18" s="290"/>
      <c r="F18" s="290"/>
      <c r="G18" s="290"/>
      <c r="H18" s="290"/>
      <c r="I18" s="38">
        <v>14</v>
      </c>
      <c r="J18" s="40"/>
      <c r="K18" s="40"/>
    </row>
    <row r="19" spans="1:11" ht="12.75">
      <c r="A19" s="289" t="s">
        <v>280</v>
      </c>
      <c r="B19" s="290"/>
      <c r="C19" s="290"/>
      <c r="D19" s="290"/>
      <c r="E19" s="290"/>
      <c r="F19" s="290"/>
      <c r="G19" s="290"/>
      <c r="H19" s="290"/>
      <c r="I19" s="38">
        <v>15</v>
      </c>
      <c r="J19" s="40"/>
      <c r="K19" s="40"/>
    </row>
    <row r="20" spans="1:11" ht="12.75">
      <c r="A20" s="289" t="s">
        <v>281</v>
      </c>
      <c r="B20" s="290"/>
      <c r="C20" s="290"/>
      <c r="D20" s="290"/>
      <c r="E20" s="290"/>
      <c r="F20" s="290"/>
      <c r="G20" s="290"/>
      <c r="H20" s="290"/>
      <c r="I20" s="38">
        <v>16</v>
      </c>
      <c r="J20" s="40">
        <v>58731829</v>
      </c>
      <c r="K20" s="40">
        <v>625979</v>
      </c>
    </row>
    <row r="21" spans="1:11" s="133" customFormat="1" ht="12.75">
      <c r="A21" s="238" t="s">
        <v>282</v>
      </c>
      <c r="B21" s="239"/>
      <c r="C21" s="239"/>
      <c r="D21" s="239"/>
      <c r="E21" s="239"/>
      <c r="F21" s="239"/>
      <c r="G21" s="239"/>
      <c r="H21" s="239"/>
      <c r="I21" s="1">
        <v>17</v>
      </c>
      <c r="J21" s="137">
        <f>SUM(J15:J20)</f>
        <v>72719804</v>
      </c>
      <c r="K21" s="137">
        <f>SUM(K15:K20)</f>
        <v>-7713218</v>
      </c>
    </row>
    <row r="22" spans="1:11" ht="12.75">
      <c r="A22" s="297"/>
      <c r="B22" s="298"/>
      <c r="C22" s="298"/>
      <c r="D22" s="298"/>
      <c r="E22" s="298"/>
      <c r="F22" s="298"/>
      <c r="G22" s="298"/>
      <c r="H22" s="298"/>
      <c r="I22" s="299"/>
      <c r="J22" s="299"/>
      <c r="K22" s="300"/>
    </row>
    <row r="23" spans="1:11" s="133" customFormat="1" ht="12.75">
      <c r="A23" s="231" t="s">
        <v>283</v>
      </c>
      <c r="B23" s="232"/>
      <c r="C23" s="232"/>
      <c r="D23" s="232"/>
      <c r="E23" s="232"/>
      <c r="F23" s="232"/>
      <c r="G23" s="232"/>
      <c r="H23" s="232"/>
      <c r="I23" s="9">
        <v>18</v>
      </c>
      <c r="J23" s="131">
        <f>+J21</f>
        <v>72719804</v>
      </c>
      <c r="K23" s="131">
        <f>+K21</f>
        <v>-7713218</v>
      </c>
    </row>
    <row r="24" spans="1:11" ht="17.25" customHeight="1">
      <c r="A24" s="291" t="s">
        <v>284</v>
      </c>
      <c r="B24" s="292"/>
      <c r="C24" s="292"/>
      <c r="D24" s="292"/>
      <c r="E24" s="292"/>
      <c r="F24" s="292"/>
      <c r="G24" s="292"/>
      <c r="H24" s="292"/>
      <c r="I24" s="41">
        <v>19</v>
      </c>
      <c r="J24" s="71"/>
      <c r="K24" s="71">
        <v>0</v>
      </c>
    </row>
    <row r="25" spans="1:11" ht="30" customHeight="1">
      <c r="A25" s="293" t="s">
        <v>285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 horizontalCentered="1"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SheetLayoutView="110" zoomScalePageLayoutView="0" workbookViewId="0" topLeftCell="A1">
      <selection activeCell="K55" sqref="K55"/>
    </sheetView>
  </sheetViews>
  <sheetFormatPr defaultColWidth="9.140625" defaultRowHeight="12.75"/>
  <cols>
    <col min="1" max="7" width="9.140625" style="45" customWidth="1"/>
    <col min="8" max="8" width="2.28125" style="45" customWidth="1"/>
    <col min="9" max="9" width="9.140625" style="45" customWidth="1"/>
    <col min="10" max="10" width="14.140625" style="45" customWidth="1"/>
    <col min="11" max="11" width="13.28125" style="45" customWidth="1"/>
    <col min="12" max="16384" width="9.140625" style="45" customWidth="1"/>
  </cols>
  <sheetData>
    <row r="1" spans="1:11" ht="12.75" customHeight="1">
      <c r="A1" s="306" t="s">
        <v>154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</row>
    <row r="2" spans="1:11" ht="12.75" customHeight="1">
      <c r="A2" s="307" t="s">
        <v>393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3" ht="12.75" customHeight="1">
      <c r="A3" s="281" t="str">
        <f>+Bilanca!A3</f>
        <v>Obveznik: DUKAT d.d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1" ht="33.75">
      <c r="A4" s="308" t="s">
        <v>49</v>
      </c>
      <c r="B4" s="308"/>
      <c r="C4" s="308"/>
      <c r="D4" s="308"/>
      <c r="E4" s="308"/>
      <c r="F4" s="308"/>
      <c r="G4" s="308"/>
      <c r="H4" s="308"/>
      <c r="I4" s="58" t="s">
        <v>260</v>
      </c>
      <c r="J4" s="59" t="s">
        <v>394</v>
      </c>
      <c r="K4" s="59" t="s">
        <v>395</v>
      </c>
    </row>
    <row r="5" spans="1:11" ht="12.75">
      <c r="A5" s="303">
        <v>1</v>
      </c>
      <c r="B5" s="303"/>
      <c r="C5" s="303"/>
      <c r="D5" s="303"/>
      <c r="E5" s="303"/>
      <c r="F5" s="303"/>
      <c r="G5" s="303"/>
      <c r="H5" s="303"/>
      <c r="I5" s="60">
        <v>2</v>
      </c>
      <c r="J5" s="61" t="s">
        <v>264</v>
      </c>
      <c r="K5" s="61" t="s">
        <v>265</v>
      </c>
    </row>
    <row r="6" spans="1:11" ht="12.75">
      <c r="A6" s="227" t="s">
        <v>146</v>
      </c>
      <c r="B6" s="228"/>
      <c r="C6" s="228"/>
      <c r="D6" s="228"/>
      <c r="E6" s="228"/>
      <c r="F6" s="228"/>
      <c r="G6" s="228"/>
      <c r="H6" s="228"/>
      <c r="I6" s="304"/>
      <c r="J6" s="304"/>
      <c r="K6" s="305"/>
    </row>
    <row r="7" spans="1:11" ht="12.75">
      <c r="A7" s="235" t="s">
        <v>30</v>
      </c>
      <c r="B7" s="236"/>
      <c r="C7" s="236"/>
      <c r="D7" s="236"/>
      <c r="E7" s="236"/>
      <c r="F7" s="236"/>
      <c r="G7" s="236"/>
      <c r="H7" s="236"/>
      <c r="I7" s="1">
        <v>1</v>
      </c>
      <c r="J7" s="5">
        <v>-20752829</v>
      </c>
      <c r="K7" s="7">
        <v>4223233</v>
      </c>
    </row>
    <row r="8" spans="1:11" ht="12.75">
      <c r="A8" s="235" t="s">
        <v>31</v>
      </c>
      <c r="B8" s="236"/>
      <c r="C8" s="236"/>
      <c r="D8" s="236"/>
      <c r="E8" s="236"/>
      <c r="F8" s="236"/>
      <c r="G8" s="236"/>
      <c r="H8" s="236"/>
      <c r="I8" s="1">
        <v>2</v>
      </c>
      <c r="J8" s="5">
        <v>61737225</v>
      </c>
      <c r="K8" s="7">
        <v>68862080</v>
      </c>
    </row>
    <row r="9" spans="1:11" ht="12.75">
      <c r="A9" s="235" t="s">
        <v>32</v>
      </c>
      <c r="B9" s="236"/>
      <c r="C9" s="236"/>
      <c r="D9" s="236"/>
      <c r="E9" s="236"/>
      <c r="F9" s="236"/>
      <c r="G9" s="236"/>
      <c r="H9" s="236"/>
      <c r="I9" s="1">
        <v>3</v>
      </c>
      <c r="J9" s="5">
        <v>149037129.32216817</v>
      </c>
      <c r="K9" s="7">
        <v>14247494</v>
      </c>
    </row>
    <row r="10" spans="1:11" ht="12.75">
      <c r="A10" s="235" t="s">
        <v>33</v>
      </c>
      <c r="B10" s="236"/>
      <c r="C10" s="236"/>
      <c r="D10" s="236"/>
      <c r="E10" s="236"/>
      <c r="F10" s="236"/>
      <c r="G10" s="236"/>
      <c r="H10" s="236"/>
      <c r="I10" s="1">
        <v>4</v>
      </c>
      <c r="J10" s="5">
        <v>0</v>
      </c>
      <c r="K10" s="7">
        <v>2631975</v>
      </c>
    </row>
    <row r="11" spans="1:11" ht="12.75">
      <c r="A11" s="235" t="s">
        <v>34</v>
      </c>
      <c r="B11" s="236"/>
      <c r="C11" s="236"/>
      <c r="D11" s="236"/>
      <c r="E11" s="236"/>
      <c r="F11" s="236"/>
      <c r="G11" s="236"/>
      <c r="H11" s="236"/>
      <c r="I11" s="1">
        <v>5</v>
      </c>
      <c r="J11" s="5">
        <v>0</v>
      </c>
      <c r="K11" s="7">
        <v>0</v>
      </c>
    </row>
    <row r="12" spans="1:11" ht="12.75">
      <c r="A12" s="235" t="s">
        <v>41</v>
      </c>
      <c r="B12" s="236"/>
      <c r="C12" s="236"/>
      <c r="D12" s="236"/>
      <c r="E12" s="236"/>
      <c r="F12" s="236"/>
      <c r="G12" s="236"/>
      <c r="H12" s="236"/>
      <c r="I12" s="1">
        <v>6</v>
      </c>
      <c r="J12" s="5">
        <v>0</v>
      </c>
      <c r="K12" s="7">
        <v>0</v>
      </c>
    </row>
    <row r="13" spans="1:11" s="133" customFormat="1" ht="12.75">
      <c r="A13" s="238" t="s">
        <v>147</v>
      </c>
      <c r="B13" s="239"/>
      <c r="C13" s="239"/>
      <c r="D13" s="239"/>
      <c r="E13" s="239"/>
      <c r="F13" s="239"/>
      <c r="G13" s="239"/>
      <c r="H13" s="239"/>
      <c r="I13" s="1">
        <v>7</v>
      </c>
      <c r="J13" s="138">
        <f>SUM(J7:J12)</f>
        <v>190021525.32216817</v>
      </c>
      <c r="K13" s="132">
        <f>SUM(K7:K12)</f>
        <v>89964782</v>
      </c>
    </row>
    <row r="14" spans="1:11" ht="12.75">
      <c r="A14" s="235" t="s">
        <v>42</v>
      </c>
      <c r="B14" s="236"/>
      <c r="C14" s="236"/>
      <c r="D14" s="236"/>
      <c r="E14" s="236"/>
      <c r="F14" s="236"/>
      <c r="G14" s="236"/>
      <c r="H14" s="236"/>
      <c r="I14" s="1">
        <v>8</v>
      </c>
      <c r="J14" s="5">
        <v>0</v>
      </c>
      <c r="K14" s="7">
        <v>0</v>
      </c>
    </row>
    <row r="15" spans="1:11" ht="12.75">
      <c r="A15" s="235" t="s">
        <v>43</v>
      </c>
      <c r="B15" s="236"/>
      <c r="C15" s="236"/>
      <c r="D15" s="236"/>
      <c r="E15" s="236"/>
      <c r="F15" s="236"/>
      <c r="G15" s="236"/>
      <c r="H15" s="236"/>
      <c r="I15" s="1">
        <v>9</v>
      </c>
      <c r="J15" s="5">
        <v>168243268</v>
      </c>
      <c r="K15" s="7">
        <v>0</v>
      </c>
    </row>
    <row r="16" spans="1:11" ht="12.75">
      <c r="A16" s="235" t="s">
        <v>44</v>
      </c>
      <c r="B16" s="236"/>
      <c r="C16" s="236"/>
      <c r="D16" s="236"/>
      <c r="E16" s="236"/>
      <c r="F16" s="236"/>
      <c r="G16" s="236"/>
      <c r="H16" s="236"/>
      <c r="I16" s="1">
        <v>10</v>
      </c>
      <c r="J16" s="5">
        <v>111838188</v>
      </c>
      <c r="K16" s="7">
        <v>89049329</v>
      </c>
    </row>
    <row r="17" spans="1:11" ht="12.75">
      <c r="A17" s="235" t="s">
        <v>45</v>
      </c>
      <c r="B17" s="236"/>
      <c r="C17" s="236"/>
      <c r="D17" s="236"/>
      <c r="E17" s="236"/>
      <c r="F17" s="236"/>
      <c r="G17" s="236"/>
      <c r="H17" s="236"/>
      <c r="I17" s="1">
        <v>11</v>
      </c>
      <c r="J17" s="5">
        <v>372686504</v>
      </c>
      <c r="K17" s="7">
        <v>52186552</v>
      </c>
    </row>
    <row r="18" spans="1:11" s="133" customFormat="1" ht="12.75">
      <c r="A18" s="238" t="s">
        <v>148</v>
      </c>
      <c r="B18" s="239"/>
      <c r="C18" s="239"/>
      <c r="D18" s="239"/>
      <c r="E18" s="239"/>
      <c r="F18" s="239"/>
      <c r="G18" s="239"/>
      <c r="H18" s="239"/>
      <c r="I18" s="1">
        <v>12</v>
      </c>
      <c r="J18" s="138">
        <f>SUM(J14:J17)</f>
        <v>652767960</v>
      </c>
      <c r="K18" s="132">
        <f>SUM(K14:K17)</f>
        <v>141235881</v>
      </c>
    </row>
    <row r="19" spans="1:11" s="133" customFormat="1" ht="12.75">
      <c r="A19" s="238" t="s">
        <v>26</v>
      </c>
      <c r="B19" s="239"/>
      <c r="C19" s="239"/>
      <c r="D19" s="239"/>
      <c r="E19" s="239"/>
      <c r="F19" s="239"/>
      <c r="G19" s="239"/>
      <c r="H19" s="239"/>
      <c r="I19" s="1">
        <v>13</v>
      </c>
      <c r="J19" s="138">
        <f>IF(J13&gt;J18,J13-J18,0)</f>
        <v>0</v>
      </c>
      <c r="K19" s="132">
        <f>IF(K13&gt;K18,K13-K18,0)</f>
        <v>0</v>
      </c>
    </row>
    <row r="20" spans="1:11" s="133" customFormat="1" ht="12.75">
      <c r="A20" s="238" t="s">
        <v>27</v>
      </c>
      <c r="B20" s="239"/>
      <c r="C20" s="239"/>
      <c r="D20" s="239"/>
      <c r="E20" s="239"/>
      <c r="F20" s="239"/>
      <c r="G20" s="239"/>
      <c r="H20" s="239"/>
      <c r="I20" s="1">
        <v>14</v>
      </c>
      <c r="J20" s="138">
        <f>IF(J18&gt;J13,J18-J13,0)</f>
        <v>462746434.6778318</v>
      </c>
      <c r="K20" s="132">
        <f>IF(K18&gt;K13,K18-K13,0)</f>
        <v>51271099</v>
      </c>
    </row>
    <row r="21" spans="1:11" s="133" customFormat="1" ht="12.75">
      <c r="A21" s="227" t="s">
        <v>149</v>
      </c>
      <c r="B21" s="228"/>
      <c r="C21" s="228"/>
      <c r="D21" s="228"/>
      <c r="E21" s="228"/>
      <c r="F21" s="228"/>
      <c r="G21" s="228"/>
      <c r="H21" s="228"/>
      <c r="I21" s="301"/>
      <c r="J21" s="301"/>
      <c r="K21" s="302"/>
    </row>
    <row r="22" spans="1:11" ht="12.75">
      <c r="A22" s="235" t="s">
        <v>168</v>
      </c>
      <c r="B22" s="236"/>
      <c r="C22" s="236"/>
      <c r="D22" s="236"/>
      <c r="E22" s="236"/>
      <c r="F22" s="236"/>
      <c r="G22" s="236"/>
      <c r="H22" s="236"/>
      <c r="I22" s="1">
        <v>15</v>
      </c>
      <c r="J22" s="5">
        <v>4562187</v>
      </c>
      <c r="K22" s="7">
        <v>3027604</v>
      </c>
    </row>
    <row r="23" spans="1:11" ht="12.75">
      <c r="A23" s="235" t="s">
        <v>169</v>
      </c>
      <c r="B23" s="236"/>
      <c r="C23" s="236"/>
      <c r="D23" s="236"/>
      <c r="E23" s="236"/>
      <c r="F23" s="236"/>
      <c r="G23" s="236"/>
      <c r="H23" s="236"/>
      <c r="I23" s="1">
        <v>16</v>
      </c>
      <c r="J23" s="5">
        <v>0</v>
      </c>
      <c r="K23" s="7">
        <v>0</v>
      </c>
    </row>
    <row r="24" spans="1:11" ht="12.75">
      <c r="A24" s="235" t="s">
        <v>170</v>
      </c>
      <c r="B24" s="236"/>
      <c r="C24" s="236"/>
      <c r="D24" s="236"/>
      <c r="E24" s="236"/>
      <c r="F24" s="236"/>
      <c r="G24" s="236"/>
      <c r="H24" s="236"/>
      <c r="I24" s="1">
        <v>17</v>
      </c>
      <c r="J24" s="5">
        <v>0</v>
      </c>
      <c r="K24" s="7">
        <v>0</v>
      </c>
    </row>
    <row r="25" spans="1:11" ht="12.75">
      <c r="A25" s="235" t="s">
        <v>171</v>
      </c>
      <c r="B25" s="236"/>
      <c r="C25" s="236"/>
      <c r="D25" s="236"/>
      <c r="E25" s="236"/>
      <c r="F25" s="236"/>
      <c r="G25" s="236"/>
      <c r="H25" s="236"/>
      <c r="I25" s="1">
        <v>18</v>
      </c>
      <c r="J25" s="5">
        <v>0</v>
      </c>
      <c r="K25" s="7">
        <v>0</v>
      </c>
    </row>
    <row r="26" spans="1:11" ht="12.75">
      <c r="A26" s="235" t="s">
        <v>172</v>
      </c>
      <c r="B26" s="236"/>
      <c r="C26" s="236"/>
      <c r="D26" s="236"/>
      <c r="E26" s="236"/>
      <c r="F26" s="236"/>
      <c r="G26" s="236"/>
      <c r="H26" s="236"/>
      <c r="I26" s="1">
        <v>19</v>
      </c>
      <c r="J26" s="5">
        <v>0</v>
      </c>
      <c r="K26" s="7">
        <v>0</v>
      </c>
    </row>
    <row r="27" spans="1:11" s="133" customFormat="1" ht="12.75">
      <c r="A27" s="238" t="s">
        <v>158</v>
      </c>
      <c r="B27" s="239"/>
      <c r="C27" s="239"/>
      <c r="D27" s="239"/>
      <c r="E27" s="239"/>
      <c r="F27" s="239"/>
      <c r="G27" s="239"/>
      <c r="H27" s="239"/>
      <c r="I27" s="1">
        <v>20</v>
      </c>
      <c r="J27" s="138">
        <f>SUM(J22:J26)</f>
        <v>4562187</v>
      </c>
      <c r="K27" s="132">
        <f>SUM(K22:K26)</f>
        <v>3027604</v>
      </c>
    </row>
    <row r="28" spans="1:11" ht="12.75">
      <c r="A28" s="235" t="s">
        <v>105</v>
      </c>
      <c r="B28" s="236"/>
      <c r="C28" s="236"/>
      <c r="D28" s="236"/>
      <c r="E28" s="236"/>
      <c r="F28" s="236"/>
      <c r="G28" s="236"/>
      <c r="H28" s="236"/>
      <c r="I28" s="1">
        <v>21</v>
      </c>
      <c r="J28" s="5">
        <v>46792310.74448301</v>
      </c>
      <c r="K28" s="7">
        <v>38088115.97348231</v>
      </c>
    </row>
    <row r="29" spans="1:11" ht="12.75">
      <c r="A29" s="235" t="s">
        <v>106</v>
      </c>
      <c r="B29" s="236"/>
      <c r="C29" s="236"/>
      <c r="D29" s="236"/>
      <c r="E29" s="236"/>
      <c r="F29" s="236"/>
      <c r="G29" s="236"/>
      <c r="H29" s="236"/>
      <c r="I29" s="1">
        <v>22</v>
      </c>
      <c r="J29" s="5">
        <v>0</v>
      </c>
      <c r="K29" s="7">
        <v>0</v>
      </c>
    </row>
    <row r="30" spans="1:11" ht="12.75">
      <c r="A30" s="235" t="s">
        <v>14</v>
      </c>
      <c r="B30" s="236"/>
      <c r="C30" s="236"/>
      <c r="D30" s="236"/>
      <c r="E30" s="236"/>
      <c r="F30" s="236"/>
      <c r="G30" s="236"/>
      <c r="H30" s="236"/>
      <c r="I30" s="1">
        <v>23</v>
      </c>
      <c r="J30" s="5">
        <v>0</v>
      </c>
      <c r="K30" s="7">
        <v>0</v>
      </c>
    </row>
    <row r="31" spans="1:11" s="133" customFormat="1" ht="12.75">
      <c r="A31" s="238" t="s">
        <v>5</v>
      </c>
      <c r="B31" s="239"/>
      <c r="C31" s="239"/>
      <c r="D31" s="239"/>
      <c r="E31" s="239"/>
      <c r="F31" s="239"/>
      <c r="G31" s="239"/>
      <c r="H31" s="239"/>
      <c r="I31" s="1">
        <v>24</v>
      </c>
      <c r="J31" s="138">
        <f>SUM(J28:J30)</f>
        <v>46792310.74448301</v>
      </c>
      <c r="K31" s="132">
        <f>SUM(K28:K30)</f>
        <v>38088115.97348231</v>
      </c>
    </row>
    <row r="32" spans="1:11" s="133" customFormat="1" ht="12.75">
      <c r="A32" s="238" t="s">
        <v>28</v>
      </c>
      <c r="B32" s="239"/>
      <c r="C32" s="239"/>
      <c r="D32" s="239"/>
      <c r="E32" s="239"/>
      <c r="F32" s="239"/>
      <c r="G32" s="239"/>
      <c r="H32" s="239"/>
      <c r="I32" s="1">
        <v>25</v>
      </c>
      <c r="J32" s="138">
        <f>IF(J27&gt;J31,J27-J31,0)</f>
        <v>0</v>
      </c>
      <c r="K32" s="132">
        <f>IF(K27&gt;K31,K27-K31,0)</f>
        <v>0</v>
      </c>
    </row>
    <row r="33" spans="1:11" s="133" customFormat="1" ht="12.75">
      <c r="A33" s="238" t="s">
        <v>29</v>
      </c>
      <c r="B33" s="239"/>
      <c r="C33" s="239"/>
      <c r="D33" s="239"/>
      <c r="E33" s="239"/>
      <c r="F33" s="239"/>
      <c r="G33" s="239"/>
      <c r="H33" s="239"/>
      <c r="I33" s="1">
        <v>26</v>
      </c>
      <c r="J33" s="138">
        <f>IF(J31&gt;J27,J31-J27,0)</f>
        <v>42230123.74448301</v>
      </c>
      <c r="K33" s="132">
        <f>IF(K31&gt;K27,K31-K27,0)</f>
        <v>35060511.97348231</v>
      </c>
    </row>
    <row r="34" spans="1:11" s="133" customFormat="1" ht="12.75">
      <c r="A34" s="227" t="s">
        <v>150</v>
      </c>
      <c r="B34" s="228"/>
      <c r="C34" s="228"/>
      <c r="D34" s="228"/>
      <c r="E34" s="228"/>
      <c r="F34" s="228"/>
      <c r="G34" s="228"/>
      <c r="H34" s="228"/>
      <c r="I34" s="301"/>
      <c r="J34" s="301"/>
      <c r="K34" s="302"/>
    </row>
    <row r="35" spans="1:11" ht="12.75">
      <c r="A35" s="235" t="s">
        <v>164</v>
      </c>
      <c r="B35" s="236"/>
      <c r="C35" s="236"/>
      <c r="D35" s="236"/>
      <c r="E35" s="236"/>
      <c r="F35" s="236"/>
      <c r="G35" s="236"/>
      <c r="H35" s="236"/>
      <c r="I35" s="1">
        <v>27</v>
      </c>
      <c r="J35" s="5">
        <v>0</v>
      </c>
      <c r="K35" s="7">
        <v>0</v>
      </c>
    </row>
    <row r="36" spans="1:11" ht="12.75">
      <c r="A36" s="235" t="s">
        <v>19</v>
      </c>
      <c r="B36" s="236"/>
      <c r="C36" s="236"/>
      <c r="D36" s="236"/>
      <c r="E36" s="236"/>
      <c r="F36" s="236"/>
      <c r="G36" s="236"/>
      <c r="H36" s="236"/>
      <c r="I36" s="1">
        <v>28</v>
      </c>
      <c r="J36" s="5">
        <v>502180259.6668058</v>
      </c>
      <c r="K36" s="7">
        <v>87884163</v>
      </c>
    </row>
    <row r="37" spans="1:11" ht="12.75">
      <c r="A37" s="235" t="s">
        <v>20</v>
      </c>
      <c r="B37" s="236"/>
      <c r="C37" s="236"/>
      <c r="D37" s="236"/>
      <c r="E37" s="236"/>
      <c r="F37" s="236"/>
      <c r="G37" s="236"/>
      <c r="H37" s="236"/>
      <c r="I37" s="1">
        <v>29</v>
      </c>
      <c r="J37" s="5">
        <v>0</v>
      </c>
      <c r="K37" s="7">
        <v>0</v>
      </c>
    </row>
    <row r="38" spans="1:11" s="133" customFormat="1" ht="12.75">
      <c r="A38" s="238" t="s">
        <v>58</v>
      </c>
      <c r="B38" s="239"/>
      <c r="C38" s="239"/>
      <c r="D38" s="239"/>
      <c r="E38" s="239"/>
      <c r="F38" s="239"/>
      <c r="G38" s="239"/>
      <c r="H38" s="239"/>
      <c r="I38" s="1">
        <v>30</v>
      </c>
      <c r="J38" s="138">
        <f>SUM(J35:J37)</f>
        <v>502180259.6668058</v>
      </c>
      <c r="K38" s="132">
        <f>SUM(K35:K37)</f>
        <v>87884163</v>
      </c>
    </row>
    <row r="39" spans="1:11" ht="12.75">
      <c r="A39" s="235" t="s">
        <v>21</v>
      </c>
      <c r="B39" s="236"/>
      <c r="C39" s="236"/>
      <c r="D39" s="236"/>
      <c r="E39" s="236"/>
      <c r="F39" s="236"/>
      <c r="G39" s="236"/>
      <c r="H39" s="236"/>
      <c r="I39" s="1">
        <v>31</v>
      </c>
      <c r="J39" s="5">
        <v>0</v>
      </c>
      <c r="K39" s="7">
        <v>0</v>
      </c>
    </row>
    <row r="40" spans="1:11" ht="12.75">
      <c r="A40" s="235" t="s">
        <v>22</v>
      </c>
      <c r="B40" s="236"/>
      <c r="C40" s="236"/>
      <c r="D40" s="236"/>
      <c r="E40" s="236"/>
      <c r="F40" s="236"/>
      <c r="G40" s="236"/>
      <c r="H40" s="236"/>
      <c r="I40" s="1">
        <v>32</v>
      </c>
      <c r="J40" s="5">
        <v>0</v>
      </c>
      <c r="K40" s="7">
        <v>0</v>
      </c>
    </row>
    <row r="41" spans="1:11" ht="12.75">
      <c r="A41" s="235" t="s">
        <v>23</v>
      </c>
      <c r="B41" s="236"/>
      <c r="C41" s="236"/>
      <c r="D41" s="236"/>
      <c r="E41" s="236"/>
      <c r="F41" s="236"/>
      <c r="G41" s="236"/>
      <c r="H41" s="236"/>
      <c r="I41" s="1">
        <v>33</v>
      </c>
      <c r="J41" s="5">
        <v>0</v>
      </c>
      <c r="K41" s="7">
        <v>0</v>
      </c>
    </row>
    <row r="42" spans="1:11" ht="12.75">
      <c r="A42" s="235" t="s">
        <v>24</v>
      </c>
      <c r="B42" s="236"/>
      <c r="C42" s="236"/>
      <c r="D42" s="236"/>
      <c r="E42" s="236"/>
      <c r="F42" s="236"/>
      <c r="G42" s="236"/>
      <c r="H42" s="236"/>
      <c r="I42" s="1">
        <v>34</v>
      </c>
      <c r="J42" s="5">
        <v>0</v>
      </c>
      <c r="K42" s="7">
        <v>0</v>
      </c>
    </row>
    <row r="43" spans="1:11" ht="12.75">
      <c r="A43" s="235" t="s">
        <v>25</v>
      </c>
      <c r="B43" s="236"/>
      <c r="C43" s="236"/>
      <c r="D43" s="236"/>
      <c r="E43" s="236"/>
      <c r="F43" s="236"/>
      <c r="G43" s="236"/>
      <c r="H43" s="236"/>
      <c r="I43" s="1">
        <v>35</v>
      </c>
      <c r="J43" s="5">
        <v>0</v>
      </c>
      <c r="K43" s="7">
        <v>0</v>
      </c>
    </row>
    <row r="44" spans="1:11" s="133" customFormat="1" ht="12.75">
      <c r="A44" s="238" t="s">
        <v>59</v>
      </c>
      <c r="B44" s="239"/>
      <c r="C44" s="239"/>
      <c r="D44" s="239"/>
      <c r="E44" s="239"/>
      <c r="F44" s="239"/>
      <c r="G44" s="239"/>
      <c r="H44" s="239"/>
      <c r="I44" s="1">
        <v>36</v>
      </c>
      <c r="J44" s="138">
        <f>SUM(J39:J43)</f>
        <v>0</v>
      </c>
      <c r="K44" s="132">
        <f>SUM(K39:K43)</f>
        <v>0</v>
      </c>
    </row>
    <row r="45" spans="1:11" s="133" customFormat="1" ht="12.75">
      <c r="A45" s="238" t="s">
        <v>15</v>
      </c>
      <c r="B45" s="239"/>
      <c r="C45" s="239"/>
      <c r="D45" s="239"/>
      <c r="E45" s="239"/>
      <c r="F45" s="239"/>
      <c r="G45" s="239"/>
      <c r="H45" s="239"/>
      <c r="I45" s="1">
        <v>37</v>
      </c>
      <c r="J45" s="138">
        <f>IF(J38&gt;J44,J38-J44,0)</f>
        <v>502180259.6668058</v>
      </c>
      <c r="K45" s="132">
        <f>IF(K38&gt;K44,K38-K44,0)</f>
        <v>87884163</v>
      </c>
    </row>
    <row r="46" spans="1:11" s="133" customFormat="1" ht="12.75">
      <c r="A46" s="238" t="s">
        <v>16</v>
      </c>
      <c r="B46" s="239"/>
      <c r="C46" s="239"/>
      <c r="D46" s="239"/>
      <c r="E46" s="239"/>
      <c r="F46" s="239"/>
      <c r="G46" s="239"/>
      <c r="H46" s="239"/>
      <c r="I46" s="1">
        <v>38</v>
      </c>
      <c r="J46" s="138">
        <f>IF(J44&gt;J38,J44-J38,0)</f>
        <v>0</v>
      </c>
      <c r="K46" s="132">
        <f>IF(K44&gt;K38,K44-K38,0)</f>
        <v>0</v>
      </c>
    </row>
    <row r="47" spans="1:11" ht="12.75">
      <c r="A47" s="235" t="s">
        <v>60</v>
      </c>
      <c r="B47" s="236"/>
      <c r="C47" s="236"/>
      <c r="D47" s="236"/>
      <c r="E47" s="236"/>
      <c r="F47" s="236"/>
      <c r="G47" s="236"/>
      <c r="H47" s="236"/>
      <c r="I47" s="1">
        <v>39</v>
      </c>
      <c r="J47" s="56">
        <f>IF(J19-J20+J32-J33+J45-J46&gt;0,J19-J20+J32-J33+J45-J46,0)</f>
        <v>0</v>
      </c>
      <c r="K47" s="46">
        <f>IF(K19-K20+K32-K33+K45-K46&gt;0,K19-K20+K32-K33+K45-K46,0)</f>
        <v>1552552.0265176892</v>
      </c>
    </row>
    <row r="48" spans="1:11" ht="12.75">
      <c r="A48" s="235" t="s">
        <v>61</v>
      </c>
      <c r="B48" s="236"/>
      <c r="C48" s="236"/>
      <c r="D48" s="236"/>
      <c r="E48" s="236"/>
      <c r="F48" s="236"/>
      <c r="G48" s="236"/>
      <c r="H48" s="236"/>
      <c r="I48" s="1">
        <v>40</v>
      </c>
      <c r="J48" s="138">
        <f>IF(J20-J19+J33-J32+J46-J45&gt;0,J20-J19+J33-J32+J46-J45,0)</f>
        <v>2796298.755509019</v>
      </c>
      <c r="K48" s="132">
        <f>IF(K20-K19+K33-K32+K46-K45&gt;0,K20-K19+K33-K32+K46-K45,0)</f>
        <v>0</v>
      </c>
    </row>
    <row r="49" spans="1:11" s="133" customFormat="1" ht="12.75">
      <c r="A49" s="238" t="s">
        <v>151</v>
      </c>
      <c r="B49" s="239"/>
      <c r="C49" s="239"/>
      <c r="D49" s="239"/>
      <c r="E49" s="239"/>
      <c r="F49" s="239"/>
      <c r="G49" s="239"/>
      <c r="H49" s="239"/>
      <c r="I49" s="1">
        <v>41</v>
      </c>
      <c r="J49" s="139">
        <v>64592928</v>
      </c>
      <c r="K49" s="134">
        <v>93043553</v>
      </c>
    </row>
    <row r="50" spans="1:11" ht="12.75">
      <c r="A50" s="235" t="s">
        <v>165</v>
      </c>
      <c r="B50" s="236"/>
      <c r="C50" s="236"/>
      <c r="D50" s="236"/>
      <c r="E50" s="236"/>
      <c r="F50" s="236"/>
      <c r="G50" s="236"/>
      <c r="H50" s="236"/>
      <c r="I50" s="1">
        <v>42</v>
      </c>
      <c r="J50" s="5">
        <v>5424573</v>
      </c>
      <c r="K50" s="7">
        <v>0</v>
      </c>
    </row>
    <row r="51" spans="1:11" ht="12.75">
      <c r="A51" s="235" t="s">
        <v>166</v>
      </c>
      <c r="B51" s="236"/>
      <c r="C51" s="236"/>
      <c r="D51" s="236"/>
      <c r="E51" s="236"/>
      <c r="F51" s="236"/>
      <c r="G51" s="236"/>
      <c r="H51" s="236"/>
      <c r="I51" s="1">
        <v>43</v>
      </c>
      <c r="J51" s="5">
        <v>0</v>
      </c>
      <c r="K51" s="7">
        <v>1552552</v>
      </c>
    </row>
    <row r="52" spans="1:11" s="133" customFormat="1" ht="12.75">
      <c r="A52" s="250" t="s">
        <v>167</v>
      </c>
      <c r="B52" s="251"/>
      <c r="C52" s="251"/>
      <c r="D52" s="251"/>
      <c r="E52" s="251"/>
      <c r="F52" s="251"/>
      <c r="G52" s="251"/>
      <c r="H52" s="251"/>
      <c r="I52" s="4">
        <v>44</v>
      </c>
      <c r="J52" s="140">
        <f>J49+J50-J51</f>
        <v>70017501</v>
      </c>
      <c r="K52" s="137">
        <f>K49+K50-K51</f>
        <v>91491001</v>
      </c>
    </row>
  </sheetData>
  <sheetProtection/>
  <mergeCells count="52">
    <mergeCell ref="A1:K1"/>
    <mergeCell ref="A2:K2"/>
    <mergeCell ref="A4:H4"/>
    <mergeCell ref="A3:M3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N1:IV65536 A1:M2 A4:J65536 L4:M65536 K5:K65536"/>
  </dataValidation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5"/>
  <sheetViews>
    <sheetView zoomScaleSheetLayoutView="110" zoomScalePageLayoutView="0" workbookViewId="0" topLeftCell="A1">
      <selection activeCell="A39" sqref="A39"/>
    </sheetView>
  </sheetViews>
  <sheetFormatPr defaultColWidth="9.140625" defaultRowHeight="12.75"/>
  <cols>
    <col min="12" max="12" width="13.140625" style="0" bestFit="1" customWidth="1"/>
  </cols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09" t="s">
        <v>261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 hidden="1">
      <c r="A4" s="310"/>
      <c r="B4" s="310"/>
      <c r="C4" s="310"/>
      <c r="D4" s="310"/>
      <c r="E4" s="310"/>
      <c r="F4" s="310"/>
      <c r="G4" s="310"/>
      <c r="H4" s="310"/>
      <c r="I4" s="310"/>
      <c r="J4" s="310"/>
    </row>
    <row r="5" spans="1:10" ht="12.75" customHeight="1" hidden="1">
      <c r="A5" s="310"/>
      <c r="B5" s="310"/>
      <c r="C5" s="310"/>
      <c r="D5" s="310"/>
      <c r="E5" s="310"/>
      <c r="F5" s="310"/>
      <c r="G5" s="310"/>
      <c r="H5" s="310"/>
      <c r="I5" s="310"/>
      <c r="J5" s="310"/>
    </row>
    <row r="6" spans="1:10" ht="12.75" customHeight="1" hidden="1">
      <c r="A6" s="310"/>
      <c r="B6" s="310"/>
      <c r="C6" s="310"/>
      <c r="D6" s="310"/>
      <c r="E6" s="310"/>
      <c r="F6" s="310"/>
      <c r="G6" s="310"/>
      <c r="H6" s="310"/>
      <c r="I6" s="310"/>
      <c r="J6" s="310"/>
    </row>
    <row r="7" spans="1:10" ht="12.75" customHeight="1" hidden="1">
      <c r="A7" s="310"/>
      <c r="B7" s="310"/>
      <c r="C7" s="310"/>
      <c r="D7" s="310"/>
      <c r="E7" s="310"/>
      <c r="F7" s="310"/>
      <c r="G7" s="310"/>
      <c r="H7" s="310"/>
      <c r="I7" s="310"/>
      <c r="J7" s="310"/>
    </row>
    <row r="8" spans="1:10" ht="12.75" customHeight="1" hidden="1">
      <c r="A8" s="310"/>
      <c r="B8" s="310"/>
      <c r="C8" s="310"/>
      <c r="D8" s="310"/>
      <c r="E8" s="310"/>
      <c r="F8" s="310"/>
      <c r="G8" s="310"/>
      <c r="H8" s="310"/>
      <c r="I8" s="310"/>
      <c r="J8" s="310"/>
    </row>
    <row r="9" spans="1:10" ht="12.75" customHeight="1" hidden="1">
      <c r="A9" s="310"/>
      <c r="B9" s="310"/>
      <c r="C9" s="310"/>
      <c r="D9" s="310"/>
      <c r="E9" s="310"/>
      <c r="F9" s="310"/>
      <c r="G9" s="310"/>
      <c r="H9" s="310"/>
      <c r="I9" s="310"/>
      <c r="J9" s="310"/>
    </row>
    <row r="10" spans="1:10" ht="12.75" customHeight="1" hidden="1">
      <c r="A10" s="310"/>
      <c r="B10" s="310"/>
      <c r="C10" s="310"/>
      <c r="D10" s="310"/>
      <c r="E10" s="310"/>
      <c r="F10" s="310"/>
      <c r="G10" s="310"/>
      <c r="H10" s="310"/>
      <c r="I10" s="310"/>
      <c r="J10" s="310"/>
    </row>
    <row r="11" spans="1:16" s="126" customFormat="1" ht="12.75" customHeight="1">
      <c r="A11" s="125" t="s">
        <v>328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</row>
    <row r="12" spans="1:16" s="128" customFormat="1" ht="12.75">
      <c r="A12" s="125" t="s">
        <v>329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7"/>
      <c r="L12" s="127"/>
      <c r="M12" s="127"/>
      <c r="N12" s="127"/>
      <c r="O12" s="127"/>
      <c r="P12" s="127"/>
    </row>
    <row r="13" spans="1:16" s="126" customFormat="1" ht="12.75" customHeight="1">
      <c r="A13" s="125" t="s">
        <v>330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</row>
    <row r="14" spans="1:16" s="128" customFormat="1" ht="12.75">
      <c r="A14" s="125" t="s">
        <v>407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7"/>
      <c r="L14" s="127"/>
      <c r="M14" s="127"/>
      <c r="N14" s="127"/>
      <c r="O14" s="127"/>
      <c r="P14" s="127"/>
    </row>
    <row r="15" spans="1:16" s="126" customFormat="1" ht="12.75" customHeight="1">
      <c r="A15" s="125" t="s">
        <v>331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</row>
    <row r="16" spans="1:16" s="128" customFormat="1" ht="12.75">
      <c r="A16" s="125" t="s">
        <v>421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7"/>
      <c r="L16" s="127"/>
      <c r="M16" s="127"/>
      <c r="N16" s="127"/>
      <c r="O16" s="127"/>
      <c r="P16" s="127"/>
    </row>
    <row r="17" spans="1:16" s="126" customFormat="1" ht="12.75" customHeight="1">
      <c r="A17" s="125" t="s">
        <v>332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</row>
    <row r="18" spans="1:16" s="126" customFormat="1" ht="12.75" customHeight="1">
      <c r="A18" s="63" t="s">
        <v>385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</row>
    <row r="19" spans="1:16" s="126" customFormat="1" ht="12.75" customHeight="1">
      <c r="A19" s="126" t="s">
        <v>408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</row>
    <row r="20" spans="1:16" s="126" customFormat="1" ht="12.75" customHeight="1">
      <c r="A20" s="126" t="s">
        <v>409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</row>
    <row r="21" spans="1:16" s="126" customFormat="1" ht="14.25" customHeight="1">
      <c r="A21" s="125" t="s">
        <v>333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</row>
    <row r="22" spans="1:16" s="129" customFormat="1" ht="14.25" customHeight="1">
      <c r="A22" s="125" t="s">
        <v>334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7"/>
      <c r="L22" s="127"/>
      <c r="M22" s="127"/>
      <c r="N22" s="127"/>
      <c r="O22" s="127"/>
      <c r="P22" s="127"/>
    </row>
    <row r="23" spans="1:16" s="129" customFormat="1" ht="14.25" customHeight="1">
      <c r="A23" s="125" t="s">
        <v>335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7"/>
      <c r="L23" s="127"/>
      <c r="M23" s="127"/>
      <c r="N23" s="127"/>
      <c r="O23" s="127"/>
      <c r="P23" s="127"/>
    </row>
    <row r="24" spans="1:16" s="126" customFormat="1" ht="14.25" customHeight="1">
      <c r="A24" s="125" t="s">
        <v>336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1:16" s="126" customFormat="1" ht="14.25" customHeight="1">
      <c r="A25" s="125" t="s">
        <v>410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</row>
    <row r="26" spans="1:16" s="129" customFormat="1" ht="14.25" customHeight="1">
      <c r="A26" s="125" t="s">
        <v>414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7"/>
      <c r="L26" s="144"/>
      <c r="M26" s="127"/>
      <c r="N26" s="127"/>
      <c r="O26" s="127"/>
      <c r="P26" s="127"/>
    </row>
    <row r="27" spans="1:16" s="129" customFormat="1" ht="14.25" customHeight="1">
      <c r="A27" s="143" t="s">
        <v>411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7"/>
      <c r="L27" s="145"/>
      <c r="M27" s="127"/>
      <c r="N27" s="127"/>
      <c r="O27" s="127"/>
      <c r="P27" s="127"/>
    </row>
    <row r="28" spans="1:16" s="129" customFormat="1" ht="14.25" customHeight="1">
      <c r="A28" s="143" t="s">
        <v>412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7"/>
      <c r="L28" s="127"/>
      <c r="M28" s="127"/>
      <c r="N28" s="127"/>
      <c r="O28" s="127"/>
      <c r="P28" s="127"/>
    </row>
    <row r="29" spans="1:16" s="129" customFormat="1" ht="14.25" customHeight="1">
      <c r="A29" s="143" t="s">
        <v>413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7"/>
      <c r="L29" s="127"/>
      <c r="M29" s="127"/>
      <c r="N29" s="127"/>
      <c r="O29" s="127"/>
      <c r="P29" s="127"/>
    </row>
    <row r="30" spans="1:16" s="126" customFormat="1" ht="14.25" customHeight="1">
      <c r="A30" s="125" t="s">
        <v>337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</row>
    <row r="31" spans="1:16" s="129" customFormat="1" ht="14.25" customHeight="1">
      <c r="A31" s="45" t="s">
        <v>386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7"/>
      <c r="L31" s="127"/>
      <c r="M31" s="127"/>
      <c r="N31" s="127"/>
      <c r="O31" s="127"/>
      <c r="P31" s="127"/>
    </row>
    <row r="32" spans="1:16" s="129" customFormat="1" ht="14.25" customHeight="1">
      <c r="A32" s="45" t="s">
        <v>387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7"/>
      <c r="L32" s="127"/>
      <c r="M32" s="127"/>
      <c r="N32" s="127"/>
      <c r="O32" s="127"/>
      <c r="P32" s="127"/>
    </row>
    <row r="33" spans="1:16" s="126" customFormat="1" ht="14.25" customHeight="1">
      <c r="A33" s="125" t="s">
        <v>338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</row>
    <row r="34" spans="1:16" s="129" customFormat="1" ht="14.25" customHeight="1">
      <c r="A34" s="125" t="s">
        <v>339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7"/>
      <c r="L34" s="127"/>
      <c r="M34" s="127"/>
      <c r="N34" s="127"/>
      <c r="O34" s="127"/>
      <c r="P34" s="127"/>
    </row>
    <row r="35" spans="1:16" s="129" customFormat="1" ht="14.25" customHeight="1">
      <c r="A35" s="125" t="s">
        <v>340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7"/>
      <c r="L35" s="127"/>
      <c r="M35" s="127"/>
      <c r="N35" s="127"/>
      <c r="O35" s="127"/>
      <c r="P35" s="127"/>
    </row>
    <row r="36" spans="1:16" s="126" customFormat="1" ht="14.25" customHeight="1">
      <c r="A36" s="125" t="s">
        <v>341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</row>
    <row r="37" spans="1:16" s="129" customFormat="1" ht="14.25" customHeight="1">
      <c r="A37" s="125" t="s">
        <v>415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7"/>
      <c r="L37" s="144"/>
      <c r="M37" s="127"/>
      <c r="N37" s="127"/>
      <c r="O37" s="127"/>
      <c r="P37" s="127"/>
    </row>
    <row r="38" spans="1:16" s="129" customFormat="1" ht="14.25" customHeight="1">
      <c r="A38" s="125" t="s">
        <v>416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7"/>
      <c r="L38" s="144"/>
      <c r="M38" s="127"/>
      <c r="N38" s="127"/>
      <c r="O38" s="127"/>
      <c r="P38" s="127"/>
    </row>
    <row r="39" spans="1:16" s="129" customFormat="1" ht="14.25" customHeight="1">
      <c r="A39" s="125" t="s">
        <v>417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7"/>
      <c r="L39" s="145"/>
      <c r="M39" s="127"/>
      <c r="N39" s="127"/>
      <c r="O39" s="127"/>
      <c r="P39" s="127"/>
    </row>
    <row r="40" spans="1:16" s="129" customFormat="1" ht="14.25" customHeight="1">
      <c r="A40" s="125" t="s">
        <v>418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7"/>
      <c r="L40" s="145"/>
      <c r="M40" s="127"/>
      <c r="N40" s="127"/>
      <c r="O40" s="127"/>
      <c r="P40" s="127"/>
    </row>
    <row r="41" spans="1:16" s="126" customFormat="1" ht="14.25" customHeight="1">
      <c r="A41" s="125" t="s">
        <v>342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</row>
    <row r="42" spans="1:16" s="146" customFormat="1" ht="14.25" customHeight="1">
      <c r="A42" s="45" t="s">
        <v>419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7"/>
      <c r="L42" s="127"/>
      <c r="M42" s="127"/>
      <c r="N42" s="127"/>
      <c r="O42" s="127"/>
      <c r="P42" s="127"/>
    </row>
    <row r="43" spans="1:16" s="146" customFormat="1" ht="14.25" customHeight="1">
      <c r="A43" s="125" t="s">
        <v>420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7"/>
      <c r="L43" s="127"/>
      <c r="M43" s="127"/>
      <c r="N43" s="127"/>
      <c r="O43" s="127"/>
      <c r="P43" s="127"/>
    </row>
    <row r="44" spans="1:16" s="126" customFormat="1" ht="14.25" customHeight="1">
      <c r="A44" s="125" t="s">
        <v>343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</row>
    <row r="45" spans="1:16" s="129" customFormat="1" ht="14.25" customHeight="1">
      <c r="A45" s="125" t="s">
        <v>344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7"/>
      <c r="L45" s="127"/>
      <c r="M45" s="127"/>
      <c r="N45" s="127"/>
      <c r="O45" s="127"/>
      <c r="P45" s="127"/>
    </row>
    <row r="46" spans="1:16" s="126" customFormat="1" ht="14.25" customHeight="1">
      <c r="A46" s="125" t="s">
        <v>345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</row>
    <row r="47" spans="1:16" s="126" customFormat="1" ht="14.25" customHeight="1" hidden="1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</row>
    <row r="48" spans="1:16" s="129" customFormat="1" ht="14.25" customHeight="1">
      <c r="A48" s="125" t="s">
        <v>346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7"/>
      <c r="L48" s="127"/>
      <c r="M48" s="127"/>
      <c r="N48" s="127"/>
      <c r="O48" s="127"/>
      <c r="P48" s="127"/>
    </row>
    <row r="49" spans="1:16" s="129" customFormat="1" ht="14.25" customHeight="1">
      <c r="A49" s="125" t="s">
        <v>347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7"/>
      <c r="L49" s="127"/>
      <c r="M49" s="127"/>
      <c r="N49" s="127"/>
      <c r="O49" s="127"/>
      <c r="P49" s="127"/>
    </row>
    <row r="50" spans="1:16" s="129" customFormat="1" ht="14.25" customHeight="1">
      <c r="A50" s="125" t="s">
        <v>348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7"/>
      <c r="L50" s="127"/>
      <c r="M50" s="127"/>
      <c r="N50" s="127"/>
      <c r="O50" s="127"/>
      <c r="P50" s="127"/>
    </row>
    <row r="51" spans="1:16" s="126" customFormat="1" ht="14.25" customHeight="1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</row>
    <row r="52" spans="1:16" s="129" customFormat="1" ht="14.2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</row>
    <row r="53" spans="1:16" s="126" customFormat="1" ht="14.25" customHeight="1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</row>
    <row r="54" spans="1:16" s="126" customFormat="1" ht="14.25" customHeight="1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</row>
    <row r="55" spans="1:16" s="126" customFormat="1" ht="14.25" customHeight="1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</row>
  </sheetData>
  <sheetProtection/>
  <mergeCells count="2">
    <mergeCell ref="A2:J2"/>
    <mergeCell ref="A4:J10"/>
  </mergeCells>
  <dataValidations count="1">
    <dataValidation type="textLength" allowBlank="1" showErrorMessage="1" errorTitle="Nedozvoljen unos" error="U slučaju da nemate nikakvih komentara, da pojava nije bilo i slično, upišite &quot;Nije bilo&quot; (bez navodnika). Opis pojave koja se dogodila ili komentar pokušatje objasniti u najvise 1000 slovnih znakova." sqref="A42:A43 A15:P15 J17:P20 A17:I18 A11:P11 K24:P27 A36:P38 A30:P30 B33:P34 A31:A33 A24:J26 A13:P13 A21:P22 A41:P41 A44:P44 A49:A50 A46:P47 A51:P52">
      <formula1>4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42" sqref="A42:H43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306" t="s">
        <v>186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</row>
    <row r="2" spans="1:11" ht="12.75" customHeight="1">
      <c r="A2" s="317" t="s">
        <v>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1" ht="12.75">
      <c r="A3" s="316" t="s">
        <v>7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</row>
    <row r="4" spans="1:11" ht="33.75">
      <c r="A4" s="308" t="s">
        <v>49</v>
      </c>
      <c r="B4" s="308"/>
      <c r="C4" s="308"/>
      <c r="D4" s="308"/>
      <c r="E4" s="308"/>
      <c r="F4" s="308"/>
      <c r="G4" s="308"/>
      <c r="H4" s="308"/>
      <c r="I4" s="58" t="s">
        <v>260</v>
      </c>
      <c r="J4" s="59" t="s">
        <v>299</v>
      </c>
      <c r="K4" s="59" t="s">
        <v>300</v>
      </c>
    </row>
    <row r="5" spans="1:11" ht="12.75">
      <c r="A5" s="315">
        <v>1</v>
      </c>
      <c r="B5" s="315"/>
      <c r="C5" s="315"/>
      <c r="D5" s="315"/>
      <c r="E5" s="315"/>
      <c r="F5" s="315"/>
      <c r="G5" s="315"/>
      <c r="H5" s="315"/>
      <c r="I5" s="64">
        <v>2</v>
      </c>
      <c r="J5" s="65" t="s">
        <v>264</v>
      </c>
      <c r="K5" s="65" t="s">
        <v>265</v>
      </c>
    </row>
    <row r="6" spans="1:11" ht="12.75">
      <c r="A6" s="227" t="s">
        <v>146</v>
      </c>
      <c r="B6" s="228"/>
      <c r="C6" s="228"/>
      <c r="D6" s="228"/>
      <c r="E6" s="228"/>
      <c r="F6" s="228"/>
      <c r="G6" s="228"/>
      <c r="H6" s="228"/>
      <c r="I6" s="304"/>
      <c r="J6" s="304"/>
      <c r="K6" s="305"/>
    </row>
    <row r="7" spans="1:11" ht="12.75">
      <c r="A7" s="235" t="s">
        <v>188</v>
      </c>
      <c r="B7" s="236"/>
      <c r="C7" s="236"/>
      <c r="D7" s="236"/>
      <c r="E7" s="236"/>
      <c r="F7" s="236"/>
      <c r="G7" s="236"/>
      <c r="H7" s="236"/>
      <c r="I7" s="1">
        <v>1</v>
      </c>
      <c r="J7" s="5"/>
      <c r="K7" s="7"/>
    </row>
    <row r="8" spans="1:11" ht="12.75">
      <c r="A8" s="235" t="s">
        <v>109</v>
      </c>
      <c r="B8" s="236"/>
      <c r="C8" s="236"/>
      <c r="D8" s="236"/>
      <c r="E8" s="236"/>
      <c r="F8" s="236"/>
      <c r="G8" s="236"/>
      <c r="H8" s="236"/>
      <c r="I8" s="1">
        <v>2</v>
      </c>
      <c r="J8" s="5"/>
      <c r="K8" s="7"/>
    </row>
    <row r="9" spans="1:11" ht="12.75">
      <c r="A9" s="235" t="s">
        <v>110</v>
      </c>
      <c r="B9" s="236"/>
      <c r="C9" s="236"/>
      <c r="D9" s="236"/>
      <c r="E9" s="236"/>
      <c r="F9" s="236"/>
      <c r="G9" s="236"/>
      <c r="H9" s="236"/>
      <c r="I9" s="1">
        <v>3</v>
      </c>
      <c r="J9" s="5"/>
      <c r="K9" s="7"/>
    </row>
    <row r="10" spans="1:11" ht="12.75">
      <c r="A10" s="235" t="s">
        <v>111</v>
      </c>
      <c r="B10" s="236"/>
      <c r="C10" s="236"/>
      <c r="D10" s="236"/>
      <c r="E10" s="236"/>
      <c r="F10" s="236"/>
      <c r="G10" s="236"/>
      <c r="H10" s="236"/>
      <c r="I10" s="1">
        <v>4</v>
      </c>
      <c r="J10" s="5"/>
      <c r="K10" s="7"/>
    </row>
    <row r="11" spans="1:11" ht="12.75">
      <c r="A11" s="235" t="s">
        <v>112</v>
      </c>
      <c r="B11" s="236"/>
      <c r="C11" s="236"/>
      <c r="D11" s="236"/>
      <c r="E11" s="236"/>
      <c r="F11" s="236"/>
      <c r="G11" s="236"/>
      <c r="H11" s="236"/>
      <c r="I11" s="1">
        <v>5</v>
      </c>
      <c r="J11" s="5"/>
      <c r="K11" s="7"/>
    </row>
    <row r="12" spans="1:11" ht="12.75">
      <c r="A12" s="238" t="s">
        <v>187</v>
      </c>
      <c r="B12" s="239"/>
      <c r="C12" s="239"/>
      <c r="D12" s="239"/>
      <c r="E12" s="239"/>
      <c r="F12" s="239"/>
      <c r="G12" s="239"/>
      <c r="H12" s="239"/>
      <c r="I12" s="1">
        <v>6</v>
      </c>
      <c r="J12" s="56">
        <f>SUM(J7:J11)</f>
        <v>0</v>
      </c>
      <c r="K12" s="46">
        <f>SUM(K7:K11)</f>
        <v>0</v>
      </c>
    </row>
    <row r="13" spans="1:11" ht="12.75">
      <c r="A13" s="235" t="s">
        <v>113</v>
      </c>
      <c r="B13" s="236"/>
      <c r="C13" s="236"/>
      <c r="D13" s="236"/>
      <c r="E13" s="236"/>
      <c r="F13" s="236"/>
      <c r="G13" s="236"/>
      <c r="H13" s="236"/>
      <c r="I13" s="1">
        <v>7</v>
      </c>
      <c r="J13" s="5"/>
      <c r="K13" s="7"/>
    </row>
    <row r="14" spans="1:11" ht="12.75">
      <c r="A14" s="235" t="s">
        <v>114</v>
      </c>
      <c r="B14" s="236"/>
      <c r="C14" s="236"/>
      <c r="D14" s="236"/>
      <c r="E14" s="236"/>
      <c r="F14" s="236"/>
      <c r="G14" s="236"/>
      <c r="H14" s="236"/>
      <c r="I14" s="1">
        <v>8</v>
      </c>
      <c r="J14" s="5"/>
      <c r="K14" s="7"/>
    </row>
    <row r="15" spans="1:11" ht="12.75">
      <c r="A15" s="235" t="s">
        <v>115</v>
      </c>
      <c r="B15" s="236"/>
      <c r="C15" s="236"/>
      <c r="D15" s="236"/>
      <c r="E15" s="236"/>
      <c r="F15" s="236"/>
      <c r="G15" s="236"/>
      <c r="H15" s="236"/>
      <c r="I15" s="1">
        <v>9</v>
      </c>
      <c r="J15" s="5"/>
      <c r="K15" s="7"/>
    </row>
    <row r="16" spans="1:11" ht="12.75">
      <c r="A16" s="235" t="s">
        <v>116</v>
      </c>
      <c r="B16" s="236"/>
      <c r="C16" s="236"/>
      <c r="D16" s="236"/>
      <c r="E16" s="236"/>
      <c r="F16" s="236"/>
      <c r="G16" s="236"/>
      <c r="H16" s="236"/>
      <c r="I16" s="1">
        <v>10</v>
      </c>
      <c r="J16" s="5"/>
      <c r="K16" s="7"/>
    </row>
    <row r="17" spans="1:11" ht="12.75">
      <c r="A17" s="235" t="s">
        <v>117</v>
      </c>
      <c r="B17" s="236"/>
      <c r="C17" s="236"/>
      <c r="D17" s="236"/>
      <c r="E17" s="236"/>
      <c r="F17" s="236"/>
      <c r="G17" s="236"/>
      <c r="H17" s="236"/>
      <c r="I17" s="1">
        <v>11</v>
      </c>
      <c r="J17" s="5"/>
      <c r="K17" s="7"/>
    </row>
    <row r="18" spans="1:11" ht="12.75">
      <c r="A18" s="235" t="s">
        <v>118</v>
      </c>
      <c r="B18" s="236"/>
      <c r="C18" s="236"/>
      <c r="D18" s="236"/>
      <c r="E18" s="236"/>
      <c r="F18" s="236"/>
      <c r="G18" s="236"/>
      <c r="H18" s="236"/>
      <c r="I18" s="1">
        <v>12</v>
      </c>
      <c r="J18" s="5"/>
      <c r="K18" s="7"/>
    </row>
    <row r="19" spans="1:11" ht="12.75">
      <c r="A19" s="238" t="s">
        <v>37</v>
      </c>
      <c r="B19" s="239"/>
      <c r="C19" s="239"/>
      <c r="D19" s="239"/>
      <c r="E19" s="239"/>
      <c r="F19" s="239"/>
      <c r="G19" s="239"/>
      <c r="H19" s="239"/>
      <c r="I19" s="1">
        <v>13</v>
      </c>
      <c r="J19" s="56">
        <f>SUM(J13:J18)</f>
        <v>0</v>
      </c>
      <c r="K19" s="46">
        <f>SUM(K13:K18)</f>
        <v>0</v>
      </c>
    </row>
    <row r="20" spans="1:11" ht="12.75">
      <c r="A20" s="238" t="s">
        <v>98</v>
      </c>
      <c r="B20" s="313"/>
      <c r="C20" s="313"/>
      <c r="D20" s="313"/>
      <c r="E20" s="313"/>
      <c r="F20" s="313"/>
      <c r="G20" s="313"/>
      <c r="H20" s="314"/>
      <c r="I20" s="1">
        <v>14</v>
      </c>
      <c r="J20" s="56">
        <f>IF(J12&gt;J19,J12-J19,0)</f>
        <v>0</v>
      </c>
      <c r="K20" s="46">
        <f>IF(K12&gt;K19,K12-K19,0)</f>
        <v>0</v>
      </c>
    </row>
    <row r="21" spans="1:11" ht="12.75">
      <c r="A21" s="250" t="s">
        <v>99</v>
      </c>
      <c r="B21" s="311"/>
      <c r="C21" s="311"/>
      <c r="D21" s="311"/>
      <c r="E21" s="311"/>
      <c r="F21" s="311"/>
      <c r="G21" s="311"/>
      <c r="H21" s="312"/>
      <c r="I21" s="1">
        <v>15</v>
      </c>
      <c r="J21" s="56">
        <f>IF(J19&gt;J12,J19-J12,0)</f>
        <v>0</v>
      </c>
      <c r="K21" s="46">
        <f>IF(K19&gt;K12,K19-K12,0)</f>
        <v>0</v>
      </c>
    </row>
    <row r="22" spans="1:11" ht="12.75">
      <c r="A22" s="227" t="s">
        <v>149</v>
      </c>
      <c r="B22" s="228"/>
      <c r="C22" s="228"/>
      <c r="D22" s="228"/>
      <c r="E22" s="228"/>
      <c r="F22" s="228"/>
      <c r="G22" s="228"/>
      <c r="H22" s="228"/>
      <c r="I22" s="304"/>
      <c r="J22" s="304"/>
      <c r="K22" s="305"/>
    </row>
    <row r="23" spans="1:11" ht="12.75">
      <c r="A23" s="235" t="s">
        <v>155</v>
      </c>
      <c r="B23" s="236"/>
      <c r="C23" s="236"/>
      <c r="D23" s="236"/>
      <c r="E23" s="236"/>
      <c r="F23" s="236"/>
      <c r="G23" s="236"/>
      <c r="H23" s="236"/>
      <c r="I23" s="1">
        <v>16</v>
      </c>
      <c r="J23" s="5"/>
      <c r="K23" s="7"/>
    </row>
    <row r="24" spans="1:11" ht="12.75">
      <c r="A24" s="235" t="s">
        <v>156</v>
      </c>
      <c r="B24" s="236"/>
      <c r="C24" s="236"/>
      <c r="D24" s="236"/>
      <c r="E24" s="236"/>
      <c r="F24" s="236"/>
      <c r="G24" s="236"/>
      <c r="H24" s="236"/>
      <c r="I24" s="1">
        <v>17</v>
      </c>
      <c r="J24" s="5"/>
      <c r="K24" s="7"/>
    </row>
    <row r="25" spans="1:11" ht="12.75">
      <c r="A25" s="235" t="s">
        <v>301</v>
      </c>
      <c r="B25" s="236"/>
      <c r="C25" s="236"/>
      <c r="D25" s="236"/>
      <c r="E25" s="236"/>
      <c r="F25" s="236"/>
      <c r="G25" s="236"/>
      <c r="H25" s="236"/>
      <c r="I25" s="1">
        <v>18</v>
      </c>
      <c r="J25" s="5"/>
      <c r="K25" s="7"/>
    </row>
    <row r="26" spans="1:11" ht="12.75">
      <c r="A26" s="235" t="s">
        <v>302</v>
      </c>
      <c r="B26" s="236"/>
      <c r="C26" s="236"/>
      <c r="D26" s="236"/>
      <c r="E26" s="236"/>
      <c r="F26" s="236"/>
      <c r="G26" s="236"/>
      <c r="H26" s="236"/>
      <c r="I26" s="1">
        <v>19</v>
      </c>
      <c r="J26" s="5"/>
      <c r="K26" s="7"/>
    </row>
    <row r="27" spans="1:11" ht="12.75">
      <c r="A27" s="235" t="s">
        <v>157</v>
      </c>
      <c r="B27" s="236"/>
      <c r="C27" s="236"/>
      <c r="D27" s="236"/>
      <c r="E27" s="236"/>
      <c r="F27" s="236"/>
      <c r="G27" s="236"/>
      <c r="H27" s="236"/>
      <c r="I27" s="1">
        <v>20</v>
      </c>
      <c r="J27" s="5"/>
      <c r="K27" s="7"/>
    </row>
    <row r="28" spans="1:11" ht="12.75">
      <c r="A28" s="238" t="s">
        <v>104</v>
      </c>
      <c r="B28" s="239"/>
      <c r="C28" s="239"/>
      <c r="D28" s="239"/>
      <c r="E28" s="239"/>
      <c r="F28" s="239"/>
      <c r="G28" s="239"/>
      <c r="H28" s="239"/>
      <c r="I28" s="1">
        <v>21</v>
      </c>
      <c r="J28" s="56">
        <f>SUM(J23:J27)</f>
        <v>0</v>
      </c>
      <c r="K28" s="46">
        <f>SUM(K23:K27)</f>
        <v>0</v>
      </c>
    </row>
    <row r="29" spans="1:11" ht="12.75">
      <c r="A29" s="235" t="s">
        <v>2</v>
      </c>
      <c r="B29" s="236"/>
      <c r="C29" s="236"/>
      <c r="D29" s="236"/>
      <c r="E29" s="236"/>
      <c r="F29" s="236"/>
      <c r="G29" s="236"/>
      <c r="H29" s="236"/>
      <c r="I29" s="1">
        <v>22</v>
      </c>
      <c r="J29" s="5"/>
      <c r="K29" s="7"/>
    </row>
    <row r="30" spans="1:11" ht="12.75">
      <c r="A30" s="235" t="s">
        <v>3</v>
      </c>
      <c r="B30" s="236"/>
      <c r="C30" s="236"/>
      <c r="D30" s="236"/>
      <c r="E30" s="236"/>
      <c r="F30" s="236"/>
      <c r="G30" s="236"/>
      <c r="H30" s="236"/>
      <c r="I30" s="1">
        <v>23</v>
      </c>
      <c r="J30" s="5"/>
      <c r="K30" s="7"/>
    </row>
    <row r="31" spans="1:11" ht="12.75">
      <c r="A31" s="235" t="s">
        <v>4</v>
      </c>
      <c r="B31" s="236"/>
      <c r="C31" s="236"/>
      <c r="D31" s="236"/>
      <c r="E31" s="236"/>
      <c r="F31" s="236"/>
      <c r="G31" s="236"/>
      <c r="H31" s="236"/>
      <c r="I31" s="1">
        <v>24</v>
      </c>
      <c r="J31" s="5"/>
      <c r="K31" s="7"/>
    </row>
    <row r="32" spans="1:11" ht="12.75">
      <c r="A32" s="238" t="s">
        <v>38</v>
      </c>
      <c r="B32" s="239"/>
      <c r="C32" s="239"/>
      <c r="D32" s="239"/>
      <c r="E32" s="239"/>
      <c r="F32" s="239"/>
      <c r="G32" s="239"/>
      <c r="H32" s="239"/>
      <c r="I32" s="1">
        <v>25</v>
      </c>
      <c r="J32" s="56">
        <f>SUM(J29:J31)</f>
        <v>0</v>
      </c>
      <c r="K32" s="46">
        <f>SUM(K29:K31)</f>
        <v>0</v>
      </c>
    </row>
    <row r="33" spans="1:11" ht="12.75">
      <c r="A33" s="238" t="s">
        <v>100</v>
      </c>
      <c r="B33" s="239"/>
      <c r="C33" s="239"/>
      <c r="D33" s="239"/>
      <c r="E33" s="239"/>
      <c r="F33" s="239"/>
      <c r="G33" s="239"/>
      <c r="H33" s="239"/>
      <c r="I33" s="1">
        <v>26</v>
      </c>
      <c r="J33" s="56">
        <f>IF(J28&gt;J32,J28-J32,0)</f>
        <v>0</v>
      </c>
      <c r="K33" s="46">
        <f>IF(K28&gt;K32,K28-K32,0)</f>
        <v>0</v>
      </c>
    </row>
    <row r="34" spans="1:11" ht="12.75">
      <c r="A34" s="238" t="s">
        <v>101</v>
      </c>
      <c r="B34" s="239"/>
      <c r="C34" s="239"/>
      <c r="D34" s="239"/>
      <c r="E34" s="239"/>
      <c r="F34" s="239"/>
      <c r="G34" s="239"/>
      <c r="H34" s="239"/>
      <c r="I34" s="1">
        <v>27</v>
      </c>
      <c r="J34" s="56">
        <f>IF(J32&gt;J28,J32-J28,0)</f>
        <v>0</v>
      </c>
      <c r="K34" s="46">
        <f>IF(K32&gt;K28,K32-K28,0)</f>
        <v>0</v>
      </c>
    </row>
    <row r="35" spans="1:11" ht="12.75">
      <c r="A35" s="227" t="s">
        <v>150</v>
      </c>
      <c r="B35" s="228"/>
      <c r="C35" s="228"/>
      <c r="D35" s="228"/>
      <c r="E35" s="228"/>
      <c r="F35" s="228"/>
      <c r="G35" s="228"/>
      <c r="H35" s="228"/>
      <c r="I35" s="304">
        <v>0</v>
      </c>
      <c r="J35" s="304"/>
      <c r="K35" s="305"/>
    </row>
    <row r="36" spans="1:11" ht="12.75">
      <c r="A36" s="235" t="s">
        <v>164</v>
      </c>
      <c r="B36" s="236"/>
      <c r="C36" s="236"/>
      <c r="D36" s="236"/>
      <c r="E36" s="236"/>
      <c r="F36" s="236"/>
      <c r="G36" s="236"/>
      <c r="H36" s="236"/>
      <c r="I36" s="1">
        <v>28</v>
      </c>
      <c r="J36" s="5"/>
      <c r="K36" s="7"/>
    </row>
    <row r="37" spans="1:11" ht="12.75">
      <c r="A37" s="235" t="s">
        <v>19</v>
      </c>
      <c r="B37" s="236"/>
      <c r="C37" s="236"/>
      <c r="D37" s="236"/>
      <c r="E37" s="236"/>
      <c r="F37" s="236"/>
      <c r="G37" s="236"/>
      <c r="H37" s="236"/>
      <c r="I37" s="1">
        <v>29</v>
      </c>
      <c r="J37" s="5"/>
      <c r="K37" s="7"/>
    </row>
    <row r="38" spans="1:11" ht="12.75">
      <c r="A38" s="235" t="s">
        <v>20</v>
      </c>
      <c r="B38" s="236"/>
      <c r="C38" s="236"/>
      <c r="D38" s="236"/>
      <c r="E38" s="236"/>
      <c r="F38" s="236"/>
      <c r="G38" s="236"/>
      <c r="H38" s="236"/>
      <c r="I38" s="1">
        <v>30</v>
      </c>
      <c r="J38" s="5"/>
      <c r="K38" s="7"/>
    </row>
    <row r="39" spans="1:11" ht="12.75">
      <c r="A39" s="238" t="s">
        <v>39</v>
      </c>
      <c r="B39" s="239"/>
      <c r="C39" s="239"/>
      <c r="D39" s="239"/>
      <c r="E39" s="239"/>
      <c r="F39" s="239"/>
      <c r="G39" s="239"/>
      <c r="H39" s="239"/>
      <c r="I39" s="1">
        <v>31</v>
      </c>
      <c r="J39" s="56">
        <f>SUM(J36:J38)</f>
        <v>0</v>
      </c>
      <c r="K39" s="46">
        <f>SUM(K36:K38)</f>
        <v>0</v>
      </c>
    </row>
    <row r="40" spans="1:11" ht="12.75">
      <c r="A40" s="235" t="s">
        <v>21</v>
      </c>
      <c r="B40" s="236"/>
      <c r="C40" s="236"/>
      <c r="D40" s="236"/>
      <c r="E40" s="236"/>
      <c r="F40" s="236"/>
      <c r="G40" s="236"/>
      <c r="H40" s="236"/>
      <c r="I40" s="1">
        <v>32</v>
      </c>
      <c r="J40" s="5"/>
      <c r="K40" s="7"/>
    </row>
    <row r="41" spans="1:11" ht="12.75">
      <c r="A41" s="235" t="s">
        <v>22</v>
      </c>
      <c r="B41" s="236"/>
      <c r="C41" s="236"/>
      <c r="D41" s="236"/>
      <c r="E41" s="236"/>
      <c r="F41" s="236"/>
      <c r="G41" s="236"/>
      <c r="H41" s="236"/>
      <c r="I41" s="1">
        <v>33</v>
      </c>
      <c r="J41" s="5"/>
      <c r="K41" s="7"/>
    </row>
    <row r="42" spans="1:11" ht="12.75">
      <c r="A42" s="235" t="s">
        <v>23</v>
      </c>
      <c r="B42" s="236"/>
      <c r="C42" s="236"/>
      <c r="D42" s="236"/>
      <c r="E42" s="236"/>
      <c r="F42" s="236"/>
      <c r="G42" s="236"/>
      <c r="H42" s="236"/>
      <c r="I42" s="1">
        <v>34</v>
      </c>
      <c r="J42" s="5"/>
      <c r="K42" s="7"/>
    </row>
    <row r="43" spans="1:11" ht="12.75">
      <c r="A43" s="235" t="s">
        <v>24</v>
      </c>
      <c r="B43" s="236"/>
      <c r="C43" s="236"/>
      <c r="D43" s="236"/>
      <c r="E43" s="236"/>
      <c r="F43" s="236"/>
      <c r="G43" s="236"/>
      <c r="H43" s="236"/>
      <c r="I43" s="1">
        <v>35</v>
      </c>
      <c r="J43" s="5"/>
      <c r="K43" s="7"/>
    </row>
    <row r="44" spans="1:11" ht="12.75">
      <c r="A44" s="235" t="s">
        <v>25</v>
      </c>
      <c r="B44" s="236"/>
      <c r="C44" s="236"/>
      <c r="D44" s="236"/>
      <c r="E44" s="236"/>
      <c r="F44" s="236"/>
      <c r="G44" s="236"/>
      <c r="H44" s="236"/>
      <c r="I44" s="1">
        <v>36</v>
      </c>
      <c r="J44" s="5"/>
      <c r="K44" s="7"/>
    </row>
    <row r="45" spans="1:11" ht="12.75">
      <c r="A45" s="238" t="s">
        <v>138</v>
      </c>
      <c r="B45" s="239"/>
      <c r="C45" s="239"/>
      <c r="D45" s="239"/>
      <c r="E45" s="239"/>
      <c r="F45" s="239"/>
      <c r="G45" s="239"/>
      <c r="H45" s="239"/>
      <c r="I45" s="1">
        <v>37</v>
      </c>
      <c r="J45" s="56">
        <f>SUM(J40:J44)</f>
        <v>0</v>
      </c>
      <c r="K45" s="46">
        <f>SUM(K40:K44)</f>
        <v>0</v>
      </c>
    </row>
    <row r="46" spans="1:11" ht="12.75">
      <c r="A46" s="238" t="s">
        <v>152</v>
      </c>
      <c r="B46" s="239"/>
      <c r="C46" s="239"/>
      <c r="D46" s="239"/>
      <c r="E46" s="239"/>
      <c r="F46" s="239"/>
      <c r="G46" s="239"/>
      <c r="H46" s="239"/>
      <c r="I46" s="1">
        <v>38</v>
      </c>
      <c r="J46" s="56">
        <f>IF(J39&gt;J45,J39-J45,0)</f>
        <v>0</v>
      </c>
      <c r="K46" s="46">
        <f>IF(K39&gt;K45,K39-K45,0)</f>
        <v>0</v>
      </c>
    </row>
    <row r="47" spans="1:11" ht="12.75">
      <c r="A47" s="238" t="s">
        <v>153</v>
      </c>
      <c r="B47" s="239"/>
      <c r="C47" s="239"/>
      <c r="D47" s="239"/>
      <c r="E47" s="239"/>
      <c r="F47" s="239"/>
      <c r="G47" s="239"/>
      <c r="H47" s="239"/>
      <c r="I47" s="1">
        <v>39</v>
      </c>
      <c r="J47" s="56">
        <f>IF(J45&gt;J39,J45-J39,0)</f>
        <v>0</v>
      </c>
      <c r="K47" s="46">
        <f>IF(K45&gt;K39,K45-K39,0)</f>
        <v>0</v>
      </c>
    </row>
    <row r="48" spans="1:11" ht="12.75">
      <c r="A48" s="238" t="s">
        <v>139</v>
      </c>
      <c r="B48" s="239"/>
      <c r="C48" s="239"/>
      <c r="D48" s="239"/>
      <c r="E48" s="239"/>
      <c r="F48" s="239"/>
      <c r="G48" s="239"/>
      <c r="H48" s="239"/>
      <c r="I48" s="1">
        <v>40</v>
      </c>
      <c r="J48" s="56">
        <f>IF(J20-J21+J33-J34+J46-J47&gt;0,J20-J21+J33-J34+J46-J47,0)</f>
        <v>0</v>
      </c>
      <c r="K48" s="46">
        <f>IF(K20-K21+K33-K34+K46-K47&gt;0,K20-K21+K33-K34+K46-K47,0)</f>
        <v>0</v>
      </c>
    </row>
    <row r="49" spans="1:11" ht="12.75">
      <c r="A49" s="238" t="s">
        <v>13</v>
      </c>
      <c r="B49" s="239"/>
      <c r="C49" s="239"/>
      <c r="D49" s="239"/>
      <c r="E49" s="239"/>
      <c r="F49" s="239"/>
      <c r="G49" s="239"/>
      <c r="H49" s="239"/>
      <c r="I49" s="1">
        <v>41</v>
      </c>
      <c r="J49" s="56">
        <f>IF(J21-J20+J34-J33+J47-J46&gt;0,J21-J20+J34-J33+J47-J46,0)</f>
        <v>0</v>
      </c>
      <c r="K49" s="46">
        <f>IF(K21-K20+K34-K33+K47-K46&gt;0,K21-K20+K34-K33+K47-K46,0)</f>
        <v>0</v>
      </c>
    </row>
    <row r="50" spans="1:11" ht="12.75">
      <c r="A50" s="238" t="s">
        <v>151</v>
      </c>
      <c r="B50" s="239"/>
      <c r="C50" s="239"/>
      <c r="D50" s="239"/>
      <c r="E50" s="239"/>
      <c r="F50" s="239"/>
      <c r="G50" s="239"/>
      <c r="H50" s="239"/>
      <c r="I50" s="1">
        <v>42</v>
      </c>
      <c r="J50" s="5"/>
      <c r="K50" s="7"/>
    </row>
    <row r="51" spans="1:11" ht="12.75">
      <c r="A51" s="238" t="s">
        <v>165</v>
      </c>
      <c r="B51" s="239"/>
      <c r="C51" s="239"/>
      <c r="D51" s="239"/>
      <c r="E51" s="239"/>
      <c r="F51" s="239"/>
      <c r="G51" s="239"/>
      <c r="H51" s="239"/>
      <c r="I51" s="1">
        <v>43</v>
      </c>
      <c r="J51" s="5"/>
      <c r="K51" s="7"/>
    </row>
    <row r="52" spans="1:11" ht="12.75">
      <c r="A52" s="238" t="s">
        <v>166</v>
      </c>
      <c r="B52" s="239"/>
      <c r="C52" s="239"/>
      <c r="D52" s="239"/>
      <c r="E52" s="239"/>
      <c r="F52" s="239"/>
      <c r="G52" s="239"/>
      <c r="H52" s="239"/>
      <c r="I52" s="1">
        <v>44</v>
      </c>
      <c r="J52" s="5"/>
      <c r="K52" s="7"/>
    </row>
    <row r="53" spans="1:11" ht="12.75">
      <c r="A53" s="250" t="s">
        <v>167</v>
      </c>
      <c r="B53" s="251"/>
      <c r="C53" s="251"/>
      <c r="D53" s="251"/>
      <c r="E53" s="251"/>
      <c r="F53" s="251"/>
      <c r="G53" s="251"/>
      <c r="H53" s="251"/>
      <c r="I53" s="4">
        <v>45</v>
      </c>
      <c r="J53" s="57">
        <f>J50+J51-J52</f>
        <v>0</v>
      </c>
      <c r="K53" s="53">
        <f>K50+K51-K52</f>
        <v>0</v>
      </c>
    </row>
    <row r="54" spans="1:1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lcelec</cp:lastModifiedBy>
  <cp:lastPrinted>2014-07-23T07:12:15Z</cp:lastPrinted>
  <dcterms:created xsi:type="dcterms:W3CDTF">2008-10-17T11:51:54Z</dcterms:created>
  <dcterms:modified xsi:type="dcterms:W3CDTF">2014-07-23T11:28:49Z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