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0">'OPĆI PODACI'!$A$1:$I$76</definedName>
  </definedNames>
  <calcPr fullCalcOnLoad="1"/>
</workbook>
</file>

<file path=xl/sharedStrings.xml><?xml version="1.0" encoding="utf-8"?>
<sst xmlns="http://schemas.openxmlformats.org/spreadsheetml/2006/main" count="434" uniqueCount="380">
  <si>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</si>
  <si>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</si>
  <si>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</si>
  <si>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</si>
  <si>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</si>
  <si>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</si>
  <si>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</si>
  <si>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</si>
  <si>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</si>
  <si>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</si>
  <si>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</si>
  <si>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</si>
  <si>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</si>
  <si>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</si>
  <si>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</si>
  <si>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</si>
  <si>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</si>
  <si>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</si>
  <si>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</si>
  <si>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</si>
  <si>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</si>
  <si>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</si>
  <si>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</si>
  <si>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</si>
  <si>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</si>
  <si>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</si>
  <si>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</si>
  <si>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</si>
  <si>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</si>
  <si>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</si>
  <si>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</si>
  <si>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</si>
  <si>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</si>
  <si>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</si>
  <si>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</si>
  <si>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</si>
  <si>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</si>
  <si>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</si>
  <si>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</si>
  <si>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</si>
  <si>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</si>
  <si>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</si>
  <si>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</si>
  <si>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</si>
  <si>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</si>
  <si>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</si>
  <si>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</si>
  <si>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</si>
  <si>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</si>
  <si>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</si>
  <si>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</si>
  <si>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</si>
  <si>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</si>
  <si>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</si>
  <si>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</si>
  <si>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</si>
  <si>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</si>
  <si>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</si>
  <si>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</si>
  <si>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</si>
  <si>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</si>
  <si>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</si>
  <si>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</si>
  <si>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</si>
  <si>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</si>
  <si>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</si>
  <si>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</si>
  <si>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</si>
  <si>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</si>
  <si>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</si>
  <si>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</si>
  <si>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</si>
  <si>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</si>
  <si>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</si>
  <si>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</si>
  <si>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</si>
  <si>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</si>
  <si>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</si>
  <si>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</si>
  <si>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</si>
  <si>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</si>
  <si>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</si>
  <si>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</si>
  <si>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</si>
  <si>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</si>
  <si>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</si>
  <si>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</si>
  <si>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</si>
  <si>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</si>
  <si>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</si>
  <si>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</si>
  <si>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</si>
  <si>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</si>
  <si>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</si>
  <si>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</si>
  <si>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</si>
  <si>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</si>
  <si>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</si>
  <si>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</si>
  <si>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</si>
  <si>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</si>
  <si>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</si>
  <si>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</si>
  <si>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</si>
  <si>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</si>
  <si>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</si>
  <si>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</si>
  <si>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</si>
  <si>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</si>
  <si>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</si>
  <si>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</si>
  <si>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</si>
  <si>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</si>
  <si>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</si>
  <si>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</si>
  <si>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</si>
  <si>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</si>
  <si>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</si>
  <si>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</si>
  <si>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</si>
  <si>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</si>
  <si>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</si>
  <si>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</si>
  <si>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</si>
  <si>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</si>
  <si>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</si>
  <si>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</si>
  <si>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</si>
  <si>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</si>
  <si>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</si>
  <si>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</si>
  <si>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</si>
  <si>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</si>
  <si>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</si>
  <si>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</si>
  <si>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</si>
  <si>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</si>
  <si>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</si>
  <si>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</si>
  <si>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</si>
  <si>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</si>
  <si>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</si>
  <si>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</si>
  <si>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</si>
  <si>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</si>
  <si>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</si>
  <si>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</si>
  <si>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</si>
  <si>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</si>
  <si>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</si>
  <si>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</si>
  <si>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</si>
  <si>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</si>
  <si>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</si>
  <si>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</si>
  <si>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</si>
  <si>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</si>
  <si>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</si>
  <si>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</si>
  <si>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</si>
  <si>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</si>
  <si>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</si>
  <si>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</si>
  <si>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</si>
  <si>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</si>
  <si>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</si>
  <si>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</si>
  <si>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</si>
  <si>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</si>
  <si>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</si>
  <si>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</si>
  <si>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</si>
  <si>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</si>
  <si>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</si>
  <si>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</si>
  <si>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</si>
  <si>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</si>
  <si>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</si>
  <si>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</si>
  <si>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</si>
  <si>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</si>
  <si>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</si>
  <si>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</si>
  <si>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</si>
  <si>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</si>
  <si>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</si>
  <si>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</si>
  <si>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</si>
  <si>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</si>
  <si>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</si>
  <si>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</si>
  <si>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</si>
  <si>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</si>
  <si>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</si>
  <si>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</si>
  <si>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</si>
  <si>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</si>
  <si>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</si>
  <si>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</si>
  <si>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</si>
  <si>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</si>
  <si>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</si>
  <si>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</si>
  <si>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</si>
  <si>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</si>
  <si>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</si>
  <si>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</si>
  <si>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</si>
  <si>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</si>
  <si>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</si>
  <si>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</si>
  <si>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</si>
  <si>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</si>
  <si>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</si>
  <si>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</si>
  <si>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</si>
  <si>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</si>
  <si>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</si>
  <si>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</si>
  <si>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</si>
  <si>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</si>
  <si>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</si>
  <si>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</si>
  <si>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</si>
  <si>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</si>
  <si>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</si>
  <si>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</si>
  <si>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</si>
  <si>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</si>
  <si>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</si>
  <si>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</si>
  <si>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</si>
  <si>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</si>
  <si>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</si>
  <si>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</si>
  <si>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</si>
  <si>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</si>
  <si>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</si>
  <si>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</si>
  <si>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</si>
  <si>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</si>
  <si>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</si>
  <si>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</si>
  <si>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</si>
  <si>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</si>
  <si>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</si>
  <si>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</si>
  <si>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</si>
  <si>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</si>
  <si>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</si>
  <si>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</si>
  <si>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</si>
  <si>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</si>
  <si>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</si>
  <si>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</si>
  <si>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</si>
  <si>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</si>
  <si>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</si>
  <si>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</si>
  <si>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</si>
  <si>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</si>
  <si>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</si>
  <si>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</si>
  <si>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</si>
  <si>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</si>
  <si>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</si>
  <si>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</si>
  <si>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</si>
  <si>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</si>
  <si>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</si>
  <si>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</si>
  <si>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</si>
  <si>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</si>
  <si>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</si>
  <si>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</si>
  <si>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</si>
  <si>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</si>
  <si>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</si>
  <si>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</si>
  <si>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</si>
  <si>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</si>
  <si>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</si>
  <si>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</si>
  <si>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</si>
  <si>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</si>
  <si>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</si>
  <si>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</si>
  <si>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</si>
  <si>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</si>
  <si>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</si>
  <si>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</si>
  <si>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</si>
  <si>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</si>
  <si>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</si>
  <si>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</si>
  <si>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</si>
  <si>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</si>
  <si>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</si>
  <si>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</si>
  <si>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</si>
  <si>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</si>
  <si>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</si>
  <si>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</si>
  <si>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</si>
  <si>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</si>
  <si>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</si>
  <si>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</si>
  <si>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</si>
  <si>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</si>
  <si>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</si>
  <si>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</si>
  <si>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</si>
  <si>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</si>
  <si>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</si>
  <si>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</si>
  <si>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</si>
  <si>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</si>
  <si>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</si>
  <si>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</si>
  <si>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</si>
  <si>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</si>
  <si>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</si>
  <si>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</si>
  <si>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</si>
  <si>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31.12.2013.</t>
  </si>
  <si>
    <t>Obveznik: 25457712630; DUKAT Mliječna industrija dioničko društvo</t>
  </si>
  <si>
    <t>u razdoblju 01.01.2013. do 31.12.2013.</t>
  </si>
  <si>
    <t>01.01.2013.</t>
  </si>
  <si>
    <t>01454935</t>
  </si>
  <si>
    <t>080307619</t>
  </si>
  <si>
    <t>25457712630</t>
  </si>
  <si>
    <t>DUKAT Mliječna industrija dioničko društvo</t>
  </si>
  <si>
    <t>ZAGREB</t>
  </si>
  <si>
    <t>Marijana Čavića 9</t>
  </si>
  <si>
    <t>biserka.klaric@dukat.hr</t>
  </si>
  <si>
    <t>www.dukat.hr</t>
  </si>
  <si>
    <t>GRAD ZAGREB</t>
  </si>
  <si>
    <t>DA</t>
  </si>
  <si>
    <t>1051</t>
  </si>
  <si>
    <t>DUKAT d.d</t>
  </si>
  <si>
    <t>LA LOG d.o.o</t>
  </si>
  <si>
    <t>SESVETE</t>
  </si>
  <si>
    <t>03565203</t>
  </si>
  <si>
    <t>KIM d.d</t>
  </si>
  <si>
    <t>KARLOVAC</t>
  </si>
  <si>
    <t>03122336</t>
  </si>
  <si>
    <t>B.P.A.C Auto</t>
  </si>
  <si>
    <t>02940272</t>
  </si>
  <si>
    <t>LJUBLJANSKE MLEKARNE</t>
  </si>
  <si>
    <t>LJUBLJANA, SLO</t>
  </si>
  <si>
    <t>5048257</t>
  </si>
  <si>
    <t>DUKAT S</t>
  </si>
  <si>
    <t>1331973</t>
  </si>
  <si>
    <t>Lactalis MK</t>
  </si>
  <si>
    <t>SKOPJE , MKD</t>
  </si>
  <si>
    <t>6159214</t>
  </si>
  <si>
    <t xml:space="preserve">IDEAL ŠIPKA </t>
  </si>
  <si>
    <t>BITOLA, MKD</t>
  </si>
  <si>
    <t>5149991</t>
  </si>
  <si>
    <t>LACTALIS  PRIŠTINA</t>
  </si>
  <si>
    <t>PRIŠTINA, KOSOVO</t>
  </si>
  <si>
    <t>70534592</t>
  </si>
  <si>
    <t>SOMBOLED d.o.o.</t>
  </si>
  <si>
    <t>SOMBOR, SRBIJA</t>
  </si>
  <si>
    <t>08067953</t>
  </si>
  <si>
    <t>Lactalis BH d.o.o.</t>
  </si>
  <si>
    <t>GRADAČAC, BIH</t>
  </si>
  <si>
    <t>INMER d.o.o.</t>
  </si>
  <si>
    <t>GRADAČAC,  BIH</t>
  </si>
  <si>
    <t>1-5884</t>
  </si>
  <si>
    <t>Lactalis Bulgaria d.o.o.</t>
  </si>
  <si>
    <t>Sofija,  Bugarska</t>
  </si>
  <si>
    <t>202656973</t>
  </si>
  <si>
    <t>dukat-info@dukat.hr</t>
  </si>
  <si>
    <t>BISERKA KLARIĆ</t>
  </si>
  <si>
    <t>ALEN FONTANA</t>
  </si>
  <si>
    <t>239-2194</t>
  </si>
  <si>
    <t>239-2267</t>
  </si>
  <si>
    <t>32-01-0112-08</t>
  </si>
  <si>
    <t>u razdoblju 1.1.2013.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</si>
</sst>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2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34" fillId="21" borderId="2" applyNumberFormat="0" applyAlignment="0" applyProtection="0"/>
    <xf numFmtId="0" fontId="24" fillId="21" borderId="3" applyNumberFormat="0" applyAlignment="0" applyProtection="0"/>
    <xf numFmtId="0" fontId="2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5" fillId="23" borderId="8" applyNumberFormat="0" applyAlignment="0" applyProtection="0"/>
    <xf numFmtId="0" fontId="12" fillId="0" borderId="0">
      <alignment vertical="top"/>
      <protection/>
    </xf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 wrapText="1"/>
      <protection hidden="1"/>
    </xf>
    <xf numFmtId="0" fontId="6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/>
    </xf>
    <xf numFmtId="49" fontId="6" fillId="2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3" borderId="26" xfId="0" applyFont="1" applyFill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2" fillId="0" borderId="27" xfId="53" applyFont="1" applyBorder="1" applyAlignment="1" applyProtection="1">
      <alignment/>
      <protection hidden="1" locked="0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2" fillId="0" borderId="25" xfId="15" applyFont="1" applyBorder="1" applyAlignment="1" applyProtection="1">
      <alignment/>
      <protection hidden="1" locked="0"/>
    </xf>
    <xf numFmtId="0" fontId="2" fillId="0" borderId="27" xfId="15" applyFont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4" fillId="24" borderId="28" xfId="36" applyFill="1" applyBorder="1" applyAlignment="1" applyProtection="1">
      <alignment/>
      <protection hidden="1" locked="0"/>
    </xf>
    <xf numFmtId="0" fontId="3" fillId="0" borderId="27" xfId="53" applyFont="1" applyBorder="1" applyAlignment="1">
      <alignment horizontal="left" vertical="center"/>
      <protection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horizontal="right"/>
      <protection hidden="1"/>
    </xf>
    <xf numFmtId="0" fontId="3" fillId="0" borderId="0" xfId="15" applyFont="1" applyBorder="1" applyAlignment="1" applyProtection="1">
      <alignment vertical="top"/>
      <protection hidden="1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Border="1" applyProtection="1">
      <alignment vertical="top"/>
      <protection hidden="1"/>
    </xf>
    <xf numFmtId="0" fontId="3" fillId="0" borderId="0" xfId="15" applyFont="1" applyAlignment="1" applyProtection="1">
      <alignment horizontal="left" vertical="top" indent="2"/>
      <protection hidden="1"/>
    </xf>
    <xf numFmtId="0" fontId="3" fillId="0" borderId="0" xfId="15" applyFont="1" applyAlignment="1" applyProtection="1">
      <alignment horizontal="left" vertical="top" wrapText="1" indent="2"/>
      <protection hidden="1"/>
    </xf>
    <xf numFmtId="0" fontId="3" fillId="0" borderId="0" xfId="15" applyFont="1" applyBorder="1" applyAlignment="1" applyProtection="1">
      <alignment horizontal="right" vertical="top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3" fontId="0" fillId="0" borderId="0" xfId="0" applyNumberFormat="1" applyFont="1" applyAlignment="1">
      <alignment/>
    </xf>
    <xf numFmtId="0" fontId="2" fillId="24" borderId="28" xfId="15" applyFont="1" applyFill="1" applyBorder="1" applyAlignment="1" applyProtection="1">
      <alignment horizontal="right" vertical="center"/>
      <protection hidden="1" locked="0"/>
    </xf>
    <xf numFmtId="0" fontId="3" fillId="0" borderId="25" xfId="15" applyFont="1" applyBorder="1" applyAlignment="1">
      <alignment/>
      <protection/>
    </xf>
    <xf numFmtId="0" fontId="3" fillId="0" borderId="27" xfId="15" applyFont="1" applyBorder="1" applyAlignment="1">
      <alignment/>
      <protection/>
    </xf>
    <xf numFmtId="49" fontId="2" fillId="24" borderId="28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15" applyNumberFormat="1" applyFont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2" fillId="24" borderId="25" xfId="15" applyFont="1" applyFill="1" applyBorder="1" applyAlignment="1" applyProtection="1">
      <alignment horizontal="right" vertical="center"/>
      <protection hidden="1" locked="0"/>
    </xf>
    <xf numFmtId="0" fontId="2" fillId="24" borderId="27" xfId="15" applyFont="1" applyFill="1" applyBorder="1" applyAlignment="1" applyProtection="1">
      <alignment horizontal="right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5" xfId="53" applyFont="1" applyBorder="1" applyAlignment="1">
      <alignment/>
      <protection/>
    </xf>
    <xf numFmtId="0" fontId="3" fillId="0" borderId="2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8" xfId="36" applyNumberFormat="1" applyFill="1" applyBorder="1" applyAlignment="1" applyProtection="1">
      <alignment horizontal="left" vertical="center"/>
      <protection hidden="1" locked="0"/>
    </xf>
    <xf numFmtId="49" fontId="4" fillId="0" borderId="25" xfId="36" applyNumberFormat="1" applyBorder="1" applyAlignment="1" applyProtection="1">
      <alignment horizontal="left" vertical="center"/>
      <protection hidden="1" locked="0"/>
    </xf>
    <xf numFmtId="49" fontId="4" fillId="0" borderId="27" xfId="36" applyNumberFormat="1" applyBorder="1" applyAlignment="1" applyProtection="1">
      <alignment horizontal="left" vertical="center"/>
      <protection hidden="1" locked="0"/>
    </xf>
    <xf numFmtId="49" fontId="2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1" borderId="36" xfId="0" applyFont="1" applyFill="1" applyBorder="1" applyAlignment="1">
      <alignment horizontal="left" vertical="center" wrapText="1"/>
    </xf>
    <xf numFmtId="0" fontId="2" fillId="21" borderId="37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horizontal="left" vertical="center" wrapText="1"/>
    </xf>
    <xf numFmtId="0" fontId="0" fillId="21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vertical="center"/>
    </xf>
    <xf numFmtId="0" fontId="0" fillId="21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3" borderId="23" xfId="0" applyFont="1" applyFill="1" applyBorder="1" applyAlignment="1" applyProtection="1">
      <alignment horizontal="center" vertical="center" wrapText="1"/>
      <protection hidden="1"/>
    </xf>
    <xf numFmtId="0" fontId="2" fillId="23" borderId="44" xfId="0" applyFont="1" applyFill="1" applyBorder="1" applyAlignment="1" applyProtection="1">
      <alignment horizontal="center" vertical="center" wrapText="1"/>
      <protection hidden="1"/>
    </xf>
    <xf numFmtId="0" fontId="2" fillId="23" borderId="45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>
      <alignment horizontal="left" vertical="center" wrapText="1"/>
    </xf>
    <xf numFmtId="0" fontId="0" fillId="21" borderId="25" xfId="0" applyFont="1" applyFill="1" applyBorder="1" applyAlignment="1">
      <alignment horizontal="left" vertical="center" wrapText="1"/>
    </xf>
    <xf numFmtId="0" fontId="0" fillId="21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21" borderId="37" xfId="0" applyFont="1" applyFill="1" applyBorder="1" applyAlignment="1">
      <alignment vertical="center" wrapText="1"/>
    </xf>
    <xf numFmtId="0" fontId="9" fillId="21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Isticanje1" xfId="16"/>
    <cellStyle name="20% - Isticanje2" xfId="17"/>
    <cellStyle name="20% - Isticanje3" xfId="18"/>
    <cellStyle name="20% - Isticanje4" xfId="19"/>
    <cellStyle name="20% - Isticanje5" xfId="20"/>
    <cellStyle name="20% - Isticanje6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kat.hr/" TargetMode="External" /><Relationship Id="rId2" Type="http://schemas.openxmlformats.org/officeDocument/2006/relationships/hyperlink" Target="mailto:dukat-info@dukat.hr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hyperlink" Target="mailto:biserka.klaric@dukat.h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110" zoomScaleSheetLayoutView="110" zoomScalePageLayoutView="0" workbookViewId="0" topLeftCell="A52">
      <selection activeCell="H52" sqref="H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0" t="s">
        <v>256</v>
      </c>
      <c r="B1" s="170"/>
      <c r="C1" s="17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53" t="s">
        <v>257</v>
      </c>
      <c r="B2" s="153"/>
      <c r="C2" s="153"/>
      <c r="D2" s="154"/>
      <c r="E2" s="24" t="s">
        <v>327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55" t="s">
        <v>259</v>
      </c>
      <c r="B4" s="155"/>
      <c r="C4" s="155"/>
      <c r="D4" s="155"/>
      <c r="E4" s="155"/>
      <c r="F4" s="155"/>
      <c r="G4" s="155"/>
      <c r="H4" s="155"/>
      <c r="I4" s="15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56" t="s">
        <v>260</v>
      </c>
      <c r="B6" s="157"/>
      <c r="C6" s="151" t="s">
        <v>328</v>
      </c>
      <c r="D6" s="152"/>
      <c r="E6" s="158"/>
      <c r="F6" s="158"/>
      <c r="G6" s="158"/>
      <c r="H6" s="158"/>
      <c r="I6" s="39"/>
      <c r="J6" s="22"/>
      <c r="K6" s="22"/>
      <c r="L6" s="22"/>
    </row>
    <row r="7" spans="1:12" ht="12.75">
      <c r="A7" s="40"/>
      <c r="B7" s="40"/>
      <c r="C7" s="31"/>
      <c r="D7" s="31"/>
      <c r="E7" s="158"/>
      <c r="F7" s="158"/>
      <c r="G7" s="158"/>
      <c r="H7" s="158"/>
      <c r="I7" s="39"/>
      <c r="J7" s="22"/>
      <c r="K7" s="22"/>
      <c r="L7" s="22"/>
    </row>
    <row r="8" spans="1:12" ht="12.75">
      <c r="A8" s="159" t="s">
        <v>261</v>
      </c>
      <c r="B8" s="129"/>
      <c r="C8" s="151" t="s">
        <v>329</v>
      </c>
      <c r="D8" s="152"/>
      <c r="E8" s="158"/>
      <c r="F8" s="158"/>
      <c r="G8" s="158"/>
      <c r="H8" s="15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48" t="s">
        <v>262</v>
      </c>
      <c r="B10" s="149"/>
      <c r="C10" s="151" t="s">
        <v>330</v>
      </c>
      <c r="D10" s="15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50"/>
      <c r="B11" s="15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56" t="s">
        <v>263</v>
      </c>
      <c r="B12" s="157"/>
      <c r="C12" s="130" t="s">
        <v>331</v>
      </c>
      <c r="D12" s="135"/>
      <c r="E12" s="135"/>
      <c r="F12" s="135"/>
      <c r="G12" s="135"/>
      <c r="H12" s="135"/>
      <c r="I12" s="11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56" t="s">
        <v>264</v>
      </c>
      <c r="B14" s="157"/>
      <c r="C14" s="117">
        <v>10000</v>
      </c>
      <c r="D14" s="118"/>
      <c r="E14" s="31"/>
      <c r="F14" s="130" t="s">
        <v>332</v>
      </c>
      <c r="G14" s="135"/>
      <c r="H14" s="135"/>
      <c r="I14" s="11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56" t="s">
        <v>265</v>
      </c>
      <c r="B16" s="157"/>
      <c r="C16" s="130" t="s">
        <v>333</v>
      </c>
      <c r="D16" s="135"/>
      <c r="E16" s="135"/>
      <c r="F16" s="135"/>
      <c r="G16" s="135"/>
      <c r="H16" s="135"/>
      <c r="I16" s="116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56" t="s">
        <v>266</v>
      </c>
      <c r="B18" s="157"/>
      <c r="C18" s="115" t="s">
        <v>373</v>
      </c>
      <c r="D18" s="112"/>
      <c r="E18" s="112"/>
      <c r="F18" s="112"/>
      <c r="G18" s="112"/>
      <c r="H18" s="112"/>
      <c r="I18" s="11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56" t="s">
        <v>267</v>
      </c>
      <c r="B20" s="157"/>
      <c r="C20" s="115" t="s">
        <v>335</v>
      </c>
      <c r="D20" s="114"/>
      <c r="E20" s="114"/>
      <c r="F20" s="114"/>
      <c r="G20" s="114"/>
      <c r="H20" s="114"/>
      <c r="I20" s="10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56" t="s">
        <v>268</v>
      </c>
      <c r="B22" s="157"/>
      <c r="C22" s="44">
        <v>133</v>
      </c>
      <c r="D22" s="130" t="s">
        <v>332</v>
      </c>
      <c r="E22" s="131"/>
      <c r="F22" s="132"/>
      <c r="G22" s="133"/>
      <c r="H22" s="134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56" t="s">
        <v>269</v>
      </c>
      <c r="B24" s="157"/>
      <c r="C24" s="44">
        <v>21</v>
      </c>
      <c r="D24" s="130" t="s">
        <v>336</v>
      </c>
      <c r="E24" s="131"/>
      <c r="F24" s="131"/>
      <c r="G24" s="132"/>
      <c r="H24" s="38" t="s">
        <v>270</v>
      </c>
      <c r="I24" s="47">
        <v>2777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56" t="s">
        <v>272</v>
      </c>
      <c r="B26" s="157"/>
      <c r="C26" s="48" t="s">
        <v>337</v>
      </c>
      <c r="D26" s="49"/>
      <c r="E26" s="22"/>
      <c r="F26" s="50"/>
      <c r="G26" s="156" t="s">
        <v>273</v>
      </c>
      <c r="H26" s="157"/>
      <c r="I26" s="51" t="s">
        <v>338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10" t="s">
        <v>274</v>
      </c>
      <c r="B28" s="111"/>
      <c r="C28" s="160"/>
      <c r="D28" s="160"/>
      <c r="E28" s="161" t="s">
        <v>275</v>
      </c>
      <c r="F28" s="162"/>
      <c r="G28" s="162"/>
      <c r="H28" s="163" t="s">
        <v>276</v>
      </c>
      <c r="I28" s="16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37" t="s">
        <v>339</v>
      </c>
      <c r="B30" s="138"/>
      <c r="C30" s="138"/>
      <c r="D30" s="139"/>
      <c r="E30" s="137" t="s">
        <v>332</v>
      </c>
      <c r="F30" s="144"/>
      <c r="G30" s="145"/>
      <c r="H30" s="140" t="s">
        <v>328</v>
      </c>
      <c r="I30" s="141"/>
      <c r="J30" s="22"/>
      <c r="K30" s="22"/>
      <c r="L30" s="22"/>
    </row>
    <row r="31" spans="1:12" ht="12.75">
      <c r="A31" s="119"/>
      <c r="B31" s="119"/>
      <c r="C31" s="120"/>
      <c r="D31" s="146"/>
      <c r="E31" s="146"/>
      <c r="F31" s="146"/>
      <c r="G31" s="147"/>
      <c r="H31" s="123"/>
      <c r="I31" s="124"/>
      <c r="J31" s="22"/>
      <c r="K31" s="22"/>
      <c r="L31" s="22"/>
    </row>
    <row r="32" spans="1:12" ht="12.75">
      <c r="A32" s="137" t="s">
        <v>340</v>
      </c>
      <c r="B32" s="138"/>
      <c r="C32" s="138"/>
      <c r="D32" s="139"/>
      <c r="E32" s="137" t="s">
        <v>341</v>
      </c>
      <c r="F32" s="138"/>
      <c r="G32" s="138"/>
      <c r="H32" s="140" t="s">
        <v>342</v>
      </c>
      <c r="I32" s="141"/>
      <c r="J32" s="22"/>
      <c r="K32" s="22"/>
      <c r="L32" s="22"/>
    </row>
    <row r="33" spans="1:12" ht="12.75">
      <c r="A33" s="119"/>
      <c r="B33" s="119"/>
      <c r="C33" s="120"/>
      <c r="D33" s="121"/>
      <c r="E33" s="121"/>
      <c r="F33" s="121"/>
      <c r="G33" s="122"/>
      <c r="H33" s="123"/>
      <c r="I33" s="125"/>
      <c r="J33" s="22"/>
      <c r="K33" s="22"/>
      <c r="L33" s="22"/>
    </row>
    <row r="34" spans="1:12" ht="12.75">
      <c r="A34" s="137" t="s">
        <v>343</v>
      </c>
      <c r="B34" s="138"/>
      <c r="C34" s="138"/>
      <c r="D34" s="139"/>
      <c r="E34" s="137" t="s">
        <v>344</v>
      </c>
      <c r="F34" s="138"/>
      <c r="G34" s="138"/>
      <c r="H34" s="140" t="s">
        <v>345</v>
      </c>
      <c r="I34" s="141"/>
      <c r="J34" s="22"/>
      <c r="K34" s="22"/>
      <c r="L34" s="22"/>
    </row>
    <row r="35" spans="1:12" ht="12.75">
      <c r="A35" s="119"/>
      <c r="B35" s="119"/>
      <c r="C35" s="120"/>
      <c r="D35" s="121"/>
      <c r="E35" s="121"/>
      <c r="F35" s="121"/>
      <c r="G35" s="122"/>
      <c r="H35" s="123"/>
      <c r="I35" s="125"/>
      <c r="J35" s="22"/>
      <c r="K35" s="22"/>
      <c r="L35" s="22"/>
    </row>
    <row r="36" spans="1:12" ht="12.75">
      <c r="A36" s="137" t="s">
        <v>346</v>
      </c>
      <c r="B36" s="138"/>
      <c r="C36" s="138"/>
      <c r="D36" s="139"/>
      <c r="E36" s="137" t="s">
        <v>332</v>
      </c>
      <c r="F36" s="138"/>
      <c r="G36" s="138"/>
      <c r="H36" s="140" t="s">
        <v>347</v>
      </c>
      <c r="I36" s="141"/>
      <c r="J36" s="22"/>
      <c r="K36" s="22"/>
      <c r="L36" s="22"/>
    </row>
    <row r="37" spans="1:12" ht="12.75">
      <c r="A37" s="119"/>
      <c r="B37" s="119"/>
      <c r="C37" s="120"/>
      <c r="D37" s="121"/>
      <c r="E37" s="121"/>
      <c r="F37" s="121"/>
      <c r="G37" s="122"/>
      <c r="H37" s="123"/>
      <c r="I37" s="125"/>
      <c r="J37" s="22"/>
      <c r="K37" s="22"/>
      <c r="L37" s="22"/>
    </row>
    <row r="38" spans="1:12" ht="12.75">
      <c r="A38" s="137" t="s">
        <v>348</v>
      </c>
      <c r="B38" s="138"/>
      <c r="C38" s="138"/>
      <c r="D38" s="139"/>
      <c r="E38" s="137" t="s">
        <v>349</v>
      </c>
      <c r="F38" s="138"/>
      <c r="G38" s="138"/>
      <c r="H38" s="140" t="s">
        <v>350</v>
      </c>
      <c r="I38" s="141"/>
      <c r="J38" s="22"/>
      <c r="K38" s="22"/>
      <c r="L38" s="22"/>
    </row>
    <row r="39" spans="1:12" ht="12.75">
      <c r="A39" s="119"/>
      <c r="B39" s="119"/>
      <c r="C39" s="120"/>
      <c r="D39" s="121"/>
      <c r="E39" s="121"/>
      <c r="F39" s="121"/>
      <c r="G39" s="122"/>
      <c r="H39" s="123"/>
      <c r="I39" s="125"/>
      <c r="J39" s="22"/>
      <c r="K39" s="22"/>
      <c r="L39" s="22"/>
    </row>
    <row r="40" spans="1:12" ht="12.75">
      <c r="A40" s="137" t="s">
        <v>351</v>
      </c>
      <c r="B40" s="138"/>
      <c r="C40" s="138"/>
      <c r="D40" s="139"/>
      <c r="E40" s="137" t="s">
        <v>349</v>
      </c>
      <c r="F40" s="138"/>
      <c r="G40" s="138"/>
      <c r="H40" s="140" t="s">
        <v>352</v>
      </c>
      <c r="I40" s="141"/>
      <c r="J40" s="22"/>
      <c r="K40" s="22"/>
      <c r="L40" s="22"/>
    </row>
    <row r="41" spans="1:12" ht="12.75">
      <c r="A41" s="119"/>
      <c r="B41" s="119"/>
      <c r="C41" s="120"/>
      <c r="D41" s="121"/>
      <c r="E41" s="121"/>
      <c r="F41" s="121"/>
      <c r="G41" s="122"/>
      <c r="H41" s="123"/>
      <c r="I41" s="125"/>
      <c r="J41" s="22"/>
      <c r="K41" s="22"/>
      <c r="L41" s="22"/>
    </row>
    <row r="42" spans="1:12" ht="12.75">
      <c r="A42" s="137" t="s">
        <v>353</v>
      </c>
      <c r="B42" s="138"/>
      <c r="C42" s="138"/>
      <c r="D42" s="139"/>
      <c r="E42" s="137" t="s">
        <v>354</v>
      </c>
      <c r="F42" s="138"/>
      <c r="G42" s="138"/>
      <c r="H42" s="140" t="s">
        <v>355</v>
      </c>
      <c r="I42" s="141"/>
      <c r="J42" s="22"/>
      <c r="K42" s="22"/>
      <c r="L42" s="22"/>
    </row>
    <row r="43" spans="1:12" ht="12.75">
      <c r="A43" s="119"/>
      <c r="B43" s="119"/>
      <c r="C43" s="120"/>
      <c r="D43" s="121"/>
      <c r="E43" s="121"/>
      <c r="F43" s="121"/>
      <c r="G43" s="122"/>
      <c r="H43" s="123"/>
      <c r="I43" s="125"/>
      <c r="J43" s="22"/>
      <c r="K43" s="22"/>
      <c r="L43" s="22"/>
    </row>
    <row r="44" spans="1:12" ht="12.75">
      <c r="A44" s="137" t="s">
        <v>356</v>
      </c>
      <c r="B44" s="138"/>
      <c r="C44" s="138"/>
      <c r="D44" s="139"/>
      <c r="E44" s="137" t="s">
        <v>357</v>
      </c>
      <c r="F44" s="138"/>
      <c r="G44" s="138"/>
      <c r="H44" s="140" t="s">
        <v>358</v>
      </c>
      <c r="I44" s="141"/>
      <c r="J44" s="22"/>
      <c r="K44" s="22"/>
      <c r="L44" s="22"/>
    </row>
    <row r="45" spans="1:12" ht="12.75">
      <c r="A45" s="119"/>
      <c r="B45" s="119"/>
      <c r="C45" s="120"/>
      <c r="D45" s="121"/>
      <c r="E45" s="121"/>
      <c r="F45" s="121"/>
      <c r="G45" s="122"/>
      <c r="H45" s="123"/>
      <c r="I45" s="125"/>
      <c r="J45" s="22"/>
      <c r="K45" s="22"/>
      <c r="L45" s="22"/>
    </row>
    <row r="46" spans="1:12" ht="12.75">
      <c r="A46" s="137" t="s">
        <v>359</v>
      </c>
      <c r="B46" s="138"/>
      <c r="C46" s="138"/>
      <c r="D46" s="139"/>
      <c r="E46" s="137" t="s">
        <v>360</v>
      </c>
      <c r="F46" s="138"/>
      <c r="G46" s="138"/>
      <c r="H46" s="140" t="s">
        <v>361</v>
      </c>
      <c r="I46" s="141"/>
      <c r="J46" s="22"/>
      <c r="K46" s="22"/>
      <c r="L46" s="22"/>
    </row>
    <row r="47" spans="1:12" ht="12.75">
      <c r="A47" s="119"/>
      <c r="B47" s="119"/>
      <c r="C47" s="120"/>
      <c r="D47" s="121"/>
      <c r="E47" s="121"/>
      <c r="F47" s="121"/>
      <c r="G47" s="122"/>
      <c r="H47" s="123"/>
      <c r="I47" s="125"/>
      <c r="J47" s="22"/>
      <c r="K47" s="22"/>
      <c r="L47" s="22"/>
    </row>
    <row r="48" spans="1:12" ht="12.75">
      <c r="A48" s="137" t="s">
        <v>362</v>
      </c>
      <c r="B48" s="138"/>
      <c r="C48" s="138"/>
      <c r="D48" s="139"/>
      <c r="E48" s="137" t="s">
        <v>363</v>
      </c>
      <c r="F48" s="138"/>
      <c r="G48" s="138"/>
      <c r="H48" s="140" t="s">
        <v>364</v>
      </c>
      <c r="I48" s="141"/>
      <c r="J48" s="22"/>
      <c r="K48" s="22"/>
      <c r="L48" s="22"/>
    </row>
    <row r="49" spans="1:12" ht="12.75">
      <c r="A49" s="126"/>
      <c r="B49" s="126"/>
      <c r="C49" s="142"/>
      <c r="D49" s="143"/>
      <c r="E49" s="123"/>
      <c r="F49" s="142"/>
      <c r="G49" s="143"/>
      <c r="H49" s="123"/>
      <c r="I49" s="123"/>
      <c r="J49" s="22"/>
      <c r="K49" s="22"/>
      <c r="L49" s="22"/>
    </row>
    <row r="50" spans="1:12" ht="12.75">
      <c r="A50" s="137" t="s">
        <v>365</v>
      </c>
      <c r="B50" s="138"/>
      <c r="C50" s="138"/>
      <c r="D50" s="139"/>
      <c r="E50" s="137" t="s">
        <v>366</v>
      </c>
      <c r="F50" s="138"/>
      <c r="G50" s="138"/>
      <c r="H50" s="140" t="s">
        <v>378</v>
      </c>
      <c r="I50" s="141"/>
      <c r="J50" s="22"/>
      <c r="K50" s="22"/>
      <c r="L50" s="22"/>
    </row>
    <row r="51" spans="1:12" ht="12.75">
      <c r="A51" s="126"/>
      <c r="B51" s="126"/>
      <c r="C51" s="127"/>
      <c r="D51" s="128"/>
      <c r="E51" s="123"/>
      <c r="F51" s="127"/>
      <c r="G51" s="128"/>
      <c r="H51" s="123"/>
      <c r="I51" s="123"/>
      <c r="J51" s="22"/>
      <c r="K51" s="22"/>
      <c r="L51" s="22"/>
    </row>
    <row r="52" spans="1:12" ht="12.75">
      <c r="A52" s="137" t="s">
        <v>367</v>
      </c>
      <c r="B52" s="138"/>
      <c r="C52" s="138"/>
      <c r="D52" s="139"/>
      <c r="E52" s="137" t="s">
        <v>368</v>
      </c>
      <c r="F52" s="138"/>
      <c r="G52" s="138"/>
      <c r="H52" s="140" t="s">
        <v>369</v>
      </c>
      <c r="I52" s="141"/>
      <c r="J52" s="22"/>
      <c r="K52" s="22"/>
      <c r="L52" s="22"/>
    </row>
    <row r="53" spans="1:12" ht="12.75">
      <c r="A53" s="126"/>
      <c r="B53" s="126"/>
      <c r="C53" s="127"/>
      <c r="D53" s="128"/>
      <c r="E53" s="123"/>
      <c r="F53" s="127"/>
      <c r="G53" s="128"/>
      <c r="H53" s="123"/>
      <c r="I53" s="123"/>
      <c r="J53" s="22"/>
      <c r="K53" s="22"/>
      <c r="L53" s="22"/>
    </row>
    <row r="54" spans="1:12" ht="12.75">
      <c r="A54" s="137" t="s">
        <v>370</v>
      </c>
      <c r="B54" s="138"/>
      <c r="C54" s="138"/>
      <c r="D54" s="139"/>
      <c r="E54" s="137" t="s">
        <v>371</v>
      </c>
      <c r="F54" s="138"/>
      <c r="G54" s="138"/>
      <c r="H54" s="140" t="s">
        <v>372</v>
      </c>
      <c r="I54" s="141"/>
      <c r="J54" s="22"/>
      <c r="K54" s="22"/>
      <c r="L54" s="22"/>
    </row>
    <row r="55" spans="1:9" ht="12.75">
      <c r="A55" s="55"/>
      <c r="B55" s="55"/>
      <c r="C55" s="55"/>
      <c r="D55" s="42"/>
      <c r="E55" s="42"/>
      <c r="F55" s="55"/>
      <c r="G55" s="42"/>
      <c r="H55" s="42"/>
      <c r="I55" s="42"/>
    </row>
    <row r="56" spans="1:9" ht="12.75">
      <c r="A56" s="165" t="s">
        <v>277</v>
      </c>
      <c r="B56" s="166"/>
      <c r="C56" s="151"/>
      <c r="D56" s="152"/>
      <c r="E56" s="32"/>
      <c r="F56" s="130"/>
      <c r="G56" s="171"/>
      <c r="H56" s="171"/>
      <c r="I56" s="172"/>
    </row>
    <row r="57" spans="1:9" ht="12.75">
      <c r="A57" s="54"/>
      <c r="B57" s="54"/>
      <c r="C57" s="173"/>
      <c r="D57" s="174"/>
      <c r="E57" s="31"/>
      <c r="F57" s="173"/>
      <c r="G57" s="175"/>
      <c r="H57" s="56"/>
      <c r="I57" s="56"/>
    </row>
    <row r="58" spans="1:9" ht="12.75">
      <c r="A58" s="165" t="s">
        <v>278</v>
      </c>
      <c r="B58" s="166"/>
      <c r="C58" s="130" t="s">
        <v>374</v>
      </c>
      <c r="D58" s="164"/>
      <c r="E58" s="164"/>
      <c r="F58" s="164"/>
      <c r="G58" s="164"/>
      <c r="H58" s="164"/>
      <c r="I58" s="164"/>
    </row>
    <row r="59" spans="1:9" ht="12.75">
      <c r="A59" s="40"/>
      <c r="B59" s="40"/>
      <c r="C59" s="57" t="s">
        <v>279</v>
      </c>
      <c r="D59" s="32"/>
      <c r="E59" s="32"/>
      <c r="F59" s="32"/>
      <c r="G59" s="32"/>
      <c r="H59" s="32"/>
      <c r="I59" s="32"/>
    </row>
    <row r="60" spans="1:9" ht="12.75">
      <c r="A60" s="165" t="s">
        <v>280</v>
      </c>
      <c r="B60" s="166"/>
      <c r="C60" s="167" t="s">
        <v>376</v>
      </c>
      <c r="D60" s="168"/>
      <c r="E60" s="169"/>
      <c r="F60" s="32"/>
      <c r="G60" s="38" t="s">
        <v>281</v>
      </c>
      <c r="H60" s="167" t="s">
        <v>377</v>
      </c>
      <c r="I60" s="169"/>
    </row>
    <row r="61" spans="1:9" ht="12.75">
      <c r="A61" s="40"/>
      <c r="B61" s="40"/>
      <c r="C61" s="57"/>
      <c r="D61" s="32"/>
      <c r="E61" s="32"/>
      <c r="F61" s="32"/>
      <c r="G61" s="32"/>
      <c r="H61" s="32"/>
      <c r="I61" s="32"/>
    </row>
    <row r="62" spans="1:9" ht="12.75">
      <c r="A62" s="165" t="s">
        <v>266</v>
      </c>
      <c r="B62" s="166"/>
      <c r="C62" s="178" t="s">
        <v>334</v>
      </c>
      <c r="D62" s="179"/>
      <c r="E62" s="179"/>
      <c r="F62" s="179"/>
      <c r="G62" s="179"/>
      <c r="H62" s="179"/>
      <c r="I62" s="180"/>
    </row>
    <row r="63" spans="1:9" ht="12.75">
      <c r="A63" s="40"/>
      <c r="B63" s="40"/>
      <c r="C63" s="32"/>
      <c r="D63" s="32"/>
      <c r="E63" s="32"/>
      <c r="F63" s="32"/>
      <c r="G63" s="32"/>
      <c r="H63" s="32"/>
      <c r="I63" s="32"/>
    </row>
    <row r="64" spans="1:9" ht="12.75">
      <c r="A64" s="156" t="s">
        <v>282</v>
      </c>
      <c r="B64" s="157"/>
      <c r="C64" s="181" t="s">
        <v>375</v>
      </c>
      <c r="D64" s="182"/>
      <c r="E64" s="182"/>
      <c r="F64" s="182"/>
      <c r="G64" s="182"/>
      <c r="H64" s="182"/>
      <c r="I64" s="116"/>
    </row>
    <row r="65" spans="1:9" ht="12.75">
      <c r="A65" s="58"/>
      <c r="B65" s="58"/>
      <c r="C65" s="185" t="s">
        <v>283</v>
      </c>
      <c r="D65" s="185"/>
      <c r="E65" s="185"/>
      <c r="F65" s="185"/>
      <c r="G65" s="185"/>
      <c r="H65" s="185"/>
      <c r="I65" s="60"/>
    </row>
    <row r="66" spans="1:9" ht="12.75">
      <c r="A66" s="58"/>
      <c r="B66" s="58"/>
      <c r="C66" s="59"/>
      <c r="D66" s="59"/>
      <c r="E66" s="59"/>
      <c r="F66" s="59"/>
      <c r="G66" s="59"/>
      <c r="H66" s="59"/>
      <c r="I66" s="60"/>
    </row>
    <row r="67" spans="1:9" ht="12.75">
      <c r="A67" s="58"/>
      <c r="B67" s="183" t="s">
        <v>284</v>
      </c>
      <c r="C67" s="184"/>
      <c r="D67" s="184"/>
      <c r="E67" s="184"/>
      <c r="F67" s="102"/>
      <c r="G67" s="102"/>
      <c r="H67" s="103"/>
      <c r="I67" s="103"/>
    </row>
    <row r="68" spans="1:9" ht="12.75">
      <c r="A68" s="58"/>
      <c r="B68" s="104" t="s">
        <v>323</v>
      </c>
      <c r="C68" s="105"/>
      <c r="D68" s="105"/>
      <c r="E68" s="105"/>
      <c r="F68" s="105"/>
      <c r="G68" s="105"/>
      <c r="H68" s="189" t="s">
        <v>317</v>
      </c>
      <c r="I68" s="189"/>
    </row>
    <row r="69" spans="1:9" ht="12.75">
      <c r="A69" s="58"/>
      <c r="B69" s="104" t="s">
        <v>318</v>
      </c>
      <c r="C69" s="105"/>
      <c r="D69" s="105"/>
      <c r="E69" s="105"/>
      <c r="F69" s="105"/>
      <c r="G69" s="105"/>
      <c r="H69" s="189"/>
      <c r="I69" s="189"/>
    </row>
    <row r="70" spans="1:9" ht="12.75">
      <c r="A70" s="58"/>
      <c r="B70" s="104" t="s">
        <v>319</v>
      </c>
      <c r="C70" s="105"/>
      <c r="D70" s="105"/>
      <c r="E70" s="105"/>
      <c r="F70" s="105"/>
      <c r="G70" s="105"/>
      <c r="H70" s="189"/>
      <c r="I70" s="189"/>
    </row>
    <row r="71" spans="1:9" ht="12.75">
      <c r="A71" s="58"/>
      <c r="B71" s="104" t="s">
        <v>320</v>
      </c>
      <c r="C71" s="106"/>
      <c r="D71" s="106"/>
      <c r="E71" s="106"/>
      <c r="F71" s="106"/>
      <c r="G71" s="106"/>
      <c r="H71" s="189"/>
      <c r="I71" s="189"/>
    </row>
    <row r="72" spans="1:9" ht="12.75">
      <c r="A72" s="58"/>
      <c r="B72" s="104" t="s">
        <v>321</v>
      </c>
      <c r="C72" s="106"/>
      <c r="D72" s="106"/>
      <c r="E72" s="106"/>
      <c r="F72" s="106"/>
      <c r="G72" s="106"/>
      <c r="H72" s="189"/>
      <c r="I72" s="189"/>
    </row>
    <row r="73" spans="1:9" ht="12.75">
      <c r="A73" s="58"/>
      <c r="B73" s="58"/>
      <c r="C73" s="59"/>
      <c r="D73" s="59"/>
      <c r="E73" s="59"/>
      <c r="F73" s="59"/>
      <c r="G73" s="59"/>
      <c r="H73" s="59"/>
      <c r="I73" s="60"/>
    </row>
    <row r="74" spans="1:9" ht="13.5" thickBot="1">
      <c r="A74" s="61" t="s">
        <v>285</v>
      </c>
      <c r="B74" s="32"/>
      <c r="C74" s="32"/>
      <c r="D74" s="32"/>
      <c r="E74" s="32"/>
      <c r="F74" s="32"/>
      <c r="G74" s="62"/>
      <c r="H74" s="63"/>
      <c r="I74" s="62"/>
    </row>
    <row r="75" spans="1:9" ht="12.75">
      <c r="A75" s="32"/>
      <c r="B75" s="32"/>
      <c r="C75" s="32"/>
      <c r="D75" s="32"/>
      <c r="E75" s="58" t="s">
        <v>286</v>
      </c>
      <c r="F75" s="22"/>
      <c r="G75" s="186" t="s">
        <v>287</v>
      </c>
      <c r="H75" s="187"/>
      <c r="I75" s="188"/>
    </row>
    <row r="76" spans="1:9" ht="12.75">
      <c r="A76" s="64"/>
      <c r="B76" s="64"/>
      <c r="C76" s="37"/>
      <c r="D76" s="37"/>
      <c r="E76" s="37"/>
      <c r="F76" s="37"/>
      <c r="G76" s="176"/>
      <c r="H76" s="177"/>
      <c r="I76" s="37"/>
    </row>
  </sheetData>
  <sheetProtection/>
  <protectedRanges>
    <protectedRange sqref="E2 H2 C6:D6 C8:D8 C10:D10 C12:I12 C14:D14 F14:I14 C16:I16 I24 C20:I20 C24:G24 C22:F22 C26 I26" name="Range1"/>
    <protectedRange sqref="A34:D34 A30:I32" name="Range1_1_2_1"/>
    <protectedRange sqref="C18:I18" name="Range1_1"/>
  </protectedRanges>
  <mergeCells count="92">
    <mergeCell ref="G76:H76"/>
    <mergeCell ref="A62:B62"/>
    <mergeCell ref="C62:I62"/>
    <mergeCell ref="A64:B64"/>
    <mergeCell ref="C64:I64"/>
    <mergeCell ref="B67:E67"/>
    <mergeCell ref="C65:H65"/>
    <mergeCell ref="G75:I75"/>
    <mergeCell ref="H68:I72"/>
    <mergeCell ref="A60:B60"/>
    <mergeCell ref="C60:E60"/>
    <mergeCell ref="H60:I60"/>
    <mergeCell ref="A1:C1"/>
    <mergeCell ref="A58:B58"/>
    <mergeCell ref="A56:B56"/>
    <mergeCell ref="C56:D56"/>
    <mergeCell ref="F56:I56"/>
    <mergeCell ref="C57:D57"/>
    <mergeCell ref="F57:G57"/>
    <mergeCell ref="A28:D28"/>
    <mergeCell ref="E28:G28"/>
    <mergeCell ref="H28:I28"/>
    <mergeCell ref="C58:I58"/>
    <mergeCell ref="A24:B24"/>
    <mergeCell ref="D24:G24"/>
    <mergeCell ref="A26:B26"/>
    <mergeCell ref="G26:H26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0:D40"/>
    <mergeCell ref="E40:G40"/>
    <mergeCell ref="H40:I40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A48:D48"/>
    <mergeCell ref="E48:G48"/>
    <mergeCell ref="H48:I48"/>
    <mergeCell ref="C49:D49"/>
    <mergeCell ref="F49:G49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dukat.hr"/>
    <hyperlink ref="C18" r:id="rId2" display="dukat-info@dukat.hr"/>
    <hyperlink ref="C62" r:id="rId3" display="branko.nikolic@dukat.hr"/>
    <hyperlink ref="C62:I62" r:id="rId4" display="biserka.klaric@dukat.hr"/>
  </hyperlinks>
  <printOptions/>
  <pageMargins left="0.75" right="0.75" top="1" bottom="1" header="0.5" footer="0.5"/>
  <pageSetup horizontalDpi="600" verticalDpi="600" orientation="portrait" paperSize="9" scale="72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10" zoomScaleSheetLayoutView="110" zoomScalePageLayoutView="0" workbookViewId="0" topLeftCell="A1">
      <selection activeCell="A204" sqref="A204"/>
    </sheetView>
  </sheetViews>
  <sheetFormatPr defaultColWidth="9.140625" defaultRowHeight="12.75"/>
  <cols>
    <col min="10" max="11" width="11.140625" style="0" bestFit="1" customWidth="1"/>
    <col min="13" max="13" width="12.8515625" style="0" bestFit="1" customWidth="1"/>
  </cols>
  <sheetData>
    <row r="1" spans="1:11" ht="12.75">
      <c r="A1" s="221" t="s">
        <v>159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2.75">
      <c r="A2" s="225" t="s">
        <v>324</v>
      </c>
      <c r="B2" s="226"/>
      <c r="C2" s="226"/>
      <c r="D2" s="226"/>
      <c r="E2" s="226"/>
      <c r="F2" s="226"/>
      <c r="G2" s="226"/>
      <c r="H2" s="226"/>
      <c r="I2" s="226"/>
      <c r="J2" s="226"/>
      <c r="K2" s="224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28" t="s">
        <v>325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4.5" thickBot="1">
      <c r="A5" s="231" t="s">
        <v>61</v>
      </c>
      <c r="B5" s="232"/>
      <c r="C5" s="232"/>
      <c r="D5" s="232"/>
      <c r="E5" s="232"/>
      <c r="F5" s="232"/>
      <c r="G5" s="232"/>
      <c r="H5" s="233"/>
      <c r="I5" s="66" t="s">
        <v>288</v>
      </c>
      <c r="J5" s="67" t="s">
        <v>115</v>
      </c>
      <c r="K5" s="68" t="s">
        <v>116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70">
        <v>2</v>
      </c>
      <c r="J6" s="69">
        <v>3</v>
      </c>
      <c r="K6" s="69">
        <v>4</v>
      </c>
    </row>
    <row r="7" spans="1:11" ht="12.75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02" t="s">
        <v>62</v>
      </c>
      <c r="B8" s="203"/>
      <c r="C8" s="203"/>
      <c r="D8" s="203"/>
      <c r="E8" s="203"/>
      <c r="F8" s="203"/>
      <c r="G8" s="203"/>
      <c r="H8" s="220"/>
      <c r="I8" s="6">
        <v>1</v>
      </c>
      <c r="J8" s="11"/>
      <c r="K8" s="11"/>
    </row>
    <row r="9" spans="1:11" ht="12.75">
      <c r="A9" s="209" t="s">
        <v>13</v>
      </c>
      <c r="B9" s="210"/>
      <c r="C9" s="210"/>
      <c r="D9" s="210"/>
      <c r="E9" s="210"/>
      <c r="F9" s="210"/>
      <c r="G9" s="210"/>
      <c r="H9" s="211"/>
      <c r="I9" s="4">
        <v>2</v>
      </c>
      <c r="J9" s="12">
        <f>J10+J17+J27+J36+J40</f>
        <v>898284116</v>
      </c>
      <c r="K9" s="12">
        <f>K10+K17+K27+K36+K40</f>
        <v>1339367531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173338066</v>
      </c>
      <c r="K10" s="12">
        <f>SUM(K11:K16)</f>
        <v>162296016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1940195</v>
      </c>
      <c r="K12" s="13">
        <v>13400969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>
        <v>171114285</v>
      </c>
      <c r="K13" s="13">
        <v>148619868</v>
      </c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>
        <v>283586</v>
      </c>
      <c r="K15" s="13">
        <v>275179</v>
      </c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705750789</v>
      </c>
      <c r="K17" s="12">
        <f>SUM(K18:K26)</f>
        <v>1144358899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33033833</v>
      </c>
      <c r="K18" s="13">
        <v>103594698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300835207</v>
      </c>
      <c r="K19" s="13">
        <v>499611629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258946239</v>
      </c>
      <c r="K20" s="13">
        <v>420027001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75460895</v>
      </c>
      <c r="K21" s="13">
        <v>57584089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644396</v>
      </c>
      <c r="K22" s="13">
        <v>64156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109562</v>
      </c>
      <c r="K23" s="13">
        <v>3681050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31833260</v>
      </c>
      <c r="K24" s="13">
        <v>54685065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821642</v>
      </c>
      <c r="K25" s="13">
        <v>1094590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>
        <v>4065755</v>
      </c>
      <c r="K26" s="13">
        <v>4016621</v>
      </c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18270461</v>
      </c>
      <c r="K27" s="12">
        <f>SUM(K28:K35)</f>
        <v>18216022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1388813</v>
      </c>
      <c r="K30" s="13">
        <v>884973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16881648</v>
      </c>
      <c r="K33" s="13">
        <v>17331049</v>
      </c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924800</v>
      </c>
      <c r="K40" s="13">
        <v>14496594</v>
      </c>
    </row>
    <row r="41" spans="1:11" ht="12.75">
      <c r="A41" s="209" t="s">
        <v>248</v>
      </c>
      <c r="B41" s="210"/>
      <c r="C41" s="210"/>
      <c r="D41" s="210"/>
      <c r="E41" s="210"/>
      <c r="F41" s="210"/>
      <c r="G41" s="210"/>
      <c r="H41" s="211"/>
      <c r="I41" s="4">
        <v>34</v>
      </c>
      <c r="J41" s="12">
        <f>J42+J50+J57+J65</f>
        <v>904934941</v>
      </c>
      <c r="K41" s="12">
        <f>K42+K50+K57+K65</f>
        <v>1187784900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204832307</v>
      </c>
      <c r="K42" s="12">
        <f>SUM(K43:K49)</f>
        <v>276574186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86311426</v>
      </c>
      <c r="K43" s="13">
        <v>116598082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36967763</v>
      </c>
      <c r="K44" s="13">
        <v>41256019</v>
      </c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47024512</v>
      </c>
      <c r="K45" s="13">
        <v>88028563</v>
      </c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30519255</v>
      </c>
      <c r="K46" s="13">
        <v>25975240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4009351</v>
      </c>
      <c r="K47" s="13">
        <v>4716282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623015872</v>
      </c>
      <c r="K50" s="12">
        <f>SUM(K51:K56)</f>
        <v>792969501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4633673</v>
      </c>
      <c r="K51" s="13">
        <v>13546796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583657730</v>
      </c>
      <c r="K52" s="13">
        <v>721169745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13802</v>
      </c>
      <c r="K54" s="13">
        <v>486305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16514662</v>
      </c>
      <c r="K55" s="13">
        <v>34811214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18196005</v>
      </c>
      <c r="K56" s="13">
        <v>22955441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12493834</v>
      </c>
      <c r="K57" s="12">
        <f>SUM(K58:K64)</f>
        <v>25197660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11206488</v>
      </c>
      <c r="K63" s="13">
        <v>25086250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1287346</v>
      </c>
      <c r="K64" s="13">
        <v>111410</v>
      </c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64592928</v>
      </c>
      <c r="K65" s="13">
        <v>93043553</v>
      </c>
    </row>
    <row r="66" spans="1:11" ht="12.75">
      <c r="A66" s="209" t="s">
        <v>58</v>
      </c>
      <c r="B66" s="210"/>
      <c r="C66" s="210"/>
      <c r="D66" s="210"/>
      <c r="E66" s="210"/>
      <c r="F66" s="210"/>
      <c r="G66" s="210"/>
      <c r="H66" s="211"/>
      <c r="I66" s="4">
        <v>59</v>
      </c>
      <c r="J66" s="13">
        <v>630109</v>
      </c>
      <c r="K66" s="13">
        <v>5979302</v>
      </c>
    </row>
    <row r="67" spans="1:11" ht="12.75">
      <c r="A67" s="209" t="s">
        <v>249</v>
      </c>
      <c r="B67" s="210"/>
      <c r="C67" s="210"/>
      <c r="D67" s="210"/>
      <c r="E67" s="210"/>
      <c r="F67" s="210"/>
      <c r="G67" s="210"/>
      <c r="H67" s="211"/>
      <c r="I67" s="4">
        <v>60</v>
      </c>
      <c r="J67" s="12">
        <f>J8+J9+J41+J66</f>
        <v>1803849166</v>
      </c>
      <c r="K67" s="12">
        <f>K8+K9+K41+K66</f>
        <v>2533131733</v>
      </c>
    </row>
    <row r="68" spans="1:11" ht="12.75">
      <c r="A68" s="215" t="s">
        <v>93</v>
      </c>
      <c r="B68" s="216"/>
      <c r="C68" s="216"/>
      <c r="D68" s="216"/>
      <c r="E68" s="216"/>
      <c r="F68" s="216"/>
      <c r="G68" s="216"/>
      <c r="H68" s="217"/>
      <c r="I68" s="5">
        <v>61</v>
      </c>
      <c r="J68" s="14"/>
      <c r="K68" s="14"/>
    </row>
    <row r="69" spans="1:11" ht="12.75">
      <c r="A69" s="198" t="s">
        <v>60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1:14" ht="12.75">
      <c r="A70" s="202" t="s">
        <v>199</v>
      </c>
      <c r="B70" s="203"/>
      <c r="C70" s="203"/>
      <c r="D70" s="203"/>
      <c r="E70" s="203"/>
      <c r="F70" s="203"/>
      <c r="G70" s="203"/>
      <c r="H70" s="220"/>
      <c r="I70" s="6">
        <v>62</v>
      </c>
      <c r="J70" s="20">
        <f>J71+J72+J73+J79+J80+J83+J86</f>
        <v>1278640641</v>
      </c>
      <c r="K70" s="20">
        <f>K71+K72+K73+K79+K80+K83+K86</f>
        <v>1351360446</v>
      </c>
      <c r="M70" s="107"/>
      <c r="N70" s="107"/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300000000</v>
      </c>
      <c r="K71" s="13">
        <v>300000000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15000000</v>
      </c>
      <c r="K73" s="12">
        <f>K74+K75-K76+K77+K78</f>
        <v>17466446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15000000</v>
      </c>
      <c r="K74" s="13">
        <v>15000000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86680</v>
      </c>
      <c r="K75" s="13">
        <v>86680</v>
      </c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86680</v>
      </c>
      <c r="K76" s="13">
        <v>86680</v>
      </c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>
        <v>2466446</v>
      </c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/>
      <c r="K79" s="13"/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852239598</v>
      </c>
      <c r="K80" s="12">
        <f>K81-K82</f>
        <v>975162171</v>
      </c>
    </row>
    <row r="81" spans="1:11" ht="12.75">
      <c r="A81" s="212" t="s">
        <v>175</v>
      </c>
      <c r="B81" s="213"/>
      <c r="C81" s="213"/>
      <c r="D81" s="213"/>
      <c r="E81" s="213"/>
      <c r="F81" s="213"/>
      <c r="G81" s="213"/>
      <c r="H81" s="214"/>
      <c r="I81" s="4">
        <v>73</v>
      </c>
      <c r="J81" s="13">
        <f>852326278-86680</f>
        <v>852239598</v>
      </c>
      <c r="K81" s="13">
        <v>975162171</v>
      </c>
    </row>
    <row r="82" spans="1:11" ht="12.75">
      <c r="A82" s="212" t="s">
        <v>176</v>
      </c>
      <c r="B82" s="213"/>
      <c r="C82" s="213"/>
      <c r="D82" s="213"/>
      <c r="E82" s="213"/>
      <c r="F82" s="213"/>
      <c r="G82" s="213"/>
      <c r="H82" s="214"/>
      <c r="I82" s="4">
        <v>74</v>
      </c>
      <c r="J82" s="13"/>
      <c r="K82" s="13"/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111401043</v>
      </c>
      <c r="K83" s="12">
        <f>K84-K85</f>
        <v>58731829</v>
      </c>
    </row>
    <row r="84" spans="1:11" ht="12.75">
      <c r="A84" s="212" t="s">
        <v>177</v>
      </c>
      <c r="B84" s="213"/>
      <c r="C84" s="213"/>
      <c r="D84" s="213"/>
      <c r="E84" s="213"/>
      <c r="F84" s="213"/>
      <c r="G84" s="213"/>
      <c r="H84" s="214"/>
      <c r="I84" s="4">
        <v>76</v>
      </c>
      <c r="J84" s="13">
        <v>111401043</v>
      </c>
      <c r="K84" s="13">
        <v>58731829</v>
      </c>
    </row>
    <row r="85" spans="1:11" ht="12.75">
      <c r="A85" s="212" t="s">
        <v>178</v>
      </c>
      <c r="B85" s="213"/>
      <c r="C85" s="213"/>
      <c r="D85" s="213"/>
      <c r="E85" s="213"/>
      <c r="F85" s="213"/>
      <c r="G85" s="213"/>
      <c r="H85" s="214"/>
      <c r="I85" s="4">
        <v>77</v>
      </c>
      <c r="J85" s="13"/>
      <c r="K85" s="13"/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209" t="s">
        <v>19</v>
      </c>
      <c r="B87" s="210"/>
      <c r="C87" s="210"/>
      <c r="D87" s="210"/>
      <c r="E87" s="210"/>
      <c r="F87" s="210"/>
      <c r="G87" s="210"/>
      <c r="H87" s="211"/>
      <c r="I87" s="4">
        <v>79</v>
      </c>
      <c r="J87" s="12">
        <f>SUM(J88:J90)</f>
        <v>7533226</v>
      </c>
      <c r="K87" s="12">
        <f>SUM(K88:K90)</f>
        <v>14358761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7533226</v>
      </c>
      <c r="K88" s="13">
        <v>14358761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/>
      <c r="K90" s="13"/>
    </row>
    <row r="91" spans="1:11" ht="12.75">
      <c r="A91" s="209" t="s">
        <v>20</v>
      </c>
      <c r="B91" s="210"/>
      <c r="C91" s="210"/>
      <c r="D91" s="210"/>
      <c r="E91" s="210"/>
      <c r="F91" s="210"/>
      <c r="G91" s="210"/>
      <c r="H91" s="211"/>
      <c r="I91" s="4">
        <v>83</v>
      </c>
      <c r="J91" s="12">
        <f>SUM(J92:J100)</f>
        <v>3718736</v>
      </c>
      <c r="K91" s="12">
        <f>SUM(K92:K100)</f>
        <v>421370397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>
        <v>290230320</v>
      </c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733000</v>
      </c>
      <c r="K93" s="13">
        <v>423000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/>
      <c r="K94" s="13">
        <v>71570638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>
        <v>322337</v>
      </c>
      <c r="K99" s="13">
        <v>32285549</v>
      </c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2663399</v>
      </c>
      <c r="K100" s="13">
        <v>26860890</v>
      </c>
    </row>
    <row r="101" spans="1:11" ht="12.75">
      <c r="A101" s="209" t="s">
        <v>21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2">
        <f>SUM(J102:J113)</f>
        <v>455674920</v>
      </c>
      <c r="K101" s="12">
        <f>SUM(K102:K113)</f>
        <v>680405545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35701665</v>
      </c>
      <c r="K102" s="13">
        <v>56738634</v>
      </c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415268</v>
      </c>
      <c r="K103" s="13">
        <v>415268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1263729</v>
      </c>
      <c r="K104" s="13">
        <v>46388260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/>
      <c r="K105" s="13"/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249348591</v>
      </c>
      <c r="K106" s="13">
        <v>420248668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34058173</v>
      </c>
      <c r="K109" s="13">
        <v>38986579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14622431</v>
      </c>
      <c r="K110" s="13">
        <v>9927098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74058</v>
      </c>
      <c r="K111" s="13">
        <v>114795</v>
      </c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120191005</v>
      </c>
      <c r="K113" s="13">
        <v>107586243</v>
      </c>
    </row>
    <row r="114" spans="1:11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3">
        <v>58281643</v>
      </c>
      <c r="K114" s="13">
        <v>65636584</v>
      </c>
    </row>
    <row r="115" spans="1:11" ht="12.75">
      <c r="A115" s="209" t="s">
        <v>25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2">
        <f>J70+J87+J91+J101+J114</f>
        <v>1803849166</v>
      </c>
      <c r="K115" s="12">
        <f>K70+K87+K91+K101+K114</f>
        <v>2533131733</v>
      </c>
    </row>
    <row r="116" spans="1:11" ht="12.75">
      <c r="A116" s="195" t="s">
        <v>59</v>
      </c>
      <c r="B116" s="196"/>
      <c r="C116" s="196"/>
      <c r="D116" s="196"/>
      <c r="E116" s="196"/>
      <c r="F116" s="196"/>
      <c r="G116" s="196"/>
      <c r="H116" s="197"/>
      <c r="I116" s="5">
        <v>108</v>
      </c>
      <c r="J116" s="14"/>
      <c r="K116" s="14"/>
    </row>
    <row r="117" spans="1:11" ht="12.75">
      <c r="A117" s="198" t="s">
        <v>289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193</v>
      </c>
      <c r="B118" s="203"/>
      <c r="C118" s="203"/>
      <c r="D118" s="203"/>
      <c r="E118" s="203"/>
      <c r="F118" s="203"/>
      <c r="G118" s="203"/>
      <c r="H118" s="203"/>
      <c r="I118" s="204"/>
      <c r="J118" s="204"/>
      <c r="K118" s="205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>
        <v>1278640641</v>
      </c>
      <c r="K119" s="13">
        <f>+K70</f>
        <v>1351360446</v>
      </c>
    </row>
    <row r="120" spans="1:11" ht="12.75">
      <c r="A120" s="206" t="s">
        <v>9</v>
      </c>
      <c r="B120" s="207"/>
      <c r="C120" s="207"/>
      <c r="D120" s="207"/>
      <c r="E120" s="207"/>
      <c r="F120" s="207"/>
      <c r="G120" s="207"/>
      <c r="H120" s="20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108">
        <f>+J115-J67</f>
        <v>0</v>
      </c>
      <c r="K121" s="3"/>
    </row>
    <row r="122" spans="1:11" ht="12.75">
      <c r="A122" s="193" t="s">
        <v>102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</row>
    <row r="123" spans="1:11" ht="12.75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</row>
  </sheetData>
  <sheetProtection/>
  <mergeCells count="123">
    <mergeCell ref="A18:H18"/>
    <mergeCell ref="A19:H19"/>
    <mergeCell ref="A4:K4"/>
    <mergeCell ref="A5:H5"/>
    <mergeCell ref="A6:H6"/>
    <mergeCell ref="A7:K7"/>
    <mergeCell ref="A12:H12"/>
    <mergeCell ref="A13:H13"/>
    <mergeCell ref="A8:H8"/>
    <mergeCell ref="A9:H9"/>
    <mergeCell ref="A1:J1"/>
    <mergeCell ref="K1:K2"/>
    <mergeCell ref="A2:J2"/>
    <mergeCell ref="A3:K3"/>
    <mergeCell ref="A10:H10"/>
    <mergeCell ref="A11:H11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24:H24"/>
    <mergeCell ref="A25:H25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30:H30"/>
    <mergeCell ref="A31:H31"/>
    <mergeCell ref="A32:H32"/>
    <mergeCell ref="A33:H33"/>
    <mergeCell ref="A34:H34"/>
    <mergeCell ref="A35:H35"/>
    <mergeCell ref="A40:H40"/>
    <mergeCell ref="A41:H41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6:H56"/>
    <mergeCell ref="A57:H57"/>
    <mergeCell ref="A58:H58"/>
    <mergeCell ref="A59:H59"/>
    <mergeCell ref="A82:H82"/>
    <mergeCell ref="A83:H83"/>
    <mergeCell ref="A68:H68"/>
    <mergeCell ref="A69:K69"/>
    <mergeCell ref="A70:H70"/>
    <mergeCell ref="A71:H71"/>
    <mergeCell ref="A76:H76"/>
    <mergeCell ref="A77:H77"/>
    <mergeCell ref="A62:H62"/>
    <mergeCell ref="A63:H63"/>
    <mergeCell ref="A64:H64"/>
    <mergeCell ref="A65:H65"/>
    <mergeCell ref="A66:H66"/>
    <mergeCell ref="A67:H67"/>
    <mergeCell ref="A72:H72"/>
    <mergeCell ref="A73:H73"/>
    <mergeCell ref="A74:H74"/>
    <mergeCell ref="A75:H75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8:H88"/>
    <mergeCell ref="A89:H89"/>
    <mergeCell ref="A90:H90"/>
    <mergeCell ref="A91:H91"/>
    <mergeCell ref="A114:H114"/>
    <mergeCell ref="A115:H115"/>
    <mergeCell ref="A100:H100"/>
    <mergeCell ref="A101:H101"/>
    <mergeCell ref="A102:H102"/>
    <mergeCell ref="A103:H103"/>
    <mergeCell ref="A108:H108"/>
    <mergeCell ref="A109:H109"/>
    <mergeCell ref="A94:H94"/>
    <mergeCell ref="A95:H95"/>
    <mergeCell ref="A96:H96"/>
    <mergeCell ref="A97:H97"/>
    <mergeCell ref="A98:H98"/>
    <mergeCell ref="A99:H99"/>
    <mergeCell ref="A104:H104"/>
    <mergeCell ref="A105:H105"/>
    <mergeCell ref="A106:H106"/>
    <mergeCell ref="A107:H107"/>
    <mergeCell ref="A110:H110"/>
    <mergeCell ref="A111:H111"/>
    <mergeCell ref="A112:H112"/>
    <mergeCell ref="A113:H113"/>
    <mergeCell ref="A123:K123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80:K85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63" sqref="A63:H6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21" t="s">
        <v>160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2.75">
      <c r="A2" s="225" t="s">
        <v>326</v>
      </c>
      <c r="B2" s="226"/>
      <c r="C2" s="226"/>
      <c r="D2" s="226"/>
      <c r="E2" s="226"/>
      <c r="F2" s="226"/>
      <c r="G2" s="226"/>
      <c r="H2" s="226"/>
      <c r="I2" s="226"/>
      <c r="J2" s="226"/>
      <c r="K2" s="224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49" t="s">
        <v>325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66" t="s">
        <v>290</v>
      </c>
      <c r="J5" s="68" t="s">
        <v>156</v>
      </c>
      <c r="K5" s="68" t="s">
        <v>157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70">
        <v>2</v>
      </c>
      <c r="J6" s="69">
        <v>3</v>
      </c>
      <c r="K6" s="69">
        <v>4</v>
      </c>
    </row>
    <row r="7" spans="1:11" ht="12.75">
      <c r="A7" s="202" t="s">
        <v>26</v>
      </c>
      <c r="B7" s="203"/>
      <c r="C7" s="203"/>
      <c r="D7" s="203"/>
      <c r="E7" s="203"/>
      <c r="F7" s="203"/>
      <c r="G7" s="203"/>
      <c r="H7" s="220"/>
      <c r="I7" s="6">
        <v>111</v>
      </c>
      <c r="J7" s="20">
        <f>SUM(J8:J9)</f>
        <v>2476511753</v>
      </c>
      <c r="K7" s="20">
        <f>SUM(K8:K9)</f>
        <v>3480195332</v>
      </c>
    </row>
    <row r="8" spans="1:11" ht="12.75">
      <c r="A8" s="209" t="s">
        <v>158</v>
      </c>
      <c r="B8" s="210"/>
      <c r="C8" s="210"/>
      <c r="D8" s="210"/>
      <c r="E8" s="210"/>
      <c r="F8" s="210"/>
      <c r="G8" s="210"/>
      <c r="H8" s="211"/>
      <c r="I8" s="4">
        <v>112</v>
      </c>
      <c r="J8" s="13">
        <v>2442862384</v>
      </c>
      <c r="K8" s="13">
        <v>3322286364</v>
      </c>
    </row>
    <row r="9" spans="1:11" ht="12.75">
      <c r="A9" s="209" t="s">
        <v>106</v>
      </c>
      <c r="B9" s="210"/>
      <c r="C9" s="210"/>
      <c r="D9" s="210"/>
      <c r="E9" s="210"/>
      <c r="F9" s="210"/>
      <c r="G9" s="210"/>
      <c r="H9" s="211"/>
      <c r="I9" s="4">
        <v>113</v>
      </c>
      <c r="J9" s="13">
        <v>33649369</v>
      </c>
      <c r="K9" s="13">
        <v>157908968</v>
      </c>
    </row>
    <row r="10" spans="1:11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4">
        <v>114</v>
      </c>
      <c r="J10" s="12">
        <f>J11+J12+J16+J20+J21+J22+J25+J26</f>
        <v>2332270830</v>
      </c>
      <c r="K10" s="12">
        <f>K11+K12+K16+K20+K21+K22+K25+K26</f>
        <v>3359199906</v>
      </c>
    </row>
    <row r="11" spans="1:11" ht="12.75">
      <c r="A11" s="209" t="s">
        <v>107</v>
      </c>
      <c r="B11" s="210"/>
      <c r="C11" s="210"/>
      <c r="D11" s="210"/>
      <c r="E11" s="210"/>
      <c r="F11" s="210"/>
      <c r="G11" s="210"/>
      <c r="H11" s="211"/>
      <c r="I11" s="4">
        <v>115</v>
      </c>
      <c r="J11" s="13">
        <v>2239215</v>
      </c>
      <c r="K11" s="13">
        <v>9389528</v>
      </c>
    </row>
    <row r="12" spans="1:11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4">
        <v>116</v>
      </c>
      <c r="J12" s="12">
        <f>SUM(J13:J15)</f>
        <v>1880715718</v>
      </c>
      <c r="K12" s="12">
        <f>SUM(K13:K15)</f>
        <v>2733603756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1353428148</v>
      </c>
      <c r="K13" s="13">
        <v>2033817077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214077130</v>
      </c>
      <c r="K14" s="13">
        <v>244529178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313210440</v>
      </c>
      <c r="K15" s="13">
        <v>455257501</v>
      </c>
    </row>
    <row r="16" spans="1:11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4">
        <v>120</v>
      </c>
      <c r="J16" s="12">
        <f>SUM(J17:J19)</f>
        <v>276478348</v>
      </c>
      <c r="K16" s="12">
        <f>SUM(K17:K19)</f>
        <v>326325901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167903978</v>
      </c>
      <c r="K17" s="13">
        <v>209774490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69966293</v>
      </c>
      <c r="K18" s="13">
        <v>79349743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38608077</v>
      </c>
      <c r="K19" s="13">
        <v>37201668</v>
      </c>
    </row>
    <row r="20" spans="1:11" ht="12.75">
      <c r="A20" s="209" t="s">
        <v>108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3">
        <v>88969970</v>
      </c>
      <c r="K20" s="13">
        <v>134033367</v>
      </c>
    </row>
    <row r="21" spans="1:11" ht="12.75">
      <c r="A21" s="209" t="s">
        <v>109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3">
        <v>72209343</v>
      </c>
      <c r="K21" s="13">
        <v>104420401</v>
      </c>
    </row>
    <row r="22" spans="1:11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4">
        <v>126</v>
      </c>
      <c r="J22" s="12">
        <f>SUM(J23:J24)</f>
        <v>4288697</v>
      </c>
      <c r="K22" s="12">
        <f>SUM(K23:K24)</f>
        <v>21964429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4288697</v>
      </c>
      <c r="K24" s="13">
        <v>21964429</v>
      </c>
    </row>
    <row r="25" spans="1:11" ht="12.75">
      <c r="A25" s="209" t="s">
        <v>110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3">
        <v>727619</v>
      </c>
      <c r="K25" s="13"/>
    </row>
    <row r="26" spans="1:11" ht="12.75">
      <c r="A26" s="209" t="s">
        <v>52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3">
        <v>6641920</v>
      </c>
      <c r="K26" s="13">
        <f>19981091+9481433</f>
        <v>29462524</v>
      </c>
    </row>
    <row r="27" spans="1:11" ht="12.75">
      <c r="A27" s="209" t="s">
        <v>221</v>
      </c>
      <c r="B27" s="210"/>
      <c r="C27" s="210"/>
      <c r="D27" s="210"/>
      <c r="E27" s="210"/>
      <c r="F27" s="210"/>
      <c r="G27" s="210"/>
      <c r="H27" s="211"/>
      <c r="I27" s="4">
        <v>131</v>
      </c>
      <c r="J27" s="12">
        <f>SUM(J28:J32)</f>
        <v>369236</v>
      </c>
      <c r="K27" s="12">
        <f>SUM(K28:K32)</f>
        <v>1656765</v>
      </c>
    </row>
    <row r="28" spans="1:11" ht="12.75">
      <c r="A28" s="209" t="s">
        <v>235</v>
      </c>
      <c r="B28" s="210"/>
      <c r="C28" s="210"/>
      <c r="D28" s="210"/>
      <c r="E28" s="210"/>
      <c r="F28" s="210"/>
      <c r="G28" s="210"/>
      <c r="H28" s="211"/>
      <c r="I28" s="4">
        <v>132</v>
      </c>
      <c r="J28" s="13">
        <v>234134</v>
      </c>
      <c r="K28" s="13">
        <v>328085</v>
      </c>
    </row>
    <row r="29" spans="1:11" ht="12.75">
      <c r="A29" s="209" t="s">
        <v>161</v>
      </c>
      <c r="B29" s="210"/>
      <c r="C29" s="210"/>
      <c r="D29" s="210"/>
      <c r="E29" s="210"/>
      <c r="F29" s="210"/>
      <c r="G29" s="210"/>
      <c r="H29" s="211"/>
      <c r="I29" s="4">
        <v>133</v>
      </c>
      <c r="J29" s="13">
        <v>135102</v>
      </c>
      <c r="K29" s="13">
        <v>1328680</v>
      </c>
    </row>
    <row r="30" spans="1:11" ht="12.75">
      <c r="A30" s="209" t="s">
        <v>145</v>
      </c>
      <c r="B30" s="210"/>
      <c r="C30" s="210"/>
      <c r="D30" s="210"/>
      <c r="E30" s="210"/>
      <c r="F30" s="210"/>
      <c r="G30" s="210"/>
      <c r="H30" s="211"/>
      <c r="I30" s="4">
        <v>134</v>
      </c>
      <c r="J30" s="13"/>
      <c r="K30" s="13"/>
    </row>
    <row r="31" spans="1:11" ht="12.75">
      <c r="A31" s="209" t="s">
        <v>231</v>
      </c>
      <c r="B31" s="210"/>
      <c r="C31" s="210"/>
      <c r="D31" s="210"/>
      <c r="E31" s="210"/>
      <c r="F31" s="210"/>
      <c r="G31" s="210"/>
      <c r="H31" s="211"/>
      <c r="I31" s="4">
        <v>135</v>
      </c>
      <c r="J31" s="13"/>
      <c r="K31" s="13"/>
    </row>
    <row r="32" spans="1:11" ht="12.75">
      <c r="A32" s="209" t="s">
        <v>146</v>
      </c>
      <c r="B32" s="210"/>
      <c r="C32" s="210"/>
      <c r="D32" s="210"/>
      <c r="E32" s="210"/>
      <c r="F32" s="210"/>
      <c r="G32" s="210"/>
      <c r="H32" s="211"/>
      <c r="I32" s="4">
        <v>136</v>
      </c>
      <c r="J32" s="13"/>
      <c r="K32" s="13"/>
    </row>
    <row r="33" spans="1:11" ht="12.75">
      <c r="A33" s="209" t="s">
        <v>222</v>
      </c>
      <c r="B33" s="210"/>
      <c r="C33" s="210"/>
      <c r="D33" s="210"/>
      <c r="E33" s="210"/>
      <c r="F33" s="210"/>
      <c r="G33" s="210"/>
      <c r="H33" s="211"/>
      <c r="I33" s="4">
        <v>137</v>
      </c>
      <c r="J33" s="12">
        <f>SUM(J34:J37)</f>
        <v>5189478</v>
      </c>
      <c r="K33" s="12">
        <f>SUM(K34:K37)</f>
        <v>37970691</v>
      </c>
    </row>
    <row r="34" spans="1:11" ht="12.75">
      <c r="A34" s="209" t="s">
        <v>68</v>
      </c>
      <c r="B34" s="210"/>
      <c r="C34" s="210"/>
      <c r="D34" s="210"/>
      <c r="E34" s="210"/>
      <c r="F34" s="210"/>
      <c r="G34" s="210"/>
      <c r="H34" s="211"/>
      <c r="I34" s="4">
        <v>138</v>
      </c>
      <c r="J34" s="13">
        <v>4647826</v>
      </c>
      <c r="K34" s="13">
        <v>9130634</v>
      </c>
    </row>
    <row r="35" spans="1:11" ht="12.75">
      <c r="A35" s="209" t="s">
        <v>67</v>
      </c>
      <c r="B35" s="210"/>
      <c r="C35" s="210"/>
      <c r="D35" s="210"/>
      <c r="E35" s="210"/>
      <c r="F35" s="210"/>
      <c r="G35" s="210"/>
      <c r="H35" s="211"/>
      <c r="I35" s="4">
        <v>139</v>
      </c>
      <c r="J35" s="13">
        <v>541652</v>
      </c>
      <c r="K35" s="13">
        <v>4061941</v>
      </c>
    </row>
    <row r="36" spans="1:11" ht="12.75">
      <c r="A36" s="209" t="s">
        <v>232</v>
      </c>
      <c r="B36" s="210"/>
      <c r="C36" s="210"/>
      <c r="D36" s="210"/>
      <c r="E36" s="210"/>
      <c r="F36" s="210"/>
      <c r="G36" s="210"/>
      <c r="H36" s="211"/>
      <c r="I36" s="4">
        <v>140</v>
      </c>
      <c r="J36" s="13"/>
      <c r="K36" s="13">
        <v>24778116</v>
      </c>
    </row>
    <row r="37" spans="1:11" ht="12.75">
      <c r="A37" s="209" t="s">
        <v>69</v>
      </c>
      <c r="B37" s="210"/>
      <c r="C37" s="210"/>
      <c r="D37" s="210"/>
      <c r="E37" s="210"/>
      <c r="F37" s="210"/>
      <c r="G37" s="210"/>
      <c r="H37" s="211"/>
      <c r="I37" s="4">
        <v>141</v>
      </c>
      <c r="J37" s="13"/>
      <c r="K37" s="13"/>
    </row>
    <row r="38" spans="1:11" ht="12.75">
      <c r="A38" s="209" t="s">
        <v>203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3"/>
      <c r="K38" s="13"/>
    </row>
    <row r="39" spans="1:11" ht="12.75">
      <c r="A39" s="209" t="s">
        <v>204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3"/>
      <c r="K39" s="13"/>
    </row>
    <row r="40" spans="1:11" ht="12.75">
      <c r="A40" s="209" t="s">
        <v>233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3"/>
      <c r="K40" s="13"/>
    </row>
    <row r="41" spans="1:11" ht="12.75">
      <c r="A41" s="209" t="s">
        <v>234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3"/>
      <c r="K41" s="13"/>
    </row>
    <row r="42" spans="1:11" ht="12.75">
      <c r="A42" s="209" t="s">
        <v>223</v>
      </c>
      <c r="B42" s="210"/>
      <c r="C42" s="210"/>
      <c r="D42" s="210"/>
      <c r="E42" s="210"/>
      <c r="F42" s="210"/>
      <c r="G42" s="210"/>
      <c r="H42" s="211"/>
      <c r="I42" s="4">
        <v>146</v>
      </c>
      <c r="J42" s="12">
        <f>J7+J27+J38+J40</f>
        <v>2476880989</v>
      </c>
      <c r="K42" s="12">
        <f>K7+K27+K38+K40</f>
        <v>3481852097</v>
      </c>
    </row>
    <row r="43" spans="1:11" ht="12.75">
      <c r="A43" s="209" t="s">
        <v>224</v>
      </c>
      <c r="B43" s="210"/>
      <c r="C43" s="210"/>
      <c r="D43" s="210"/>
      <c r="E43" s="210"/>
      <c r="F43" s="210"/>
      <c r="G43" s="210"/>
      <c r="H43" s="211"/>
      <c r="I43" s="4">
        <v>147</v>
      </c>
      <c r="J43" s="12">
        <f>J10+J33+J39+J41</f>
        <v>2337460308</v>
      </c>
      <c r="K43" s="12">
        <f>K10+K33+K39+K41</f>
        <v>3397170597</v>
      </c>
    </row>
    <row r="44" spans="1:11" ht="12.75">
      <c r="A44" s="209" t="s">
        <v>244</v>
      </c>
      <c r="B44" s="210"/>
      <c r="C44" s="210"/>
      <c r="D44" s="210"/>
      <c r="E44" s="210"/>
      <c r="F44" s="210"/>
      <c r="G44" s="210"/>
      <c r="H44" s="211"/>
      <c r="I44" s="4">
        <v>148</v>
      </c>
      <c r="J44" s="12">
        <f>J42-J43</f>
        <v>139420681</v>
      </c>
      <c r="K44" s="12">
        <f>K42-K43</f>
        <v>84681500</v>
      </c>
    </row>
    <row r="45" spans="1:11" ht="12.75">
      <c r="A45" s="212" t="s">
        <v>226</v>
      </c>
      <c r="B45" s="213"/>
      <c r="C45" s="213"/>
      <c r="D45" s="213"/>
      <c r="E45" s="213"/>
      <c r="F45" s="213"/>
      <c r="G45" s="213"/>
      <c r="H45" s="214"/>
      <c r="I45" s="4">
        <v>149</v>
      </c>
      <c r="J45" s="12">
        <f>IF(J42&gt;J43,J42-J43,0)</f>
        <v>139420681</v>
      </c>
      <c r="K45" s="12">
        <f>IF(K42&gt;K43,K42-K43,0)</f>
        <v>84681500</v>
      </c>
    </row>
    <row r="46" spans="1:11" ht="12.75">
      <c r="A46" s="212" t="s">
        <v>227</v>
      </c>
      <c r="B46" s="213"/>
      <c r="C46" s="213"/>
      <c r="D46" s="213"/>
      <c r="E46" s="213"/>
      <c r="F46" s="213"/>
      <c r="G46" s="213"/>
      <c r="H46" s="21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9" t="s">
        <v>225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3">
        <v>28019638</v>
      </c>
      <c r="K47" s="13">
        <v>25949671</v>
      </c>
    </row>
    <row r="48" spans="1:11" ht="12.75">
      <c r="A48" s="209" t="s">
        <v>245</v>
      </c>
      <c r="B48" s="210"/>
      <c r="C48" s="210"/>
      <c r="D48" s="210"/>
      <c r="E48" s="210"/>
      <c r="F48" s="210"/>
      <c r="G48" s="210"/>
      <c r="H48" s="211"/>
      <c r="I48" s="4">
        <v>152</v>
      </c>
      <c r="J48" s="12">
        <f>J44-J47</f>
        <v>111401043</v>
      </c>
      <c r="K48" s="12">
        <f>K44-K47</f>
        <v>58731829</v>
      </c>
    </row>
    <row r="49" spans="1:11" ht="12.75">
      <c r="A49" s="212" t="s">
        <v>200</v>
      </c>
      <c r="B49" s="213"/>
      <c r="C49" s="213"/>
      <c r="D49" s="213"/>
      <c r="E49" s="213"/>
      <c r="F49" s="213"/>
      <c r="G49" s="213"/>
      <c r="H49" s="214"/>
      <c r="I49" s="4">
        <v>153</v>
      </c>
      <c r="J49" s="12">
        <f>IF(J48&gt;0,J48,0)</f>
        <v>111401043</v>
      </c>
      <c r="K49" s="12">
        <f>IF(K48&gt;0,K48,0)</f>
        <v>58731829</v>
      </c>
    </row>
    <row r="50" spans="1:11" ht="12.75">
      <c r="A50" s="246" t="s">
        <v>228</v>
      </c>
      <c r="B50" s="247"/>
      <c r="C50" s="247"/>
      <c r="D50" s="247"/>
      <c r="E50" s="247"/>
      <c r="F50" s="247"/>
      <c r="G50" s="247"/>
      <c r="H50" s="24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98" t="s">
        <v>120</v>
      </c>
      <c r="B51" s="199"/>
      <c r="C51" s="199"/>
      <c r="D51" s="199"/>
      <c r="E51" s="199"/>
      <c r="F51" s="199"/>
      <c r="G51" s="199"/>
      <c r="H51" s="199"/>
      <c r="I51" s="244"/>
      <c r="J51" s="244"/>
      <c r="K51" s="245"/>
    </row>
    <row r="52" spans="1:11" ht="12.75">
      <c r="A52" s="202" t="s">
        <v>194</v>
      </c>
      <c r="B52" s="203"/>
      <c r="C52" s="203"/>
      <c r="D52" s="203"/>
      <c r="E52" s="203"/>
      <c r="F52" s="203"/>
      <c r="G52" s="203"/>
      <c r="H52" s="203"/>
      <c r="I52" s="204"/>
      <c r="J52" s="204"/>
      <c r="K52" s="205"/>
    </row>
    <row r="53" spans="1:11" ht="12.75">
      <c r="A53" s="238" t="s">
        <v>242</v>
      </c>
      <c r="B53" s="239"/>
      <c r="C53" s="239"/>
      <c r="D53" s="239"/>
      <c r="E53" s="239"/>
      <c r="F53" s="239"/>
      <c r="G53" s="239"/>
      <c r="H53" s="240"/>
      <c r="I53" s="4">
        <v>155</v>
      </c>
      <c r="J53" s="13">
        <v>111401043</v>
      </c>
      <c r="K53" s="13">
        <f>+K49</f>
        <v>58731829</v>
      </c>
    </row>
    <row r="54" spans="1:11" ht="12.75">
      <c r="A54" s="238" t="s">
        <v>243</v>
      </c>
      <c r="B54" s="239"/>
      <c r="C54" s="239"/>
      <c r="D54" s="239"/>
      <c r="E54" s="239"/>
      <c r="F54" s="239"/>
      <c r="G54" s="239"/>
      <c r="H54" s="240"/>
      <c r="I54" s="4">
        <v>156</v>
      </c>
      <c r="J54" s="14"/>
      <c r="K54" s="14"/>
    </row>
    <row r="55" spans="1:11" ht="12.75">
      <c r="A55" s="198" t="s">
        <v>197</v>
      </c>
      <c r="B55" s="199"/>
      <c r="C55" s="199"/>
      <c r="D55" s="199"/>
      <c r="E55" s="199"/>
      <c r="F55" s="199"/>
      <c r="G55" s="199"/>
      <c r="H55" s="199"/>
      <c r="I55" s="244"/>
      <c r="J55" s="244"/>
      <c r="K55" s="245"/>
    </row>
    <row r="56" spans="1:11" ht="12.75">
      <c r="A56" s="202" t="s">
        <v>212</v>
      </c>
      <c r="B56" s="203"/>
      <c r="C56" s="203"/>
      <c r="D56" s="203"/>
      <c r="E56" s="203"/>
      <c r="F56" s="203"/>
      <c r="G56" s="203"/>
      <c r="H56" s="220"/>
      <c r="I56" s="21">
        <v>157</v>
      </c>
      <c r="J56" s="11">
        <v>111401043</v>
      </c>
      <c r="K56" s="11">
        <v>58731828</v>
      </c>
    </row>
    <row r="57" spans="1:11" ht="12.75">
      <c r="A57" s="209" t="s">
        <v>229</v>
      </c>
      <c r="B57" s="210"/>
      <c r="C57" s="210"/>
      <c r="D57" s="210"/>
      <c r="E57" s="210"/>
      <c r="F57" s="210"/>
      <c r="G57" s="210"/>
      <c r="H57" s="211"/>
      <c r="I57" s="4">
        <v>158</v>
      </c>
      <c r="J57" s="12">
        <f>SUM(J58:J64)</f>
        <v>-10769730</v>
      </c>
      <c r="K57" s="12">
        <f>SUM(K58:K64)</f>
        <v>13987975</v>
      </c>
    </row>
    <row r="58" spans="1:11" ht="12.75">
      <c r="A58" s="209" t="s">
        <v>236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3">
        <v>-10769730</v>
      </c>
      <c r="K58" s="13">
        <v>13987975</v>
      </c>
    </row>
    <row r="59" spans="1:11" ht="12.75">
      <c r="A59" s="209" t="s">
        <v>237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3"/>
      <c r="K59" s="13"/>
    </row>
    <row r="60" spans="1:11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3"/>
      <c r="K60" s="13"/>
    </row>
    <row r="61" spans="1:11" ht="12.75">
      <c r="A61" s="209" t="s">
        <v>238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3"/>
      <c r="K61" s="13"/>
    </row>
    <row r="62" spans="1:11" ht="12.75">
      <c r="A62" s="209" t="s">
        <v>239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3"/>
      <c r="K62" s="13"/>
    </row>
    <row r="63" spans="1:11" ht="12.75">
      <c r="A63" s="209" t="s">
        <v>240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3"/>
      <c r="K63" s="13"/>
    </row>
    <row r="64" spans="1:11" ht="12.75">
      <c r="A64" s="209" t="s">
        <v>241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3"/>
      <c r="K64" s="13"/>
    </row>
    <row r="65" spans="1:11" ht="12.75">
      <c r="A65" s="209" t="s">
        <v>230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3"/>
      <c r="K65" s="13"/>
    </row>
    <row r="66" spans="1:11" ht="12.75">
      <c r="A66" s="209" t="s">
        <v>201</v>
      </c>
      <c r="B66" s="210"/>
      <c r="C66" s="210"/>
      <c r="D66" s="210"/>
      <c r="E66" s="210"/>
      <c r="F66" s="210"/>
      <c r="G66" s="210"/>
      <c r="H66" s="211"/>
      <c r="I66" s="4">
        <v>167</v>
      </c>
      <c r="J66" s="12">
        <f>J57-J65</f>
        <v>-10769730</v>
      </c>
      <c r="K66" s="12">
        <f>K57-K65</f>
        <v>13987975</v>
      </c>
    </row>
    <row r="67" spans="1:11" ht="12.75">
      <c r="A67" s="209" t="s">
        <v>202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8">
        <f>J56+J66</f>
        <v>100631313</v>
      </c>
      <c r="K67" s="18">
        <f>K56+K66</f>
        <v>72719803</v>
      </c>
    </row>
    <row r="68" spans="1:11" ht="12.75">
      <c r="A68" s="198" t="s">
        <v>196</v>
      </c>
      <c r="B68" s="199"/>
      <c r="C68" s="199"/>
      <c r="D68" s="199"/>
      <c r="E68" s="199"/>
      <c r="F68" s="199"/>
      <c r="G68" s="199"/>
      <c r="H68" s="199"/>
      <c r="I68" s="244"/>
      <c r="J68" s="244"/>
      <c r="K68" s="245"/>
    </row>
    <row r="69" spans="1:11" ht="12.75">
      <c r="A69" s="202" t="s">
        <v>195</v>
      </c>
      <c r="B69" s="203"/>
      <c r="C69" s="203"/>
      <c r="D69" s="203"/>
      <c r="E69" s="203"/>
      <c r="F69" s="203"/>
      <c r="G69" s="203"/>
      <c r="H69" s="203"/>
      <c r="I69" s="204"/>
      <c r="J69" s="204"/>
      <c r="K69" s="205"/>
    </row>
    <row r="70" spans="1:11" ht="12.75">
      <c r="A70" s="238" t="s">
        <v>242</v>
      </c>
      <c r="B70" s="239"/>
      <c r="C70" s="239"/>
      <c r="D70" s="239"/>
      <c r="E70" s="239"/>
      <c r="F70" s="239"/>
      <c r="G70" s="239"/>
      <c r="H70" s="240"/>
      <c r="I70" s="4">
        <v>169</v>
      </c>
      <c r="J70" s="13">
        <v>100631313</v>
      </c>
      <c r="K70" s="13">
        <f>+K67</f>
        <v>72719803</v>
      </c>
    </row>
    <row r="71" spans="1:11" ht="12.75">
      <c r="A71" s="241" t="s">
        <v>243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57" t="s">
        <v>170</v>
      </c>
      <c r="B1" s="258"/>
      <c r="C1" s="258"/>
      <c r="D1" s="258"/>
      <c r="E1" s="258"/>
      <c r="F1" s="258"/>
      <c r="G1" s="258"/>
      <c r="H1" s="258"/>
      <c r="I1" s="258"/>
      <c r="J1" s="259"/>
      <c r="K1" s="223"/>
    </row>
    <row r="2" spans="1:11" ht="12.75">
      <c r="A2" s="261" t="s">
        <v>379</v>
      </c>
      <c r="B2" s="262"/>
      <c r="C2" s="262"/>
      <c r="D2" s="262"/>
      <c r="E2" s="262"/>
      <c r="F2" s="262"/>
      <c r="G2" s="262"/>
      <c r="H2" s="262"/>
      <c r="I2" s="262"/>
      <c r="J2" s="259"/>
      <c r="K2" s="260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63" t="s">
        <v>7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4" thickBot="1">
      <c r="A5" s="266" t="s">
        <v>61</v>
      </c>
      <c r="B5" s="266"/>
      <c r="C5" s="266"/>
      <c r="D5" s="266"/>
      <c r="E5" s="266"/>
      <c r="F5" s="266"/>
      <c r="G5" s="266"/>
      <c r="H5" s="266"/>
      <c r="I5" s="76" t="s">
        <v>290</v>
      </c>
      <c r="J5" s="77" t="s">
        <v>156</v>
      </c>
      <c r="K5" s="77" t="s">
        <v>157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78">
        <v>2</v>
      </c>
      <c r="J6" s="79" t="s">
        <v>294</v>
      </c>
      <c r="K6" s="79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139420681</v>
      </c>
      <c r="K8" s="13">
        <v>84681499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88969970</v>
      </c>
      <c r="K9" s="13">
        <v>134033367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31098559</v>
      </c>
      <c r="K10" s="13"/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>
        <v>35928000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>
        <v>9777000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10819859</v>
      </c>
      <c r="K13" s="13">
        <v>38020510</v>
      </c>
    </row>
    <row r="14" spans="1:11" ht="12.75">
      <c r="A14" s="209" t="s">
        <v>163</v>
      </c>
      <c r="B14" s="210"/>
      <c r="C14" s="210"/>
      <c r="D14" s="210"/>
      <c r="E14" s="210"/>
      <c r="F14" s="210"/>
      <c r="G14" s="210"/>
      <c r="H14" s="210"/>
      <c r="I14" s="4">
        <v>7</v>
      </c>
      <c r="J14" s="9">
        <f>SUM(J8:J13)</f>
        <v>270309069</v>
      </c>
      <c r="K14" s="12">
        <f>SUM(K8:K13)</f>
        <v>302440376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>
        <v>61217000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37555000</v>
      </c>
      <c r="K16" s="13"/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12161191</v>
      </c>
      <c r="K17" s="13"/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35848224</v>
      </c>
      <c r="K18" s="13">
        <v>74299584</v>
      </c>
    </row>
    <row r="19" spans="1:11" ht="12.75">
      <c r="A19" s="209" t="s">
        <v>164</v>
      </c>
      <c r="B19" s="210"/>
      <c r="C19" s="210"/>
      <c r="D19" s="210"/>
      <c r="E19" s="210"/>
      <c r="F19" s="210"/>
      <c r="G19" s="210"/>
      <c r="H19" s="210"/>
      <c r="I19" s="4">
        <v>12</v>
      </c>
      <c r="J19" s="9">
        <f>SUM(J15:J18)</f>
        <v>85564415</v>
      </c>
      <c r="K19" s="12">
        <f>SUM(K15:K18)</f>
        <v>135516584</v>
      </c>
    </row>
    <row r="20" spans="1:11" ht="12.75">
      <c r="A20" s="209" t="s">
        <v>36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IF(J14&gt;J19,J14-J19,0)</f>
        <v>184744654</v>
      </c>
      <c r="K20" s="12">
        <f>IF(K14&gt;K19,K14-K19,0)</f>
        <v>166923792</v>
      </c>
    </row>
    <row r="21" spans="1:11" ht="12.75">
      <c r="A21" s="209" t="s">
        <v>37</v>
      </c>
      <c r="B21" s="210"/>
      <c r="C21" s="210"/>
      <c r="D21" s="210"/>
      <c r="E21" s="210"/>
      <c r="F21" s="210"/>
      <c r="G21" s="210"/>
      <c r="H21" s="21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2475051</v>
      </c>
      <c r="K23" s="13">
        <v>7719833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66419446</v>
      </c>
      <c r="K27" s="13">
        <v>72012000</v>
      </c>
    </row>
    <row r="28" spans="1:11" ht="12.75">
      <c r="A28" s="209" t="s">
        <v>174</v>
      </c>
      <c r="B28" s="210"/>
      <c r="C28" s="210"/>
      <c r="D28" s="210"/>
      <c r="E28" s="210"/>
      <c r="F28" s="210"/>
      <c r="G28" s="210"/>
      <c r="H28" s="210"/>
      <c r="I28" s="4">
        <v>20</v>
      </c>
      <c r="J28" s="9">
        <f>SUM(J23:J27)</f>
        <v>68894497</v>
      </c>
      <c r="K28" s="12">
        <f>SUM(K23:K27)</f>
        <v>79731833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73328058</v>
      </c>
      <c r="K29" s="13">
        <v>108571000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>
        <v>57660547</v>
      </c>
      <c r="K31" s="13">
        <v>364148000</v>
      </c>
    </row>
    <row r="32" spans="1:11" ht="12.75">
      <c r="A32" s="209" t="s">
        <v>5</v>
      </c>
      <c r="B32" s="210"/>
      <c r="C32" s="210"/>
      <c r="D32" s="210"/>
      <c r="E32" s="210"/>
      <c r="F32" s="210"/>
      <c r="G32" s="210"/>
      <c r="H32" s="210"/>
      <c r="I32" s="4">
        <v>24</v>
      </c>
      <c r="J32" s="9">
        <f>SUM(J29:J31)</f>
        <v>130988605</v>
      </c>
      <c r="K32" s="12">
        <f>SUM(K29:K31)</f>
        <v>472719000</v>
      </c>
    </row>
    <row r="33" spans="1:11" ht="12.75">
      <c r="A33" s="209" t="s">
        <v>38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9" t="s">
        <v>39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IF(J32&gt;J28,J32-J28,0)</f>
        <v>62094108</v>
      </c>
      <c r="K34" s="12">
        <f>IF(K32&gt;K28,K32-K28,0)</f>
        <v>392987167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26416255</v>
      </c>
      <c r="K37" s="13">
        <v>478558000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209" t="s">
        <v>70</v>
      </c>
      <c r="B39" s="210"/>
      <c r="C39" s="210"/>
      <c r="D39" s="210"/>
      <c r="E39" s="210"/>
      <c r="F39" s="210"/>
      <c r="G39" s="210"/>
      <c r="H39" s="210"/>
      <c r="I39" s="4">
        <v>30</v>
      </c>
      <c r="J39" s="9">
        <f>SUM(J36:J38)</f>
        <v>26416255</v>
      </c>
      <c r="K39" s="12">
        <f>SUM(K36:K38)</f>
        <v>478558000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139858594</v>
      </c>
      <c r="K40" s="13">
        <v>224044000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209" t="s">
        <v>71</v>
      </c>
      <c r="B45" s="210"/>
      <c r="C45" s="210"/>
      <c r="D45" s="210"/>
      <c r="E45" s="210"/>
      <c r="F45" s="210"/>
      <c r="G45" s="210"/>
      <c r="H45" s="210"/>
      <c r="I45" s="4">
        <v>36</v>
      </c>
      <c r="J45" s="9">
        <f>SUM(J40:J44)</f>
        <v>139858594</v>
      </c>
      <c r="K45" s="12">
        <f>SUM(K40:K44)</f>
        <v>224044000</v>
      </c>
    </row>
    <row r="46" spans="1:11" ht="12.75">
      <c r="A46" s="209" t="s">
        <v>17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IF(J39&gt;J45,J39-J45,0)</f>
        <v>0</v>
      </c>
      <c r="K46" s="12">
        <f>IF(K39&gt;K45,K39-K45,0)</f>
        <v>254514000</v>
      </c>
    </row>
    <row r="47" spans="1:11" ht="12.75">
      <c r="A47" s="209" t="s">
        <v>18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IF(J45&gt;J39,J45-J39,0)</f>
        <v>113442339</v>
      </c>
      <c r="K47" s="12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9208207</v>
      </c>
      <c r="K48" s="12">
        <f>IF(K20-K21+K33-K34+K46-K47&gt;0,K20-K21+K33-K34+K46-K47,0)</f>
        <v>28450625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55384721</v>
      </c>
      <c r="K50" s="13">
        <v>64592928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>
        <v>9208207</v>
      </c>
      <c r="K51" s="13">
        <v>28450625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/>
    </row>
    <row r="53" spans="1:11" ht="12.75">
      <c r="A53" s="206" t="s">
        <v>184</v>
      </c>
      <c r="B53" s="207"/>
      <c r="C53" s="207"/>
      <c r="D53" s="207"/>
      <c r="E53" s="207"/>
      <c r="F53" s="207"/>
      <c r="G53" s="207"/>
      <c r="H53" s="207"/>
      <c r="I53" s="7">
        <v>44</v>
      </c>
      <c r="J53" s="10">
        <f>J50+J51-J52</f>
        <v>64592928</v>
      </c>
      <c r="K53" s="18">
        <f>K50+K51-K52</f>
        <v>93043553</v>
      </c>
    </row>
  </sheetData>
  <sheetProtection/>
  <mergeCells count="53">
    <mergeCell ref="A5:H5"/>
    <mergeCell ref="A6:H6"/>
    <mergeCell ref="A7:K7"/>
    <mergeCell ref="A8:H8"/>
    <mergeCell ref="A1:J1"/>
    <mergeCell ref="K1:K2"/>
    <mergeCell ref="A2:J2"/>
    <mergeCell ref="A4:K4"/>
    <mergeCell ref="A27:H27"/>
    <mergeCell ref="A28:H28"/>
    <mergeCell ref="A13:H13"/>
    <mergeCell ref="A14:H14"/>
    <mergeCell ref="A15:H15"/>
    <mergeCell ref="A16:H16"/>
    <mergeCell ref="A17:H17"/>
    <mergeCell ref="A18:H18"/>
    <mergeCell ref="A23:H23"/>
    <mergeCell ref="A24:H24"/>
    <mergeCell ref="A9:H9"/>
    <mergeCell ref="A10:H10"/>
    <mergeCell ref="A11:H11"/>
    <mergeCell ref="A12:H12"/>
    <mergeCell ref="A19:H19"/>
    <mergeCell ref="A20:H20"/>
    <mergeCell ref="A21:H21"/>
    <mergeCell ref="A22:K22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35:K35"/>
    <mergeCell ref="A36:H36"/>
    <mergeCell ref="A37:H37"/>
    <mergeCell ref="A38:H38"/>
    <mergeCell ref="A45:H45"/>
    <mergeCell ref="A46:H46"/>
    <mergeCell ref="A53:H53"/>
    <mergeCell ref="A49:H49"/>
    <mergeCell ref="A50:H50"/>
    <mergeCell ref="A51:H51"/>
    <mergeCell ref="A52:H52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7" t="s">
        <v>205</v>
      </c>
      <c r="B1" s="258"/>
      <c r="C1" s="258"/>
      <c r="D1" s="258"/>
      <c r="E1" s="258"/>
      <c r="F1" s="258"/>
      <c r="G1" s="258"/>
      <c r="H1" s="258"/>
      <c r="I1" s="258"/>
      <c r="J1" s="259"/>
      <c r="K1" s="272"/>
    </row>
    <row r="2" spans="1:11" ht="12.75">
      <c r="A2" s="261" t="s">
        <v>6</v>
      </c>
      <c r="B2" s="262"/>
      <c r="C2" s="262"/>
      <c r="D2" s="262"/>
      <c r="E2" s="262"/>
      <c r="F2" s="262"/>
      <c r="G2" s="262"/>
      <c r="H2" s="262"/>
      <c r="I2" s="262"/>
      <c r="J2" s="259"/>
      <c r="K2" s="26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3" t="s">
        <v>7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4" thickBot="1">
      <c r="A5" s="266" t="s">
        <v>61</v>
      </c>
      <c r="B5" s="266"/>
      <c r="C5" s="266"/>
      <c r="D5" s="266"/>
      <c r="E5" s="266"/>
      <c r="F5" s="266"/>
      <c r="G5" s="266"/>
      <c r="H5" s="266"/>
      <c r="I5" s="76" t="s">
        <v>290</v>
      </c>
      <c r="J5" s="77" t="s">
        <v>156</v>
      </c>
      <c r="K5" s="77" t="s">
        <v>157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78">
        <v>2</v>
      </c>
      <c r="J6" s="79" t="s">
        <v>294</v>
      </c>
      <c r="K6" s="79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209" t="s">
        <v>206</v>
      </c>
      <c r="B13" s="210"/>
      <c r="C13" s="210"/>
      <c r="D13" s="210"/>
      <c r="E13" s="210"/>
      <c r="F13" s="210"/>
      <c r="G13" s="210"/>
      <c r="H13" s="21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209" t="s">
        <v>47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9" t="s">
        <v>111</v>
      </c>
      <c r="B21" s="268"/>
      <c r="C21" s="268"/>
      <c r="D21" s="268"/>
      <c r="E21" s="268"/>
      <c r="F21" s="268"/>
      <c r="G21" s="268"/>
      <c r="H21" s="26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5" t="s">
        <v>112</v>
      </c>
      <c r="B22" s="270"/>
      <c r="C22" s="270"/>
      <c r="D22" s="270"/>
      <c r="E22" s="270"/>
      <c r="F22" s="270"/>
      <c r="G22" s="270"/>
      <c r="H22" s="27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209" t="s">
        <v>119</v>
      </c>
      <c r="B29" s="210"/>
      <c r="C29" s="210"/>
      <c r="D29" s="210"/>
      <c r="E29" s="210"/>
      <c r="F29" s="210"/>
      <c r="G29" s="210"/>
      <c r="H29" s="21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209" t="s">
        <v>50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9" t="s">
        <v>113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9" t="s">
        <v>114</v>
      </c>
      <c r="B35" s="210"/>
      <c r="C35" s="210"/>
      <c r="D35" s="210"/>
      <c r="E35" s="210"/>
      <c r="F35" s="210"/>
      <c r="G35" s="210"/>
      <c r="H35" s="21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209" t="s">
        <v>51</v>
      </c>
      <c r="B40" s="210"/>
      <c r="C40" s="210"/>
      <c r="D40" s="210"/>
      <c r="E40" s="210"/>
      <c r="F40" s="210"/>
      <c r="G40" s="210"/>
      <c r="H40" s="21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209" t="s">
        <v>154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9" t="s">
        <v>168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9" t="s">
        <v>169</v>
      </c>
      <c r="B48" s="210"/>
      <c r="C48" s="210"/>
      <c r="D48" s="210"/>
      <c r="E48" s="210"/>
      <c r="F48" s="210"/>
      <c r="G48" s="210"/>
      <c r="H48" s="21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9" t="s">
        <v>155</v>
      </c>
      <c r="B49" s="210"/>
      <c r="C49" s="210"/>
      <c r="D49" s="210"/>
      <c r="E49" s="210"/>
      <c r="F49" s="210"/>
      <c r="G49" s="210"/>
      <c r="H49" s="21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9" t="s">
        <v>15</v>
      </c>
      <c r="B50" s="210"/>
      <c r="C50" s="210"/>
      <c r="D50" s="210"/>
      <c r="E50" s="210"/>
      <c r="F50" s="210"/>
      <c r="G50" s="210"/>
      <c r="H50" s="21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9" t="s">
        <v>167</v>
      </c>
      <c r="B51" s="210"/>
      <c r="C51" s="210"/>
      <c r="D51" s="210"/>
      <c r="E51" s="210"/>
      <c r="F51" s="210"/>
      <c r="G51" s="210"/>
      <c r="H51" s="210"/>
      <c r="I51" s="4">
        <v>42</v>
      </c>
      <c r="J51" s="8"/>
      <c r="K51" s="13"/>
    </row>
    <row r="52" spans="1:11" ht="12.75">
      <c r="A52" s="209" t="s">
        <v>182</v>
      </c>
      <c r="B52" s="210"/>
      <c r="C52" s="210"/>
      <c r="D52" s="210"/>
      <c r="E52" s="210"/>
      <c r="F52" s="210"/>
      <c r="G52" s="210"/>
      <c r="H52" s="210"/>
      <c r="I52" s="4">
        <v>43</v>
      </c>
      <c r="J52" s="8"/>
      <c r="K52" s="13"/>
    </row>
    <row r="53" spans="1:11" ht="12.75">
      <c r="A53" s="209" t="s">
        <v>183</v>
      </c>
      <c r="B53" s="210"/>
      <c r="C53" s="210"/>
      <c r="D53" s="210"/>
      <c r="E53" s="210"/>
      <c r="F53" s="210"/>
      <c r="G53" s="210"/>
      <c r="H53" s="210"/>
      <c r="I53" s="4">
        <v>44</v>
      </c>
      <c r="J53" s="8"/>
      <c r="K53" s="13"/>
    </row>
    <row r="54" spans="1:11" ht="12.75">
      <c r="A54" s="215" t="s">
        <v>184</v>
      </c>
      <c r="B54" s="216"/>
      <c r="C54" s="216"/>
      <c r="D54" s="216"/>
      <c r="E54" s="216"/>
      <c r="F54" s="216"/>
      <c r="G54" s="216"/>
      <c r="H54" s="21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110" zoomScaleSheetLayoutView="110" zoomScalePageLayoutView="0" workbookViewId="0" topLeftCell="A1">
      <selection activeCell="N8" sqref="N8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6" width="9.140625" style="87" customWidth="1"/>
    <col min="7" max="7" width="12.28125" style="87" customWidth="1"/>
    <col min="8" max="8" width="9.140625" style="87" hidden="1" customWidth="1"/>
    <col min="9" max="9" width="9.140625" style="87" customWidth="1"/>
    <col min="10" max="11" width="11.28125" style="87" bestFit="1" customWidth="1"/>
    <col min="12" max="16384" width="9.140625" style="87" customWidth="1"/>
  </cols>
  <sheetData>
    <row r="1" spans="1:12" ht="12.75">
      <c r="A1" s="288" t="s">
        <v>292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86"/>
    </row>
    <row r="2" spans="1:12" ht="15.75">
      <c r="A2" s="84"/>
      <c r="B2" s="85"/>
      <c r="C2" s="275" t="s">
        <v>293</v>
      </c>
      <c r="D2" s="275"/>
      <c r="E2" s="89">
        <v>41275</v>
      </c>
      <c r="F2" s="88" t="s">
        <v>258</v>
      </c>
      <c r="G2" s="276">
        <v>41639</v>
      </c>
      <c r="H2" s="277"/>
      <c r="I2" s="85"/>
      <c r="J2" s="85"/>
      <c r="K2" s="85"/>
      <c r="L2" s="90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91" t="s">
        <v>316</v>
      </c>
      <c r="J3" s="92" t="s">
        <v>156</v>
      </c>
      <c r="K3" s="92" t="s">
        <v>157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94">
        <v>2</v>
      </c>
      <c r="J4" s="93" t="s">
        <v>294</v>
      </c>
      <c r="K4" s="93" t="s">
        <v>295</v>
      </c>
    </row>
    <row r="5" spans="1:11" ht="12.75">
      <c r="A5" s="273" t="s">
        <v>296</v>
      </c>
      <c r="B5" s="274"/>
      <c r="C5" s="274"/>
      <c r="D5" s="274"/>
      <c r="E5" s="274"/>
      <c r="F5" s="274"/>
      <c r="G5" s="274"/>
      <c r="H5" s="274"/>
      <c r="I5" s="95">
        <v>1</v>
      </c>
      <c r="J5" s="96">
        <v>300000000</v>
      </c>
      <c r="K5" s="96">
        <v>300000000</v>
      </c>
    </row>
    <row r="6" spans="1:11" ht="12.75">
      <c r="A6" s="273" t="s">
        <v>297</v>
      </c>
      <c r="B6" s="274"/>
      <c r="C6" s="274"/>
      <c r="D6" s="274"/>
      <c r="E6" s="274"/>
      <c r="F6" s="274"/>
      <c r="G6" s="274"/>
      <c r="H6" s="274"/>
      <c r="I6" s="95">
        <v>2</v>
      </c>
      <c r="J6" s="97"/>
      <c r="K6" s="97"/>
    </row>
    <row r="7" spans="1:11" ht="12.75">
      <c r="A7" s="273" t="s">
        <v>298</v>
      </c>
      <c r="B7" s="274"/>
      <c r="C7" s="274"/>
      <c r="D7" s="274"/>
      <c r="E7" s="274"/>
      <c r="F7" s="274"/>
      <c r="G7" s="274"/>
      <c r="H7" s="274"/>
      <c r="I7" s="95">
        <v>3</v>
      </c>
      <c r="J7" s="97">
        <v>12845269</v>
      </c>
      <c r="K7" s="97">
        <v>17553126</v>
      </c>
    </row>
    <row r="8" spans="1:11" ht="12.75">
      <c r="A8" s="273" t="s">
        <v>299</v>
      </c>
      <c r="B8" s="274"/>
      <c r="C8" s="274"/>
      <c r="D8" s="274"/>
      <c r="E8" s="274"/>
      <c r="F8" s="274"/>
      <c r="G8" s="274"/>
      <c r="H8" s="274"/>
      <c r="I8" s="95">
        <v>4</v>
      </c>
      <c r="J8" s="97">
        <v>854481010</v>
      </c>
      <c r="K8" s="97">
        <v>975162171</v>
      </c>
    </row>
    <row r="9" spans="1:11" ht="12.75">
      <c r="A9" s="273" t="s">
        <v>300</v>
      </c>
      <c r="B9" s="274"/>
      <c r="C9" s="274"/>
      <c r="D9" s="274"/>
      <c r="E9" s="274"/>
      <c r="F9" s="274"/>
      <c r="G9" s="274"/>
      <c r="H9" s="274"/>
      <c r="I9" s="95">
        <v>5</v>
      </c>
      <c r="J9" s="97">
        <v>111401043</v>
      </c>
      <c r="K9" s="97">
        <v>58731829</v>
      </c>
    </row>
    <row r="10" spans="1:11" ht="12.75">
      <c r="A10" s="273" t="s">
        <v>301</v>
      </c>
      <c r="B10" s="274"/>
      <c r="C10" s="274"/>
      <c r="D10" s="274"/>
      <c r="E10" s="274"/>
      <c r="F10" s="274"/>
      <c r="G10" s="274"/>
      <c r="H10" s="274"/>
      <c r="I10" s="95">
        <v>6</v>
      </c>
      <c r="J10" s="97"/>
      <c r="K10" s="97"/>
    </row>
    <row r="11" spans="1:11" ht="12.75">
      <c r="A11" s="273" t="s">
        <v>302</v>
      </c>
      <c r="B11" s="274"/>
      <c r="C11" s="274"/>
      <c r="D11" s="274"/>
      <c r="E11" s="274"/>
      <c r="F11" s="274"/>
      <c r="G11" s="274"/>
      <c r="H11" s="274"/>
      <c r="I11" s="95">
        <v>7</v>
      </c>
      <c r="J11" s="97"/>
      <c r="K11" s="97"/>
    </row>
    <row r="12" spans="1:11" ht="12.75">
      <c r="A12" s="273" t="s">
        <v>303</v>
      </c>
      <c r="B12" s="274"/>
      <c r="C12" s="274"/>
      <c r="D12" s="274"/>
      <c r="E12" s="274"/>
      <c r="F12" s="274"/>
      <c r="G12" s="274"/>
      <c r="H12" s="274"/>
      <c r="I12" s="95">
        <v>8</v>
      </c>
      <c r="J12" s="97"/>
      <c r="K12" s="97"/>
    </row>
    <row r="13" spans="1:11" ht="12.75">
      <c r="A13" s="273" t="s">
        <v>304</v>
      </c>
      <c r="B13" s="274"/>
      <c r="C13" s="274"/>
      <c r="D13" s="274"/>
      <c r="E13" s="274"/>
      <c r="F13" s="274"/>
      <c r="G13" s="274"/>
      <c r="H13" s="274"/>
      <c r="I13" s="95">
        <v>9</v>
      </c>
      <c r="J13" s="97"/>
      <c r="K13" s="97"/>
    </row>
    <row r="14" spans="1:11" ht="12.75">
      <c r="A14" s="284" t="s">
        <v>305</v>
      </c>
      <c r="B14" s="285"/>
      <c r="C14" s="285"/>
      <c r="D14" s="285"/>
      <c r="E14" s="285"/>
      <c r="F14" s="285"/>
      <c r="G14" s="285"/>
      <c r="H14" s="285"/>
      <c r="I14" s="95">
        <v>10</v>
      </c>
      <c r="J14" s="98">
        <f>SUM(J5:J13)</f>
        <v>1278727322</v>
      </c>
      <c r="K14" s="98">
        <f>SUM(K5:K13)</f>
        <v>1351447126</v>
      </c>
    </row>
    <row r="15" spans="1:11" ht="12.75">
      <c r="A15" s="273" t="s">
        <v>306</v>
      </c>
      <c r="B15" s="274"/>
      <c r="C15" s="274"/>
      <c r="D15" s="274"/>
      <c r="E15" s="274"/>
      <c r="F15" s="274"/>
      <c r="G15" s="274"/>
      <c r="H15" s="274"/>
      <c r="I15" s="95">
        <v>11</v>
      </c>
      <c r="J15" s="97">
        <v>-10769730</v>
      </c>
      <c r="K15" s="97">
        <v>13987975</v>
      </c>
    </row>
    <row r="16" spans="1:11" ht="12.75">
      <c r="A16" s="273" t="s">
        <v>307</v>
      </c>
      <c r="B16" s="274"/>
      <c r="C16" s="274"/>
      <c r="D16" s="274"/>
      <c r="E16" s="274"/>
      <c r="F16" s="274"/>
      <c r="G16" s="274"/>
      <c r="H16" s="274"/>
      <c r="I16" s="95">
        <v>12</v>
      </c>
      <c r="J16" s="97"/>
      <c r="K16" s="97"/>
    </row>
    <row r="17" spans="1:11" ht="12.75">
      <c r="A17" s="273" t="s">
        <v>308</v>
      </c>
      <c r="B17" s="274"/>
      <c r="C17" s="274"/>
      <c r="D17" s="274"/>
      <c r="E17" s="274"/>
      <c r="F17" s="274"/>
      <c r="G17" s="274"/>
      <c r="H17" s="274"/>
      <c r="I17" s="95">
        <v>13</v>
      </c>
      <c r="J17" s="97"/>
      <c r="K17" s="97"/>
    </row>
    <row r="18" spans="1:11" ht="12.75">
      <c r="A18" s="273" t="s">
        <v>309</v>
      </c>
      <c r="B18" s="274"/>
      <c r="C18" s="274"/>
      <c r="D18" s="274"/>
      <c r="E18" s="274"/>
      <c r="F18" s="274"/>
      <c r="G18" s="274"/>
      <c r="H18" s="274"/>
      <c r="I18" s="95">
        <v>14</v>
      </c>
      <c r="J18" s="97"/>
      <c r="K18" s="97"/>
    </row>
    <row r="19" spans="1:11" ht="12.75">
      <c r="A19" s="273" t="s">
        <v>310</v>
      </c>
      <c r="B19" s="274"/>
      <c r="C19" s="274"/>
      <c r="D19" s="274"/>
      <c r="E19" s="274"/>
      <c r="F19" s="274"/>
      <c r="G19" s="274"/>
      <c r="H19" s="274"/>
      <c r="I19" s="95">
        <v>15</v>
      </c>
      <c r="J19" s="97"/>
      <c r="K19" s="97"/>
    </row>
    <row r="20" spans="1:11" ht="12.75">
      <c r="A20" s="273" t="s">
        <v>311</v>
      </c>
      <c r="B20" s="274"/>
      <c r="C20" s="274"/>
      <c r="D20" s="274"/>
      <c r="E20" s="274"/>
      <c r="F20" s="274"/>
      <c r="G20" s="274"/>
      <c r="H20" s="274"/>
      <c r="I20" s="95">
        <v>16</v>
      </c>
      <c r="J20" s="97">
        <v>111401043</v>
      </c>
      <c r="K20" s="97">
        <v>58731829</v>
      </c>
    </row>
    <row r="21" spans="1:11" ht="12.75">
      <c r="A21" s="284" t="s">
        <v>312</v>
      </c>
      <c r="B21" s="285"/>
      <c r="C21" s="285"/>
      <c r="D21" s="285"/>
      <c r="E21" s="285"/>
      <c r="F21" s="285"/>
      <c r="G21" s="285"/>
      <c r="H21" s="285"/>
      <c r="I21" s="95">
        <v>17</v>
      </c>
      <c r="J21" s="99">
        <f>SUM(J15:J20)</f>
        <v>100631313</v>
      </c>
      <c r="K21" s="99">
        <f>SUM(K15:K20)</f>
        <v>72719804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0" t="s">
        <v>313</v>
      </c>
      <c r="B23" s="281"/>
      <c r="C23" s="281"/>
      <c r="D23" s="281"/>
      <c r="E23" s="281"/>
      <c r="F23" s="281"/>
      <c r="G23" s="281"/>
      <c r="H23" s="281"/>
      <c r="I23" s="100">
        <v>18</v>
      </c>
      <c r="J23" s="96">
        <v>100631313</v>
      </c>
      <c r="K23" s="96">
        <f>+K21</f>
        <v>72719804</v>
      </c>
    </row>
    <row r="24" spans="1:11" ht="23.25" customHeight="1">
      <c r="A24" s="282" t="s">
        <v>314</v>
      </c>
      <c r="B24" s="283"/>
      <c r="C24" s="283"/>
      <c r="D24" s="283"/>
      <c r="E24" s="283"/>
      <c r="F24" s="283"/>
      <c r="G24" s="283"/>
      <c r="H24" s="283"/>
      <c r="I24" s="101">
        <v>19</v>
      </c>
      <c r="J24" s="99"/>
      <c r="K24" s="99"/>
    </row>
    <row r="25" spans="1:11" ht="30" customHeight="1">
      <c r="A25" s="286" t="s">
        <v>315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  <row r="30" spans="10:11" ht="12.75">
      <c r="J30" s="136"/>
      <c r="K30" s="136"/>
    </row>
    <row r="31" spans="10:11" ht="12.75">
      <c r="J31" s="136"/>
      <c r="K31" s="136"/>
    </row>
    <row r="33" spans="10:11" ht="12.75">
      <c r="J33" s="136"/>
      <c r="K33" s="136"/>
    </row>
    <row r="34" spans="10:11" ht="12.75">
      <c r="J34" s="136"/>
      <c r="K34" s="136"/>
    </row>
    <row r="35" ht="12.75">
      <c r="J35" s="13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0">
      <selection activeCell="D35" sqref="D35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94" t="s">
        <v>291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95" t="s">
        <v>322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bklaric</cp:lastModifiedBy>
  <cp:lastPrinted>2014-04-16T07:59:13Z</cp:lastPrinted>
  <dcterms:created xsi:type="dcterms:W3CDTF">2008-10-17T11:51:54Z</dcterms:created>
  <dcterms:modified xsi:type="dcterms:W3CDTF">2014-04-16T10:26:20Z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