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state="hidden" r:id="rId5"/>
    <sheet name="PK" sheetId="6" r:id="rId6"/>
    <sheet name="Bilješke" sheetId="7" r:id="rId7"/>
  </sheets>
  <definedNames>
    <definedName name="_xlnm.Print_Area" localSheetId="6">'Bilješke'!$A$1:$J$38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<sst xmlns="http://schemas.openxmlformats.org/spreadsheetml/2006/main" count="427" uniqueCount="378">
  <si>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</si>
  <si>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</si>
  <si>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</si>
  <si>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</si>
  <si>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</si>
  <si>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</si>
  <si>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</si>
  <si>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</si>
  <si>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</si>
  <si>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</si>
  <si>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</si>
  <si>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</si>
  <si>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</si>
  <si>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</si>
  <si>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</si>
  <si>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</si>
  <si>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</si>
  <si>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</si>
  <si>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</si>
  <si>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</si>
  <si>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</si>
  <si>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</si>
  <si>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</si>
  <si>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</si>
  <si>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</si>
  <si>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</si>
  <si>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</si>
  <si>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</si>
  <si>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</si>
  <si>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</si>
  <si>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</si>
  <si>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</si>
  <si>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</si>
  <si>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</si>
  <si>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</si>
  <si>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</si>
  <si>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</si>
  <si>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</si>
  <si>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</si>
  <si>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</si>
  <si>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</si>
  <si>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</si>
  <si>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</si>
  <si>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</si>
  <si>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</si>
  <si>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</si>
  <si>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</si>
  <si>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</si>
  <si>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</si>
  <si>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</si>
  <si>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</si>
  <si>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</si>
  <si>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</si>
  <si>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</si>
  <si>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</si>
  <si>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</si>
  <si>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</si>
  <si>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</si>
  <si>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</si>
  <si>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</si>
  <si>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</si>
  <si>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</si>
  <si>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</si>
  <si>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</si>
  <si>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</si>
  <si>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</si>
  <si>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</si>
  <si>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</si>
  <si>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</si>
  <si>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</si>
  <si>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</si>
  <si>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</si>
  <si>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</si>
  <si>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</si>
  <si>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</si>
  <si>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</si>
  <si>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</si>
  <si>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</si>
  <si>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</si>
  <si>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</si>
  <si>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</si>
  <si>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</si>
  <si>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</si>
  <si>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</si>
  <si>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</si>
  <si>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</si>
  <si>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</si>
  <si>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</si>
  <si>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</si>
  <si>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</si>
  <si>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</si>
  <si>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</si>
  <si>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</si>
  <si>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</si>
  <si>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</si>
  <si>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</si>
  <si>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</si>
  <si>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</si>
  <si>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</si>
  <si>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</si>
  <si>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</si>
  <si>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</si>
  <si>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</si>
  <si>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</si>
  <si>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</si>
  <si>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</si>
  <si>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</si>
  <si>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</si>
  <si>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</si>
  <si>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</si>
  <si>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</si>
  <si>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</si>
  <si>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</si>
  <si>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</si>
  <si>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</si>
  <si>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</si>
  <si>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</si>
  <si>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</si>
  <si>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</si>
  <si>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</si>
  <si>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</si>
  <si>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</si>
  <si>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</si>
  <si>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</si>
  <si>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</si>
  <si>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</si>
  <si>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</si>
  <si>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</si>
  <si>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</si>
  <si>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</si>
  <si>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</si>
  <si>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</si>
  <si>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</si>
  <si>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</si>
  <si>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</si>
  <si>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</si>
  <si>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</si>
  <si>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</si>
  <si>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</si>
  <si>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</si>
  <si>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</si>
  <si>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</si>
  <si>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</si>
  <si>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</si>
  <si>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</si>
  <si>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</si>
  <si>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</si>
  <si>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</si>
  <si>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</si>
  <si>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</si>
  <si>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</si>
  <si>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</si>
  <si>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</si>
  <si>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</si>
  <si>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</si>
  <si>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</si>
  <si>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</si>
  <si>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</si>
  <si>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</si>
  <si>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</si>
  <si>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</si>
  <si>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</si>
  <si>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</si>
  <si>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</si>
  <si>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</si>
  <si>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</si>
  <si>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</si>
  <si>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</si>
  <si>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</si>
  <si>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</si>
  <si>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</si>
  <si>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</si>
  <si>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</si>
  <si>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</si>
  <si>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</si>
  <si>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</si>
  <si>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</si>
  <si>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</si>
  <si>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</si>
  <si>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</si>
  <si>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</si>
  <si>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</si>
  <si>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</si>
  <si>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</si>
  <si>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</si>
  <si>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</si>
  <si>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</si>
  <si>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</si>
  <si>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</si>
  <si>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</si>
  <si>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</si>
  <si>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</si>
  <si>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</si>
  <si>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</si>
  <si>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</si>
  <si>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</si>
  <si>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</si>
  <si>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</si>
  <si>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</si>
  <si>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</si>
  <si>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</si>
  <si>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</si>
  <si>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</si>
  <si>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</si>
  <si>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</si>
  <si>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</si>
  <si>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</si>
  <si>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</si>
  <si>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</si>
  <si>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</si>
  <si>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</si>
  <si>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</si>
  <si>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</si>
  <si>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</si>
  <si>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</si>
  <si>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</si>
  <si>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</si>
  <si>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</si>
  <si>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</si>
  <si>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</si>
  <si>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</si>
  <si>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</si>
  <si>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</si>
  <si>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</si>
  <si>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</si>
  <si>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</si>
  <si>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</si>
  <si>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</si>
  <si>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</si>
  <si>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</si>
  <si>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</si>
  <si>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</si>
  <si>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</si>
  <si>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</si>
  <si>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</si>
  <si>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</si>
  <si>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</si>
  <si>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</si>
  <si>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</si>
  <si>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</si>
  <si>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</si>
  <si>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</si>
  <si>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</si>
  <si>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</si>
  <si>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</si>
  <si>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</si>
  <si>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</si>
  <si>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</si>
  <si>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</si>
  <si>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</si>
  <si>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</si>
  <si>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</si>
  <si>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</si>
  <si>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</si>
  <si>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</si>
  <si>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</si>
  <si>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</si>
  <si>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</si>
  <si>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</si>
  <si>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</si>
  <si>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</si>
  <si>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</si>
  <si>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</si>
  <si>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</si>
  <si>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</si>
  <si>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</si>
  <si>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</si>
  <si>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</si>
  <si>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</si>
  <si>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</si>
  <si>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</si>
  <si>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</si>
  <si>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</si>
  <si>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</si>
  <si>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</si>
  <si>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</si>
  <si>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</si>
  <si>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</si>
  <si>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</si>
  <si>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</si>
  <si>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</si>
  <si>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</si>
  <si>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</si>
  <si>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</si>
  <si>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</si>
  <si>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</si>
  <si>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</si>
  <si>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</si>
  <si>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</si>
  <si>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</si>
  <si>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</si>
  <si>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</si>
  <si>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</si>
  <si>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</si>
  <si>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</si>
  <si>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</si>
  <si>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</si>
  <si>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</si>
  <si>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</si>
  <si>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</si>
  <si>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</si>
  <si>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</si>
  <si>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</si>
  <si>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</si>
  <si>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</si>
  <si>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</si>
  <si>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</si>
  <si>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</si>
  <si>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</si>
  <si>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</si>
  <si>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</si>
  <si>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</si>
  <si>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</si>
  <si>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</si>
  <si>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</si>
  <si>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</si>
  <si>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</si>
  <si>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</si>
  <si>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</si>
  <si>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Obveznik:Dukat d.d.</t>
  </si>
  <si>
    <t>Obveznik: Dukat d.d.</t>
  </si>
  <si>
    <t>01.01.</t>
  </si>
  <si>
    <t>01454935</t>
  </si>
  <si>
    <t>080307619</t>
  </si>
  <si>
    <t>25457712630</t>
  </si>
  <si>
    <t>Dukat d.d.</t>
  </si>
  <si>
    <t>Zagreb</t>
  </si>
  <si>
    <t>Marijana Čavića 9</t>
  </si>
  <si>
    <t>branko.nikolic@dukat.hr</t>
  </si>
  <si>
    <t>www.dukat.hr</t>
  </si>
  <si>
    <t>Grad Zagreb</t>
  </si>
  <si>
    <t>NE</t>
  </si>
  <si>
    <t>1051</t>
  </si>
  <si>
    <t>BRANKO NIKOLIĆ</t>
  </si>
  <si>
    <t>01/239 2269</t>
  </si>
  <si>
    <t>01/2392 267</t>
  </si>
  <si>
    <t>THIERRY ANDRE ZURCHER</t>
  </si>
  <si>
    <t>BILJEŠKE UZ FINANCIJSKE IZVJEŠTAJE</t>
  </si>
  <si>
    <t>1. Podjela dionica</t>
  </si>
  <si>
    <t>U izveštajnom razdoblju nije bilo dodatne podjele dionica.</t>
  </si>
  <si>
    <t>2. Zarada po dionici</t>
  </si>
  <si>
    <t>3. Promjena vlasničke strukture</t>
  </si>
  <si>
    <t>U izvještajnom razdoblju bilo je manjeg trgovanja dionicama DUKAT-a.</t>
  </si>
  <si>
    <t>4. Pripajanja i spajanja</t>
  </si>
  <si>
    <t>U izvještajnom razdoblju niije bilo statusnih promjena pripajanja ili spajanja u DUKAT Grupi.</t>
  </si>
  <si>
    <t>5. Neizvjesnost naplate prihoda ili mogućih budućih troškova</t>
  </si>
  <si>
    <t xml:space="preserve">Kod neizvjesne naplate potraživanja, radimo vrijednosna usklađenja potraživanja i rezerviramo troškove. </t>
  </si>
  <si>
    <t xml:space="preserve">Također se rezerviraju troškovi za rizike po sudskim sporovima i drugim mogućim budućim troškovima. </t>
  </si>
  <si>
    <t>6. Rezultati poslovanja</t>
  </si>
  <si>
    <t>7. Prihodi po djelatnostima / segmentima</t>
  </si>
  <si>
    <t>Poslovni prihodi po segmentima, nemaju značajnija odstupanja u odnosu na planirane prihode.</t>
  </si>
  <si>
    <t>8. Opis proizvoda ili usluga</t>
  </si>
  <si>
    <t xml:space="preserve">Grupa se bavi proizvodnjom: mlijeka i mliječnih proizoda, trgovinom proizvoda i robe te </t>
  </si>
  <si>
    <t>uslugama cestovnog prijevoza.</t>
  </si>
  <si>
    <t>9. Operativni i ostali troškovi</t>
  </si>
  <si>
    <t>10. Dobit ili gubitak</t>
  </si>
  <si>
    <t>Ostvarena neto dobit manja je od planirane dobiti za izvještajno razdoblje.</t>
  </si>
  <si>
    <t>11. Likvidnost</t>
  </si>
  <si>
    <t>Grupa je u promatranom razdoblju uredno izvršavala svoje obveze.</t>
  </si>
  <si>
    <t>12. Promjene računovodstvenih politika</t>
  </si>
  <si>
    <t>U izvještajnom razdoblju nije bilo promjena usvojenih Računovodstvenih politika.</t>
  </si>
  <si>
    <t>13. Pravna pitanja</t>
  </si>
  <si>
    <t xml:space="preserve">Grupa sukladno svojoj politici utužuje i vodi pravne sporove sa svrhom naplate starijih potraživanja. </t>
  </si>
  <si>
    <t>31.03.2013.</t>
  </si>
  <si>
    <t>stanje na dan 31.03.2013.</t>
  </si>
  <si>
    <t>Prethodno razdoblje 31.12.2012.</t>
  </si>
  <si>
    <t>Tekuće razdoblje 31.3.2013.</t>
  </si>
  <si>
    <t>u razdoblju 01.01.2013. do 31.03.2013.</t>
  </si>
  <si>
    <t>Prethodno razdoblje                        1.1.2012.-31.3.2012.</t>
  </si>
  <si>
    <t>Tekuće razdoblje                              1.1.2013.-31.3.2013.</t>
  </si>
  <si>
    <t>Prethodno razdoblje          1.1.-31.3.2012.</t>
  </si>
  <si>
    <t>Tekuće razdoblje         1.1.-31.3.2013.</t>
  </si>
  <si>
    <t>Prethodna godina               1.1.-31.12.2012.</t>
  </si>
  <si>
    <t>Tekuća godina 1.1.-31.3.2013.</t>
  </si>
  <si>
    <t xml:space="preserve">Poslovni rashodi manji su u odnosu na isto razdoblje prošle godine za 0,9%.                                                                                </t>
  </si>
  <si>
    <t xml:space="preserve">Financijski rashodi (kamate i tečajne razlike) u odnosu na isto razdoblje prošle godine manji su za 28,8%. </t>
  </si>
  <si>
    <t>Zarada po dionici ostvarena je u tromjesečju u svoti 3,98 kuna</t>
  </si>
  <si>
    <t>Poslovni prihodi manji su u odnosu na isto razdoblja prošle godine za 6,3%.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</si>
</sst>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7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4" fillId="0" borderId="25" xfId="57" applyFont="1" applyFill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10" fillId="0" borderId="0" xfId="57" applyFont="1" applyAlignment="1">
      <alignment/>
      <protection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10" fontId="0" fillId="0" borderId="0" xfId="0" applyNumberFormat="1" applyFill="1" applyAlignment="1">
      <alignment/>
    </xf>
    <xf numFmtId="0" fontId="9" fillId="0" borderId="0" xfId="57" applyFont="1" applyFill="1" applyAlignment="1">
      <alignment/>
      <protection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 vertical="center"/>
      <protection hidden="1"/>
    </xf>
    <xf numFmtId="0" fontId="13" fillId="0" borderId="27" xfId="48" applyFont="1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25" xfId="52" applyFont="1" applyBorder="1" applyAlignment="1" applyProtection="1">
      <alignment horizontal="right" wrapText="1"/>
      <protection hidden="1"/>
    </xf>
    <xf numFmtId="49" fontId="13" fillId="0" borderId="27" xfId="48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4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1" xfId="52" applyFont="1" applyBorder="1" applyAlignment="1">
      <alignment/>
      <protection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10" fillId="0" borderId="32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8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POD" xfId="52"/>
    <cellStyle name="Note" xfId="53"/>
    <cellStyle name="Output" xfId="54"/>
    <cellStyle name="Percent" xfId="55"/>
    <cellStyle name="Followed Hyperlink" xfId="56"/>
    <cellStyle name="Style 1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9" width="12.7109375" style="11" customWidth="1"/>
    <col min="10" max="16384" width="9.140625" style="11" customWidth="1"/>
  </cols>
  <sheetData>
    <row r="1" spans="1:12" ht="15.75">
      <c r="A1" s="180" t="s">
        <v>246</v>
      </c>
      <c r="B1" s="181"/>
      <c r="C1" s="181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88" t="s">
        <v>247</v>
      </c>
      <c r="B2" s="189"/>
      <c r="C2" s="189"/>
      <c r="D2" s="190"/>
      <c r="E2" s="119" t="s">
        <v>321</v>
      </c>
      <c r="F2" s="12"/>
      <c r="G2" s="13" t="s">
        <v>248</v>
      </c>
      <c r="H2" s="119" t="s">
        <v>363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91" t="s">
        <v>313</v>
      </c>
      <c r="B4" s="192"/>
      <c r="C4" s="192"/>
      <c r="D4" s="192"/>
      <c r="E4" s="192"/>
      <c r="F4" s="192"/>
      <c r="G4" s="192"/>
      <c r="H4" s="192"/>
      <c r="I4" s="193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62" t="s">
        <v>249</v>
      </c>
      <c r="B6" s="163"/>
      <c r="C6" s="175" t="s">
        <v>322</v>
      </c>
      <c r="D6" s="176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94" t="s">
        <v>250</v>
      </c>
      <c r="B8" s="195"/>
      <c r="C8" s="175" t="s">
        <v>323</v>
      </c>
      <c r="D8" s="176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57" t="s">
        <v>251</v>
      </c>
      <c r="B10" s="186"/>
      <c r="C10" s="175" t="s">
        <v>324</v>
      </c>
      <c r="D10" s="176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87"/>
      <c r="B11" s="186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62" t="s">
        <v>252</v>
      </c>
      <c r="B12" s="163"/>
      <c r="C12" s="177" t="s">
        <v>325</v>
      </c>
      <c r="D12" s="183"/>
      <c r="E12" s="183"/>
      <c r="F12" s="183"/>
      <c r="G12" s="183"/>
      <c r="H12" s="183"/>
      <c r="I12" s="165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62" t="s">
        <v>253</v>
      </c>
      <c r="B14" s="163"/>
      <c r="C14" s="184">
        <v>10000</v>
      </c>
      <c r="D14" s="185"/>
      <c r="E14" s="16"/>
      <c r="F14" s="177" t="s">
        <v>326</v>
      </c>
      <c r="G14" s="183"/>
      <c r="H14" s="183"/>
      <c r="I14" s="165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62" t="s">
        <v>254</v>
      </c>
      <c r="B16" s="163"/>
      <c r="C16" s="177" t="s">
        <v>327</v>
      </c>
      <c r="D16" s="183"/>
      <c r="E16" s="183"/>
      <c r="F16" s="183"/>
      <c r="G16" s="183"/>
      <c r="H16" s="183"/>
      <c r="I16" s="165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62" t="s">
        <v>255</v>
      </c>
      <c r="B18" s="163"/>
      <c r="C18" s="137" t="s">
        <v>328</v>
      </c>
      <c r="D18" s="138"/>
      <c r="E18" s="138"/>
      <c r="F18" s="138"/>
      <c r="G18" s="138"/>
      <c r="H18" s="138"/>
      <c r="I18" s="139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62" t="s">
        <v>256</v>
      </c>
      <c r="B20" s="163"/>
      <c r="C20" s="137" t="s">
        <v>329</v>
      </c>
      <c r="D20" s="138"/>
      <c r="E20" s="138"/>
      <c r="F20" s="138"/>
      <c r="G20" s="138"/>
      <c r="H20" s="138"/>
      <c r="I20" s="139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62" t="s">
        <v>257</v>
      </c>
      <c r="B22" s="163"/>
      <c r="C22" s="120">
        <v>133</v>
      </c>
      <c r="D22" s="177" t="s">
        <v>326</v>
      </c>
      <c r="E22" s="134"/>
      <c r="F22" s="135"/>
      <c r="G22" s="162"/>
      <c r="H22" s="182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62" t="s">
        <v>258</v>
      </c>
      <c r="B24" s="163"/>
      <c r="C24" s="120">
        <v>21</v>
      </c>
      <c r="D24" s="177" t="s">
        <v>330</v>
      </c>
      <c r="E24" s="134"/>
      <c r="F24" s="134"/>
      <c r="G24" s="135"/>
      <c r="H24" s="51" t="s">
        <v>259</v>
      </c>
      <c r="I24" s="127">
        <v>1326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314</v>
      </c>
      <c r="I25" s="97"/>
      <c r="J25" s="10"/>
      <c r="K25" s="10"/>
      <c r="L25" s="10"/>
    </row>
    <row r="26" spans="1:12" ht="12.75">
      <c r="A26" s="162" t="s">
        <v>260</v>
      </c>
      <c r="B26" s="163"/>
      <c r="C26" s="121" t="s">
        <v>331</v>
      </c>
      <c r="D26" s="25"/>
      <c r="E26" s="33"/>
      <c r="F26" s="24"/>
      <c r="G26" s="136" t="s">
        <v>261</v>
      </c>
      <c r="H26" s="163"/>
      <c r="I26" s="122" t="s">
        <v>332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46" t="s">
        <v>262</v>
      </c>
      <c r="B28" s="142"/>
      <c r="C28" s="143"/>
      <c r="D28" s="143"/>
      <c r="E28" s="144" t="s">
        <v>263</v>
      </c>
      <c r="F28" s="145"/>
      <c r="G28" s="145"/>
      <c r="H28" s="140" t="s">
        <v>264</v>
      </c>
      <c r="I28" s="141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52"/>
      <c r="B30" s="178"/>
      <c r="C30" s="178"/>
      <c r="D30" s="179"/>
      <c r="E30" s="152"/>
      <c r="F30" s="178"/>
      <c r="G30" s="178"/>
      <c r="H30" s="175"/>
      <c r="I30" s="176"/>
      <c r="J30" s="10"/>
      <c r="K30" s="10"/>
      <c r="L30" s="10"/>
    </row>
    <row r="31" spans="1:12" ht="12.75">
      <c r="A31" s="93"/>
      <c r="B31" s="22"/>
      <c r="C31" s="21"/>
      <c r="D31" s="153"/>
      <c r="E31" s="153"/>
      <c r="F31" s="153"/>
      <c r="G31" s="154"/>
      <c r="H31" s="16"/>
      <c r="I31" s="100"/>
      <c r="J31" s="10"/>
      <c r="K31" s="10"/>
      <c r="L31" s="10"/>
    </row>
    <row r="32" spans="1:12" ht="12.75">
      <c r="A32" s="152"/>
      <c r="B32" s="178"/>
      <c r="C32" s="178"/>
      <c r="D32" s="179"/>
      <c r="E32" s="152"/>
      <c r="F32" s="178"/>
      <c r="G32" s="178"/>
      <c r="H32" s="175"/>
      <c r="I32" s="176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52"/>
      <c r="B34" s="178"/>
      <c r="C34" s="178"/>
      <c r="D34" s="179"/>
      <c r="E34" s="152"/>
      <c r="F34" s="178"/>
      <c r="G34" s="178"/>
      <c r="H34" s="175"/>
      <c r="I34" s="176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52"/>
      <c r="B36" s="178"/>
      <c r="C36" s="178"/>
      <c r="D36" s="179"/>
      <c r="E36" s="152"/>
      <c r="F36" s="178"/>
      <c r="G36" s="178"/>
      <c r="H36" s="175"/>
      <c r="I36" s="176"/>
      <c r="J36" s="10"/>
      <c r="K36" s="10"/>
      <c r="L36" s="10"/>
    </row>
    <row r="37" spans="1:12" ht="12.75">
      <c r="A37" s="102"/>
      <c r="B37" s="30"/>
      <c r="C37" s="147"/>
      <c r="D37" s="148"/>
      <c r="E37" s="16"/>
      <c r="F37" s="147"/>
      <c r="G37" s="148"/>
      <c r="H37" s="16"/>
      <c r="I37" s="94"/>
      <c r="J37" s="10"/>
      <c r="K37" s="10"/>
      <c r="L37" s="10"/>
    </row>
    <row r="38" spans="1:12" ht="12.75">
      <c r="A38" s="152"/>
      <c r="B38" s="178"/>
      <c r="C38" s="178"/>
      <c r="D38" s="179"/>
      <c r="E38" s="152"/>
      <c r="F38" s="178"/>
      <c r="G38" s="178"/>
      <c r="H38" s="175"/>
      <c r="I38" s="176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52"/>
      <c r="B40" s="178"/>
      <c r="C40" s="178"/>
      <c r="D40" s="179"/>
      <c r="E40" s="152"/>
      <c r="F40" s="178"/>
      <c r="G40" s="178"/>
      <c r="H40" s="175"/>
      <c r="I40" s="176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57" t="s">
        <v>265</v>
      </c>
      <c r="B44" s="158"/>
      <c r="C44" s="175"/>
      <c r="D44" s="176"/>
      <c r="E44" s="26"/>
      <c r="F44" s="177"/>
      <c r="G44" s="178"/>
      <c r="H44" s="178"/>
      <c r="I44" s="179"/>
      <c r="J44" s="10"/>
      <c r="K44" s="10"/>
      <c r="L44" s="10"/>
    </row>
    <row r="45" spans="1:12" ht="12.75">
      <c r="A45" s="102"/>
      <c r="B45" s="30"/>
      <c r="C45" s="147"/>
      <c r="D45" s="148"/>
      <c r="E45" s="16"/>
      <c r="F45" s="147"/>
      <c r="G45" s="149"/>
      <c r="H45" s="35"/>
      <c r="I45" s="106"/>
      <c r="J45" s="10"/>
      <c r="K45" s="10"/>
      <c r="L45" s="10"/>
    </row>
    <row r="46" spans="1:12" ht="12.75">
      <c r="A46" s="157" t="s">
        <v>266</v>
      </c>
      <c r="B46" s="158"/>
      <c r="C46" s="177" t="s">
        <v>333</v>
      </c>
      <c r="D46" s="150"/>
      <c r="E46" s="150"/>
      <c r="F46" s="150"/>
      <c r="G46" s="150"/>
      <c r="H46" s="150"/>
      <c r="I46" s="151"/>
      <c r="J46" s="10"/>
      <c r="K46" s="10"/>
      <c r="L46" s="10"/>
    </row>
    <row r="47" spans="1:12" ht="12.75">
      <c r="A47" s="93"/>
      <c r="B47" s="22"/>
      <c r="C47" s="21" t="s">
        <v>267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57" t="s">
        <v>268</v>
      </c>
      <c r="B48" s="158"/>
      <c r="C48" s="164" t="s">
        <v>334</v>
      </c>
      <c r="D48" s="160"/>
      <c r="E48" s="161"/>
      <c r="F48" s="16"/>
      <c r="G48" s="51" t="s">
        <v>269</v>
      </c>
      <c r="H48" s="164" t="s">
        <v>335</v>
      </c>
      <c r="I48" s="161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57" t="s">
        <v>255</v>
      </c>
      <c r="B50" s="158"/>
      <c r="C50" s="159" t="s">
        <v>328</v>
      </c>
      <c r="D50" s="160"/>
      <c r="E50" s="160"/>
      <c r="F50" s="160"/>
      <c r="G50" s="160"/>
      <c r="H50" s="160"/>
      <c r="I50" s="161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62" t="s">
        <v>270</v>
      </c>
      <c r="B52" s="163"/>
      <c r="C52" s="164" t="s">
        <v>336</v>
      </c>
      <c r="D52" s="160"/>
      <c r="E52" s="160"/>
      <c r="F52" s="160"/>
      <c r="G52" s="160"/>
      <c r="H52" s="160"/>
      <c r="I52" s="165"/>
      <c r="J52" s="10"/>
      <c r="K52" s="10"/>
      <c r="L52" s="10"/>
    </row>
    <row r="53" spans="1:12" ht="12.75">
      <c r="A53" s="107"/>
      <c r="B53" s="20"/>
      <c r="C53" s="171" t="s">
        <v>271</v>
      </c>
      <c r="D53" s="171"/>
      <c r="E53" s="171"/>
      <c r="F53" s="171"/>
      <c r="G53" s="171"/>
      <c r="H53" s="171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66" t="s">
        <v>272</v>
      </c>
      <c r="C55" s="167"/>
      <c r="D55" s="167"/>
      <c r="E55" s="167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68" t="s">
        <v>303</v>
      </c>
      <c r="C56" s="169"/>
      <c r="D56" s="169"/>
      <c r="E56" s="169"/>
      <c r="F56" s="169"/>
      <c r="G56" s="169"/>
      <c r="H56" s="169"/>
      <c r="I56" s="170"/>
      <c r="J56" s="10"/>
      <c r="K56" s="10"/>
      <c r="L56" s="10"/>
    </row>
    <row r="57" spans="1:12" ht="12.75">
      <c r="A57" s="107"/>
      <c r="B57" s="168" t="s">
        <v>304</v>
      </c>
      <c r="C57" s="169"/>
      <c r="D57" s="169"/>
      <c r="E57" s="169"/>
      <c r="F57" s="169"/>
      <c r="G57" s="169"/>
      <c r="H57" s="169"/>
      <c r="I57" s="109"/>
      <c r="J57" s="10"/>
      <c r="K57" s="10"/>
      <c r="L57" s="10"/>
    </row>
    <row r="58" spans="1:12" ht="12.75">
      <c r="A58" s="107"/>
      <c r="B58" s="168" t="s">
        <v>305</v>
      </c>
      <c r="C58" s="169"/>
      <c r="D58" s="169"/>
      <c r="E58" s="169"/>
      <c r="F58" s="169"/>
      <c r="G58" s="169"/>
      <c r="H58" s="169"/>
      <c r="I58" s="170"/>
      <c r="J58" s="10"/>
      <c r="K58" s="10"/>
      <c r="L58" s="10"/>
    </row>
    <row r="59" spans="1:12" ht="12.75">
      <c r="A59" s="107"/>
      <c r="B59" s="168" t="s">
        <v>306</v>
      </c>
      <c r="C59" s="169"/>
      <c r="D59" s="169"/>
      <c r="E59" s="169"/>
      <c r="F59" s="169"/>
      <c r="G59" s="169"/>
      <c r="H59" s="169"/>
      <c r="I59" s="170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273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274</v>
      </c>
      <c r="F62" s="33"/>
      <c r="G62" s="172" t="s">
        <v>275</v>
      </c>
      <c r="H62" s="173"/>
      <c r="I62" s="174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55"/>
      <c r="H63" s="156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SheetLayoutView="110" zoomScalePageLayoutView="0" workbookViewId="0" topLeftCell="A97">
      <selection activeCell="I123" sqref="I123"/>
    </sheetView>
  </sheetViews>
  <sheetFormatPr defaultColWidth="9.140625" defaultRowHeight="12.75"/>
  <cols>
    <col min="1" max="8" width="8.7109375" style="52" customWidth="1"/>
    <col min="9" max="9" width="5.7109375" style="52" customWidth="1"/>
    <col min="10" max="11" width="12.7109375" style="52" customWidth="1"/>
    <col min="12" max="12" width="10.7109375" style="52" bestFit="1" customWidth="1"/>
    <col min="13" max="16384" width="9.140625" style="52" customWidth="1"/>
  </cols>
  <sheetData>
    <row r="1" spans="1:11" ht="12.75" customHeight="1">
      <c r="A1" s="196" t="s">
        <v>151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.75" customHeight="1">
      <c r="A2" s="197" t="s">
        <v>364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2.75">
      <c r="A3" s="198" t="s">
        <v>320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</row>
    <row r="4" spans="1:11" ht="33.75">
      <c r="A4" s="201" t="s">
        <v>59</v>
      </c>
      <c r="B4" s="202"/>
      <c r="C4" s="202"/>
      <c r="D4" s="202"/>
      <c r="E4" s="202"/>
      <c r="F4" s="202"/>
      <c r="G4" s="202"/>
      <c r="H4" s="203"/>
      <c r="I4" s="57" t="s">
        <v>276</v>
      </c>
      <c r="J4" s="58" t="s">
        <v>365</v>
      </c>
      <c r="K4" s="59" t="s">
        <v>366</v>
      </c>
    </row>
    <row r="5" spans="1:11" ht="12.75">
      <c r="A5" s="204">
        <v>1</v>
      </c>
      <c r="B5" s="204"/>
      <c r="C5" s="204"/>
      <c r="D5" s="204"/>
      <c r="E5" s="204"/>
      <c r="F5" s="204"/>
      <c r="G5" s="204"/>
      <c r="H5" s="204"/>
      <c r="I5" s="56">
        <v>2</v>
      </c>
      <c r="J5" s="55">
        <v>3</v>
      </c>
      <c r="K5" s="55">
        <v>4</v>
      </c>
    </row>
    <row r="6" spans="1:11" ht="12.75">
      <c r="A6" s="205"/>
      <c r="B6" s="206"/>
      <c r="C6" s="206"/>
      <c r="D6" s="206"/>
      <c r="E6" s="206"/>
      <c r="F6" s="206"/>
      <c r="G6" s="206"/>
      <c r="H6" s="206"/>
      <c r="I6" s="206"/>
      <c r="J6" s="206"/>
      <c r="K6" s="207"/>
    </row>
    <row r="7" spans="1:11" ht="12.75">
      <c r="A7" s="208" t="s">
        <v>60</v>
      </c>
      <c r="B7" s="209"/>
      <c r="C7" s="209"/>
      <c r="D7" s="209"/>
      <c r="E7" s="209"/>
      <c r="F7" s="209"/>
      <c r="G7" s="209"/>
      <c r="H7" s="210"/>
      <c r="I7" s="3">
        <v>1</v>
      </c>
      <c r="J7" s="6"/>
      <c r="K7" s="6"/>
    </row>
    <row r="8" spans="1:12" ht="12.75">
      <c r="A8" s="211" t="s">
        <v>13</v>
      </c>
      <c r="B8" s="212"/>
      <c r="C8" s="212"/>
      <c r="D8" s="212"/>
      <c r="E8" s="212"/>
      <c r="F8" s="212"/>
      <c r="G8" s="212"/>
      <c r="H8" s="213"/>
      <c r="I8" s="1">
        <v>2</v>
      </c>
      <c r="J8" s="129">
        <f>J9+J16+J26+J35+J39</f>
        <v>911131072</v>
      </c>
      <c r="K8" s="129">
        <f>K9+K16+K26+K35+K39</f>
        <v>1038374474</v>
      </c>
      <c r="L8" s="126"/>
    </row>
    <row r="9" spans="1:12" ht="12.75">
      <c r="A9" s="214" t="s">
        <v>203</v>
      </c>
      <c r="B9" s="215"/>
      <c r="C9" s="215"/>
      <c r="D9" s="215"/>
      <c r="E9" s="215"/>
      <c r="F9" s="215"/>
      <c r="G9" s="215"/>
      <c r="H9" s="216"/>
      <c r="I9" s="1">
        <v>3</v>
      </c>
      <c r="J9" s="129">
        <f>SUM(J10:J15)</f>
        <v>1653469</v>
      </c>
      <c r="K9" s="129">
        <f>SUM(K10:K15)</f>
        <v>1581429</v>
      </c>
      <c r="L9" s="126"/>
    </row>
    <row r="10" spans="1:12" ht="12.75">
      <c r="A10" s="214" t="s">
        <v>112</v>
      </c>
      <c r="B10" s="215"/>
      <c r="C10" s="215"/>
      <c r="D10" s="215"/>
      <c r="E10" s="215"/>
      <c r="F10" s="215"/>
      <c r="G10" s="215"/>
      <c r="H10" s="216"/>
      <c r="I10" s="1">
        <v>4</v>
      </c>
      <c r="J10" s="7"/>
      <c r="K10" s="7"/>
      <c r="L10" s="126"/>
    </row>
    <row r="11" spans="1:12" ht="12.75">
      <c r="A11" s="214" t="s">
        <v>14</v>
      </c>
      <c r="B11" s="215"/>
      <c r="C11" s="215"/>
      <c r="D11" s="215"/>
      <c r="E11" s="215"/>
      <c r="F11" s="215"/>
      <c r="G11" s="215"/>
      <c r="H11" s="216"/>
      <c r="I11" s="1">
        <v>5</v>
      </c>
      <c r="J11" s="7">
        <v>1369883</v>
      </c>
      <c r="K11" s="7">
        <v>1406356</v>
      </c>
      <c r="L11" s="126"/>
    </row>
    <row r="12" spans="1:12" ht="12.75">
      <c r="A12" s="214" t="s">
        <v>113</v>
      </c>
      <c r="B12" s="215"/>
      <c r="C12" s="215"/>
      <c r="D12" s="215"/>
      <c r="E12" s="215"/>
      <c r="F12" s="215"/>
      <c r="G12" s="215"/>
      <c r="H12" s="216"/>
      <c r="I12" s="1">
        <v>6</v>
      </c>
      <c r="J12" s="7"/>
      <c r="K12" s="7"/>
      <c r="L12" s="126"/>
    </row>
    <row r="13" spans="1:12" ht="12.75">
      <c r="A13" s="214" t="s">
        <v>206</v>
      </c>
      <c r="B13" s="215"/>
      <c r="C13" s="215"/>
      <c r="D13" s="215"/>
      <c r="E13" s="215"/>
      <c r="F13" s="215"/>
      <c r="G13" s="215"/>
      <c r="H13" s="216"/>
      <c r="I13" s="1">
        <v>7</v>
      </c>
      <c r="J13" s="7"/>
      <c r="K13" s="7"/>
      <c r="L13" s="126"/>
    </row>
    <row r="14" spans="1:12" ht="12.75">
      <c r="A14" s="214" t="s">
        <v>207</v>
      </c>
      <c r="B14" s="215"/>
      <c r="C14" s="215"/>
      <c r="D14" s="215"/>
      <c r="E14" s="215"/>
      <c r="F14" s="215"/>
      <c r="G14" s="215"/>
      <c r="H14" s="216"/>
      <c r="I14" s="1">
        <v>8</v>
      </c>
      <c r="J14" s="7">
        <v>283586</v>
      </c>
      <c r="K14" s="7">
        <v>175073</v>
      </c>
      <c r="L14" s="126"/>
    </row>
    <row r="15" spans="1:12" ht="12.75">
      <c r="A15" s="214" t="s">
        <v>208</v>
      </c>
      <c r="B15" s="215"/>
      <c r="C15" s="215"/>
      <c r="D15" s="215"/>
      <c r="E15" s="215"/>
      <c r="F15" s="215"/>
      <c r="G15" s="215"/>
      <c r="H15" s="216"/>
      <c r="I15" s="1">
        <v>9</v>
      </c>
      <c r="J15" s="7"/>
      <c r="K15" s="7"/>
      <c r="L15" s="126"/>
    </row>
    <row r="16" spans="1:12" ht="12.75">
      <c r="A16" s="214" t="s">
        <v>204</v>
      </c>
      <c r="B16" s="215"/>
      <c r="C16" s="215"/>
      <c r="D16" s="215"/>
      <c r="E16" s="215"/>
      <c r="F16" s="215"/>
      <c r="G16" s="215"/>
      <c r="H16" s="216"/>
      <c r="I16" s="1">
        <v>10</v>
      </c>
      <c r="J16" s="129">
        <f>SUM(J17:J25)</f>
        <v>327685739</v>
      </c>
      <c r="K16" s="129">
        <f>SUM(K17:K25)</f>
        <v>308807335</v>
      </c>
      <c r="L16" s="126"/>
    </row>
    <row r="17" spans="1:12" ht="12.75">
      <c r="A17" s="214" t="s">
        <v>209</v>
      </c>
      <c r="B17" s="215"/>
      <c r="C17" s="215"/>
      <c r="D17" s="215"/>
      <c r="E17" s="215"/>
      <c r="F17" s="215"/>
      <c r="G17" s="215"/>
      <c r="H17" s="216"/>
      <c r="I17" s="1">
        <v>11</v>
      </c>
      <c r="J17" s="7">
        <v>14172059</v>
      </c>
      <c r="K17" s="7">
        <v>14172059</v>
      </c>
      <c r="L17" s="126"/>
    </row>
    <row r="18" spans="1:12" ht="12.75">
      <c r="A18" s="214" t="s">
        <v>245</v>
      </c>
      <c r="B18" s="215"/>
      <c r="C18" s="215"/>
      <c r="D18" s="215"/>
      <c r="E18" s="215"/>
      <c r="F18" s="215"/>
      <c r="G18" s="215"/>
      <c r="H18" s="216"/>
      <c r="I18" s="1">
        <v>12</v>
      </c>
      <c r="J18" s="7">
        <v>169930623</v>
      </c>
      <c r="K18" s="7">
        <v>167808473</v>
      </c>
      <c r="L18" s="126"/>
    </row>
    <row r="19" spans="1:12" ht="12.75">
      <c r="A19" s="214" t="s">
        <v>210</v>
      </c>
      <c r="B19" s="215"/>
      <c r="C19" s="215"/>
      <c r="D19" s="215"/>
      <c r="E19" s="215"/>
      <c r="F19" s="215"/>
      <c r="G19" s="215"/>
      <c r="H19" s="216"/>
      <c r="I19" s="1">
        <v>13</v>
      </c>
      <c r="J19" s="7">
        <v>105360289</v>
      </c>
      <c r="K19" s="7">
        <v>100805397</v>
      </c>
      <c r="L19" s="126"/>
    </row>
    <row r="20" spans="1:12" ht="12.75">
      <c r="A20" s="214" t="s">
        <v>27</v>
      </c>
      <c r="B20" s="215"/>
      <c r="C20" s="215"/>
      <c r="D20" s="215"/>
      <c r="E20" s="215"/>
      <c r="F20" s="215"/>
      <c r="G20" s="215"/>
      <c r="H20" s="216"/>
      <c r="I20" s="1">
        <v>14</v>
      </c>
      <c r="J20" s="7">
        <v>32046600</v>
      </c>
      <c r="K20" s="7">
        <v>18109797</v>
      </c>
      <c r="L20" s="126"/>
    </row>
    <row r="21" spans="1:12" ht="12.75">
      <c r="A21" s="214" t="s">
        <v>28</v>
      </c>
      <c r="B21" s="215"/>
      <c r="C21" s="215"/>
      <c r="D21" s="215"/>
      <c r="E21" s="215"/>
      <c r="F21" s="215"/>
      <c r="G21" s="215"/>
      <c r="H21" s="216"/>
      <c r="I21" s="1">
        <v>15</v>
      </c>
      <c r="J21" s="7"/>
      <c r="K21" s="7"/>
      <c r="L21" s="126"/>
    </row>
    <row r="22" spans="1:12" ht="12.75">
      <c r="A22" s="214" t="s">
        <v>72</v>
      </c>
      <c r="B22" s="215"/>
      <c r="C22" s="215"/>
      <c r="D22" s="215"/>
      <c r="E22" s="215"/>
      <c r="F22" s="215"/>
      <c r="G22" s="215"/>
      <c r="H22" s="216"/>
      <c r="I22" s="1">
        <v>16</v>
      </c>
      <c r="J22" s="7"/>
      <c r="K22" s="7">
        <v>354707</v>
      </c>
      <c r="L22" s="126"/>
    </row>
    <row r="23" spans="1:12" ht="12.75">
      <c r="A23" s="214" t="s">
        <v>73</v>
      </c>
      <c r="B23" s="215"/>
      <c r="C23" s="215"/>
      <c r="D23" s="215"/>
      <c r="E23" s="215"/>
      <c r="F23" s="215"/>
      <c r="G23" s="215"/>
      <c r="H23" s="216"/>
      <c r="I23" s="1">
        <v>17</v>
      </c>
      <c r="J23" s="7">
        <v>5236195</v>
      </c>
      <c r="K23" s="7">
        <v>6618311</v>
      </c>
      <c r="L23" s="126"/>
    </row>
    <row r="24" spans="1:12" ht="12.75">
      <c r="A24" s="214" t="s">
        <v>74</v>
      </c>
      <c r="B24" s="215"/>
      <c r="C24" s="215"/>
      <c r="D24" s="215"/>
      <c r="E24" s="215"/>
      <c r="F24" s="215"/>
      <c r="G24" s="215"/>
      <c r="H24" s="216"/>
      <c r="I24" s="1">
        <v>18</v>
      </c>
      <c r="J24" s="7">
        <v>761498</v>
      </c>
      <c r="K24" s="7">
        <v>761498</v>
      </c>
      <c r="L24" s="126"/>
    </row>
    <row r="25" spans="1:12" ht="12.75">
      <c r="A25" s="214" t="s">
        <v>75</v>
      </c>
      <c r="B25" s="215"/>
      <c r="C25" s="215"/>
      <c r="D25" s="215"/>
      <c r="E25" s="215"/>
      <c r="F25" s="215"/>
      <c r="G25" s="215"/>
      <c r="H25" s="216"/>
      <c r="I25" s="1">
        <v>19</v>
      </c>
      <c r="J25" s="7">
        <v>178475</v>
      </c>
      <c r="K25" s="7">
        <v>177093</v>
      </c>
      <c r="L25" s="126"/>
    </row>
    <row r="26" spans="1:12" ht="12.75">
      <c r="A26" s="214" t="s">
        <v>188</v>
      </c>
      <c r="B26" s="215"/>
      <c r="C26" s="215"/>
      <c r="D26" s="215"/>
      <c r="E26" s="215"/>
      <c r="F26" s="215"/>
      <c r="G26" s="215"/>
      <c r="H26" s="216"/>
      <c r="I26" s="1">
        <v>20</v>
      </c>
      <c r="J26" s="129">
        <f>SUM(J27:J34)</f>
        <v>580867064</v>
      </c>
      <c r="K26" s="129">
        <f>SUM(K27:K34)</f>
        <v>727060910</v>
      </c>
      <c r="L26" s="126"/>
    </row>
    <row r="27" spans="1:12" ht="12.75">
      <c r="A27" s="214" t="s">
        <v>76</v>
      </c>
      <c r="B27" s="215"/>
      <c r="C27" s="215"/>
      <c r="D27" s="215"/>
      <c r="E27" s="215"/>
      <c r="F27" s="215"/>
      <c r="G27" s="215"/>
      <c r="H27" s="216"/>
      <c r="I27" s="1">
        <v>21</v>
      </c>
      <c r="J27" s="7">
        <v>578269543</v>
      </c>
      <c r="K27" s="7">
        <v>725141008</v>
      </c>
      <c r="L27" s="126"/>
    </row>
    <row r="28" spans="1:12" ht="12.75">
      <c r="A28" s="214" t="s">
        <v>77</v>
      </c>
      <c r="B28" s="215"/>
      <c r="C28" s="215"/>
      <c r="D28" s="215"/>
      <c r="E28" s="215"/>
      <c r="F28" s="215"/>
      <c r="G28" s="215"/>
      <c r="H28" s="216"/>
      <c r="I28" s="1">
        <v>22</v>
      </c>
      <c r="J28" s="7"/>
      <c r="K28" s="7"/>
      <c r="L28" s="126"/>
    </row>
    <row r="29" spans="1:12" ht="12.75">
      <c r="A29" s="214" t="s">
        <v>78</v>
      </c>
      <c r="B29" s="215"/>
      <c r="C29" s="215"/>
      <c r="D29" s="215"/>
      <c r="E29" s="215"/>
      <c r="F29" s="215"/>
      <c r="G29" s="215"/>
      <c r="H29" s="216"/>
      <c r="I29" s="1">
        <v>23</v>
      </c>
      <c r="J29" s="7">
        <v>177511</v>
      </c>
      <c r="K29" s="7">
        <v>177511</v>
      </c>
      <c r="L29" s="126"/>
    </row>
    <row r="30" spans="1:12" ht="12.75">
      <c r="A30" s="214" t="s">
        <v>83</v>
      </c>
      <c r="B30" s="215"/>
      <c r="C30" s="215"/>
      <c r="D30" s="215"/>
      <c r="E30" s="215"/>
      <c r="F30" s="215"/>
      <c r="G30" s="215"/>
      <c r="H30" s="216"/>
      <c r="I30" s="1">
        <v>24</v>
      </c>
      <c r="J30" s="7"/>
      <c r="K30" s="7"/>
      <c r="L30" s="126"/>
    </row>
    <row r="31" spans="1:12" ht="12.75">
      <c r="A31" s="214" t="s">
        <v>84</v>
      </c>
      <c r="B31" s="215"/>
      <c r="C31" s="215"/>
      <c r="D31" s="215"/>
      <c r="E31" s="215"/>
      <c r="F31" s="215"/>
      <c r="G31" s="215"/>
      <c r="H31" s="216"/>
      <c r="I31" s="1">
        <v>25</v>
      </c>
      <c r="J31" s="7"/>
      <c r="K31" s="7"/>
      <c r="L31" s="126"/>
    </row>
    <row r="32" spans="1:12" ht="12.75">
      <c r="A32" s="214" t="s">
        <v>85</v>
      </c>
      <c r="B32" s="215"/>
      <c r="C32" s="215"/>
      <c r="D32" s="215"/>
      <c r="E32" s="215"/>
      <c r="F32" s="215"/>
      <c r="G32" s="215"/>
      <c r="H32" s="216"/>
      <c r="I32" s="1">
        <v>26</v>
      </c>
      <c r="J32" s="7">
        <v>2420010</v>
      </c>
      <c r="K32" s="7">
        <v>1742391</v>
      </c>
      <c r="L32" s="126"/>
    </row>
    <row r="33" spans="1:12" ht="12.75">
      <c r="A33" s="214" t="s">
        <v>79</v>
      </c>
      <c r="B33" s="215"/>
      <c r="C33" s="215"/>
      <c r="D33" s="215"/>
      <c r="E33" s="215"/>
      <c r="F33" s="215"/>
      <c r="G33" s="215"/>
      <c r="H33" s="216"/>
      <c r="I33" s="1">
        <v>27</v>
      </c>
      <c r="J33" s="7"/>
      <c r="K33" s="7"/>
      <c r="L33" s="126"/>
    </row>
    <row r="34" spans="1:12" ht="12.75">
      <c r="A34" s="214" t="s">
        <v>181</v>
      </c>
      <c r="B34" s="215"/>
      <c r="C34" s="215"/>
      <c r="D34" s="215"/>
      <c r="E34" s="215"/>
      <c r="F34" s="215"/>
      <c r="G34" s="215"/>
      <c r="H34" s="216"/>
      <c r="I34" s="1">
        <v>28</v>
      </c>
      <c r="J34" s="7"/>
      <c r="K34" s="7"/>
      <c r="L34" s="126"/>
    </row>
    <row r="35" spans="1:12" ht="12.75">
      <c r="A35" s="214" t="s">
        <v>182</v>
      </c>
      <c r="B35" s="215"/>
      <c r="C35" s="215"/>
      <c r="D35" s="215"/>
      <c r="E35" s="215"/>
      <c r="F35" s="215"/>
      <c r="G35" s="215"/>
      <c r="H35" s="216"/>
      <c r="I35" s="1">
        <v>29</v>
      </c>
      <c r="J35" s="129">
        <f>SUM(J36:J38)</f>
        <v>0</v>
      </c>
      <c r="K35" s="129">
        <f>SUM(K36:K38)</f>
        <v>0</v>
      </c>
      <c r="L35" s="126"/>
    </row>
    <row r="36" spans="1:12" ht="12.75">
      <c r="A36" s="214" t="s">
        <v>80</v>
      </c>
      <c r="B36" s="215"/>
      <c r="C36" s="215"/>
      <c r="D36" s="215"/>
      <c r="E36" s="215"/>
      <c r="F36" s="215"/>
      <c r="G36" s="215"/>
      <c r="H36" s="216"/>
      <c r="I36" s="1">
        <v>30</v>
      </c>
      <c r="J36" s="7"/>
      <c r="K36" s="7"/>
      <c r="L36" s="126"/>
    </row>
    <row r="37" spans="1:12" ht="12.75">
      <c r="A37" s="214" t="s">
        <v>81</v>
      </c>
      <c r="B37" s="215"/>
      <c r="C37" s="215"/>
      <c r="D37" s="215"/>
      <c r="E37" s="215"/>
      <c r="F37" s="215"/>
      <c r="G37" s="215"/>
      <c r="H37" s="216"/>
      <c r="I37" s="1">
        <v>31</v>
      </c>
      <c r="J37" s="7"/>
      <c r="K37" s="7"/>
      <c r="L37" s="126"/>
    </row>
    <row r="38" spans="1:12" ht="12.75">
      <c r="A38" s="214" t="s">
        <v>82</v>
      </c>
      <c r="B38" s="215"/>
      <c r="C38" s="215"/>
      <c r="D38" s="215"/>
      <c r="E38" s="215"/>
      <c r="F38" s="215"/>
      <c r="G38" s="215"/>
      <c r="H38" s="216"/>
      <c r="I38" s="1">
        <v>32</v>
      </c>
      <c r="J38" s="7"/>
      <c r="K38" s="7"/>
      <c r="L38" s="126"/>
    </row>
    <row r="39" spans="1:12" ht="12.75">
      <c r="A39" s="214" t="s">
        <v>183</v>
      </c>
      <c r="B39" s="215"/>
      <c r="C39" s="215"/>
      <c r="D39" s="215"/>
      <c r="E39" s="215"/>
      <c r="F39" s="215"/>
      <c r="G39" s="215"/>
      <c r="H39" s="216"/>
      <c r="I39" s="1">
        <v>33</v>
      </c>
      <c r="J39" s="7">
        <v>924800</v>
      </c>
      <c r="K39" s="7">
        <v>924800</v>
      </c>
      <c r="L39" s="126"/>
    </row>
    <row r="40" spans="1:12" ht="12.75">
      <c r="A40" s="211" t="s">
        <v>238</v>
      </c>
      <c r="B40" s="212"/>
      <c r="C40" s="212"/>
      <c r="D40" s="212"/>
      <c r="E40" s="212"/>
      <c r="F40" s="212"/>
      <c r="G40" s="212"/>
      <c r="H40" s="213"/>
      <c r="I40" s="1">
        <v>34</v>
      </c>
      <c r="J40" s="129">
        <f>J41+J49+J56+J64</f>
        <v>613588530</v>
      </c>
      <c r="K40" s="129">
        <f>K41+K49+K56+K64</f>
        <v>501654485</v>
      </c>
      <c r="L40" s="126"/>
    </row>
    <row r="41" spans="1:12" ht="12.75">
      <c r="A41" s="214" t="s">
        <v>100</v>
      </c>
      <c r="B41" s="215"/>
      <c r="C41" s="215"/>
      <c r="D41" s="215"/>
      <c r="E41" s="215"/>
      <c r="F41" s="215"/>
      <c r="G41" s="215"/>
      <c r="H41" s="216"/>
      <c r="I41" s="1">
        <v>35</v>
      </c>
      <c r="J41" s="129">
        <f>SUM(J42:J48)</f>
        <v>127180994</v>
      </c>
      <c r="K41" s="129">
        <f>SUM(K42:K48)</f>
        <v>130469911</v>
      </c>
      <c r="L41" s="126"/>
    </row>
    <row r="42" spans="1:12" ht="12.75">
      <c r="A42" s="214" t="s">
        <v>117</v>
      </c>
      <c r="B42" s="215"/>
      <c r="C42" s="215"/>
      <c r="D42" s="215"/>
      <c r="E42" s="215"/>
      <c r="F42" s="215"/>
      <c r="G42" s="215"/>
      <c r="H42" s="216"/>
      <c r="I42" s="1">
        <v>36</v>
      </c>
      <c r="J42" s="7">
        <v>56000269</v>
      </c>
      <c r="K42" s="7">
        <v>54123416</v>
      </c>
      <c r="L42" s="126"/>
    </row>
    <row r="43" spans="1:12" ht="12.75">
      <c r="A43" s="214" t="s">
        <v>118</v>
      </c>
      <c r="B43" s="215"/>
      <c r="C43" s="215"/>
      <c r="D43" s="215"/>
      <c r="E43" s="215"/>
      <c r="F43" s="215"/>
      <c r="G43" s="215"/>
      <c r="H43" s="216"/>
      <c r="I43" s="1">
        <v>37</v>
      </c>
      <c r="J43" s="7">
        <v>25668420</v>
      </c>
      <c r="K43" s="7">
        <v>34329168</v>
      </c>
      <c r="L43" s="126"/>
    </row>
    <row r="44" spans="1:12" ht="12.75">
      <c r="A44" s="214" t="s">
        <v>86</v>
      </c>
      <c r="B44" s="215"/>
      <c r="C44" s="215"/>
      <c r="D44" s="215"/>
      <c r="E44" s="215"/>
      <c r="F44" s="215"/>
      <c r="G44" s="215"/>
      <c r="H44" s="216"/>
      <c r="I44" s="1">
        <v>38</v>
      </c>
      <c r="J44" s="7">
        <v>29342719</v>
      </c>
      <c r="K44" s="7">
        <v>32115474</v>
      </c>
      <c r="L44" s="126"/>
    </row>
    <row r="45" spans="1:12" ht="12.75">
      <c r="A45" s="214" t="s">
        <v>87</v>
      </c>
      <c r="B45" s="215"/>
      <c r="C45" s="215"/>
      <c r="D45" s="215"/>
      <c r="E45" s="215"/>
      <c r="F45" s="215"/>
      <c r="G45" s="215"/>
      <c r="H45" s="216"/>
      <c r="I45" s="1">
        <v>39</v>
      </c>
      <c r="J45" s="7">
        <v>15101545</v>
      </c>
      <c r="K45" s="7">
        <v>8985201</v>
      </c>
      <c r="L45" s="126"/>
    </row>
    <row r="46" spans="1:12" ht="12.75">
      <c r="A46" s="214" t="s">
        <v>88</v>
      </c>
      <c r="B46" s="215"/>
      <c r="C46" s="215"/>
      <c r="D46" s="215"/>
      <c r="E46" s="215"/>
      <c r="F46" s="215"/>
      <c r="G46" s="215"/>
      <c r="H46" s="216"/>
      <c r="I46" s="1">
        <v>40</v>
      </c>
      <c r="J46" s="7">
        <v>1068041</v>
      </c>
      <c r="K46" s="7">
        <v>916652</v>
      </c>
      <c r="L46" s="126"/>
    </row>
    <row r="47" spans="1:12" ht="12.75">
      <c r="A47" s="214" t="s">
        <v>89</v>
      </c>
      <c r="B47" s="215"/>
      <c r="C47" s="215"/>
      <c r="D47" s="215"/>
      <c r="E47" s="215"/>
      <c r="F47" s="215"/>
      <c r="G47" s="215"/>
      <c r="H47" s="216"/>
      <c r="I47" s="1">
        <v>41</v>
      </c>
      <c r="J47" s="7"/>
      <c r="K47" s="7"/>
      <c r="L47" s="126"/>
    </row>
    <row r="48" spans="1:12" ht="12.75">
      <c r="A48" s="214" t="s">
        <v>90</v>
      </c>
      <c r="B48" s="215"/>
      <c r="C48" s="215"/>
      <c r="D48" s="215"/>
      <c r="E48" s="215"/>
      <c r="F48" s="215"/>
      <c r="G48" s="215"/>
      <c r="H48" s="216"/>
      <c r="I48" s="1">
        <v>42</v>
      </c>
      <c r="J48" s="7"/>
      <c r="K48" s="7"/>
      <c r="L48" s="126"/>
    </row>
    <row r="49" spans="1:12" ht="12.75">
      <c r="A49" s="214" t="s">
        <v>101</v>
      </c>
      <c r="B49" s="215"/>
      <c r="C49" s="215"/>
      <c r="D49" s="215"/>
      <c r="E49" s="215"/>
      <c r="F49" s="215"/>
      <c r="G49" s="215"/>
      <c r="H49" s="216"/>
      <c r="I49" s="1">
        <v>43</v>
      </c>
      <c r="J49" s="129">
        <f>SUM(J50:J55)</f>
        <v>443037725</v>
      </c>
      <c r="K49" s="129">
        <f>SUM(K50:K55)</f>
        <v>349500438</v>
      </c>
      <c r="L49" s="126"/>
    </row>
    <row r="50" spans="1:12" ht="12.75">
      <c r="A50" s="214" t="s">
        <v>198</v>
      </c>
      <c r="B50" s="215"/>
      <c r="C50" s="215"/>
      <c r="D50" s="215"/>
      <c r="E50" s="215"/>
      <c r="F50" s="215"/>
      <c r="G50" s="215"/>
      <c r="H50" s="216"/>
      <c r="I50" s="1">
        <v>44</v>
      </c>
      <c r="J50" s="7">
        <v>51684340</v>
      </c>
      <c r="K50" s="7">
        <v>33450523</v>
      </c>
      <c r="L50" s="126"/>
    </row>
    <row r="51" spans="1:12" ht="12.75">
      <c r="A51" s="214" t="s">
        <v>199</v>
      </c>
      <c r="B51" s="215"/>
      <c r="C51" s="215"/>
      <c r="D51" s="215"/>
      <c r="E51" s="215"/>
      <c r="F51" s="215"/>
      <c r="G51" s="215"/>
      <c r="H51" s="216"/>
      <c r="I51" s="1">
        <v>45</v>
      </c>
      <c r="J51" s="7">
        <v>378226777</v>
      </c>
      <c r="K51" s="7">
        <v>302020820</v>
      </c>
      <c r="L51" s="126"/>
    </row>
    <row r="52" spans="1:12" ht="12.75">
      <c r="A52" s="214" t="s">
        <v>200</v>
      </c>
      <c r="B52" s="215"/>
      <c r="C52" s="215"/>
      <c r="D52" s="215"/>
      <c r="E52" s="215"/>
      <c r="F52" s="215"/>
      <c r="G52" s="215"/>
      <c r="H52" s="216"/>
      <c r="I52" s="1">
        <v>46</v>
      </c>
      <c r="J52" s="7"/>
      <c r="K52" s="7"/>
      <c r="L52" s="126"/>
    </row>
    <row r="53" spans="1:12" ht="12.75">
      <c r="A53" s="214" t="s">
        <v>201</v>
      </c>
      <c r="B53" s="215"/>
      <c r="C53" s="215"/>
      <c r="D53" s="215"/>
      <c r="E53" s="215"/>
      <c r="F53" s="215"/>
      <c r="G53" s="215"/>
      <c r="H53" s="216"/>
      <c r="I53" s="1">
        <v>47</v>
      </c>
      <c r="J53" s="7">
        <v>13802</v>
      </c>
      <c r="K53" s="7">
        <v>112547</v>
      </c>
      <c r="L53" s="126"/>
    </row>
    <row r="54" spans="1:12" ht="12.75">
      <c r="A54" s="214" t="s">
        <v>10</v>
      </c>
      <c r="B54" s="215"/>
      <c r="C54" s="215"/>
      <c r="D54" s="215"/>
      <c r="E54" s="215"/>
      <c r="F54" s="215"/>
      <c r="G54" s="215"/>
      <c r="H54" s="216"/>
      <c r="I54" s="1">
        <v>48</v>
      </c>
      <c r="J54" s="7">
        <v>12545550</v>
      </c>
      <c r="K54" s="7">
        <v>13375969</v>
      </c>
      <c r="L54" s="126"/>
    </row>
    <row r="55" spans="1:12" ht="12.75">
      <c r="A55" s="214" t="s">
        <v>11</v>
      </c>
      <c r="B55" s="215"/>
      <c r="C55" s="215"/>
      <c r="D55" s="215"/>
      <c r="E55" s="215"/>
      <c r="F55" s="215"/>
      <c r="G55" s="215"/>
      <c r="H55" s="216"/>
      <c r="I55" s="1">
        <v>49</v>
      </c>
      <c r="J55" s="7">
        <v>567256</v>
      </c>
      <c r="K55" s="7">
        <v>540579</v>
      </c>
      <c r="L55" s="126"/>
    </row>
    <row r="56" spans="1:12" ht="12.75">
      <c r="A56" s="214" t="s">
        <v>102</v>
      </c>
      <c r="B56" s="215"/>
      <c r="C56" s="215"/>
      <c r="D56" s="215"/>
      <c r="E56" s="215"/>
      <c r="F56" s="215"/>
      <c r="G56" s="215"/>
      <c r="H56" s="216"/>
      <c r="I56" s="1">
        <v>50</v>
      </c>
      <c r="J56" s="129">
        <f>SUM(J57:J63)</f>
        <v>9957197</v>
      </c>
      <c r="K56" s="129">
        <f>SUM(K57:K63)</f>
        <v>11977916</v>
      </c>
      <c r="L56" s="126"/>
    </row>
    <row r="57" spans="1:12" ht="12.75">
      <c r="A57" s="214" t="s">
        <v>76</v>
      </c>
      <c r="B57" s="215"/>
      <c r="C57" s="215"/>
      <c r="D57" s="215"/>
      <c r="E57" s="215"/>
      <c r="F57" s="215"/>
      <c r="G57" s="215"/>
      <c r="H57" s="216"/>
      <c r="I57" s="1">
        <v>51</v>
      </c>
      <c r="J57" s="7"/>
      <c r="K57" s="7"/>
      <c r="L57" s="126"/>
    </row>
    <row r="58" spans="1:12" ht="12.75">
      <c r="A58" s="214" t="s">
        <v>77</v>
      </c>
      <c r="B58" s="215"/>
      <c r="C58" s="215"/>
      <c r="D58" s="215"/>
      <c r="E58" s="215"/>
      <c r="F58" s="215"/>
      <c r="G58" s="215"/>
      <c r="H58" s="216"/>
      <c r="I58" s="1">
        <v>52</v>
      </c>
      <c r="J58" s="7"/>
      <c r="K58" s="7"/>
      <c r="L58" s="126"/>
    </row>
    <row r="59" spans="1:12" ht="12.75">
      <c r="A59" s="214" t="s">
        <v>240</v>
      </c>
      <c r="B59" s="215"/>
      <c r="C59" s="215"/>
      <c r="D59" s="215"/>
      <c r="E59" s="215"/>
      <c r="F59" s="215"/>
      <c r="G59" s="215"/>
      <c r="H59" s="216"/>
      <c r="I59" s="1">
        <v>53</v>
      </c>
      <c r="J59" s="7"/>
      <c r="K59" s="7"/>
      <c r="L59" s="126"/>
    </row>
    <row r="60" spans="1:12" ht="12.75">
      <c r="A60" s="214" t="s">
        <v>83</v>
      </c>
      <c r="B60" s="215"/>
      <c r="C60" s="215"/>
      <c r="D60" s="215"/>
      <c r="E60" s="215"/>
      <c r="F60" s="215"/>
      <c r="G60" s="215"/>
      <c r="H60" s="216"/>
      <c r="I60" s="1">
        <v>54</v>
      </c>
      <c r="J60" s="7"/>
      <c r="K60" s="7"/>
      <c r="L60" s="126"/>
    </row>
    <row r="61" spans="1:12" ht="12.75">
      <c r="A61" s="214" t="s">
        <v>84</v>
      </c>
      <c r="B61" s="215"/>
      <c r="C61" s="215"/>
      <c r="D61" s="215"/>
      <c r="E61" s="215"/>
      <c r="F61" s="215"/>
      <c r="G61" s="215"/>
      <c r="H61" s="216"/>
      <c r="I61" s="1">
        <v>55</v>
      </c>
      <c r="J61" s="7"/>
      <c r="K61" s="7"/>
      <c r="L61" s="126"/>
    </row>
    <row r="62" spans="1:12" ht="12.75">
      <c r="A62" s="214" t="s">
        <v>85</v>
      </c>
      <c r="B62" s="215"/>
      <c r="C62" s="215"/>
      <c r="D62" s="215"/>
      <c r="E62" s="215"/>
      <c r="F62" s="215"/>
      <c r="G62" s="215"/>
      <c r="H62" s="216"/>
      <c r="I62" s="1">
        <v>56</v>
      </c>
      <c r="J62" s="7">
        <v>8669851</v>
      </c>
      <c r="K62" s="7">
        <v>10379070</v>
      </c>
      <c r="L62" s="126"/>
    </row>
    <row r="63" spans="1:12" ht="12.75">
      <c r="A63" s="214" t="s">
        <v>46</v>
      </c>
      <c r="B63" s="215"/>
      <c r="C63" s="215"/>
      <c r="D63" s="215"/>
      <c r="E63" s="215"/>
      <c r="F63" s="215"/>
      <c r="G63" s="215"/>
      <c r="H63" s="216"/>
      <c r="I63" s="1">
        <v>57</v>
      </c>
      <c r="J63" s="7">
        <v>1287346</v>
      </c>
      <c r="K63" s="7">
        <v>1598846</v>
      </c>
      <c r="L63" s="126"/>
    </row>
    <row r="64" spans="1:12" ht="12.75">
      <c r="A64" s="214" t="s">
        <v>205</v>
      </c>
      <c r="B64" s="215"/>
      <c r="C64" s="215"/>
      <c r="D64" s="215"/>
      <c r="E64" s="215"/>
      <c r="F64" s="215"/>
      <c r="G64" s="215"/>
      <c r="H64" s="216"/>
      <c r="I64" s="1">
        <v>58</v>
      </c>
      <c r="J64" s="7">
        <v>33412614</v>
      </c>
      <c r="K64" s="7">
        <v>9706220</v>
      </c>
      <c r="L64" s="126"/>
    </row>
    <row r="65" spans="1:12" ht="12.75">
      <c r="A65" s="211" t="s">
        <v>56</v>
      </c>
      <c r="B65" s="212"/>
      <c r="C65" s="212"/>
      <c r="D65" s="212"/>
      <c r="E65" s="212"/>
      <c r="F65" s="212"/>
      <c r="G65" s="212"/>
      <c r="H65" s="213"/>
      <c r="I65" s="1">
        <v>59</v>
      </c>
      <c r="J65" s="7">
        <v>43334</v>
      </c>
      <c r="K65" s="7">
        <v>1994966</v>
      </c>
      <c r="L65" s="126"/>
    </row>
    <row r="66" spans="1:12" ht="12.75">
      <c r="A66" s="211" t="s">
        <v>239</v>
      </c>
      <c r="B66" s="212"/>
      <c r="C66" s="212"/>
      <c r="D66" s="212"/>
      <c r="E66" s="212"/>
      <c r="F66" s="212"/>
      <c r="G66" s="212"/>
      <c r="H66" s="213"/>
      <c r="I66" s="1">
        <v>60</v>
      </c>
      <c r="J66" s="129">
        <f>J7+J8+J40+J65</f>
        <v>1524762936</v>
      </c>
      <c r="K66" s="129">
        <f>K7+K8+K40+K65</f>
        <v>1542023925</v>
      </c>
      <c r="L66" s="126"/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/>
      <c r="K67" s="8"/>
    </row>
    <row r="68" spans="1:11" ht="12.75">
      <c r="A68" s="220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2" ht="12.75">
      <c r="A69" s="208" t="s">
        <v>189</v>
      </c>
      <c r="B69" s="209"/>
      <c r="C69" s="209"/>
      <c r="D69" s="209"/>
      <c r="E69" s="209"/>
      <c r="F69" s="209"/>
      <c r="G69" s="209"/>
      <c r="H69" s="210"/>
      <c r="I69" s="3">
        <v>62</v>
      </c>
      <c r="J69" s="130">
        <f>J70+J71+J72+J78+J79+J82+J85</f>
        <v>1095959909</v>
      </c>
      <c r="K69" s="130">
        <f>K70+K71+K72+K78+K79+K82+K85</f>
        <v>1084019519</v>
      </c>
      <c r="L69" s="126"/>
    </row>
    <row r="70" spans="1:12" ht="12.75">
      <c r="A70" s="214" t="s">
        <v>141</v>
      </c>
      <c r="B70" s="215"/>
      <c r="C70" s="215"/>
      <c r="D70" s="215"/>
      <c r="E70" s="215"/>
      <c r="F70" s="215"/>
      <c r="G70" s="215"/>
      <c r="H70" s="216"/>
      <c r="I70" s="1">
        <v>63</v>
      </c>
      <c r="J70" s="7">
        <v>300000000</v>
      </c>
      <c r="K70" s="7">
        <v>300000000</v>
      </c>
      <c r="L70" s="126"/>
    </row>
    <row r="71" spans="1:12" ht="12.75">
      <c r="A71" s="214" t="s">
        <v>142</v>
      </c>
      <c r="B71" s="215"/>
      <c r="C71" s="215"/>
      <c r="D71" s="215"/>
      <c r="E71" s="215"/>
      <c r="F71" s="215"/>
      <c r="G71" s="215"/>
      <c r="H71" s="216"/>
      <c r="I71" s="1">
        <v>64</v>
      </c>
      <c r="J71" s="7"/>
      <c r="K71" s="7"/>
      <c r="L71" s="126"/>
    </row>
    <row r="72" spans="1:12" ht="12.75">
      <c r="A72" s="214" t="s">
        <v>143</v>
      </c>
      <c r="B72" s="215"/>
      <c r="C72" s="215"/>
      <c r="D72" s="215"/>
      <c r="E72" s="215"/>
      <c r="F72" s="215"/>
      <c r="G72" s="215"/>
      <c r="H72" s="216"/>
      <c r="I72" s="1">
        <v>65</v>
      </c>
      <c r="J72" s="129">
        <f>J73+J74-J75+J76+J77</f>
        <v>15000000</v>
      </c>
      <c r="K72" s="129">
        <f>K73+K74-K75+K76+K77</f>
        <v>15000000</v>
      </c>
      <c r="L72" s="126"/>
    </row>
    <row r="73" spans="1:12" ht="12.75">
      <c r="A73" s="214" t="s">
        <v>144</v>
      </c>
      <c r="B73" s="215"/>
      <c r="C73" s="215"/>
      <c r="D73" s="215"/>
      <c r="E73" s="215"/>
      <c r="F73" s="215"/>
      <c r="G73" s="215"/>
      <c r="H73" s="216"/>
      <c r="I73" s="1">
        <v>66</v>
      </c>
      <c r="J73" s="7">
        <v>15000000</v>
      </c>
      <c r="K73" s="7">
        <v>15000000</v>
      </c>
      <c r="L73" s="126"/>
    </row>
    <row r="74" spans="1:12" ht="12.75">
      <c r="A74" s="214" t="s">
        <v>145</v>
      </c>
      <c r="B74" s="215"/>
      <c r="C74" s="215"/>
      <c r="D74" s="215"/>
      <c r="E74" s="215"/>
      <c r="F74" s="215"/>
      <c r="G74" s="215"/>
      <c r="H74" s="216"/>
      <c r="I74" s="1">
        <v>67</v>
      </c>
      <c r="J74" s="7"/>
      <c r="K74" s="7"/>
      <c r="L74" s="126"/>
    </row>
    <row r="75" spans="1:12" ht="12.75">
      <c r="A75" s="214" t="s">
        <v>133</v>
      </c>
      <c r="B75" s="215"/>
      <c r="C75" s="215"/>
      <c r="D75" s="215"/>
      <c r="E75" s="215"/>
      <c r="F75" s="215"/>
      <c r="G75" s="215"/>
      <c r="H75" s="216"/>
      <c r="I75" s="1">
        <v>68</v>
      </c>
      <c r="J75" s="7"/>
      <c r="K75" s="7"/>
      <c r="L75" s="126"/>
    </row>
    <row r="76" spans="1:12" ht="12.75">
      <c r="A76" s="214" t="s">
        <v>134</v>
      </c>
      <c r="B76" s="215"/>
      <c r="C76" s="215"/>
      <c r="D76" s="215"/>
      <c r="E76" s="215"/>
      <c r="F76" s="215"/>
      <c r="G76" s="215"/>
      <c r="H76" s="216"/>
      <c r="I76" s="1">
        <v>69</v>
      </c>
      <c r="J76" s="7"/>
      <c r="K76" s="7"/>
      <c r="L76" s="126"/>
    </row>
    <row r="77" spans="1:12" ht="12.75">
      <c r="A77" s="214" t="s">
        <v>135</v>
      </c>
      <c r="B77" s="215"/>
      <c r="C77" s="215"/>
      <c r="D77" s="215"/>
      <c r="E77" s="215"/>
      <c r="F77" s="215"/>
      <c r="G77" s="215"/>
      <c r="H77" s="216"/>
      <c r="I77" s="1">
        <v>70</v>
      </c>
      <c r="J77" s="7"/>
      <c r="K77" s="7"/>
      <c r="L77" s="126"/>
    </row>
    <row r="78" spans="1:12" ht="12.75">
      <c r="A78" s="214" t="s">
        <v>136</v>
      </c>
      <c r="B78" s="215"/>
      <c r="C78" s="215"/>
      <c r="D78" s="215"/>
      <c r="E78" s="215"/>
      <c r="F78" s="215"/>
      <c r="G78" s="215"/>
      <c r="H78" s="216"/>
      <c r="I78" s="1">
        <v>71</v>
      </c>
      <c r="J78" s="7"/>
      <c r="K78" s="7"/>
      <c r="L78" s="126"/>
    </row>
    <row r="79" spans="1:12" ht="12.75">
      <c r="A79" s="214" t="s">
        <v>236</v>
      </c>
      <c r="B79" s="215"/>
      <c r="C79" s="215"/>
      <c r="D79" s="215"/>
      <c r="E79" s="215"/>
      <c r="F79" s="215"/>
      <c r="G79" s="215"/>
      <c r="H79" s="216"/>
      <c r="I79" s="1">
        <v>72</v>
      </c>
      <c r="J79" s="129">
        <f>J80-J81</f>
        <v>705639668</v>
      </c>
      <c r="K79" s="129">
        <f>K80-K81</f>
        <v>780959909</v>
      </c>
      <c r="L79" s="126"/>
    </row>
    <row r="80" spans="1:12" ht="12.75">
      <c r="A80" s="223" t="s">
        <v>167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>
        <v>705639668</v>
      </c>
      <c r="K80" s="7">
        <v>780959909</v>
      </c>
      <c r="L80" s="126"/>
    </row>
    <row r="81" spans="1:12" ht="12.75">
      <c r="A81" s="223" t="s">
        <v>168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/>
      <c r="K81" s="7"/>
      <c r="L81" s="126"/>
    </row>
    <row r="82" spans="1:12" ht="12.75">
      <c r="A82" s="214" t="s">
        <v>237</v>
      </c>
      <c r="B82" s="215"/>
      <c r="C82" s="215"/>
      <c r="D82" s="215"/>
      <c r="E82" s="215"/>
      <c r="F82" s="215"/>
      <c r="G82" s="215"/>
      <c r="H82" s="216"/>
      <c r="I82" s="1">
        <v>75</v>
      </c>
      <c r="J82" s="129">
        <f>J83-J84</f>
        <v>75320241</v>
      </c>
      <c r="K82" s="129">
        <f>K83-K84</f>
        <v>-11940390</v>
      </c>
      <c r="L82" s="126"/>
    </row>
    <row r="83" spans="1:12" ht="12.75">
      <c r="A83" s="223" t="s">
        <v>169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>
        <v>75320241</v>
      </c>
      <c r="K83" s="7"/>
      <c r="L83" s="126"/>
    </row>
    <row r="84" spans="1:12" ht="12.75">
      <c r="A84" s="223" t="s">
        <v>170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/>
      <c r="K84" s="7">
        <v>11940390</v>
      </c>
      <c r="L84" s="126"/>
    </row>
    <row r="85" spans="1:12" ht="12.75">
      <c r="A85" s="214" t="s">
        <v>171</v>
      </c>
      <c r="B85" s="215"/>
      <c r="C85" s="215"/>
      <c r="D85" s="215"/>
      <c r="E85" s="215"/>
      <c r="F85" s="215"/>
      <c r="G85" s="215"/>
      <c r="H85" s="216"/>
      <c r="I85" s="1">
        <v>78</v>
      </c>
      <c r="J85" s="7"/>
      <c r="K85" s="7"/>
      <c r="L85" s="126"/>
    </row>
    <row r="86" spans="1:12" ht="12.75">
      <c r="A86" s="211" t="s">
        <v>19</v>
      </c>
      <c r="B86" s="212"/>
      <c r="C86" s="212"/>
      <c r="D86" s="212"/>
      <c r="E86" s="212"/>
      <c r="F86" s="212"/>
      <c r="G86" s="212"/>
      <c r="H86" s="213"/>
      <c r="I86" s="1">
        <v>79</v>
      </c>
      <c r="J86" s="129">
        <f>SUM(J87:J89)</f>
        <v>4624000</v>
      </c>
      <c r="K86" s="129">
        <f>SUM(K87:K89)</f>
        <v>4654000</v>
      </c>
      <c r="L86" s="126"/>
    </row>
    <row r="87" spans="1:12" ht="12.75">
      <c r="A87" s="214" t="s">
        <v>129</v>
      </c>
      <c r="B87" s="215"/>
      <c r="C87" s="215"/>
      <c r="D87" s="215"/>
      <c r="E87" s="215"/>
      <c r="F87" s="215"/>
      <c r="G87" s="215"/>
      <c r="H87" s="216"/>
      <c r="I87" s="1">
        <v>80</v>
      </c>
      <c r="J87" s="7">
        <v>4624000</v>
      </c>
      <c r="K87" s="7">
        <v>4654000</v>
      </c>
      <c r="L87" s="126"/>
    </row>
    <row r="88" spans="1:12" ht="12.75">
      <c r="A88" s="214" t="s">
        <v>130</v>
      </c>
      <c r="B88" s="215"/>
      <c r="C88" s="215"/>
      <c r="D88" s="215"/>
      <c r="E88" s="215"/>
      <c r="F88" s="215"/>
      <c r="G88" s="215"/>
      <c r="H88" s="216"/>
      <c r="I88" s="1">
        <v>81</v>
      </c>
      <c r="J88" s="7"/>
      <c r="K88" s="7"/>
      <c r="L88" s="126"/>
    </row>
    <row r="89" spans="1:12" ht="12.75">
      <c r="A89" s="214" t="s">
        <v>131</v>
      </c>
      <c r="B89" s="215"/>
      <c r="C89" s="215"/>
      <c r="D89" s="215"/>
      <c r="E89" s="215"/>
      <c r="F89" s="215"/>
      <c r="G89" s="215"/>
      <c r="H89" s="216"/>
      <c r="I89" s="1">
        <v>82</v>
      </c>
      <c r="J89" s="7"/>
      <c r="K89" s="7"/>
      <c r="L89" s="126"/>
    </row>
    <row r="90" spans="1:12" ht="12.75">
      <c r="A90" s="211" t="s">
        <v>20</v>
      </c>
      <c r="B90" s="212"/>
      <c r="C90" s="212"/>
      <c r="D90" s="212"/>
      <c r="E90" s="212"/>
      <c r="F90" s="212"/>
      <c r="G90" s="212"/>
      <c r="H90" s="213"/>
      <c r="I90" s="1">
        <v>83</v>
      </c>
      <c r="J90" s="129">
        <f>SUM(J91:J99)</f>
        <v>1055337</v>
      </c>
      <c r="K90" s="129">
        <f>SUM(K91:K99)</f>
        <v>152676937</v>
      </c>
      <c r="L90" s="126"/>
    </row>
    <row r="91" spans="1:12" ht="12.75">
      <c r="A91" s="214" t="s">
        <v>132</v>
      </c>
      <c r="B91" s="215"/>
      <c r="C91" s="215"/>
      <c r="D91" s="215"/>
      <c r="E91" s="215"/>
      <c r="F91" s="215"/>
      <c r="G91" s="215"/>
      <c r="H91" s="216"/>
      <c r="I91" s="1">
        <v>84</v>
      </c>
      <c r="J91" s="7"/>
      <c r="K91" s="7">
        <v>151734600</v>
      </c>
      <c r="L91" s="126"/>
    </row>
    <row r="92" spans="1:12" ht="12.75">
      <c r="A92" s="214" t="s">
        <v>241</v>
      </c>
      <c r="B92" s="215"/>
      <c r="C92" s="215"/>
      <c r="D92" s="215"/>
      <c r="E92" s="215"/>
      <c r="F92" s="215"/>
      <c r="G92" s="215"/>
      <c r="H92" s="216"/>
      <c r="I92" s="1">
        <v>85</v>
      </c>
      <c r="J92" s="7">
        <v>733000</v>
      </c>
      <c r="K92" s="7">
        <v>620000</v>
      </c>
      <c r="L92" s="126"/>
    </row>
    <row r="93" spans="1:12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1">
        <v>86</v>
      </c>
      <c r="J93" s="7"/>
      <c r="K93" s="7"/>
      <c r="L93" s="126"/>
    </row>
    <row r="94" spans="1:12" ht="12.75">
      <c r="A94" s="214" t="s">
        <v>242</v>
      </c>
      <c r="B94" s="215"/>
      <c r="C94" s="215"/>
      <c r="D94" s="215"/>
      <c r="E94" s="215"/>
      <c r="F94" s="215"/>
      <c r="G94" s="215"/>
      <c r="H94" s="216"/>
      <c r="I94" s="1">
        <v>87</v>
      </c>
      <c r="J94" s="7"/>
      <c r="K94" s="7"/>
      <c r="L94" s="126"/>
    </row>
    <row r="95" spans="1:12" ht="12.75">
      <c r="A95" s="214" t="s">
        <v>243</v>
      </c>
      <c r="B95" s="215"/>
      <c r="C95" s="215"/>
      <c r="D95" s="215"/>
      <c r="E95" s="215"/>
      <c r="F95" s="215"/>
      <c r="G95" s="215"/>
      <c r="H95" s="216"/>
      <c r="I95" s="1">
        <v>88</v>
      </c>
      <c r="J95" s="7"/>
      <c r="K95" s="7"/>
      <c r="L95" s="126"/>
    </row>
    <row r="96" spans="1:12" ht="12.75">
      <c r="A96" s="214" t="s">
        <v>244</v>
      </c>
      <c r="B96" s="215"/>
      <c r="C96" s="215"/>
      <c r="D96" s="215"/>
      <c r="E96" s="215"/>
      <c r="F96" s="215"/>
      <c r="G96" s="215"/>
      <c r="H96" s="216"/>
      <c r="I96" s="1">
        <v>89</v>
      </c>
      <c r="J96" s="7"/>
      <c r="K96" s="7"/>
      <c r="L96" s="126"/>
    </row>
    <row r="97" spans="1:12" ht="12.75">
      <c r="A97" s="214" t="s">
        <v>94</v>
      </c>
      <c r="B97" s="215"/>
      <c r="C97" s="215"/>
      <c r="D97" s="215"/>
      <c r="E97" s="215"/>
      <c r="F97" s="215"/>
      <c r="G97" s="215"/>
      <c r="H97" s="216"/>
      <c r="I97" s="1">
        <v>90</v>
      </c>
      <c r="J97" s="7"/>
      <c r="K97" s="7"/>
      <c r="L97" s="126"/>
    </row>
    <row r="98" spans="1:12" ht="12.75">
      <c r="A98" s="214" t="s">
        <v>92</v>
      </c>
      <c r="B98" s="215"/>
      <c r="C98" s="215"/>
      <c r="D98" s="215"/>
      <c r="E98" s="215"/>
      <c r="F98" s="215"/>
      <c r="G98" s="215"/>
      <c r="H98" s="216"/>
      <c r="I98" s="1">
        <v>91</v>
      </c>
      <c r="J98" s="7">
        <v>322337</v>
      </c>
      <c r="K98" s="7">
        <v>322337</v>
      </c>
      <c r="L98" s="126"/>
    </row>
    <row r="99" spans="1:12" ht="12.75">
      <c r="A99" s="214" t="s">
        <v>93</v>
      </c>
      <c r="B99" s="215"/>
      <c r="C99" s="215"/>
      <c r="D99" s="215"/>
      <c r="E99" s="215"/>
      <c r="F99" s="215"/>
      <c r="G99" s="215"/>
      <c r="H99" s="216"/>
      <c r="I99" s="1">
        <v>92</v>
      </c>
      <c r="J99" s="7"/>
      <c r="K99" s="7"/>
      <c r="L99" s="126"/>
    </row>
    <row r="100" spans="1:12" ht="12.75">
      <c r="A100" s="211" t="s">
        <v>21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129">
        <f>SUM(J101:J112)</f>
        <v>379949162</v>
      </c>
      <c r="K100" s="129">
        <f>SUM(K101:K112)</f>
        <v>242595321</v>
      </c>
      <c r="L100" s="126"/>
    </row>
    <row r="101" spans="1:12" ht="12.75">
      <c r="A101" s="214" t="s">
        <v>132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7">
        <v>82768705</v>
      </c>
      <c r="K101" s="7">
        <v>54088749</v>
      </c>
      <c r="L101" s="126"/>
    </row>
    <row r="102" spans="1:12" ht="12.75">
      <c r="A102" s="214" t="s">
        <v>241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7">
        <v>415268</v>
      </c>
      <c r="K102" s="7">
        <v>415268</v>
      </c>
      <c r="L102" s="126"/>
    </row>
    <row r="103" spans="1:12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7"/>
      <c r="K103" s="7">
        <v>34140285</v>
      </c>
      <c r="L103" s="126"/>
    </row>
    <row r="104" spans="1:12" ht="12.75">
      <c r="A104" s="214" t="s">
        <v>242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7"/>
      <c r="K104" s="7"/>
      <c r="L104" s="126"/>
    </row>
    <row r="105" spans="1:12" ht="12.75">
      <c r="A105" s="214" t="s">
        <v>243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7">
        <v>151682784</v>
      </c>
      <c r="K105" s="7">
        <v>113571542</v>
      </c>
      <c r="L105" s="126"/>
    </row>
    <row r="106" spans="1:12" ht="12.75">
      <c r="A106" s="214" t="s">
        <v>244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7"/>
      <c r="K106" s="7"/>
      <c r="L106" s="126"/>
    </row>
    <row r="107" spans="1:12" ht="12.75">
      <c r="A107" s="214" t="s">
        <v>94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7"/>
      <c r="K107" s="7"/>
      <c r="L107" s="126"/>
    </row>
    <row r="108" spans="1:12" ht="12.75">
      <c r="A108" s="214" t="s">
        <v>95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7">
        <v>24341700</v>
      </c>
      <c r="K108" s="7">
        <v>26560802</v>
      </c>
      <c r="L108" s="126"/>
    </row>
    <row r="109" spans="1:12" ht="12.75">
      <c r="A109" s="214" t="s">
        <v>96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7">
        <v>5466001</v>
      </c>
      <c r="K109" s="7">
        <v>5562271</v>
      </c>
      <c r="L109" s="126"/>
    </row>
    <row r="110" spans="1:12" ht="12.75">
      <c r="A110" s="214" t="s">
        <v>99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7">
        <v>74058</v>
      </c>
      <c r="K110" s="7">
        <v>74058</v>
      </c>
      <c r="L110" s="126"/>
    </row>
    <row r="111" spans="1:12" ht="12.75">
      <c r="A111" s="214" t="s">
        <v>97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7"/>
      <c r="K111" s="7"/>
      <c r="L111" s="126"/>
    </row>
    <row r="112" spans="1:12" ht="12.75">
      <c r="A112" s="214" t="s">
        <v>98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7">
        <v>115200646</v>
      </c>
      <c r="K112" s="7">
        <v>8182346</v>
      </c>
      <c r="L112" s="126"/>
    </row>
    <row r="113" spans="1:12" ht="12.75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7">
        <v>43174528</v>
      </c>
      <c r="K113" s="7">
        <v>58078148</v>
      </c>
      <c r="L113" s="126"/>
    </row>
    <row r="114" spans="1:12" ht="12.75">
      <c r="A114" s="211" t="s">
        <v>25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129">
        <f>J69+J86+J90+J100+J113</f>
        <v>1524762936</v>
      </c>
      <c r="K114" s="129">
        <f>K69+K86+K90+K100+K113</f>
        <v>1542023925</v>
      </c>
      <c r="L114" s="126"/>
    </row>
    <row r="115" spans="1:11" ht="12.75">
      <c r="A115" s="233" t="s">
        <v>57</v>
      </c>
      <c r="B115" s="234"/>
      <c r="C115" s="234"/>
      <c r="D115" s="234"/>
      <c r="E115" s="234"/>
      <c r="F115" s="234"/>
      <c r="G115" s="234"/>
      <c r="H115" s="235"/>
      <c r="I115" s="2">
        <v>108</v>
      </c>
      <c r="J115" s="8"/>
      <c r="K115" s="8"/>
    </row>
    <row r="116" spans="1:11" ht="12.75">
      <c r="A116" s="220" t="s">
        <v>307</v>
      </c>
      <c r="B116" s="236"/>
      <c r="C116" s="236"/>
      <c r="D116" s="236"/>
      <c r="E116" s="236"/>
      <c r="F116" s="236"/>
      <c r="G116" s="236"/>
      <c r="H116" s="236"/>
      <c r="I116" s="237"/>
      <c r="J116" s="237"/>
      <c r="K116" s="238"/>
    </row>
    <row r="117" spans="1:11" ht="12.75">
      <c r="A117" s="208" t="s">
        <v>184</v>
      </c>
      <c r="B117" s="209"/>
      <c r="C117" s="209"/>
      <c r="D117" s="209"/>
      <c r="E117" s="209"/>
      <c r="F117" s="209"/>
      <c r="G117" s="209"/>
      <c r="H117" s="209"/>
      <c r="I117" s="239"/>
      <c r="J117" s="239"/>
      <c r="K117" s="240"/>
    </row>
    <row r="118" spans="1:11" ht="12.75">
      <c r="A118" s="214" t="s">
        <v>8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7"/>
      <c r="K118" s="7"/>
    </row>
    <row r="119" spans="1:11" ht="12.75">
      <c r="A119" s="226" t="s">
        <v>9</v>
      </c>
      <c r="B119" s="227"/>
      <c r="C119" s="227"/>
      <c r="D119" s="227"/>
      <c r="E119" s="227"/>
      <c r="F119" s="227"/>
      <c r="G119" s="227"/>
      <c r="H119" s="228"/>
      <c r="I119" s="4">
        <v>110</v>
      </c>
      <c r="J119" s="8"/>
      <c r="K119" s="8"/>
    </row>
    <row r="120" spans="1:11" ht="12.75">
      <c r="A120" s="229" t="s">
        <v>308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</row>
    <row r="121" spans="1:11" ht="12.75">
      <c r="A121" s="23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</row>
    <row r="122" spans="10:11" ht="12.75">
      <c r="J122" s="126">
        <f>+J66-J114</f>
        <v>0</v>
      </c>
      <c r="K122" s="126">
        <f>+K66-K114</f>
        <v>0</v>
      </c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2">
    <dataValidation allowBlank="1" sqref="A1:I65536 J40:J65536 J1:J38 K1:IV65536"/>
    <dataValidation type="whole" operator="greaterThanOrEqual" allowBlank="1" showInputMessage="1" showErrorMessage="1" errorTitle="Pogrešan unos" error="Mogu se unijeti samo cjelobrojne pozitivne vrijednosti." sqref="J39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zoomScaleSheetLayoutView="110" zoomScalePageLayoutView="0" workbookViewId="0" topLeftCell="C1">
      <selection activeCell="N7" sqref="N7"/>
    </sheetView>
  </sheetViews>
  <sheetFormatPr defaultColWidth="9.140625" defaultRowHeight="12.75"/>
  <cols>
    <col min="1" max="8" width="8.7109375" style="52" customWidth="1"/>
    <col min="9" max="9" width="5.7109375" style="52" customWidth="1"/>
    <col min="10" max="13" width="12.7109375" style="52" customWidth="1"/>
    <col min="14" max="14" width="9.140625" style="52" customWidth="1"/>
    <col min="15" max="15" width="9.28125" style="52" bestFit="1" customWidth="1"/>
    <col min="16" max="16384" width="9.140625" style="52" customWidth="1"/>
  </cols>
  <sheetData>
    <row r="1" spans="1:13" ht="12.75" customHeight="1">
      <c r="A1" s="196" t="s">
        <v>152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2.75" customHeight="1">
      <c r="A2" s="250" t="s">
        <v>367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43" t="s">
        <v>319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34.5">
      <c r="A4" s="242" t="s">
        <v>59</v>
      </c>
      <c r="B4" s="242"/>
      <c r="C4" s="242"/>
      <c r="D4" s="242"/>
      <c r="E4" s="242"/>
      <c r="F4" s="242"/>
      <c r="G4" s="242"/>
      <c r="H4" s="242"/>
      <c r="I4" s="57" t="s">
        <v>277</v>
      </c>
      <c r="J4" s="241" t="s">
        <v>368</v>
      </c>
      <c r="K4" s="241"/>
      <c r="L4" s="241" t="s">
        <v>369</v>
      </c>
      <c r="M4" s="241"/>
    </row>
    <row r="5" spans="1:13" ht="12.75">
      <c r="A5" s="242"/>
      <c r="B5" s="242"/>
      <c r="C5" s="242"/>
      <c r="D5" s="242"/>
      <c r="E5" s="242"/>
      <c r="F5" s="242"/>
      <c r="G5" s="242"/>
      <c r="H5" s="242"/>
      <c r="I5" s="57"/>
      <c r="J5" s="59" t="s">
        <v>311</v>
      </c>
      <c r="K5" s="59" t="s">
        <v>312</v>
      </c>
      <c r="L5" s="59" t="s">
        <v>311</v>
      </c>
      <c r="M5" s="59" t="s">
        <v>312</v>
      </c>
    </row>
    <row r="6" spans="1:13" ht="12.75">
      <c r="A6" s="241">
        <v>1</v>
      </c>
      <c r="B6" s="241"/>
      <c r="C6" s="241"/>
      <c r="D6" s="241"/>
      <c r="E6" s="241"/>
      <c r="F6" s="241"/>
      <c r="G6" s="241"/>
      <c r="H6" s="241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8" t="s">
        <v>26</v>
      </c>
      <c r="B7" s="209"/>
      <c r="C7" s="209"/>
      <c r="D7" s="209"/>
      <c r="E7" s="209"/>
      <c r="F7" s="209"/>
      <c r="G7" s="209"/>
      <c r="H7" s="210"/>
      <c r="I7" s="3">
        <v>111</v>
      </c>
      <c r="J7" s="130">
        <f>SUM(J8:J9)</f>
        <v>403556786</v>
      </c>
      <c r="K7" s="130">
        <f>SUM(K8:K9)</f>
        <v>403556786</v>
      </c>
      <c r="L7" s="130">
        <f>SUM(L8:L9)</f>
        <v>378193304</v>
      </c>
      <c r="M7" s="130">
        <f>SUM(M8:M9)</f>
        <v>378193304</v>
      </c>
    </row>
    <row r="8" spans="1:16" ht="12.75">
      <c r="A8" s="211" t="s">
        <v>150</v>
      </c>
      <c r="B8" s="212"/>
      <c r="C8" s="212"/>
      <c r="D8" s="212"/>
      <c r="E8" s="212"/>
      <c r="F8" s="212"/>
      <c r="G8" s="212"/>
      <c r="H8" s="213"/>
      <c r="I8" s="1">
        <v>112</v>
      </c>
      <c r="J8" s="7">
        <v>396268248</v>
      </c>
      <c r="K8" s="7">
        <v>396268248</v>
      </c>
      <c r="L8" s="7">
        <v>371880189</v>
      </c>
      <c r="M8" s="7">
        <v>371880189</v>
      </c>
      <c r="N8" s="132"/>
      <c r="O8" s="132"/>
      <c r="P8" s="132"/>
    </row>
    <row r="9" spans="1:13" ht="12.75">
      <c r="A9" s="211" t="s">
        <v>103</v>
      </c>
      <c r="B9" s="212"/>
      <c r="C9" s="212"/>
      <c r="D9" s="212"/>
      <c r="E9" s="212"/>
      <c r="F9" s="212"/>
      <c r="G9" s="212"/>
      <c r="H9" s="213"/>
      <c r="I9" s="1">
        <v>113</v>
      </c>
      <c r="J9" s="7">
        <v>7288538</v>
      </c>
      <c r="K9" s="7">
        <v>7288538</v>
      </c>
      <c r="L9" s="7">
        <v>6313115</v>
      </c>
      <c r="M9" s="7">
        <v>6313115</v>
      </c>
    </row>
    <row r="10" spans="1:16" ht="12.75">
      <c r="A10" s="211" t="s">
        <v>12</v>
      </c>
      <c r="B10" s="212"/>
      <c r="C10" s="212"/>
      <c r="D10" s="212"/>
      <c r="E10" s="212"/>
      <c r="F10" s="212"/>
      <c r="G10" s="212"/>
      <c r="H10" s="213"/>
      <c r="I10" s="1">
        <v>114</v>
      </c>
      <c r="J10" s="129">
        <f>J11+J12+J16+J20+J21+J22+J25+J26</f>
        <v>392938569</v>
      </c>
      <c r="K10" s="129">
        <f>K11+K12+K16+K20+K21+K22+K25+K26</f>
        <v>392938569</v>
      </c>
      <c r="L10" s="129">
        <f>L11+L12+L16+L20+L21+L22+L25+L26</f>
        <v>389270805</v>
      </c>
      <c r="M10" s="129">
        <f>M11+M12+M16+M20+M21+M22+M25+M26</f>
        <v>389270805</v>
      </c>
      <c r="N10" s="132"/>
      <c r="O10" s="132"/>
      <c r="P10" s="132"/>
    </row>
    <row r="11" spans="1:13" ht="12.75">
      <c r="A11" s="211" t="s">
        <v>104</v>
      </c>
      <c r="B11" s="212"/>
      <c r="C11" s="212"/>
      <c r="D11" s="212"/>
      <c r="E11" s="212"/>
      <c r="F11" s="212"/>
      <c r="G11" s="212"/>
      <c r="H11" s="213"/>
      <c r="I11" s="1">
        <v>115</v>
      </c>
      <c r="J11" s="7">
        <v>-19812841</v>
      </c>
      <c r="K11" s="7">
        <v>-19812841</v>
      </c>
      <c r="L11" s="7">
        <v>-11433503</v>
      </c>
      <c r="M11" s="7">
        <v>-11433503</v>
      </c>
    </row>
    <row r="12" spans="1:13" ht="12.75">
      <c r="A12" s="211" t="s">
        <v>22</v>
      </c>
      <c r="B12" s="212"/>
      <c r="C12" s="212"/>
      <c r="D12" s="212"/>
      <c r="E12" s="212"/>
      <c r="F12" s="212"/>
      <c r="G12" s="212"/>
      <c r="H12" s="213"/>
      <c r="I12" s="1">
        <v>116</v>
      </c>
      <c r="J12" s="129">
        <f>SUM(J13:J15)</f>
        <v>347765742</v>
      </c>
      <c r="K12" s="129">
        <f>SUM(K13:K15)</f>
        <v>347765742</v>
      </c>
      <c r="L12" s="129">
        <f>SUM(L13:L15)</f>
        <v>332000394</v>
      </c>
      <c r="M12" s="129">
        <f>SUM(M13:M15)</f>
        <v>332000394</v>
      </c>
    </row>
    <row r="13" spans="1:13" ht="12.75">
      <c r="A13" s="214" t="s">
        <v>146</v>
      </c>
      <c r="B13" s="215"/>
      <c r="C13" s="215"/>
      <c r="D13" s="215"/>
      <c r="E13" s="215"/>
      <c r="F13" s="215"/>
      <c r="G13" s="215"/>
      <c r="H13" s="216"/>
      <c r="I13" s="1">
        <v>117</v>
      </c>
      <c r="J13" s="7">
        <v>195184911</v>
      </c>
      <c r="K13" s="7">
        <v>195184911</v>
      </c>
      <c r="L13" s="7">
        <v>174624697</v>
      </c>
      <c r="M13" s="7">
        <v>174624697</v>
      </c>
    </row>
    <row r="14" spans="1:13" ht="12.75">
      <c r="A14" s="214" t="s">
        <v>147</v>
      </c>
      <c r="B14" s="215"/>
      <c r="C14" s="215"/>
      <c r="D14" s="215"/>
      <c r="E14" s="215"/>
      <c r="F14" s="215"/>
      <c r="G14" s="215"/>
      <c r="H14" s="216"/>
      <c r="I14" s="1">
        <v>118</v>
      </c>
      <c r="J14" s="7">
        <v>102847006</v>
      </c>
      <c r="K14" s="7">
        <v>102847006</v>
      </c>
      <c r="L14" s="7">
        <v>103889904</v>
      </c>
      <c r="M14" s="7">
        <v>103889904</v>
      </c>
    </row>
    <row r="15" spans="1:13" ht="12.75">
      <c r="A15" s="214" t="s">
        <v>61</v>
      </c>
      <c r="B15" s="215"/>
      <c r="C15" s="215"/>
      <c r="D15" s="215"/>
      <c r="E15" s="215"/>
      <c r="F15" s="215"/>
      <c r="G15" s="215"/>
      <c r="H15" s="216"/>
      <c r="I15" s="1">
        <v>119</v>
      </c>
      <c r="J15" s="7">
        <v>49733825</v>
      </c>
      <c r="K15" s="7">
        <v>49733825</v>
      </c>
      <c r="L15" s="7">
        <v>53485793</v>
      </c>
      <c r="M15" s="7">
        <v>53485793</v>
      </c>
    </row>
    <row r="16" spans="1:13" ht="12.75">
      <c r="A16" s="211" t="s">
        <v>23</v>
      </c>
      <c r="B16" s="212"/>
      <c r="C16" s="212"/>
      <c r="D16" s="212"/>
      <c r="E16" s="212"/>
      <c r="F16" s="212"/>
      <c r="G16" s="212"/>
      <c r="H16" s="213"/>
      <c r="I16" s="1">
        <v>120</v>
      </c>
      <c r="J16" s="129">
        <f>SUM(J17:J19)</f>
        <v>46111211</v>
      </c>
      <c r="K16" s="129">
        <f>SUM(K17:K19)</f>
        <v>46111211</v>
      </c>
      <c r="L16" s="129">
        <f>SUM(L17:L19)</f>
        <v>45726601</v>
      </c>
      <c r="M16" s="129">
        <f>SUM(M17:M19)</f>
        <v>45726601</v>
      </c>
    </row>
    <row r="17" spans="1:13" ht="12.75">
      <c r="A17" s="214" t="s">
        <v>62</v>
      </c>
      <c r="B17" s="215"/>
      <c r="C17" s="215"/>
      <c r="D17" s="215"/>
      <c r="E17" s="215"/>
      <c r="F17" s="215"/>
      <c r="G17" s="215"/>
      <c r="H17" s="216"/>
      <c r="I17" s="1">
        <v>121</v>
      </c>
      <c r="J17" s="7">
        <v>27497052</v>
      </c>
      <c r="K17" s="7">
        <v>27497052</v>
      </c>
      <c r="L17" s="7">
        <v>27745329</v>
      </c>
      <c r="M17" s="7">
        <v>27745329</v>
      </c>
    </row>
    <row r="18" spans="1:13" ht="12.75">
      <c r="A18" s="214" t="s">
        <v>63</v>
      </c>
      <c r="B18" s="215"/>
      <c r="C18" s="215"/>
      <c r="D18" s="215"/>
      <c r="E18" s="215"/>
      <c r="F18" s="215"/>
      <c r="G18" s="215"/>
      <c r="H18" s="216"/>
      <c r="I18" s="1">
        <v>122</v>
      </c>
      <c r="J18" s="7">
        <v>12157799</v>
      </c>
      <c r="K18" s="7">
        <v>12157799</v>
      </c>
      <c r="L18" s="7">
        <v>12228719</v>
      </c>
      <c r="M18" s="7">
        <v>12228719</v>
      </c>
    </row>
    <row r="19" spans="1:13" ht="12.75">
      <c r="A19" s="214" t="s">
        <v>64</v>
      </c>
      <c r="B19" s="215"/>
      <c r="C19" s="215"/>
      <c r="D19" s="215"/>
      <c r="E19" s="215"/>
      <c r="F19" s="215"/>
      <c r="G19" s="215"/>
      <c r="H19" s="216"/>
      <c r="I19" s="1">
        <v>123</v>
      </c>
      <c r="J19" s="7">
        <v>6456360</v>
      </c>
      <c r="K19" s="7">
        <v>6456360</v>
      </c>
      <c r="L19" s="7">
        <v>5752553</v>
      </c>
      <c r="M19" s="7">
        <v>5752553</v>
      </c>
    </row>
    <row r="20" spans="1:13" ht="12.75">
      <c r="A20" s="211" t="s">
        <v>105</v>
      </c>
      <c r="B20" s="212"/>
      <c r="C20" s="212"/>
      <c r="D20" s="212"/>
      <c r="E20" s="212"/>
      <c r="F20" s="212"/>
      <c r="G20" s="212"/>
      <c r="H20" s="213"/>
      <c r="I20" s="1">
        <v>124</v>
      </c>
      <c r="J20" s="7">
        <v>10899094</v>
      </c>
      <c r="K20" s="7">
        <v>10899094</v>
      </c>
      <c r="L20" s="7">
        <v>10546837</v>
      </c>
      <c r="M20" s="7">
        <v>10546837</v>
      </c>
    </row>
    <row r="21" spans="1:13" ht="12.75">
      <c r="A21" s="211" t="s">
        <v>106</v>
      </c>
      <c r="B21" s="212"/>
      <c r="C21" s="212"/>
      <c r="D21" s="212"/>
      <c r="E21" s="212"/>
      <c r="F21" s="212"/>
      <c r="G21" s="212"/>
      <c r="H21" s="213"/>
      <c r="I21" s="1">
        <v>125</v>
      </c>
      <c r="J21" s="7">
        <v>7582743</v>
      </c>
      <c r="K21" s="7">
        <v>7582743</v>
      </c>
      <c r="L21" s="7">
        <v>8194925</v>
      </c>
      <c r="M21" s="7">
        <v>8194925</v>
      </c>
    </row>
    <row r="22" spans="1:13" ht="12.75">
      <c r="A22" s="211" t="s">
        <v>24</v>
      </c>
      <c r="B22" s="212"/>
      <c r="C22" s="212"/>
      <c r="D22" s="212"/>
      <c r="E22" s="212"/>
      <c r="F22" s="212"/>
      <c r="G22" s="212"/>
      <c r="H22" s="213"/>
      <c r="I22" s="1">
        <v>126</v>
      </c>
      <c r="J22" s="129">
        <f>SUM(J23:J24)</f>
        <v>313869</v>
      </c>
      <c r="K22" s="129">
        <f>SUM(K23:K24)</f>
        <v>313869</v>
      </c>
      <c r="L22" s="129">
        <f>SUM(L23:L24)</f>
        <v>2520218</v>
      </c>
      <c r="M22" s="129">
        <f>SUM(M23:M24)</f>
        <v>2520218</v>
      </c>
    </row>
    <row r="23" spans="1:13" ht="12.75">
      <c r="A23" s="214" t="s">
        <v>137</v>
      </c>
      <c r="B23" s="215"/>
      <c r="C23" s="215"/>
      <c r="D23" s="215"/>
      <c r="E23" s="215"/>
      <c r="F23" s="215"/>
      <c r="G23" s="215"/>
      <c r="H23" s="216"/>
      <c r="I23" s="1">
        <v>127</v>
      </c>
      <c r="J23" s="7"/>
      <c r="K23" s="7"/>
      <c r="L23" s="7"/>
      <c r="M23" s="7"/>
    </row>
    <row r="24" spans="1:13" ht="12.75">
      <c r="A24" s="214" t="s">
        <v>138</v>
      </c>
      <c r="B24" s="215"/>
      <c r="C24" s="215"/>
      <c r="D24" s="215"/>
      <c r="E24" s="215"/>
      <c r="F24" s="215"/>
      <c r="G24" s="215"/>
      <c r="H24" s="216"/>
      <c r="I24" s="1">
        <v>128</v>
      </c>
      <c r="J24" s="7">
        <v>313869</v>
      </c>
      <c r="K24" s="7">
        <v>313869</v>
      </c>
      <c r="L24" s="7">
        <v>2520218</v>
      </c>
      <c r="M24" s="7">
        <v>2520218</v>
      </c>
    </row>
    <row r="25" spans="1:13" ht="12.75">
      <c r="A25" s="211" t="s">
        <v>107</v>
      </c>
      <c r="B25" s="212"/>
      <c r="C25" s="212"/>
      <c r="D25" s="212"/>
      <c r="E25" s="212"/>
      <c r="F25" s="212"/>
      <c r="G25" s="212"/>
      <c r="H25" s="213"/>
      <c r="I25" s="1">
        <v>129</v>
      </c>
      <c r="J25" s="7"/>
      <c r="K25" s="7"/>
      <c r="L25" s="7">
        <v>45000</v>
      </c>
      <c r="M25" s="7">
        <v>45000</v>
      </c>
    </row>
    <row r="26" spans="1:13" ht="12.75">
      <c r="A26" s="211" t="s">
        <v>50</v>
      </c>
      <c r="B26" s="212"/>
      <c r="C26" s="212"/>
      <c r="D26" s="212"/>
      <c r="E26" s="212"/>
      <c r="F26" s="212"/>
      <c r="G26" s="212"/>
      <c r="H26" s="213"/>
      <c r="I26" s="1">
        <v>130</v>
      </c>
      <c r="J26" s="7">
        <v>78751</v>
      </c>
      <c r="K26" s="7">
        <v>78751</v>
      </c>
      <c r="L26" s="7">
        <v>1670333</v>
      </c>
      <c r="M26" s="7">
        <v>1670333</v>
      </c>
    </row>
    <row r="27" spans="1:13" ht="12.75">
      <c r="A27" s="211" t="s">
        <v>211</v>
      </c>
      <c r="B27" s="212"/>
      <c r="C27" s="212"/>
      <c r="D27" s="212"/>
      <c r="E27" s="212"/>
      <c r="F27" s="212"/>
      <c r="G27" s="212"/>
      <c r="H27" s="213"/>
      <c r="I27" s="1">
        <v>131</v>
      </c>
      <c r="J27" s="129">
        <f>SUM(J28:J32)</f>
        <v>204488</v>
      </c>
      <c r="K27" s="129">
        <f>SUM(K28:K32)</f>
        <v>204488</v>
      </c>
      <c r="L27" s="129">
        <f>SUM(L28:L32)</f>
        <v>88826</v>
      </c>
      <c r="M27" s="129">
        <f>SUM(M28:M32)</f>
        <v>88826</v>
      </c>
    </row>
    <row r="28" spans="1:13" ht="12.75">
      <c r="A28" s="211" t="s">
        <v>225</v>
      </c>
      <c r="B28" s="212"/>
      <c r="C28" s="212"/>
      <c r="D28" s="212"/>
      <c r="E28" s="212"/>
      <c r="F28" s="212"/>
      <c r="G28" s="212"/>
      <c r="H28" s="213"/>
      <c r="I28" s="1">
        <v>132</v>
      </c>
      <c r="J28" s="7">
        <v>142035</v>
      </c>
      <c r="K28" s="7">
        <v>142035</v>
      </c>
      <c r="L28" s="7">
        <v>53200</v>
      </c>
      <c r="M28" s="7">
        <v>53200</v>
      </c>
    </row>
    <row r="29" spans="1:13" ht="12.75">
      <c r="A29" s="211" t="s">
        <v>153</v>
      </c>
      <c r="B29" s="212"/>
      <c r="C29" s="212"/>
      <c r="D29" s="212"/>
      <c r="E29" s="212"/>
      <c r="F29" s="212"/>
      <c r="G29" s="212"/>
      <c r="H29" s="213"/>
      <c r="I29" s="1">
        <v>133</v>
      </c>
      <c r="J29" s="7">
        <v>62453</v>
      </c>
      <c r="K29" s="7">
        <v>62453</v>
      </c>
      <c r="L29" s="7">
        <v>35626</v>
      </c>
      <c r="M29" s="7">
        <v>35626</v>
      </c>
    </row>
    <row r="30" spans="1:13" ht="12.75">
      <c r="A30" s="211" t="s">
        <v>139</v>
      </c>
      <c r="B30" s="212"/>
      <c r="C30" s="212"/>
      <c r="D30" s="212"/>
      <c r="E30" s="212"/>
      <c r="F30" s="212"/>
      <c r="G30" s="212"/>
      <c r="H30" s="213"/>
      <c r="I30" s="1">
        <v>134</v>
      </c>
      <c r="J30" s="7"/>
      <c r="K30" s="7"/>
      <c r="L30" s="7"/>
      <c r="M30" s="7"/>
    </row>
    <row r="31" spans="1:13" ht="12.75">
      <c r="A31" s="211" t="s">
        <v>221</v>
      </c>
      <c r="B31" s="212"/>
      <c r="C31" s="212"/>
      <c r="D31" s="212"/>
      <c r="E31" s="212"/>
      <c r="F31" s="212"/>
      <c r="G31" s="212"/>
      <c r="H31" s="213"/>
      <c r="I31" s="1">
        <v>135</v>
      </c>
      <c r="J31" s="7"/>
      <c r="K31" s="7"/>
      <c r="L31" s="7"/>
      <c r="M31" s="7"/>
    </row>
    <row r="32" spans="1:13" ht="12.75">
      <c r="A32" s="211" t="s">
        <v>140</v>
      </c>
      <c r="B32" s="212"/>
      <c r="C32" s="212"/>
      <c r="D32" s="212"/>
      <c r="E32" s="212"/>
      <c r="F32" s="212"/>
      <c r="G32" s="212"/>
      <c r="H32" s="213"/>
      <c r="I32" s="1">
        <v>136</v>
      </c>
      <c r="J32" s="7"/>
      <c r="K32" s="7"/>
      <c r="L32" s="7"/>
      <c r="M32" s="7"/>
    </row>
    <row r="33" spans="1:16" ht="12.75">
      <c r="A33" s="211" t="s">
        <v>212</v>
      </c>
      <c r="B33" s="212"/>
      <c r="C33" s="212"/>
      <c r="D33" s="212"/>
      <c r="E33" s="212"/>
      <c r="F33" s="212"/>
      <c r="G33" s="212"/>
      <c r="H33" s="213"/>
      <c r="I33" s="1">
        <v>137</v>
      </c>
      <c r="J33" s="129">
        <f>SUM(J34:J37)</f>
        <v>1337251</v>
      </c>
      <c r="K33" s="129">
        <f>SUM(K34:K37)</f>
        <v>1337251</v>
      </c>
      <c r="L33" s="129">
        <f>SUM(L34:L37)</f>
        <v>951715</v>
      </c>
      <c r="M33" s="129">
        <f>SUM(M34:M37)</f>
        <v>951715</v>
      </c>
      <c r="N33" s="132"/>
      <c r="O33" s="132"/>
      <c r="P33" s="132"/>
    </row>
    <row r="34" spans="1:13" ht="12.75">
      <c r="A34" s="211" t="s">
        <v>66</v>
      </c>
      <c r="B34" s="212"/>
      <c r="C34" s="212"/>
      <c r="D34" s="212"/>
      <c r="E34" s="212"/>
      <c r="F34" s="212"/>
      <c r="G34" s="212"/>
      <c r="H34" s="213"/>
      <c r="I34" s="1">
        <v>138</v>
      </c>
      <c r="J34" s="7">
        <v>1312071</v>
      </c>
      <c r="K34" s="7">
        <v>1312071</v>
      </c>
      <c r="L34" s="7">
        <v>946653</v>
      </c>
      <c r="M34" s="7">
        <v>946653</v>
      </c>
    </row>
    <row r="35" spans="1:13" ht="12.75">
      <c r="A35" s="211" t="s">
        <v>65</v>
      </c>
      <c r="B35" s="212"/>
      <c r="C35" s="212"/>
      <c r="D35" s="212"/>
      <c r="E35" s="212"/>
      <c r="F35" s="212"/>
      <c r="G35" s="212"/>
      <c r="H35" s="213"/>
      <c r="I35" s="1">
        <v>139</v>
      </c>
      <c r="J35" s="7">
        <v>25180</v>
      </c>
      <c r="K35" s="7">
        <v>25180</v>
      </c>
      <c r="L35" s="7">
        <v>5062</v>
      </c>
      <c r="M35" s="7">
        <v>5062</v>
      </c>
    </row>
    <row r="36" spans="1:13" ht="12.75">
      <c r="A36" s="211" t="s">
        <v>222</v>
      </c>
      <c r="B36" s="212"/>
      <c r="C36" s="212"/>
      <c r="D36" s="212"/>
      <c r="E36" s="212"/>
      <c r="F36" s="212"/>
      <c r="G36" s="212"/>
      <c r="H36" s="213"/>
      <c r="I36" s="1">
        <v>140</v>
      </c>
      <c r="J36" s="7"/>
      <c r="K36" s="7"/>
      <c r="L36" s="7"/>
      <c r="M36" s="7"/>
    </row>
    <row r="37" spans="1:13" ht="12.75">
      <c r="A37" s="211" t="s">
        <v>67</v>
      </c>
      <c r="B37" s="212"/>
      <c r="C37" s="212"/>
      <c r="D37" s="212"/>
      <c r="E37" s="212"/>
      <c r="F37" s="212"/>
      <c r="G37" s="212"/>
      <c r="H37" s="213"/>
      <c r="I37" s="1">
        <v>141</v>
      </c>
      <c r="J37" s="7"/>
      <c r="K37" s="7"/>
      <c r="L37" s="7"/>
      <c r="M37" s="7"/>
    </row>
    <row r="38" spans="1:13" ht="12.75">
      <c r="A38" s="211" t="s">
        <v>193</v>
      </c>
      <c r="B38" s="212"/>
      <c r="C38" s="212"/>
      <c r="D38" s="212"/>
      <c r="E38" s="212"/>
      <c r="F38" s="212"/>
      <c r="G38" s="212"/>
      <c r="H38" s="213"/>
      <c r="I38" s="1">
        <v>142</v>
      </c>
      <c r="J38" s="7"/>
      <c r="K38" s="7"/>
      <c r="L38" s="7"/>
      <c r="M38" s="7"/>
    </row>
    <row r="39" spans="1:13" ht="12.75">
      <c r="A39" s="211" t="s">
        <v>194</v>
      </c>
      <c r="B39" s="212"/>
      <c r="C39" s="212"/>
      <c r="D39" s="212"/>
      <c r="E39" s="212"/>
      <c r="F39" s="212"/>
      <c r="G39" s="212"/>
      <c r="H39" s="213"/>
      <c r="I39" s="1">
        <v>143</v>
      </c>
      <c r="J39" s="7"/>
      <c r="K39" s="7"/>
      <c r="L39" s="7"/>
      <c r="M39" s="7"/>
    </row>
    <row r="40" spans="1:13" ht="12.75">
      <c r="A40" s="211" t="s">
        <v>223</v>
      </c>
      <c r="B40" s="212"/>
      <c r="C40" s="212"/>
      <c r="D40" s="212"/>
      <c r="E40" s="212"/>
      <c r="F40" s="212"/>
      <c r="G40" s="212"/>
      <c r="H40" s="213"/>
      <c r="I40" s="1">
        <v>144</v>
      </c>
      <c r="J40" s="7"/>
      <c r="K40" s="7"/>
      <c r="L40" s="7"/>
      <c r="M40" s="7"/>
    </row>
    <row r="41" spans="1:13" ht="12.75">
      <c r="A41" s="211" t="s">
        <v>224</v>
      </c>
      <c r="B41" s="212"/>
      <c r="C41" s="212"/>
      <c r="D41" s="212"/>
      <c r="E41" s="212"/>
      <c r="F41" s="212"/>
      <c r="G41" s="212"/>
      <c r="H41" s="213"/>
      <c r="I41" s="1">
        <v>145</v>
      </c>
      <c r="J41" s="7"/>
      <c r="K41" s="7"/>
      <c r="L41" s="7"/>
      <c r="M41" s="7"/>
    </row>
    <row r="42" spans="1:13" ht="12.75">
      <c r="A42" s="211" t="s">
        <v>213</v>
      </c>
      <c r="B42" s="212"/>
      <c r="C42" s="212"/>
      <c r="D42" s="212"/>
      <c r="E42" s="212"/>
      <c r="F42" s="212"/>
      <c r="G42" s="212"/>
      <c r="H42" s="213"/>
      <c r="I42" s="1">
        <v>146</v>
      </c>
      <c r="J42" s="53">
        <f>J7+J27+J38+J40</f>
        <v>403761274</v>
      </c>
      <c r="K42" s="53">
        <f>K7+K27+K38+K40</f>
        <v>403761274</v>
      </c>
      <c r="L42" s="53">
        <f>L7+L27+L38+L40</f>
        <v>378282130</v>
      </c>
      <c r="M42" s="53">
        <f>M7+M27+M38+M40</f>
        <v>378282130</v>
      </c>
    </row>
    <row r="43" spans="1:13" ht="12.75">
      <c r="A43" s="211" t="s">
        <v>214</v>
      </c>
      <c r="B43" s="212"/>
      <c r="C43" s="212"/>
      <c r="D43" s="212"/>
      <c r="E43" s="212"/>
      <c r="F43" s="212"/>
      <c r="G43" s="212"/>
      <c r="H43" s="213"/>
      <c r="I43" s="1">
        <v>147</v>
      </c>
      <c r="J43" s="53">
        <f>J10+J33+J39+J41</f>
        <v>394275820</v>
      </c>
      <c r="K43" s="53">
        <f>K10+K33+K39+K41</f>
        <v>394275820</v>
      </c>
      <c r="L43" s="53">
        <f>L10+L33+L39+L41</f>
        <v>390222520</v>
      </c>
      <c r="M43" s="53">
        <f>M10+M33+M39+M41</f>
        <v>390222520</v>
      </c>
    </row>
    <row r="44" spans="1:13" ht="12.75">
      <c r="A44" s="211" t="s">
        <v>234</v>
      </c>
      <c r="B44" s="212"/>
      <c r="C44" s="212"/>
      <c r="D44" s="212"/>
      <c r="E44" s="212"/>
      <c r="F44" s="212"/>
      <c r="G44" s="212"/>
      <c r="H44" s="213"/>
      <c r="I44" s="1">
        <v>148</v>
      </c>
      <c r="J44" s="53">
        <f>J42-J43</f>
        <v>9485454</v>
      </c>
      <c r="K44" s="53">
        <f>K42-K43</f>
        <v>9485454</v>
      </c>
      <c r="L44" s="53">
        <f>L42-L43</f>
        <v>-11940390</v>
      </c>
      <c r="M44" s="53">
        <f>M42-M43</f>
        <v>-11940390</v>
      </c>
    </row>
    <row r="45" spans="1:13" ht="12.75">
      <c r="A45" s="223" t="s">
        <v>216</v>
      </c>
      <c r="B45" s="224"/>
      <c r="C45" s="224"/>
      <c r="D45" s="224"/>
      <c r="E45" s="224"/>
      <c r="F45" s="224"/>
      <c r="G45" s="224"/>
      <c r="H45" s="225"/>
      <c r="I45" s="1">
        <v>149</v>
      </c>
      <c r="J45" s="53">
        <f>IF(J42&gt;J43,J42-J43,0)</f>
        <v>9485454</v>
      </c>
      <c r="K45" s="53">
        <f>IF(K42&gt;K43,K42-K43,0)</f>
        <v>9485454</v>
      </c>
      <c r="L45" s="53">
        <f>IF(L42&gt;L43,L42-L43,0)</f>
        <v>0</v>
      </c>
      <c r="M45" s="53">
        <f>IF(M42&gt;M43,M42-M43,0)</f>
        <v>0</v>
      </c>
    </row>
    <row r="46" spans="1:13" ht="12.75">
      <c r="A46" s="223" t="s">
        <v>217</v>
      </c>
      <c r="B46" s="224"/>
      <c r="C46" s="224"/>
      <c r="D46" s="224"/>
      <c r="E46" s="224"/>
      <c r="F46" s="224"/>
      <c r="G46" s="224"/>
      <c r="H46" s="225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11940390</v>
      </c>
      <c r="M46" s="53">
        <f>IF(M43&gt;M42,M43-M42,0)</f>
        <v>11940390</v>
      </c>
    </row>
    <row r="47" spans="1:13" ht="12.75">
      <c r="A47" s="211" t="s">
        <v>215</v>
      </c>
      <c r="B47" s="212"/>
      <c r="C47" s="212"/>
      <c r="D47" s="212"/>
      <c r="E47" s="212"/>
      <c r="F47" s="212"/>
      <c r="G47" s="212"/>
      <c r="H47" s="213"/>
      <c r="I47" s="1">
        <v>151</v>
      </c>
      <c r="J47" s="7">
        <v>1935209.34839998</v>
      </c>
      <c r="K47" s="7">
        <v>1935209.34839998</v>
      </c>
      <c r="L47" s="7"/>
      <c r="M47" s="7"/>
    </row>
    <row r="48" spans="1:13" ht="12.75">
      <c r="A48" s="211" t="s">
        <v>235</v>
      </c>
      <c r="B48" s="212"/>
      <c r="C48" s="212"/>
      <c r="D48" s="212"/>
      <c r="E48" s="212"/>
      <c r="F48" s="212"/>
      <c r="G48" s="212"/>
      <c r="H48" s="213"/>
      <c r="I48" s="1">
        <v>152</v>
      </c>
      <c r="J48" s="53">
        <f>J44-J47</f>
        <v>7550244.65160002</v>
      </c>
      <c r="K48" s="53">
        <f>K44-K47</f>
        <v>7550244.65160002</v>
      </c>
      <c r="L48" s="53">
        <f>L44-L47</f>
        <v>-11940390</v>
      </c>
      <c r="M48" s="53">
        <f>M44-M47</f>
        <v>-11940390</v>
      </c>
    </row>
    <row r="49" spans="1:13" ht="12.75">
      <c r="A49" s="223" t="s">
        <v>190</v>
      </c>
      <c r="B49" s="224"/>
      <c r="C49" s="224"/>
      <c r="D49" s="224"/>
      <c r="E49" s="224"/>
      <c r="F49" s="224"/>
      <c r="G49" s="224"/>
      <c r="H49" s="225"/>
      <c r="I49" s="1">
        <v>153</v>
      </c>
      <c r="J49" s="53">
        <f>IF(J48&gt;0,J48,0)</f>
        <v>7550244.65160002</v>
      </c>
      <c r="K49" s="53">
        <f>IF(K48&gt;0,K48,0)</f>
        <v>7550244.65160002</v>
      </c>
      <c r="L49" s="53">
        <f>IF(L48&gt;0,L48,0)</f>
        <v>0</v>
      </c>
      <c r="M49" s="53">
        <f>IF(M48&gt;0,M48,0)</f>
        <v>0</v>
      </c>
    </row>
    <row r="50" spans="1:13" ht="12.75">
      <c r="A50" s="244" t="s">
        <v>218</v>
      </c>
      <c r="B50" s="245"/>
      <c r="C50" s="245"/>
      <c r="D50" s="245"/>
      <c r="E50" s="245"/>
      <c r="F50" s="245"/>
      <c r="G50" s="245"/>
      <c r="H50" s="246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11940390</v>
      </c>
      <c r="M50" s="60">
        <f>IF(M48&lt;0,-M48,0)</f>
        <v>11940390</v>
      </c>
    </row>
    <row r="51" spans="1:13" ht="12.75" customHeight="1">
      <c r="A51" s="220" t="s">
        <v>309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</row>
    <row r="52" spans="1:13" ht="12.75" customHeight="1">
      <c r="A52" s="208" t="s">
        <v>185</v>
      </c>
      <c r="B52" s="209"/>
      <c r="C52" s="209"/>
      <c r="D52" s="209"/>
      <c r="E52" s="209"/>
      <c r="F52" s="209"/>
      <c r="G52" s="209"/>
      <c r="H52" s="209"/>
      <c r="I52" s="54"/>
      <c r="J52" s="54"/>
      <c r="K52" s="54"/>
      <c r="L52" s="54"/>
      <c r="M52" s="61"/>
    </row>
    <row r="53" spans="1:13" ht="12.75">
      <c r="A53" s="247" t="s">
        <v>232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>
      <c r="A54" s="247" t="s">
        <v>233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220" t="s">
        <v>187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</row>
    <row r="56" spans="1:13" ht="12.75">
      <c r="A56" s="208" t="s">
        <v>202</v>
      </c>
      <c r="B56" s="209"/>
      <c r="C56" s="209"/>
      <c r="D56" s="209"/>
      <c r="E56" s="209"/>
      <c r="F56" s="209"/>
      <c r="G56" s="209"/>
      <c r="H56" s="210"/>
      <c r="I56" s="9">
        <v>157</v>
      </c>
      <c r="J56" s="6"/>
      <c r="K56" s="6"/>
      <c r="L56" s="6"/>
      <c r="M56" s="6"/>
    </row>
    <row r="57" spans="1:13" ht="12.75">
      <c r="A57" s="211" t="s">
        <v>219</v>
      </c>
      <c r="B57" s="212"/>
      <c r="C57" s="212"/>
      <c r="D57" s="212"/>
      <c r="E57" s="212"/>
      <c r="F57" s="212"/>
      <c r="G57" s="212"/>
      <c r="H57" s="213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1" t="s">
        <v>226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/>
      <c r="K58" s="7"/>
      <c r="L58" s="7"/>
      <c r="M58" s="7"/>
    </row>
    <row r="59" spans="1:13" ht="12.75">
      <c r="A59" s="211" t="s">
        <v>227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/>
      <c r="K59" s="7"/>
      <c r="L59" s="7"/>
      <c r="M59" s="7"/>
    </row>
    <row r="60" spans="1:13" ht="12.75">
      <c r="A60" s="211" t="s">
        <v>45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/>
      <c r="K60" s="7"/>
      <c r="L60" s="7"/>
      <c r="M60" s="7"/>
    </row>
    <row r="61" spans="1:13" ht="12.75">
      <c r="A61" s="211" t="s">
        <v>228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/>
      <c r="K61" s="7"/>
      <c r="L61" s="7"/>
      <c r="M61" s="7"/>
    </row>
    <row r="62" spans="1:13" ht="12.75">
      <c r="A62" s="211" t="s">
        <v>229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/>
      <c r="K62" s="7"/>
      <c r="L62" s="7"/>
      <c r="M62" s="7"/>
    </row>
    <row r="63" spans="1:13" ht="12.75">
      <c r="A63" s="211" t="s">
        <v>230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/>
      <c r="K63" s="7"/>
      <c r="L63" s="7"/>
      <c r="M63" s="7"/>
    </row>
    <row r="64" spans="1:13" ht="12.75">
      <c r="A64" s="211" t="s">
        <v>231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/>
      <c r="K64" s="7"/>
      <c r="L64" s="7"/>
      <c r="M64" s="7"/>
    </row>
    <row r="65" spans="1:13" ht="12.75">
      <c r="A65" s="211" t="s">
        <v>220</v>
      </c>
      <c r="B65" s="212"/>
      <c r="C65" s="212"/>
      <c r="D65" s="212"/>
      <c r="E65" s="212"/>
      <c r="F65" s="212"/>
      <c r="G65" s="212"/>
      <c r="H65" s="213"/>
      <c r="I65" s="1">
        <v>166</v>
      </c>
      <c r="J65" s="7"/>
      <c r="K65" s="7"/>
      <c r="L65" s="7"/>
      <c r="M65" s="7"/>
    </row>
    <row r="66" spans="1:13" ht="12.75">
      <c r="A66" s="211" t="s">
        <v>191</v>
      </c>
      <c r="B66" s="212"/>
      <c r="C66" s="212"/>
      <c r="D66" s="212"/>
      <c r="E66" s="212"/>
      <c r="F66" s="212"/>
      <c r="G66" s="212"/>
      <c r="H66" s="213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1" t="s">
        <v>192</v>
      </c>
      <c r="B67" s="212"/>
      <c r="C67" s="212"/>
      <c r="D67" s="212"/>
      <c r="E67" s="212"/>
      <c r="F67" s="212"/>
      <c r="G67" s="212"/>
      <c r="H67" s="213"/>
      <c r="I67" s="1">
        <v>168</v>
      </c>
      <c r="J67" s="60">
        <f>J56+J66</f>
        <v>0</v>
      </c>
      <c r="K67" s="60">
        <f>K56+K66</f>
        <v>0</v>
      </c>
      <c r="L67" s="60">
        <f>L56+L66</f>
        <v>0</v>
      </c>
      <c r="M67" s="60">
        <f>M56+M66</f>
        <v>0</v>
      </c>
    </row>
    <row r="68" spans="1:13" ht="12.75" customHeight="1">
      <c r="A68" s="254" t="s">
        <v>310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186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2.75">
      <c r="A70" s="247" t="s">
        <v>232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/>
      <c r="K70" s="7"/>
      <c r="L70" s="7"/>
      <c r="M70" s="7"/>
    </row>
    <row r="71" spans="1:13" ht="12.75">
      <c r="A71" s="251" t="s">
        <v>233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zoomScaleSheetLayoutView="110" zoomScalePageLayoutView="0" workbookViewId="0" topLeftCell="A1">
      <selection activeCell="K30" sqref="K30"/>
    </sheetView>
  </sheetViews>
  <sheetFormatPr defaultColWidth="9.140625" defaultRowHeight="12.75"/>
  <cols>
    <col min="1" max="8" width="8.7109375" style="52" customWidth="1"/>
    <col min="9" max="9" width="5.7109375" style="52" customWidth="1"/>
    <col min="10" max="11" width="12.7109375" style="52" customWidth="1"/>
    <col min="12" max="12" width="9.140625" style="52" customWidth="1"/>
    <col min="13" max="13" width="10.140625" style="52" bestFit="1" customWidth="1"/>
    <col min="14" max="16384" width="9.140625" style="52" customWidth="1"/>
  </cols>
  <sheetData>
    <row r="1" spans="1:11" ht="12.75" customHeight="1">
      <c r="A1" s="261" t="s">
        <v>162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367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320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34.5">
      <c r="A4" s="263" t="s">
        <v>59</v>
      </c>
      <c r="B4" s="263"/>
      <c r="C4" s="263"/>
      <c r="D4" s="263"/>
      <c r="E4" s="263"/>
      <c r="F4" s="263"/>
      <c r="G4" s="263"/>
      <c r="H4" s="263"/>
      <c r="I4" s="65" t="s">
        <v>277</v>
      </c>
      <c r="J4" s="66" t="s">
        <v>370</v>
      </c>
      <c r="K4" s="66" t="s">
        <v>371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7">
        <v>2</v>
      </c>
      <c r="J5" s="68" t="s">
        <v>280</v>
      </c>
      <c r="K5" s="68" t="s">
        <v>281</v>
      </c>
    </row>
    <row r="6" spans="1:11" ht="12.75">
      <c r="A6" s="220" t="s">
        <v>154</v>
      </c>
      <c r="B6" s="236"/>
      <c r="C6" s="236"/>
      <c r="D6" s="236"/>
      <c r="E6" s="236"/>
      <c r="F6" s="236"/>
      <c r="G6" s="236"/>
      <c r="H6" s="236"/>
      <c r="I6" s="265"/>
      <c r="J6" s="265"/>
      <c r="K6" s="266"/>
    </row>
    <row r="7" spans="1:11" ht="12.75">
      <c r="A7" s="214" t="s">
        <v>40</v>
      </c>
      <c r="B7" s="215"/>
      <c r="C7" s="215"/>
      <c r="D7" s="215"/>
      <c r="E7" s="215"/>
      <c r="F7" s="215"/>
      <c r="G7" s="215"/>
      <c r="H7" s="215"/>
      <c r="I7" s="1">
        <v>1</v>
      </c>
      <c r="J7" s="7">
        <v>9485454</v>
      </c>
      <c r="K7" s="7">
        <v>-11940390</v>
      </c>
    </row>
    <row r="8" spans="1:11" ht="12.75">
      <c r="A8" s="214" t="s">
        <v>41</v>
      </c>
      <c r="B8" s="215"/>
      <c r="C8" s="215"/>
      <c r="D8" s="215"/>
      <c r="E8" s="215"/>
      <c r="F8" s="215"/>
      <c r="G8" s="215"/>
      <c r="H8" s="215"/>
      <c r="I8" s="1">
        <v>2</v>
      </c>
      <c r="J8" s="7">
        <v>10899094</v>
      </c>
      <c r="K8" s="7">
        <v>10546837</v>
      </c>
    </row>
    <row r="9" spans="1:11" ht="12.75">
      <c r="A9" s="214" t="s">
        <v>42</v>
      </c>
      <c r="B9" s="215"/>
      <c r="C9" s="215"/>
      <c r="D9" s="215"/>
      <c r="E9" s="215"/>
      <c r="F9" s="215"/>
      <c r="G9" s="215"/>
      <c r="H9" s="215"/>
      <c r="I9" s="1">
        <v>3</v>
      </c>
      <c r="J9" s="7"/>
      <c r="K9" s="7"/>
    </row>
    <row r="10" spans="1:11" ht="12.75">
      <c r="A10" s="214" t="s">
        <v>43</v>
      </c>
      <c r="B10" s="215"/>
      <c r="C10" s="215"/>
      <c r="D10" s="215"/>
      <c r="E10" s="215"/>
      <c r="F10" s="215"/>
      <c r="G10" s="215"/>
      <c r="H10" s="215"/>
      <c r="I10" s="1">
        <v>4</v>
      </c>
      <c r="J10" s="7">
        <v>19028520</v>
      </c>
      <c r="K10" s="7">
        <v>90433156</v>
      </c>
    </row>
    <row r="11" spans="1:11" ht="12.75">
      <c r="A11" s="214" t="s">
        <v>44</v>
      </c>
      <c r="B11" s="215"/>
      <c r="C11" s="215"/>
      <c r="D11" s="215"/>
      <c r="E11" s="215"/>
      <c r="F11" s="215"/>
      <c r="G11" s="215"/>
      <c r="H11" s="215"/>
      <c r="I11" s="1">
        <v>5</v>
      </c>
      <c r="J11" s="7"/>
      <c r="K11" s="7"/>
    </row>
    <row r="12" spans="1:11" ht="12.75">
      <c r="A12" s="214" t="s">
        <v>51</v>
      </c>
      <c r="B12" s="215"/>
      <c r="C12" s="215"/>
      <c r="D12" s="215"/>
      <c r="E12" s="215"/>
      <c r="F12" s="215"/>
      <c r="G12" s="215"/>
      <c r="H12" s="215"/>
      <c r="I12" s="1">
        <v>6</v>
      </c>
      <c r="J12" s="7"/>
      <c r="K12" s="7"/>
    </row>
    <row r="13" spans="1:11" ht="12.75">
      <c r="A13" s="211" t="s">
        <v>155</v>
      </c>
      <c r="B13" s="212"/>
      <c r="C13" s="212"/>
      <c r="D13" s="212"/>
      <c r="E13" s="212"/>
      <c r="F13" s="212"/>
      <c r="G13" s="212"/>
      <c r="H13" s="212"/>
      <c r="I13" s="1">
        <v>7</v>
      </c>
      <c r="J13" s="131">
        <f>SUM(J7:J12)</f>
        <v>39413068</v>
      </c>
      <c r="K13" s="129">
        <f>SUM(K7:K12)</f>
        <v>89039603</v>
      </c>
    </row>
    <row r="14" spans="1:11" ht="12.75">
      <c r="A14" s="214" t="s">
        <v>52</v>
      </c>
      <c r="B14" s="215"/>
      <c r="C14" s="215"/>
      <c r="D14" s="215"/>
      <c r="E14" s="215"/>
      <c r="F14" s="215"/>
      <c r="G14" s="215"/>
      <c r="H14" s="215"/>
      <c r="I14" s="1">
        <v>8</v>
      </c>
      <c r="J14" s="7">
        <v>34599586</v>
      </c>
      <c r="K14" s="7">
        <v>156652170</v>
      </c>
    </row>
    <row r="15" spans="1:11" ht="12.75">
      <c r="A15" s="214" t="s">
        <v>53</v>
      </c>
      <c r="B15" s="215"/>
      <c r="C15" s="215"/>
      <c r="D15" s="215"/>
      <c r="E15" s="215"/>
      <c r="F15" s="215"/>
      <c r="G15" s="215"/>
      <c r="H15" s="215"/>
      <c r="I15" s="1">
        <v>9</v>
      </c>
      <c r="J15" s="7"/>
      <c r="K15" s="7"/>
    </row>
    <row r="16" spans="1:11" ht="12.75">
      <c r="A16" s="214" t="s">
        <v>54</v>
      </c>
      <c r="B16" s="215"/>
      <c r="C16" s="215"/>
      <c r="D16" s="215"/>
      <c r="E16" s="215"/>
      <c r="F16" s="215"/>
      <c r="G16" s="215"/>
      <c r="H16" s="215"/>
      <c r="I16" s="1">
        <v>10</v>
      </c>
      <c r="J16" s="7">
        <v>19207109</v>
      </c>
      <c r="K16" s="7">
        <v>3440306</v>
      </c>
    </row>
    <row r="17" spans="1:11" ht="12.75">
      <c r="A17" s="214" t="s">
        <v>55</v>
      </c>
      <c r="B17" s="215"/>
      <c r="C17" s="215"/>
      <c r="D17" s="215"/>
      <c r="E17" s="215"/>
      <c r="F17" s="215"/>
      <c r="G17" s="215"/>
      <c r="H17" s="215"/>
      <c r="I17" s="1">
        <v>11</v>
      </c>
      <c r="J17" s="7">
        <v>2427850</v>
      </c>
      <c r="K17" s="7">
        <v>1619150</v>
      </c>
    </row>
    <row r="18" spans="1:11" ht="12.75">
      <c r="A18" s="211" t="s">
        <v>156</v>
      </c>
      <c r="B18" s="212"/>
      <c r="C18" s="212"/>
      <c r="D18" s="212"/>
      <c r="E18" s="212"/>
      <c r="F18" s="212"/>
      <c r="G18" s="212"/>
      <c r="H18" s="212"/>
      <c r="I18" s="1">
        <v>12</v>
      </c>
      <c r="J18" s="131">
        <f>SUM(J14:J17)</f>
        <v>56234545</v>
      </c>
      <c r="K18" s="129">
        <f>SUM(K14:K17)</f>
        <v>161711626</v>
      </c>
    </row>
    <row r="19" spans="1:11" ht="12.75">
      <c r="A19" s="211" t="s">
        <v>36</v>
      </c>
      <c r="B19" s="212"/>
      <c r="C19" s="212"/>
      <c r="D19" s="212"/>
      <c r="E19" s="212"/>
      <c r="F19" s="212"/>
      <c r="G19" s="212"/>
      <c r="H19" s="212"/>
      <c r="I19" s="1">
        <v>13</v>
      </c>
      <c r="J19" s="131">
        <f>IF(J13&gt;J18,J13-J18,0)</f>
        <v>0</v>
      </c>
      <c r="K19" s="129">
        <f>IF(K13&gt;K18,K13-K18,0)</f>
        <v>0</v>
      </c>
    </row>
    <row r="20" spans="1:11" ht="12.75">
      <c r="A20" s="211" t="s">
        <v>37</v>
      </c>
      <c r="B20" s="212"/>
      <c r="C20" s="212"/>
      <c r="D20" s="212"/>
      <c r="E20" s="212"/>
      <c r="F20" s="212"/>
      <c r="G20" s="212"/>
      <c r="H20" s="212"/>
      <c r="I20" s="1">
        <v>14</v>
      </c>
      <c r="J20" s="131">
        <f>IF(J18&gt;J13,J18-J13,0)</f>
        <v>16821477</v>
      </c>
      <c r="K20" s="129">
        <f>IF(K18&gt;K13,K18-K13,0)</f>
        <v>72672023</v>
      </c>
    </row>
    <row r="21" spans="1:11" ht="12.75">
      <c r="A21" s="220" t="s">
        <v>157</v>
      </c>
      <c r="B21" s="236"/>
      <c r="C21" s="236"/>
      <c r="D21" s="236"/>
      <c r="E21" s="236"/>
      <c r="F21" s="236"/>
      <c r="G21" s="236"/>
      <c r="H21" s="236"/>
      <c r="I21" s="265"/>
      <c r="J21" s="265"/>
      <c r="K21" s="266"/>
    </row>
    <row r="22" spans="1:11" ht="12.75">
      <c r="A22" s="214" t="s">
        <v>176</v>
      </c>
      <c r="B22" s="215"/>
      <c r="C22" s="215"/>
      <c r="D22" s="215"/>
      <c r="E22" s="215"/>
      <c r="F22" s="215"/>
      <c r="G22" s="215"/>
      <c r="H22" s="215"/>
      <c r="I22" s="1">
        <v>15</v>
      </c>
      <c r="J22" s="7">
        <v>618392</v>
      </c>
      <c r="K22" s="7">
        <v>12618949</v>
      </c>
    </row>
    <row r="23" spans="1:11" ht="12.75">
      <c r="A23" s="214" t="s">
        <v>177</v>
      </c>
      <c r="B23" s="215"/>
      <c r="C23" s="215"/>
      <c r="D23" s="215"/>
      <c r="E23" s="215"/>
      <c r="F23" s="215"/>
      <c r="G23" s="215"/>
      <c r="H23" s="215"/>
      <c r="I23" s="1">
        <v>16</v>
      </c>
      <c r="J23" s="7"/>
      <c r="K23" s="7"/>
    </row>
    <row r="24" spans="1:11" ht="12.75">
      <c r="A24" s="214" t="s">
        <v>178</v>
      </c>
      <c r="B24" s="215"/>
      <c r="C24" s="215"/>
      <c r="D24" s="215"/>
      <c r="E24" s="215"/>
      <c r="F24" s="215"/>
      <c r="G24" s="215"/>
      <c r="H24" s="215"/>
      <c r="I24" s="1">
        <v>17</v>
      </c>
      <c r="J24" s="7"/>
      <c r="K24" s="7"/>
    </row>
    <row r="25" spans="1:11" ht="12.75">
      <c r="A25" s="214" t="s">
        <v>179</v>
      </c>
      <c r="B25" s="215"/>
      <c r="C25" s="215"/>
      <c r="D25" s="215"/>
      <c r="E25" s="215"/>
      <c r="F25" s="215"/>
      <c r="G25" s="215"/>
      <c r="H25" s="215"/>
      <c r="I25" s="1">
        <v>18</v>
      </c>
      <c r="J25" s="7"/>
      <c r="K25" s="7"/>
    </row>
    <row r="26" spans="1:11" ht="12.75">
      <c r="A26" s="214" t="s">
        <v>180</v>
      </c>
      <c r="B26" s="215"/>
      <c r="C26" s="215"/>
      <c r="D26" s="215"/>
      <c r="E26" s="215"/>
      <c r="F26" s="215"/>
      <c r="G26" s="215"/>
      <c r="H26" s="215"/>
      <c r="I26" s="1">
        <v>19</v>
      </c>
      <c r="J26" s="7">
        <v>4935641</v>
      </c>
      <c r="K26" s="7">
        <v>393921</v>
      </c>
    </row>
    <row r="27" spans="1:11" ht="12.75">
      <c r="A27" s="211" t="s">
        <v>166</v>
      </c>
      <c r="B27" s="212"/>
      <c r="C27" s="212"/>
      <c r="D27" s="212"/>
      <c r="E27" s="212"/>
      <c r="F27" s="212"/>
      <c r="G27" s="212"/>
      <c r="H27" s="212"/>
      <c r="I27" s="1">
        <v>20</v>
      </c>
      <c r="J27" s="131">
        <f>SUM(J22:J26)</f>
        <v>5554033</v>
      </c>
      <c r="K27" s="129">
        <f>SUM(K22:K26)</f>
        <v>13012870</v>
      </c>
    </row>
    <row r="28" spans="1:11" ht="12.75">
      <c r="A28" s="214" t="s">
        <v>115</v>
      </c>
      <c r="B28" s="215"/>
      <c r="C28" s="215"/>
      <c r="D28" s="215"/>
      <c r="E28" s="215"/>
      <c r="F28" s="215"/>
      <c r="G28" s="215"/>
      <c r="H28" s="215"/>
      <c r="I28" s="1">
        <v>21</v>
      </c>
      <c r="J28" s="7">
        <v>12961420</v>
      </c>
      <c r="K28" s="7">
        <v>3648771</v>
      </c>
    </row>
    <row r="29" spans="1:11" ht="12.75">
      <c r="A29" s="214" t="s">
        <v>116</v>
      </c>
      <c r="B29" s="215"/>
      <c r="C29" s="215"/>
      <c r="D29" s="215"/>
      <c r="E29" s="215"/>
      <c r="F29" s="215"/>
      <c r="G29" s="215"/>
      <c r="H29" s="215"/>
      <c r="I29" s="1">
        <v>22</v>
      </c>
      <c r="J29" s="7"/>
      <c r="K29" s="7">
        <v>146193845</v>
      </c>
    </row>
    <row r="30" spans="1:11" ht="12.75">
      <c r="A30" s="214" t="s">
        <v>16</v>
      </c>
      <c r="B30" s="215"/>
      <c r="C30" s="215"/>
      <c r="D30" s="215"/>
      <c r="E30" s="215"/>
      <c r="F30" s="215"/>
      <c r="G30" s="215"/>
      <c r="H30" s="215"/>
      <c r="I30" s="1">
        <v>23</v>
      </c>
      <c r="J30" s="7"/>
      <c r="K30" s="7"/>
    </row>
    <row r="31" spans="1:11" ht="12.75">
      <c r="A31" s="211" t="s">
        <v>5</v>
      </c>
      <c r="B31" s="212"/>
      <c r="C31" s="212"/>
      <c r="D31" s="212"/>
      <c r="E31" s="212"/>
      <c r="F31" s="212"/>
      <c r="G31" s="212"/>
      <c r="H31" s="212"/>
      <c r="I31" s="1">
        <v>24</v>
      </c>
      <c r="J31" s="131">
        <f>SUM(J28:J30)</f>
        <v>12961420</v>
      </c>
      <c r="K31" s="129">
        <f>SUM(K28:K30)</f>
        <v>149842616</v>
      </c>
    </row>
    <row r="32" spans="1:11" ht="12.75">
      <c r="A32" s="211" t="s">
        <v>38</v>
      </c>
      <c r="B32" s="212"/>
      <c r="C32" s="212"/>
      <c r="D32" s="212"/>
      <c r="E32" s="212"/>
      <c r="F32" s="212"/>
      <c r="G32" s="212"/>
      <c r="H32" s="212"/>
      <c r="I32" s="1">
        <v>25</v>
      </c>
      <c r="J32" s="131">
        <f>IF(J27&gt;J31,J27-J31,0)</f>
        <v>0</v>
      </c>
      <c r="K32" s="129">
        <f>IF(K27&gt;K31,K27-K31,0)</f>
        <v>0</v>
      </c>
    </row>
    <row r="33" spans="1:11" ht="12.75">
      <c r="A33" s="211" t="s">
        <v>39</v>
      </c>
      <c r="B33" s="212"/>
      <c r="C33" s="212"/>
      <c r="D33" s="212"/>
      <c r="E33" s="212"/>
      <c r="F33" s="212"/>
      <c r="G33" s="212"/>
      <c r="H33" s="212"/>
      <c r="I33" s="1">
        <v>26</v>
      </c>
      <c r="J33" s="131">
        <f>IF(J31&gt;J27,J31-J27,0)</f>
        <v>7407387</v>
      </c>
      <c r="K33" s="129">
        <f>IF(K31&gt;K27,K31-K27,0)</f>
        <v>136829746</v>
      </c>
    </row>
    <row r="34" spans="1:11" ht="12.75">
      <c r="A34" s="220" t="s">
        <v>158</v>
      </c>
      <c r="B34" s="236"/>
      <c r="C34" s="236"/>
      <c r="D34" s="236"/>
      <c r="E34" s="236"/>
      <c r="F34" s="236"/>
      <c r="G34" s="236"/>
      <c r="H34" s="236"/>
      <c r="I34" s="265"/>
      <c r="J34" s="265"/>
      <c r="K34" s="266"/>
    </row>
    <row r="35" spans="1:11" ht="12.75">
      <c r="A35" s="214" t="s">
        <v>172</v>
      </c>
      <c r="B35" s="215"/>
      <c r="C35" s="215"/>
      <c r="D35" s="215"/>
      <c r="E35" s="215"/>
      <c r="F35" s="215"/>
      <c r="G35" s="215"/>
      <c r="H35" s="215"/>
      <c r="I35" s="1">
        <v>27</v>
      </c>
      <c r="J35" s="5"/>
      <c r="K35" s="7"/>
    </row>
    <row r="36" spans="1:11" ht="12.75">
      <c r="A36" s="214" t="s">
        <v>29</v>
      </c>
      <c r="B36" s="215"/>
      <c r="C36" s="215"/>
      <c r="D36" s="215"/>
      <c r="E36" s="215"/>
      <c r="F36" s="215"/>
      <c r="G36" s="215"/>
      <c r="H36" s="215"/>
      <c r="I36" s="1">
        <v>28</v>
      </c>
      <c r="J36" s="7">
        <v>25789920</v>
      </c>
      <c r="K36" s="7">
        <v>185823550</v>
      </c>
    </row>
    <row r="37" spans="1:11" ht="12.75">
      <c r="A37" s="214" t="s">
        <v>30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1" t="s">
        <v>68</v>
      </c>
      <c r="B38" s="212"/>
      <c r="C38" s="212"/>
      <c r="D38" s="212"/>
      <c r="E38" s="212"/>
      <c r="F38" s="212"/>
      <c r="G38" s="212"/>
      <c r="H38" s="212"/>
      <c r="I38" s="1">
        <v>30</v>
      </c>
      <c r="J38" s="131">
        <f>SUM(J35:J37)</f>
        <v>25789920</v>
      </c>
      <c r="K38" s="129">
        <f>SUM(K35:K37)</f>
        <v>185823550</v>
      </c>
    </row>
    <row r="39" spans="1:11" ht="12.75">
      <c r="A39" s="214" t="s">
        <v>31</v>
      </c>
      <c r="B39" s="215"/>
      <c r="C39" s="215"/>
      <c r="D39" s="215"/>
      <c r="E39" s="215"/>
      <c r="F39" s="215"/>
      <c r="G39" s="215"/>
      <c r="H39" s="215"/>
      <c r="I39" s="1">
        <v>31</v>
      </c>
      <c r="J39" s="5"/>
      <c r="K39" s="7"/>
    </row>
    <row r="40" spans="1:11" ht="12.75">
      <c r="A40" s="214" t="s">
        <v>32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33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34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35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</row>
    <row r="44" spans="1:11" ht="12.75">
      <c r="A44" s="211" t="s">
        <v>69</v>
      </c>
      <c r="B44" s="212"/>
      <c r="C44" s="212"/>
      <c r="D44" s="212"/>
      <c r="E44" s="212"/>
      <c r="F44" s="212"/>
      <c r="G44" s="212"/>
      <c r="H44" s="212"/>
      <c r="I44" s="1">
        <v>36</v>
      </c>
      <c r="J44" s="131">
        <f>SUM(J39:J43)</f>
        <v>0</v>
      </c>
      <c r="K44" s="129">
        <f>SUM(K39:K43)</f>
        <v>0</v>
      </c>
    </row>
    <row r="45" spans="1:11" ht="12.75">
      <c r="A45" s="211" t="s">
        <v>17</v>
      </c>
      <c r="B45" s="212"/>
      <c r="C45" s="212"/>
      <c r="D45" s="212"/>
      <c r="E45" s="212"/>
      <c r="F45" s="212"/>
      <c r="G45" s="212"/>
      <c r="H45" s="212"/>
      <c r="I45" s="1">
        <v>37</v>
      </c>
      <c r="J45" s="131">
        <f>IF(J38&gt;J44,J38-J44,0)</f>
        <v>25789920</v>
      </c>
      <c r="K45" s="129">
        <f>IF(K38&gt;K44,K38-K44,0)</f>
        <v>185823550</v>
      </c>
    </row>
    <row r="46" spans="1:11" ht="12.75">
      <c r="A46" s="211" t="s">
        <v>18</v>
      </c>
      <c r="B46" s="212"/>
      <c r="C46" s="212"/>
      <c r="D46" s="212"/>
      <c r="E46" s="212"/>
      <c r="F46" s="212"/>
      <c r="G46" s="212"/>
      <c r="H46" s="212"/>
      <c r="I46" s="1">
        <v>38</v>
      </c>
      <c r="J46" s="131">
        <f>IF(J44&gt;J38,J44-J38,0)</f>
        <v>0</v>
      </c>
      <c r="K46" s="129">
        <f>IF(K44&gt;K38,K44-K38,0)</f>
        <v>0</v>
      </c>
    </row>
    <row r="47" spans="1:11" ht="12.75">
      <c r="A47" s="214" t="s">
        <v>70</v>
      </c>
      <c r="B47" s="215"/>
      <c r="C47" s="215"/>
      <c r="D47" s="215"/>
      <c r="E47" s="215"/>
      <c r="F47" s="215"/>
      <c r="G47" s="215"/>
      <c r="H47" s="215"/>
      <c r="I47" s="1">
        <v>39</v>
      </c>
      <c r="J47" s="63">
        <f>IF(J19-J20+J32-J33+J45-J46&gt;0,J19-J20+J32-J33+J45-J46,0)</f>
        <v>1561056</v>
      </c>
      <c r="K47" s="53">
        <f>IF(K19-K20+K32-K33+K45-K46&gt;0,K19-K20+K32-K33+K45-K46,0)</f>
        <v>0</v>
      </c>
    </row>
    <row r="48" spans="1:11" ht="12.75">
      <c r="A48" s="214" t="s">
        <v>71</v>
      </c>
      <c r="B48" s="215"/>
      <c r="C48" s="215"/>
      <c r="D48" s="215"/>
      <c r="E48" s="215"/>
      <c r="F48" s="215"/>
      <c r="G48" s="215"/>
      <c r="H48" s="215"/>
      <c r="I48" s="1">
        <v>40</v>
      </c>
      <c r="J48" s="63">
        <f>IF(J20-J19+J33-J32+J46-J45&gt;0,J20-J19+J33-J32+J46-J45,0)</f>
        <v>0</v>
      </c>
      <c r="K48" s="53">
        <f>IF(K20-K19+K33-K32+K46-K45&gt;0,K20-K19+K33-K32+K46-K45,0)</f>
        <v>23678219</v>
      </c>
    </row>
    <row r="49" spans="1:11" ht="12.75">
      <c r="A49" s="214" t="s">
        <v>159</v>
      </c>
      <c r="B49" s="215"/>
      <c r="C49" s="215"/>
      <c r="D49" s="215"/>
      <c r="E49" s="215"/>
      <c r="F49" s="215"/>
      <c r="G49" s="215"/>
      <c r="H49" s="215"/>
      <c r="I49" s="1">
        <v>41</v>
      </c>
      <c r="J49" s="5">
        <v>78314504</v>
      </c>
      <c r="K49" s="7">
        <f>+Bilanca!J64</f>
        <v>33412614</v>
      </c>
    </row>
    <row r="50" spans="1:11" ht="12.75">
      <c r="A50" s="214" t="s">
        <v>173</v>
      </c>
      <c r="B50" s="215"/>
      <c r="C50" s="215"/>
      <c r="D50" s="215"/>
      <c r="E50" s="215"/>
      <c r="F50" s="215"/>
      <c r="G50" s="215"/>
      <c r="H50" s="215"/>
      <c r="I50" s="1">
        <v>42</v>
      </c>
      <c r="J50" s="7">
        <v>1561056</v>
      </c>
      <c r="K50" s="7"/>
    </row>
    <row r="51" spans="1:11" ht="12.75">
      <c r="A51" s="214" t="s">
        <v>174</v>
      </c>
      <c r="B51" s="215"/>
      <c r="C51" s="215"/>
      <c r="D51" s="215"/>
      <c r="E51" s="215"/>
      <c r="F51" s="215"/>
      <c r="G51" s="215"/>
      <c r="H51" s="215"/>
      <c r="I51" s="1">
        <v>43</v>
      </c>
      <c r="J51" s="7"/>
      <c r="K51" s="7">
        <v>23678219</v>
      </c>
    </row>
    <row r="52" spans="1:13" ht="12.75">
      <c r="A52" s="226" t="s">
        <v>175</v>
      </c>
      <c r="B52" s="227"/>
      <c r="C52" s="227"/>
      <c r="D52" s="227"/>
      <c r="E52" s="227"/>
      <c r="F52" s="227"/>
      <c r="G52" s="227"/>
      <c r="H52" s="227"/>
      <c r="I52" s="4">
        <v>44</v>
      </c>
      <c r="J52" s="60">
        <f>J49+J50-J51</f>
        <v>79875560</v>
      </c>
      <c r="K52" s="60">
        <f>+Bilanca!K64</f>
        <v>9706220</v>
      </c>
      <c r="M52" s="126"/>
    </row>
    <row r="54" spans="10:11" ht="12.75">
      <c r="J54" s="126">
        <f>+J47-J50</f>
        <v>0</v>
      </c>
      <c r="K54" s="126">
        <f>+K47-K50</f>
        <v>0</v>
      </c>
    </row>
    <row r="55" spans="10:11" ht="12.75">
      <c r="J55" s="126">
        <f>+J48-J51</f>
        <v>0</v>
      </c>
      <c r="K55" s="126">
        <f>+K48-K51</f>
        <v>0</v>
      </c>
    </row>
    <row r="56" spans="10:11" ht="12.75">
      <c r="J56" s="126">
        <f>SUM(J54:J55)</f>
        <v>0</v>
      </c>
      <c r="K56" s="126">
        <f>SUM(K54:K55)</f>
        <v>0</v>
      </c>
    </row>
    <row r="57" spans="10:11" ht="12.75">
      <c r="J57" s="126"/>
      <c r="K57" s="126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7" sqref="A7:H7"/>
    </sheetView>
  </sheetViews>
  <sheetFormatPr defaultColWidth="9.140625" defaultRowHeight="12.75"/>
  <cols>
    <col min="1" max="8" width="8.7109375" style="52" customWidth="1"/>
    <col min="9" max="9" width="5.7109375" style="52" customWidth="1"/>
    <col min="10" max="11" width="12.7109375" style="52" customWidth="1"/>
    <col min="12" max="16384" width="9.140625" style="52" customWidth="1"/>
  </cols>
  <sheetData>
    <row r="1" spans="1:11" ht="12.75" customHeight="1">
      <c r="A1" s="261" t="s">
        <v>195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4.5">
      <c r="A4" s="263" t="s">
        <v>59</v>
      </c>
      <c r="B4" s="263"/>
      <c r="C4" s="263"/>
      <c r="D4" s="263"/>
      <c r="E4" s="263"/>
      <c r="F4" s="263"/>
      <c r="G4" s="263"/>
      <c r="H4" s="263"/>
      <c r="I4" s="65" t="s">
        <v>277</v>
      </c>
      <c r="J4" s="66" t="s">
        <v>315</v>
      </c>
      <c r="K4" s="66" t="s">
        <v>316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1">
        <v>2</v>
      </c>
      <c r="J5" s="72" t="s">
        <v>280</v>
      </c>
      <c r="K5" s="72" t="s">
        <v>281</v>
      </c>
    </row>
    <row r="6" spans="1:11" ht="12.75">
      <c r="A6" s="220" t="s">
        <v>154</v>
      </c>
      <c r="B6" s="236"/>
      <c r="C6" s="236"/>
      <c r="D6" s="236"/>
      <c r="E6" s="236"/>
      <c r="F6" s="236"/>
      <c r="G6" s="236"/>
      <c r="H6" s="236"/>
      <c r="I6" s="265"/>
      <c r="J6" s="265"/>
      <c r="K6" s="266"/>
    </row>
    <row r="7" spans="1:11" ht="12.75">
      <c r="A7" s="214" t="s">
        <v>197</v>
      </c>
      <c r="B7" s="215"/>
      <c r="C7" s="215"/>
      <c r="D7" s="215"/>
      <c r="E7" s="215"/>
      <c r="F7" s="215"/>
      <c r="G7" s="215"/>
      <c r="H7" s="215"/>
      <c r="I7" s="1">
        <v>1</v>
      </c>
      <c r="J7" s="5"/>
      <c r="K7" s="7"/>
    </row>
    <row r="8" spans="1:11" ht="12.75">
      <c r="A8" s="214" t="s">
        <v>119</v>
      </c>
      <c r="B8" s="215"/>
      <c r="C8" s="215"/>
      <c r="D8" s="215"/>
      <c r="E8" s="215"/>
      <c r="F8" s="215"/>
      <c r="G8" s="215"/>
      <c r="H8" s="215"/>
      <c r="I8" s="1">
        <v>2</v>
      </c>
      <c r="J8" s="5"/>
      <c r="K8" s="7"/>
    </row>
    <row r="9" spans="1:11" ht="12.75">
      <c r="A9" s="214" t="s">
        <v>120</v>
      </c>
      <c r="B9" s="215"/>
      <c r="C9" s="215"/>
      <c r="D9" s="215"/>
      <c r="E9" s="215"/>
      <c r="F9" s="215"/>
      <c r="G9" s="215"/>
      <c r="H9" s="215"/>
      <c r="I9" s="1">
        <v>3</v>
      </c>
      <c r="J9" s="5"/>
      <c r="K9" s="7"/>
    </row>
    <row r="10" spans="1:11" ht="12.75">
      <c r="A10" s="214" t="s">
        <v>121</v>
      </c>
      <c r="B10" s="215"/>
      <c r="C10" s="215"/>
      <c r="D10" s="215"/>
      <c r="E10" s="215"/>
      <c r="F10" s="215"/>
      <c r="G10" s="215"/>
      <c r="H10" s="215"/>
      <c r="I10" s="1">
        <v>4</v>
      </c>
      <c r="J10" s="5"/>
      <c r="K10" s="7"/>
    </row>
    <row r="11" spans="1:11" ht="12.75">
      <c r="A11" s="214" t="s">
        <v>122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/>
    </row>
    <row r="12" spans="1:11" ht="12.75">
      <c r="A12" s="211" t="s">
        <v>196</v>
      </c>
      <c r="B12" s="212"/>
      <c r="C12" s="212"/>
      <c r="D12" s="212"/>
      <c r="E12" s="212"/>
      <c r="F12" s="212"/>
      <c r="G12" s="212"/>
      <c r="H12" s="212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14" t="s">
        <v>123</v>
      </c>
      <c r="B13" s="215"/>
      <c r="C13" s="215"/>
      <c r="D13" s="215"/>
      <c r="E13" s="215"/>
      <c r="F13" s="215"/>
      <c r="G13" s="215"/>
      <c r="H13" s="215"/>
      <c r="I13" s="1">
        <v>7</v>
      </c>
      <c r="J13" s="5"/>
      <c r="K13" s="7"/>
    </row>
    <row r="14" spans="1:11" ht="12.75">
      <c r="A14" s="214" t="s">
        <v>124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/>
    </row>
    <row r="15" spans="1:11" ht="12.75">
      <c r="A15" s="214" t="s">
        <v>125</v>
      </c>
      <c r="B15" s="215"/>
      <c r="C15" s="215"/>
      <c r="D15" s="215"/>
      <c r="E15" s="215"/>
      <c r="F15" s="215"/>
      <c r="G15" s="215"/>
      <c r="H15" s="215"/>
      <c r="I15" s="1">
        <v>9</v>
      </c>
      <c r="J15" s="5"/>
      <c r="K15" s="7"/>
    </row>
    <row r="16" spans="1:11" ht="12.75">
      <c r="A16" s="214" t="s">
        <v>126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/>
      <c r="K16" s="7"/>
    </row>
    <row r="17" spans="1:11" ht="12.75">
      <c r="A17" s="214" t="s">
        <v>127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/>
      <c r="K17" s="7"/>
    </row>
    <row r="18" spans="1:11" ht="12.75">
      <c r="A18" s="214" t="s">
        <v>128</v>
      </c>
      <c r="B18" s="215"/>
      <c r="C18" s="215"/>
      <c r="D18" s="215"/>
      <c r="E18" s="215"/>
      <c r="F18" s="215"/>
      <c r="G18" s="215"/>
      <c r="H18" s="215"/>
      <c r="I18" s="1">
        <v>12</v>
      </c>
      <c r="J18" s="5"/>
      <c r="K18" s="7"/>
    </row>
    <row r="19" spans="1:11" ht="12.75">
      <c r="A19" s="211" t="s">
        <v>47</v>
      </c>
      <c r="B19" s="212"/>
      <c r="C19" s="212"/>
      <c r="D19" s="212"/>
      <c r="E19" s="212"/>
      <c r="F19" s="212"/>
      <c r="G19" s="212"/>
      <c r="H19" s="212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11" t="s">
        <v>108</v>
      </c>
      <c r="B20" s="270"/>
      <c r="C20" s="270"/>
      <c r="D20" s="270"/>
      <c r="E20" s="270"/>
      <c r="F20" s="270"/>
      <c r="G20" s="270"/>
      <c r="H20" s="271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17" t="s">
        <v>109</v>
      </c>
      <c r="B21" s="272"/>
      <c r="C21" s="272"/>
      <c r="D21" s="272"/>
      <c r="E21" s="272"/>
      <c r="F21" s="272"/>
      <c r="G21" s="272"/>
      <c r="H21" s="273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20" t="s">
        <v>157</v>
      </c>
      <c r="B22" s="236"/>
      <c r="C22" s="236"/>
      <c r="D22" s="236"/>
      <c r="E22" s="236"/>
      <c r="F22" s="236"/>
      <c r="G22" s="236"/>
      <c r="H22" s="236"/>
      <c r="I22" s="265"/>
      <c r="J22" s="265"/>
      <c r="K22" s="266"/>
    </row>
    <row r="23" spans="1:11" ht="12.75">
      <c r="A23" s="214" t="s">
        <v>163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164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317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/>
    </row>
    <row r="26" spans="1:11" ht="12.75">
      <c r="A26" s="214" t="s">
        <v>318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/>
      <c r="K26" s="7"/>
    </row>
    <row r="27" spans="1:11" ht="12.75">
      <c r="A27" s="214" t="s">
        <v>165</v>
      </c>
      <c r="B27" s="215"/>
      <c r="C27" s="215"/>
      <c r="D27" s="215"/>
      <c r="E27" s="215"/>
      <c r="F27" s="215"/>
      <c r="G27" s="215"/>
      <c r="H27" s="215"/>
      <c r="I27" s="1">
        <v>20</v>
      </c>
      <c r="J27" s="5"/>
      <c r="K27" s="7"/>
    </row>
    <row r="28" spans="1:11" ht="12.75">
      <c r="A28" s="211" t="s">
        <v>114</v>
      </c>
      <c r="B28" s="212"/>
      <c r="C28" s="212"/>
      <c r="D28" s="212"/>
      <c r="E28" s="212"/>
      <c r="F28" s="212"/>
      <c r="G28" s="212"/>
      <c r="H28" s="212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14" t="s">
        <v>2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3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/>
      <c r="K30" s="7"/>
    </row>
    <row r="31" spans="1:11" ht="12.75">
      <c r="A31" s="214" t="s">
        <v>4</v>
      </c>
      <c r="B31" s="215"/>
      <c r="C31" s="215"/>
      <c r="D31" s="215"/>
      <c r="E31" s="215"/>
      <c r="F31" s="215"/>
      <c r="G31" s="215"/>
      <c r="H31" s="215"/>
      <c r="I31" s="1">
        <v>24</v>
      </c>
      <c r="J31" s="5"/>
      <c r="K31" s="7"/>
    </row>
    <row r="32" spans="1:11" ht="12.75">
      <c r="A32" s="211" t="s">
        <v>48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11" t="s">
        <v>110</v>
      </c>
      <c r="B33" s="212"/>
      <c r="C33" s="212"/>
      <c r="D33" s="212"/>
      <c r="E33" s="212"/>
      <c r="F33" s="212"/>
      <c r="G33" s="212"/>
      <c r="H33" s="212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11" t="s">
        <v>111</v>
      </c>
      <c r="B34" s="212"/>
      <c r="C34" s="212"/>
      <c r="D34" s="212"/>
      <c r="E34" s="212"/>
      <c r="F34" s="212"/>
      <c r="G34" s="212"/>
      <c r="H34" s="212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20" t="s">
        <v>158</v>
      </c>
      <c r="B35" s="236"/>
      <c r="C35" s="236"/>
      <c r="D35" s="236"/>
      <c r="E35" s="236"/>
      <c r="F35" s="236"/>
      <c r="G35" s="236"/>
      <c r="H35" s="236"/>
      <c r="I35" s="265">
        <v>0</v>
      </c>
      <c r="J35" s="265"/>
      <c r="K35" s="266"/>
    </row>
    <row r="36" spans="1:11" ht="12.75">
      <c r="A36" s="214" t="s">
        <v>172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/>
    </row>
    <row r="37" spans="1:11" ht="12.75">
      <c r="A37" s="214" t="s">
        <v>29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4" t="s">
        <v>30</v>
      </c>
      <c r="B38" s="215"/>
      <c r="C38" s="215"/>
      <c r="D38" s="215"/>
      <c r="E38" s="215"/>
      <c r="F38" s="215"/>
      <c r="G38" s="215"/>
      <c r="H38" s="215"/>
      <c r="I38" s="1">
        <v>30</v>
      </c>
      <c r="J38" s="5"/>
      <c r="K38" s="7"/>
    </row>
    <row r="39" spans="1:11" ht="12.75">
      <c r="A39" s="211" t="s">
        <v>49</v>
      </c>
      <c r="B39" s="212"/>
      <c r="C39" s="212"/>
      <c r="D39" s="212"/>
      <c r="E39" s="212"/>
      <c r="F39" s="212"/>
      <c r="G39" s="212"/>
      <c r="H39" s="212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14" t="s">
        <v>31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32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33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34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</row>
    <row r="44" spans="1:11" ht="12.75">
      <c r="A44" s="214" t="s">
        <v>35</v>
      </c>
      <c r="B44" s="215"/>
      <c r="C44" s="215"/>
      <c r="D44" s="215"/>
      <c r="E44" s="215"/>
      <c r="F44" s="215"/>
      <c r="G44" s="215"/>
      <c r="H44" s="215"/>
      <c r="I44" s="1">
        <v>36</v>
      </c>
      <c r="J44" s="5"/>
      <c r="K44" s="7"/>
    </row>
    <row r="45" spans="1:11" ht="12.75">
      <c r="A45" s="211" t="s">
        <v>148</v>
      </c>
      <c r="B45" s="212"/>
      <c r="C45" s="212"/>
      <c r="D45" s="212"/>
      <c r="E45" s="212"/>
      <c r="F45" s="212"/>
      <c r="G45" s="212"/>
      <c r="H45" s="212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11" t="s">
        <v>160</v>
      </c>
      <c r="B46" s="212"/>
      <c r="C46" s="212"/>
      <c r="D46" s="212"/>
      <c r="E46" s="212"/>
      <c r="F46" s="212"/>
      <c r="G46" s="212"/>
      <c r="H46" s="212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11" t="s">
        <v>161</v>
      </c>
      <c r="B47" s="212"/>
      <c r="C47" s="212"/>
      <c r="D47" s="212"/>
      <c r="E47" s="212"/>
      <c r="F47" s="212"/>
      <c r="G47" s="212"/>
      <c r="H47" s="212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11" t="s">
        <v>149</v>
      </c>
      <c r="B48" s="212"/>
      <c r="C48" s="212"/>
      <c r="D48" s="212"/>
      <c r="E48" s="212"/>
      <c r="F48" s="212"/>
      <c r="G48" s="212"/>
      <c r="H48" s="212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1" t="s">
        <v>15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1" t="s">
        <v>159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173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 ht="12.75">
      <c r="A52" s="211" t="s">
        <v>174</v>
      </c>
      <c r="B52" s="212"/>
      <c r="C52" s="212"/>
      <c r="D52" s="212"/>
      <c r="E52" s="212"/>
      <c r="F52" s="212"/>
      <c r="G52" s="212"/>
      <c r="H52" s="212"/>
      <c r="I52" s="1">
        <v>44</v>
      </c>
      <c r="J52" s="5"/>
      <c r="K52" s="7"/>
    </row>
    <row r="53" spans="1:11" ht="12.75">
      <c r="A53" s="217" t="s">
        <v>175</v>
      </c>
      <c r="B53" s="218"/>
      <c r="C53" s="218"/>
      <c r="D53" s="218"/>
      <c r="E53" s="218"/>
      <c r="F53" s="218"/>
      <c r="G53" s="218"/>
      <c r="H53" s="218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20" sqref="K20"/>
    </sheetView>
  </sheetViews>
  <sheetFormatPr defaultColWidth="9.140625" defaultRowHeight="12.75"/>
  <cols>
    <col min="1" max="8" width="8.7109375" style="75" customWidth="1"/>
    <col min="9" max="9" width="5.7109375" style="75" customWidth="1"/>
    <col min="10" max="11" width="12.7109375" style="75" customWidth="1"/>
    <col min="12" max="16384" width="9.140625" style="75" customWidth="1"/>
  </cols>
  <sheetData>
    <row r="1" spans="1:12" ht="12.75">
      <c r="A1" s="280" t="s">
        <v>278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74"/>
    </row>
    <row r="2" spans="1:12" ht="15.75">
      <c r="A2" s="42"/>
      <c r="B2" s="73"/>
      <c r="C2" s="290" t="s">
        <v>279</v>
      </c>
      <c r="D2" s="290"/>
      <c r="E2" s="76" t="s">
        <v>321</v>
      </c>
      <c r="F2" s="43" t="s">
        <v>248</v>
      </c>
      <c r="G2" s="291" t="s">
        <v>363</v>
      </c>
      <c r="H2" s="292"/>
      <c r="I2" s="73"/>
      <c r="J2" s="73"/>
      <c r="K2" s="73"/>
      <c r="L2" s="77"/>
    </row>
    <row r="3" spans="1:11" ht="34.5">
      <c r="A3" s="293" t="s">
        <v>59</v>
      </c>
      <c r="B3" s="293"/>
      <c r="C3" s="293"/>
      <c r="D3" s="293"/>
      <c r="E3" s="293"/>
      <c r="F3" s="293"/>
      <c r="G3" s="293"/>
      <c r="H3" s="293"/>
      <c r="I3" s="80" t="s">
        <v>302</v>
      </c>
      <c r="J3" s="81" t="s">
        <v>372</v>
      </c>
      <c r="K3" s="81" t="s">
        <v>373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83">
        <v>2</v>
      </c>
      <c r="J4" s="82" t="s">
        <v>280</v>
      </c>
      <c r="K4" s="82" t="s">
        <v>281</v>
      </c>
    </row>
    <row r="5" spans="1:11" ht="12.75">
      <c r="A5" s="282" t="s">
        <v>282</v>
      </c>
      <c r="B5" s="283"/>
      <c r="C5" s="283"/>
      <c r="D5" s="283"/>
      <c r="E5" s="283"/>
      <c r="F5" s="283"/>
      <c r="G5" s="283"/>
      <c r="H5" s="283"/>
      <c r="I5" s="44">
        <v>1</v>
      </c>
      <c r="J5" s="45">
        <v>300000000</v>
      </c>
      <c r="K5" s="45">
        <v>300000000</v>
      </c>
    </row>
    <row r="6" spans="1:11" ht="12.75">
      <c r="A6" s="282" t="s">
        <v>283</v>
      </c>
      <c r="B6" s="283"/>
      <c r="C6" s="283"/>
      <c r="D6" s="283"/>
      <c r="E6" s="283"/>
      <c r="F6" s="283"/>
      <c r="G6" s="283"/>
      <c r="H6" s="283"/>
      <c r="I6" s="44">
        <v>2</v>
      </c>
      <c r="J6" s="46"/>
      <c r="K6" s="46"/>
    </row>
    <row r="7" spans="1:11" ht="12.75">
      <c r="A7" s="282" t="s">
        <v>284</v>
      </c>
      <c r="B7" s="283"/>
      <c r="C7" s="283"/>
      <c r="D7" s="283"/>
      <c r="E7" s="283"/>
      <c r="F7" s="283"/>
      <c r="G7" s="283"/>
      <c r="H7" s="283"/>
      <c r="I7" s="44">
        <v>3</v>
      </c>
      <c r="J7" s="46">
        <v>15000000</v>
      </c>
      <c r="K7" s="46">
        <v>15000000</v>
      </c>
    </row>
    <row r="8" spans="1:11" ht="12.75">
      <c r="A8" s="282" t="s">
        <v>285</v>
      </c>
      <c r="B8" s="283"/>
      <c r="C8" s="283"/>
      <c r="D8" s="283"/>
      <c r="E8" s="283"/>
      <c r="F8" s="283"/>
      <c r="G8" s="283"/>
      <c r="H8" s="283"/>
      <c r="I8" s="44">
        <v>4</v>
      </c>
      <c r="J8" s="46">
        <v>705639668</v>
      </c>
      <c r="K8" s="46">
        <v>780959909</v>
      </c>
    </row>
    <row r="9" spans="1:11" ht="12.75">
      <c r="A9" s="282" t="s">
        <v>286</v>
      </c>
      <c r="B9" s="283"/>
      <c r="C9" s="283"/>
      <c r="D9" s="283"/>
      <c r="E9" s="283"/>
      <c r="F9" s="283"/>
      <c r="G9" s="283"/>
      <c r="H9" s="283"/>
      <c r="I9" s="44">
        <v>5</v>
      </c>
      <c r="J9" s="46">
        <v>74938968</v>
      </c>
      <c r="K9" s="46">
        <v>-11940390</v>
      </c>
    </row>
    <row r="10" spans="1:11" ht="12.75">
      <c r="A10" s="282" t="s">
        <v>287</v>
      </c>
      <c r="B10" s="283"/>
      <c r="C10" s="283"/>
      <c r="D10" s="283"/>
      <c r="E10" s="283"/>
      <c r="F10" s="283"/>
      <c r="G10" s="283"/>
      <c r="H10" s="283"/>
      <c r="I10" s="44">
        <v>6</v>
      </c>
      <c r="J10" s="46"/>
      <c r="K10" s="46"/>
    </row>
    <row r="11" spans="1:11" ht="12.75">
      <c r="A11" s="282" t="s">
        <v>288</v>
      </c>
      <c r="B11" s="283"/>
      <c r="C11" s="283"/>
      <c r="D11" s="283"/>
      <c r="E11" s="283"/>
      <c r="F11" s="283"/>
      <c r="G11" s="283"/>
      <c r="H11" s="283"/>
      <c r="I11" s="44">
        <v>7</v>
      </c>
      <c r="J11" s="46"/>
      <c r="K11" s="46"/>
    </row>
    <row r="12" spans="1:11" ht="12.75">
      <c r="A12" s="282" t="s">
        <v>289</v>
      </c>
      <c r="B12" s="283"/>
      <c r="C12" s="283"/>
      <c r="D12" s="283"/>
      <c r="E12" s="283"/>
      <c r="F12" s="283"/>
      <c r="G12" s="283"/>
      <c r="H12" s="283"/>
      <c r="I12" s="44">
        <v>8</v>
      </c>
      <c r="J12" s="46"/>
      <c r="K12" s="46"/>
    </row>
    <row r="13" spans="1:11" ht="12.75">
      <c r="A13" s="282" t="s">
        <v>290</v>
      </c>
      <c r="B13" s="283"/>
      <c r="C13" s="283"/>
      <c r="D13" s="283"/>
      <c r="E13" s="283"/>
      <c r="F13" s="283"/>
      <c r="G13" s="283"/>
      <c r="H13" s="283"/>
      <c r="I13" s="44">
        <v>9</v>
      </c>
      <c r="J13" s="46"/>
      <c r="K13" s="46"/>
    </row>
    <row r="14" spans="1:11" ht="12.75">
      <c r="A14" s="284" t="s">
        <v>291</v>
      </c>
      <c r="B14" s="285"/>
      <c r="C14" s="285"/>
      <c r="D14" s="285"/>
      <c r="E14" s="285"/>
      <c r="F14" s="285"/>
      <c r="G14" s="285"/>
      <c r="H14" s="285"/>
      <c r="I14" s="44">
        <v>10</v>
      </c>
      <c r="J14" s="78">
        <f>SUM(J5:J13)</f>
        <v>1095578636</v>
      </c>
      <c r="K14" s="78">
        <f>SUM(K5:K13)</f>
        <v>1084019519</v>
      </c>
    </row>
    <row r="15" spans="1:11" ht="12.75">
      <c r="A15" s="282" t="s">
        <v>292</v>
      </c>
      <c r="B15" s="283"/>
      <c r="C15" s="283"/>
      <c r="D15" s="283"/>
      <c r="E15" s="283"/>
      <c r="F15" s="283"/>
      <c r="G15" s="283"/>
      <c r="H15" s="283"/>
      <c r="I15" s="44">
        <v>11</v>
      </c>
      <c r="J15" s="46"/>
      <c r="K15" s="46"/>
    </row>
    <row r="16" spans="1:11" ht="12.75">
      <c r="A16" s="282" t="s">
        <v>293</v>
      </c>
      <c r="B16" s="283"/>
      <c r="C16" s="283"/>
      <c r="D16" s="283"/>
      <c r="E16" s="283"/>
      <c r="F16" s="283"/>
      <c r="G16" s="283"/>
      <c r="H16" s="283"/>
      <c r="I16" s="44">
        <v>12</v>
      </c>
      <c r="J16" s="46"/>
      <c r="K16" s="46"/>
    </row>
    <row r="17" spans="1:11" ht="12.75">
      <c r="A17" s="282" t="s">
        <v>294</v>
      </c>
      <c r="B17" s="283"/>
      <c r="C17" s="283"/>
      <c r="D17" s="283"/>
      <c r="E17" s="283"/>
      <c r="F17" s="283"/>
      <c r="G17" s="283"/>
      <c r="H17" s="283"/>
      <c r="I17" s="44">
        <v>13</v>
      </c>
      <c r="J17" s="46"/>
      <c r="K17" s="46"/>
    </row>
    <row r="18" spans="1:11" ht="12.75">
      <c r="A18" s="282" t="s">
        <v>295</v>
      </c>
      <c r="B18" s="283"/>
      <c r="C18" s="283"/>
      <c r="D18" s="283"/>
      <c r="E18" s="283"/>
      <c r="F18" s="283"/>
      <c r="G18" s="283"/>
      <c r="H18" s="283"/>
      <c r="I18" s="44">
        <v>14</v>
      </c>
      <c r="J18" s="46"/>
      <c r="K18" s="46"/>
    </row>
    <row r="19" spans="1:11" ht="12.75">
      <c r="A19" s="282" t="s">
        <v>296</v>
      </c>
      <c r="B19" s="283"/>
      <c r="C19" s="283"/>
      <c r="D19" s="283"/>
      <c r="E19" s="283"/>
      <c r="F19" s="283"/>
      <c r="G19" s="283"/>
      <c r="H19" s="283"/>
      <c r="I19" s="44">
        <v>15</v>
      </c>
      <c r="J19" s="46"/>
      <c r="K19" s="46"/>
    </row>
    <row r="20" spans="1:11" ht="12.75">
      <c r="A20" s="282" t="s">
        <v>297</v>
      </c>
      <c r="B20" s="283"/>
      <c r="C20" s="283"/>
      <c r="D20" s="283"/>
      <c r="E20" s="283"/>
      <c r="F20" s="283"/>
      <c r="G20" s="283"/>
      <c r="H20" s="283"/>
      <c r="I20" s="44">
        <v>16</v>
      </c>
      <c r="J20" s="46">
        <v>74938968</v>
      </c>
      <c r="K20" s="46">
        <v>-11940390</v>
      </c>
    </row>
    <row r="21" spans="1:11" ht="12.75">
      <c r="A21" s="284" t="s">
        <v>298</v>
      </c>
      <c r="B21" s="285"/>
      <c r="C21" s="285"/>
      <c r="D21" s="285"/>
      <c r="E21" s="285"/>
      <c r="F21" s="285"/>
      <c r="G21" s="285"/>
      <c r="H21" s="285"/>
      <c r="I21" s="44">
        <v>17</v>
      </c>
      <c r="J21" s="79">
        <f>SUM(J15:J20)</f>
        <v>74938968</v>
      </c>
      <c r="K21" s="79">
        <f>SUM(K15:K20)</f>
        <v>-11940390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4" t="s">
        <v>299</v>
      </c>
      <c r="B23" s="275"/>
      <c r="C23" s="275"/>
      <c r="D23" s="275"/>
      <c r="E23" s="275"/>
      <c r="F23" s="275"/>
      <c r="G23" s="275"/>
      <c r="H23" s="275"/>
      <c r="I23" s="47">
        <v>18</v>
      </c>
      <c r="J23" s="45"/>
      <c r="K23" s="45"/>
    </row>
    <row r="24" spans="1:11" ht="17.25" customHeight="1">
      <c r="A24" s="276" t="s">
        <v>300</v>
      </c>
      <c r="B24" s="277"/>
      <c r="C24" s="277"/>
      <c r="D24" s="277"/>
      <c r="E24" s="277"/>
      <c r="F24" s="277"/>
      <c r="G24" s="277"/>
      <c r="H24" s="277"/>
      <c r="I24" s="48">
        <v>19</v>
      </c>
      <c r="J24" s="79"/>
      <c r="K24" s="79"/>
    </row>
    <row r="25" spans="1:11" ht="30" customHeight="1">
      <c r="A25" s="278" t="s">
        <v>301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10" zoomScalePageLayoutView="0" workbookViewId="0" topLeftCell="A1">
      <selection activeCell="A24" sqref="A24"/>
    </sheetView>
  </sheetViews>
  <sheetFormatPr defaultColWidth="9.140625" defaultRowHeight="12.75"/>
  <cols>
    <col min="1" max="1" width="100.7109375" style="0" customWidth="1"/>
  </cols>
  <sheetData>
    <row r="1" spans="1:10" ht="15.75">
      <c r="A1" s="128" t="s">
        <v>337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2.7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12.75">
      <c r="A3" s="40" t="s">
        <v>338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2.75">
      <c r="A4" s="40" t="s">
        <v>339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2.75">
      <c r="A5" s="40" t="s">
        <v>340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2.75">
      <c r="A6" s="133" t="s">
        <v>376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341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342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40" t="s">
        <v>343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ht="12.75">
      <c r="A10" s="40" t="s">
        <v>344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5">
      <c r="A11" s="40" t="s">
        <v>345</v>
      </c>
      <c r="B11" s="40"/>
      <c r="C11" s="40"/>
      <c r="D11" s="40"/>
      <c r="E11" s="40"/>
      <c r="F11" s="40"/>
      <c r="G11" s="40"/>
      <c r="H11" s="40"/>
      <c r="I11" s="41"/>
      <c r="J11" s="40"/>
    </row>
    <row r="12" spans="1:10" ht="12.75">
      <c r="A12" s="40" t="s">
        <v>346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 t="s">
        <v>347</v>
      </c>
      <c r="B13" s="40"/>
      <c r="C13" s="40"/>
      <c r="D13" s="40"/>
      <c r="E13" s="40"/>
      <c r="F13" s="40"/>
      <c r="G13" s="40"/>
      <c r="H13" s="40"/>
      <c r="I13" s="40"/>
      <c r="J13" s="40"/>
    </row>
    <row r="14" ht="12.75">
      <c r="A14" t="s">
        <v>348</v>
      </c>
    </row>
    <row r="15" ht="12.75">
      <c r="A15" t="s">
        <v>377</v>
      </c>
    </row>
    <row r="16" ht="12.75" hidden="1">
      <c r="A16" s="52"/>
    </row>
    <row r="17" ht="12.75">
      <c r="A17" t="s">
        <v>349</v>
      </c>
    </row>
    <row r="18" ht="12.75">
      <c r="A18" t="s">
        <v>350</v>
      </c>
    </row>
    <row r="19" ht="12.75">
      <c r="A19" t="s">
        <v>351</v>
      </c>
    </row>
    <row r="20" ht="12.75">
      <c r="A20" t="s">
        <v>352</v>
      </c>
    </row>
    <row r="21" ht="12.75">
      <c r="A21" t="s">
        <v>353</v>
      </c>
    </row>
    <row r="22" ht="12.75">
      <c r="A22" t="s">
        <v>354</v>
      </c>
    </row>
    <row r="23" ht="12.75">
      <c r="A23" t="s">
        <v>374</v>
      </c>
    </row>
    <row r="24" ht="12.75">
      <c r="A24" t="s">
        <v>375</v>
      </c>
    </row>
    <row r="25" ht="12.75">
      <c r="A25" t="s">
        <v>355</v>
      </c>
    </row>
    <row r="26" ht="12.75">
      <c r="A26" s="52" t="s">
        <v>356</v>
      </c>
    </row>
    <row r="27" ht="12.75">
      <c r="A27" t="s">
        <v>357</v>
      </c>
    </row>
    <row r="28" ht="12.75">
      <c r="A28" t="s">
        <v>358</v>
      </c>
    </row>
    <row r="29" ht="12.75">
      <c r="A29" t="s">
        <v>359</v>
      </c>
    </row>
    <row r="30" ht="12.75">
      <c r="A30" t="s">
        <v>360</v>
      </c>
    </row>
    <row r="31" ht="12.75">
      <c r="A31" t="s">
        <v>361</v>
      </c>
    </row>
    <row r="32" ht="12.75">
      <c r="A32" t="s">
        <v>362</v>
      </c>
    </row>
  </sheetData>
  <sheetProtection/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bnikolic</cp:lastModifiedBy>
  <cp:lastPrinted>2013-04-18T12:23:58Z</cp:lastPrinted>
  <dcterms:created xsi:type="dcterms:W3CDTF">2008-10-17T11:51:54Z</dcterms:created>
  <dcterms:modified xsi:type="dcterms:W3CDTF">2013-04-22T08:36:33Z</dcterms:modified>
  <cp:category/>
  <cp:version/>
  <cp:contentType/>
  <cp:contentStatus/>
</cp:coreProperties>
</file>