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50" activeTab="4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Bilješke" sheetId="6" r:id="rId6"/>
    <sheet name="NT_D" sheetId="7" state="hidden" r:id="rId7"/>
  </sheets>
  <definedNames>
    <definedName name="_xlnm.Print_Area" localSheetId="5">'Bilješke'!$A$1:$K$41</definedName>
    <definedName name="_xlnm.Print_Area" localSheetId="0">'OPĆI PODACI'!$A$1:$I$63</definedName>
    <definedName name="_xlnm.Print_Area" localSheetId="3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1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3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3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<sst xmlns="http://schemas.openxmlformats.org/spreadsheetml/2006/main" count="440" uniqueCount="392">
  <si>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</si>
  <si>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</si>
  <si>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</si>
  <si>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</si>
  <si>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</si>
  <si>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</si>
  <si>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</si>
  <si>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</si>
  <si>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</si>
  <si>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</si>
  <si>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</si>
  <si>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</si>
  <si>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</si>
  <si>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</si>
  <si>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</si>
  <si>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</si>
  <si>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</si>
  <si>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</si>
  <si>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</si>
  <si>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</si>
  <si>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</si>
  <si>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</si>
  <si>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</si>
  <si>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</si>
  <si>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</si>
  <si>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</si>
  <si>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</si>
  <si>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</si>
  <si>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</si>
  <si>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</si>
  <si>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</si>
  <si>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</si>
  <si>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</si>
  <si>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</si>
  <si>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</si>
  <si>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</si>
  <si>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</si>
  <si>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</si>
  <si>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</si>
  <si>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</si>
  <si>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</si>
  <si>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</si>
  <si>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</si>
  <si>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</si>
  <si>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</si>
  <si>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</si>
  <si>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</si>
  <si>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</si>
  <si>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</si>
  <si>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</si>
  <si>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</si>
  <si>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</si>
  <si>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</si>
  <si>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</si>
  <si>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</si>
  <si>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</si>
  <si>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</si>
  <si>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</si>
  <si>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</si>
  <si>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</si>
  <si>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</si>
  <si>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</si>
  <si>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</si>
  <si>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</si>
  <si>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</si>
  <si>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</si>
  <si>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</si>
  <si>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</si>
  <si>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</si>
  <si>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</si>
  <si>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</si>
  <si>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</si>
  <si>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</si>
  <si>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</si>
  <si>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</si>
  <si>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</si>
  <si>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</si>
  <si>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</si>
  <si>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</si>
  <si>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</si>
  <si>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</si>
  <si>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</si>
  <si>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</si>
  <si>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</si>
  <si>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</si>
  <si>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</si>
  <si>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</si>
  <si>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</si>
  <si>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</si>
  <si>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</si>
  <si>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</si>
  <si>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</si>
  <si>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</si>
  <si>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</si>
  <si>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</si>
  <si>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</si>
  <si>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</si>
  <si>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</si>
  <si>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</si>
  <si>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</si>
  <si>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</si>
  <si>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</si>
  <si>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</si>
  <si>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</si>
  <si>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</si>
  <si>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</si>
  <si>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</si>
  <si>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</si>
  <si>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</si>
  <si>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</si>
  <si>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</si>
  <si>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</si>
  <si>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</si>
  <si>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</si>
  <si>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</si>
  <si>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</si>
  <si>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</si>
  <si>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</si>
  <si>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</si>
  <si>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</si>
  <si>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</si>
  <si>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</si>
  <si>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</si>
  <si>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</si>
  <si>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</si>
  <si>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</si>
  <si>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</si>
  <si>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</si>
  <si>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</si>
  <si>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</si>
  <si>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</si>
  <si>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</si>
  <si>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</si>
  <si>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</si>
  <si>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</si>
  <si>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</si>
  <si>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</si>
  <si>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</si>
  <si>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</si>
  <si>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</si>
  <si>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</si>
  <si>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</si>
  <si>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</si>
  <si>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</si>
  <si>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</si>
  <si>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</si>
  <si>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</si>
  <si>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</si>
  <si>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</si>
  <si>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</si>
  <si>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</si>
  <si>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</si>
  <si>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</si>
  <si>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</si>
  <si>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</si>
  <si>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</si>
  <si>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</si>
  <si>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</si>
  <si>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</si>
  <si>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</si>
  <si>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</si>
  <si>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</si>
  <si>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</si>
  <si>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</si>
  <si>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</si>
  <si>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</si>
  <si>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</si>
  <si>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</si>
  <si>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</si>
  <si>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</si>
  <si>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</si>
  <si>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</si>
  <si>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</si>
  <si>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</si>
  <si>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</si>
  <si>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</si>
  <si>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</si>
  <si>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</si>
  <si>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</si>
  <si>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</si>
  <si>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</si>
  <si>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</si>
  <si>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</si>
  <si>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</si>
  <si>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</si>
  <si>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</si>
  <si>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</si>
  <si>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</si>
  <si>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</si>
  <si>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</si>
  <si>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</si>
  <si>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</si>
  <si>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</si>
  <si>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</si>
  <si>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</si>
  <si>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</si>
  <si>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</si>
  <si>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</si>
  <si>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</si>
  <si>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</si>
  <si>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</si>
  <si>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</si>
  <si>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</si>
  <si>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</si>
  <si>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</si>
  <si>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</si>
  <si>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</si>
  <si>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</si>
  <si>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</si>
  <si>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</si>
  <si>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</si>
  <si>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</si>
  <si>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</si>
  <si>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</si>
  <si>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</si>
  <si>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</si>
  <si>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</si>
  <si>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</si>
  <si>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</si>
  <si>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</si>
  <si>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</si>
  <si>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</si>
  <si>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</si>
  <si>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</si>
  <si>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</si>
  <si>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</si>
  <si>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</si>
  <si>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</si>
  <si>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</si>
  <si>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</si>
  <si>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</si>
  <si>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</si>
  <si>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</si>
  <si>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</si>
  <si>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</si>
  <si>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</si>
  <si>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</si>
  <si>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</si>
  <si>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</si>
  <si>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</si>
  <si>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</si>
  <si>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</si>
  <si>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</si>
  <si>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</si>
  <si>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</si>
  <si>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</si>
  <si>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</si>
  <si>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</si>
  <si>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</si>
  <si>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</si>
  <si>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</si>
  <si>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</si>
  <si>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</si>
  <si>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</si>
  <si>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</si>
  <si>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</si>
  <si>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</si>
  <si>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</si>
  <si>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</si>
  <si>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</si>
  <si>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</si>
  <si>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</si>
  <si>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</si>
  <si>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</si>
  <si>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</si>
  <si>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</si>
  <si>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</si>
  <si>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</si>
  <si>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</si>
  <si>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</si>
  <si>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</si>
  <si>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</si>
  <si>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</si>
  <si>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</si>
  <si>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</si>
  <si>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</si>
  <si>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</si>
  <si>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</si>
  <si>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</si>
  <si>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</si>
  <si>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</si>
  <si>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</si>
  <si>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</si>
  <si>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</si>
  <si>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</si>
  <si>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</si>
  <si>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</si>
  <si>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</si>
  <si>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</si>
  <si>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</si>
  <si>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</si>
  <si>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</si>
  <si>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</si>
  <si>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</si>
  <si>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</si>
  <si>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</si>
  <si>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</si>
  <si>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</si>
  <si>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</si>
  <si>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</si>
  <si>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</si>
  <si>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</si>
  <si>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</si>
  <si>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</si>
  <si>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</si>
  <si>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</si>
  <si>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</si>
  <si>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</si>
  <si>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</si>
  <si>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</si>
  <si>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</si>
  <si>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</si>
  <si>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</si>
  <si>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</si>
  <si>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</si>
  <si>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</si>
  <si>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</si>
  <si>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</si>
  <si>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</si>
  <si>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</si>
  <si>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</si>
  <si>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</si>
  <si>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</si>
  <si>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</si>
  <si>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</si>
  <si>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</si>
  <si>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</si>
  <si>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</si>
  <si>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</si>
  <si>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</si>
  <si>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BRANKO NIKOLIĆ</t>
  </si>
  <si>
    <t>239-2269</t>
  </si>
  <si>
    <t>239-2267</t>
  </si>
  <si>
    <t>branko.nikolic@dukat.hr</t>
  </si>
  <si>
    <t>THIERRY ANDRE ZURCHER, Direktor Društva</t>
  </si>
  <si>
    <t>1. Podjela dionica</t>
  </si>
  <si>
    <t>U izveštajnom razdoblju nije bilo dodatne podjele dionica.</t>
  </si>
  <si>
    <t>2. Zarada po dionici</t>
  </si>
  <si>
    <t>3. Promjena vlasničke strukture</t>
  </si>
  <si>
    <t>U izvještajnom razdoblju bilo je manjeg trgovanja dionicama DUKAT-a.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</si>
  <si>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</si>
  <si>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</si>
  <si>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</si>
  <si>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</si>
  <si>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</si>
  <si>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</si>
  <si>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</si>
  <si>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</si>
  <si>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</si>
  <si>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</si>
  <si>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</si>
  <si>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</si>
  <si>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</si>
  <si>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</si>
  <si>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</si>
  <si>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</si>
  <si>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</si>
  <si>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</si>
  <si>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</si>
  <si>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stanje na dan 31.3.2013.</t>
  </si>
  <si>
    <t>Obveznik: DUKAT d.d</t>
  </si>
  <si>
    <t>Prethodno razdoblje 31.12.2012.</t>
  </si>
  <si>
    <t>Tekuće razdoblje 31.3.2013.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</si>
  <si>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</si>
  <si>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</si>
  <si>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</si>
  <si>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</si>
  <si>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F) UKUPNO – PASIVA (062+079+083+093+106)</t>
  </si>
  <si>
    <t>D)  KRATKOROČNE OBVEZE (094 do 105)</t>
  </si>
  <si>
    <t>C)  DUGOROČNE OBVEZE (084 do 092)</t>
  </si>
  <si>
    <t>B)  REZERVIRANJA (080 do 082)</t>
  </si>
  <si>
    <t>u razdoblju  1.1.2013.do 31.3.2013.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</si>
  <si>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</si>
  <si>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</si>
  <si>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</si>
  <si>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</si>
  <si>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</si>
  <si>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</si>
  <si>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</si>
  <si>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</si>
  <si>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</si>
  <si>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</si>
  <si>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</si>
  <si>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31.3.2013.</t>
  </si>
  <si>
    <t>u razdoblju  1.1.2013. do  31.3.2013.</t>
  </si>
  <si>
    <t>Prethodno razdoblje 1.1.-31.3.2012.</t>
  </si>
  <si>
    <t>Tekuće razdoblje 1.1.-31.3.2013.</t>
  </si>
  <si>
    <t>Gubitak po dionici u 1. tromjesečju 2013. godine iznosio je 4,37 kuna.</t>
  </si>
  <si>
    <t xml:space="preserve">Poslovni prihodi u odnosu na isto razdoblje prošle godine manji su za 3,9%, </t>
  </si>
  <si>
    <t xml:space="preserve">Poslovni rashodi u odnosu na isto razdoblje prošle godine veći su za 1,4%.                                                                                </t>
  </si>
  <si>
    <t xml:space="preserve">Financijski rashodi (kamate i tečajne razlike) u odnossu na I. tromjesečje prošle godine manji su za 56,4%  </t>
  </si>
  <si>
    <t>Ostvareni gubitak nije planiran za izvještajno razdoblje.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</si>
</sst>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 vertical="center" wrapText="1"/>
      <protection hidden="1"/>
    </xf>
    <xf numFmtId="0" fontId="12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17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18" xfId="54" applyFont="1" applyBorder="1" applyAlignment="1" applyProtection="1">
      <alignment/>
      <protection hidden="1"/>
    </xf>
    <xf numFmtId="0" fontId="3" fillId="0" borderId="18" xfId="54" applyFont="1" applyBorder="1" applyAlignment="1">
      <alignment/>
      <protection/>
    </xf>
    <xf numFmtId="0" fontId="9" fillId="0" borderId="0" xfId="59">
      <alignment vertical="top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4" applyFont="1" applyBorder="1" applyAlignment="1">
      <alignment/>
      <protection/>
    </xf>
    <xf numFmtId="0" fontId="3" fillId="0" borderId="24" xfId="54" applyFont="1" applyBorder="1" applyAlignment="1">
      <alignment/>
      <protection/>
    </xf>
    <xf numFmtId="0" fontId="3" fillId="0" borderId="25" xfId="54" applyFont="1" applyFill="1" applyBorder="1" applyAlignment="1" applyProtection="1">
      <alignment horizontal="left" vertical="center" wrapText="1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 horizontal="left" vertical="center" wrapText="1"/>
      <protection hidden="1"/>
    </xf>
    <xf numFmtId="0" fontId="3" fillId="0" borderId="16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/>
      <protection hidden="1"/>
    </xf>
    <xf numFmtId="0" fontId="3" fillId="0" borderId="25" xfId="54" applyFont="1" applyFill="1" applyBorder="1" applyAlignment="1" applyProtection="1">
      <alignment/>
      <protection hidden="1"/>
    </xf>
    <xf numFmtId="0" fontId="3" fillId="0" borderId="25" xfId="54" applyFont="1" applyBorder="1" applyAlignment="1" applyProtection="1">
      <alignment wrapText="1"/>
      <protection hidden="1"/>
    </xf>
    <xf numFmtId="0" fontId="3" fillId="0" borderId="16" xfId="54" applyFont="1" applyBorder="1" applyAlignment="1" applyProtection="1">
      <alignment horizontal="right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2" fillId="0" borderId="25" xfId="54" applyFont="1" applyFill="1" applyBorder="1" applyAlignment="1" applyProtection="1">
      <alignment horizontal="right" vertical="center"/>
      <protection hidden="1" locked="0"/>
    </xf>
    <xf numFmtId="0" fontId="3" fillId="0" borderId="25" xfId="54" applyFont="1" applyBorder="1" applyAlignment="1" applyProtection="1">
      <alignment vertical="top"/>
      <protection hidden="1"/>
    </xf>
    <xf numFmtId="0" fontId="3" fillId="0" borderId="25" xfId="54" applyFont="1" applyBorder="1" applyAlignment="1" applyProtection="1">
      <alignment horizontal="left" vertical="top" wrapText="1"/>
      <protection hidden="1"/>
    </xf>
    <xf numFmtId="0" fontId="3" fillId="0" borderId="16" xfId="54" applyFont="1" applyBorder="1" applyAlignment="1">
      <alignment/>
      <protection/>
    </xf>
    <xf numFmtId="0" fontId="3" fillId="0" borderId="16" xfId="54" applyFont="1" applyBorder="1" applyAlignment="1" applyProtection="1">
      <alignment horizontal="right" vertical="top"/>
      <protection hidden="1"/>
    </xf>
    <xf numFmtId="49" fontId="2" fillId="0" borderId="25" xfId="54" applyNumberFormat="1" applyFont="1" applyBorder="1" applyAlignment="1" applyProtection="1">
      <alignment horizontal="center" vertical="center"/>
      <protection hidden="1" locked="0"/>
    </xf>
    <xf numFmtId="0" fontId="3" fillId="0" borderId="16" xfId="54" applyFont="1" applyBorder="1" applyAlignment="1" applyProtection="1">
      <alignment horizontal="left" vertical="top"/>
      <protection hidden="1"/>
    </xf>
    <xf numFmtId="0" fontId="3" fillId="0" borderId="25" xfId="54" applyFont="1" applyBorder="1" applyAlignment="1" applyProtection="1">
      <alignment horizontal="left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left"/>
      <protection hidden="1"/>
    </xf>
    <xf numFmtId="0" fontId="3" fillId="0" borderId="25" xfId="54" applyFont="1" applyFill="1" applyBorder="1" applyAlignment="1" applyProtection="1">
      <alignment vertical="center"/>
      <protection hidden="1"/>
    </xf>
    <xf numFmtId="0" fontId="13" fillId="0" borderId="25" xfId="59" applyFont="1" applyFill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2" fillId="0" borderId="16" xfId="54" applyFont="1" applyBorder="1" applyAlignment="1" applyProtection="1">
      <alignment vertical="center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/>
      <protection hidden="1"/>
    </xf>
    <xf numFmtId="0" fontId="3" fillId="0" borderId="29" xfId="54" applyFont="1" applyFill="1" applyBorder="1" applyAlignment="1" applyProtection="1">
      <alignment/>
      <protection hidden="1"/>
    </xf>
    <xf numFmtId="14" fontId="2" fillId="0" borderId="21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4" applyFont="1" applyFill="1" applyBorder="1" applyAlignment="1" applyProtection="1">
      <alignment horizontal="center" vertical="center"/>
      <protection hidden="1" locked="0"/>
    </xf>
    <xf numFmtId="49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>
      <alignment vertical="top"/>
      <protection/>
    </xf>
    <xf numFmtId="0" fontId="0" fillId="0" borderId="0" xfId="54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0" fillId="0" borderId="0" xfId="53" applyFont="1" applyFill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7" fillId="0" borderId="0" xfId="53" applyFont="1" applyFill="1" applyBorder="1" applyAlignment="1">
      <alignment horizontal="left" vertical="top"/>
      <protection/>
    </xf>
    <xf numFmtId="0" fontId="9" fillId="0" borderId="0" xfId="15">
      <alignment vertical="top"/>
      <protection/>
    </xf>
    <xf numFmtId="0" fontId="7" fillId="0" borderId="0" xfId="15" applyFont="1">
      <alignment vertical="top"/>
      <protection/>
    </xf>
    <xf numFmtId="167" fontId="3" fillId="0" borderId="1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0" xfId="54" applyFont="1" applyBorder="1" applyAlignment="1" applyProtection="1">
      <alignment horizontal="center" vertical="top"/>
      <protection hidden="1"/>
    </xf>
    <xf numFmtId="0" fontId="3" fillId="0" borderId="30" xfId="54" applyFont="1" applyBorder="1" applyAlignment="1">
      <alignment horizontal="center"/>
      <protection/>
    </xf>
    <xf numFmtId="0" fontId="3" fillId="0" borderId="31" xfId="54" applyFont="1" applyBorder="1" applyAlignment="1">
      <alignment/>
      <protection/>
    </xf>
    <xf numFmtId="0" fontId="3" fillId="0" borderId="25" xfId="54" applyFont="1" applyBorder="1" applyAlignment="1" applyProtection="1">
      <alignment horizontal="right" wrapText="1"/>
      <protection hidden="1"/>
    </xf>
    <xf numFmtId="0" fontId="10" fillId="0" borderId="17" xfId="54" applyFont="1" applyBorder="1" applyAlignment="1">
      <alignment/>
      <protection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17" xfId="54" applyFont="1" applyBorder="1" applyAlignment="1" applyProtection="1">
      <alignment horizontal="center"/>
      <protection hidden="1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10" fillId="0" borderId="32" xfId="54" applyFont="1" applyBorder="1" applyAlignment="1">
      <alignment/>
      <protection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54" applyFont="1" applyBorder="1" applyAlignment="1">
      <alignment horizontal="center"/>
      <protection/>
    </xf>
    <xf numFmtId="0" fontId="3" fillId="0" borderId="25" xfId="54" applyFont="1" applyBorder="1" applyAlignment="1">
      <alignment horizontal="center"/>
      <protection/>
    </xf>
    <xf numFmtId="0" fontId="2" fillId="24" borderId="27" xfId="15" applyFont="1" applyFill="1" applyBorder="1" applyAlignment="1" applyProtection="1">
      <alignment horizontal="right" vertical="center"/>
      <protection hidden="1" locked="0"/>
    </xf>
    <xf numFmtId="0" fontId="3" fillId="0" borderId="28" xfId="15" applyFont="1" applyBorder="1" applyAlignment="1">
      <alignment/>
      <protection/>
    </xf>
    <xf numFmtId="0" fontId="3" fillId="0" borderId="29" xfId="15" applyFont="1" applyBorder="1" applyAlignment="1">
      <alignment/>
      <protection/>
    </xf>
    <xf numFmtId="0" fontId="2" fillId="24" borderId="28" xfId="15" applyFont="1" applyFill="1" applyBorder="1" applyAlignment="1" applyProtection="1">
      <alignment horizontal="right" vertical="center"/>
      <protection hidden="1" locked="0"/>
    </xf>
    <xf numFmtId="0" fontId="2" fillId="24" borderId="29" xfId="15" applyFont="1" applyFill="1" applyBorder="1" applyAlignment="1" applyProtection="1">
      <alignment horizontal="right" vertical="center"/>
      <protection hidden="1" locked="0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5" xfId="54" applyFont="1" applyFill="1" applyBorder="1" applyAlignment="1" applyProtection="1">
      <alignment horizontal="left" vertical="center" wrapText="1"/>
      <protection hidden="1"/>
    </xf>
    <xf numFmtId="0" fontId="11" fillId="0" borderId="16" xfId="54" applyFont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center" vertical="center" wrapText="1"/>
      <protection hidden="1"/>
    </xf>
    <xf numFmtId="0" fontId="11" fillId="0" borderId="25" xfId="54" applyFont="1" applyBorder="1" applyAlignment="1" applyProtection="1">
      <alignment horizontal="center" vertical="center" wrapText="1"/>
      <protection hidden="1"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horizontal="right"/>
      <protection hidden="1"/>
    </xf>
    <xf numFmtId="0" fontId="1" fillId="0" borderId="16" xfId="54" applyFont="1" applyBorder="1" applyAlignment="1" applyProtection="1">
      <alignment horizontal="right" vertical="center" wrapText="1"/>
      <protection hidden="1"/>
    </xf>
    <xf numFmtId="0" fontId="1" fillId="0" borderId="25" xfId="54" applyFont="1" applyBorder="1" applyAlignment="1" applyProtection="1">
      <alignment horizontal="right" wrapText="1"/>
      <protection hidden="1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9" applyFill="1" applyBorder="1" applyAlignment="1" applyProtection="1">
      <alignment/>
      <protection hidden="1" locked="0"/>
    </xf>
    <xf numFmtId="0" fontId="2" fillId="0" borderId="28" xfId="15" applyFont="1" applyBorder="1" applyAlignment="1" applyProtection="1">
      <alignment/>
      <protection hidden="1" locked="0"/>
    </xf>
    <xf numFmtId="0" fontId="2" fillId="0" borderId="29" xfId="15" applyFont="1" applyBorder="1" applyAlignment="1" applyProtection="1">
      <alignment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16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 applyProtection="1">
      <alignment horizontal="center" vertical="top"/>
      <protection hidden="1"/>
    </xf>
    <xf numFmtId="0" fontId="3" fillId="0" borderId="28" xfId="54" applyFont="1" applyFill="1" applyBorder="1" applyAlignment="1" applyProtection="1">
      <alignment horizontal="center"/>
      <protection hidden="1"/>
    </xf>
    <xf numFmtId="49" fontId="4" fillId="24" borderId="27" xfId="49" applyNumberFormat="1" applyFill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49" fontId="2" fillId="0" borderId="29" xfId="15" applyNumberFormat="1" applyFont="1" applyBorder="1" applyAlignment="1" applyProtection="1">
      <alignment horizontal="left" vertical="center"/>
      <protection hidden="1" locked="0"/>
    </xf>
    <xf numFmtId="49" fontId="2" fillId="24" borderId="27" xfId="15" applyNumberFormat="1" applyFont="1" applyFill="1" applyBorder="1" applyAlignment="1" applyProtection="1">
      <alignment horizontal="left" vertical="center"/>
      <protection hidden="1" locked="0"/>
    </xf>
    <xf numFmtId="0" fontId="3" fillId="0" borderId="29" xfId="15" applyFont="1" applyBorder="1" applyAlignment="1">
      <alignment horizontal="left" vertical="center"/>
      <protection/>
    </xf>
    <xf numFmtId="0" fontId="16" fillId="0" borderId="0" xfId="59" applyFont="1" applyBorder="1" applyAlignment="1" applyProtection="1">
      <alignment horizontal="left"/>
      <protection hidden="1"/>
    </xf>
    <xf numFmtId="0" fontId="17" fillId="0" borderId="0" xfId="59" applyFont="1" applyBorder="1" applyAlignment="1">
      <alignment/>
      <protection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59" applyFont="1" applyAlignment="1">
      <alignment/>
      <protection/>
    </xf>
    <xf numFmtId="0" fontId="15" fillId="0" borderId="0" xfId="59" applyFont="1" applyBorder="1" applyAlignment="1">
      <alignment horizontal="justify" vertical="top" wrapText="1"/>
      <protection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FIN" xfId="53"/>
    <cellStyle name="Normal_TFI-POD" xfId="54"/>
    <cellStyle name="Note" xfId="55"/>
    <cellStyle name="Output" xfId="56"/>
    <cellStyle name="Percent" xfId="57"/>
    <cellStyle name="Followed Hyperlink" xfId="58"/>
    <cellStyle name="Style 1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G43" sqref="G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229</v>
      </c>
      <c r="B1" s="156"/>
      <c r="C1" s="156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78" t="s">
        <v>230</v>
      </c>
      <c r="B2" s="179"/>
      <c r="C2" s="179"/>
      <c r="D2" s="180"/>
      <c r="E2" s="112">
        <v>41275</v>
      </c>
      <c r="F2" s="12"/>
      <c r="G2" s="13" t="s">
        <v>231</v>
      </c>
      <c r="H2" s="112">
        <v>41364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.75">
      <c r="A4" s="181" t="s">
        <v>297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84" t="s">
        <v>232</v>
      </c>
      <c r="B6" s="185"/>
      <c r="C6" s="176" t="s">
        <v>303</v>
      </c>
      <c r="D6" s="177"/>
      <c r="E6" s="28"/>
      <c r="F6" s="28"/>
      <c r="G6" s="28"/>
      <c r="H6" s="28"/>
      <c r="I6" s="87"/>
      <c r="J6" s="10"/>
      <c r="K6" s="10"/>
      <c r="L6" s="10"/>
    </row>
    <row r="7" spans="1:12" ht="12.75">
      <c r="A7" s="88"/>
      <c r="B7" s="22"/>
      <c r="C7" s="16"/>
      <c r="D7" s="16"/>
      <c r="E7" s="28"/>
      <c r="F7" s="28"/>
      <c r="G7" s="28"/>
      <c r="H7" s="28"/>
      <c r="I7" s="87"/>
      <c r="J7" s="10"/>
      <c r="K7" s="10"/>
      <c r="L7" s="10"/>
    </row>
    <row r="8" spans="1:12" ht="12.75">
      <c r="A8" s="186" t="s">
        <v>233</v>
      </c>
      <c r="B8" s="187"/>
      <c r="C8" s="176" t="s">
        <v>304</v>
      </c>
      <c r="D8" s="177"/>
      <c r="E8" s="28"/>
      <c r="F8" s="28"/>
      <c r="G8" s="28"/>
      <c r="H8" s="28"/>
      <c r="I8" s="89"/>
      <c r="J8" s="10"/>
      <c r="K8" s="10"/>
      <c r="L8" s="10"/>
    </row>
    <row r="9" spans="1:12" ht="12.75">
      <c r="A9" s="90"/>
      <c r="B9" s="46"/>
      <c r="C9" s="20"/>
      <c r="D9" s="26"/>
      <c r="E9" s="16"/>
      <c r="F9" s="16"/>
      <c r="G9" s="16"/>
      <c r="H9" s="16"/>
      <c r="I9" s="89"/>
      <c r="J9" s="10"/>
      <c r="K9" s="10"/>
      <c r="L9" s="10"/>
    </row>
    <row r="10" spans="1:12" ht="12.75">
      <c r="A10" s="173" t="s">
        <v>234</v>
      </c>
      <c r="B10" s="174"/>
      <c r="C10" s="176" t="s">
        <v>305</v>
      </c>
      <c r="D10" s="177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75"/>
      <c r="B11" s="174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84" t="s">
        <v>235</v>
      </c>
      <c r="B12" s="185"/>
      <c r="C12" s="188" t="s">
        <v>306</v>
      </c>
      <c r="D12" s="189"/>
      <c r="E12" s="189"/>
      <c r="F12" s="189"/>
      <c r="G12" s="189"/>
      <c r="H12" s="189"/>
      <c r="I12" s="190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84" t="s">
        <v>236</v>
      </c>
      <c r="B14" s="185"/>
      <c r="C14" s="191">
        <v>10000</v>
      </c>
      <c r="D14" s="192"/>
      <c r="E14" s="16"/>
      <c r="F14" s="188" t="s">
        <v>307</v>
      </c>
      <c r="G14" s="189"/>
      <c r="H14" s="189"/>
      <c r="I14" s="190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84" t="s">
        <v>237</v>
      </c>
      <c r="B16" s="185"/>
      <c r="C16" s="188" t="s">
        <v>308</v>
      </c>
      <c r="D16" s="189"/>
      <c r="E16" s="189"/>
      <c r="F16" s="189"/>
      <c r="G16" s="189"/>
      <c r="H16" s="189"/>
      <c r="I16" s="190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84" t="s">
        <v>238</v>
      </c>
      <c r="B18" s="185"/>
      <c r="C18" s="193" t="s">
        <v>309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84" t="s">
        <v>239</v>
      </c>
      <c r="B20" s="185"/>
      <c r="C20" s="193" t="s">
        <v>310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84" t="s">
        <v>240</v>
      </c>
      <c r="B22" s="185"/>
      <c r="C22" s="113">
        <v>133</v>
      </c>
      <c r="D22" s="188" t="s">
        <v>311</v>
      </c>
      <c r="E22" s="196"/>
      <c r="F22" s="197"/>
      <c r="G22" s="184"/>
      <c r="H22" s="198"/>
      <c r="I22" s="91"/>
      <c r="J22" s="10"/>
      <c r="K22" s="10"/>
      <c r="L22" s="10"/>
    </row>
    <row r="23" spans="1:12" ht="12.75">
      <c r="A23" s="88"/>
      <c r="B23" s="22"/>
      <c r="C23" s="16"/>
      <c r="D23" s="24"/>
      <c r="E23" s="24"/>
      <c r="F23" s="24"/>
      <c r="G23" s="24"/>
      <c r="H23" s="16"/>
      <c r="I23" s="89"/>
      <c r="J23" s="10"/>
      <c r="K23" s="10"/>
      <c r="L23" s="10"/>
    </row>
    <row r="24" spans="1:12" ht="12.75">
      <c r="A24" s="184" t="s">
        <v>241</v>
      </c>
      <c r="B24" s="185"/>
      <c r="C24" s="113">
        <v>21</v>
      </c>
      <c r="D24" s="188" t="s">
        <v>311</v>
      </c>
      <c r="E24" s="196"/>
      <c r="F24" s="196"/>
      <c r="G24" s="197"/>
      <c r="H24" s="47" t="s">
        <v>242</v>
      </c>
      <c r="I24" s="114">
        <v>2314</v>
      </c>
      <c r="J24" s="10"/>
      <c r="K24" s="10"/>
      <c r="L24" s="10"/>
    </row>
    <row r="25" spans="1:12" ht="12.75">
      <c r="A25" s="88"/>
      <c r="B25" s="22"/>
      <c r="C25" s="16"/>
      <c r="D25" s="24"/>
      <c r="E25" s="24"/>
      <c r="F25" s="24"/>
      <c r="G25" s="22"/>
      <c r="H25" s="22" t="s">
        <v>298</v>
      </c>
      <c r="I25" s="92"/>
      <c r="J25" s="10"/>
      <c r="K25" s="10"/>
      <c r="L25" s="10"/>
    </row>
    <row r="26" spans="1:12" ht="12.75">
      <c r="A26" s="184" t="s">
        <v>243</v>
      </c>
      <c r="B26" s="185"/>
      <c r="C26" s="115" t="s">
        <v>312</v>
      </c>
      <c r="D26" s="25"/>
      <c r="E26" s="32"/>
      <c r="F26" s="24"/>
      <c r="G26" s="199" t="s">
        <v>244</v>
      </c>
      <c r="H26" s="185"/>
      <c r="I26" s="116" t="s">
        <v>313</v>
      </c>
      <c r="J26" s="10"/>
      <c r="K26" s="10"/>
      <c r="L26" s="10"/>
    </row>
    <row r="27" spans="1:12" ht="12.75">
      <c r="A27" s="88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200" t="s">
        <v>245</v>
      </c>
      <c r="B28" s="201"/>
      <c r="C28" s="202"/>
      <c r="D28" s="202"/>
      <c r="E28" s="203" t="s">
        <v>246</v>
      </c>
      <c r="F28" s="204"/>
      <c r="G28" s="204"/>
      <c r="H28" s="165" t="s">
        <v>247</v>
      </c>
      <c r="I28" s="166"/>
      <c r="J28" s="10"/>
      <c r="K28" s="10"/>
      <c r="L28" s="10"/>
    </row>
    <row r="29" spans="1:12" ht="12.75">
      <c r="A29" s="94"/>
      <c r="B29" s="32"/>
      <c r="C29" s="32"/>
      <c r="D29" s="26"/>
      <c r="E29" s="16"/>
      <c r="F29" s="16"/>
      <c r="G29" s="16"/>
      <c r="H29" s="27"/>
      <c r="I29" s="93"/>
      <c r="J29" s="10"/>
      <c r="K29" s="10"/>
      <c r="L29" s="10"/>
    </row>
    <row r="30" spans="1:12" s="121" customFormat="1" ht="12.75">
      <c r="A30" s="167" t="s">
        <v>314</v>
      </c>
      <c r="B30" s="168"/>
      <c r="C30" s="168"/>
      <c r="D30" s="169"/>
      <c r="E30" s="167" t="s">
        <v>307</v>
      </c>
      <c r="F30" s="170"/>
      <c r="G30" s="171"/>
      <c r="H30" s="172" t="s">
        <v>303</v>
      </c>
      <c r="I30" s="162"/>
      <c r="J30" s="120"/>
      <c r="K30" s="120"/>
      <c r="L30" s="120"/>
    </row>
    <row r="31" spans="1:12" s="121" customFormat="1" ht="12.75">
      <c r="A31" s="122"/>
      <c r="B31" s="122"/>
      <c r="C31" s="123"/>
      <c r="D31" s="163"/>
      <c r="E31" s="163"/>
      <c r="F31" s="163"/>
      <c r="G31" s="164"/>
      <c r="H31" s="126"/>
      <c r="I31" s="127"/>
      <c r="J31" s="120"/>
      <c r="K31" s="120"/>
      <c r="L31" s="120"/>
    </row>
    <row r="32" spans="1:12" s="121" customFormat="1" ht="12.75">
      <c r="A32" s="167" t="s">
        <v>315</v>
      </c>
      <c r="B32" s="168"/>
      <c r="C32" s="168"/>
      <c r="D32" s="169"/>
      <c r="E32" s="167" t="s">
        <v>316</v>
      </c>
      <c r="F32" s="168"/>
      <c r="G32" s="168"/>
      <c r="H32" s="172" t="s">
        <v>317</v>
      </c>
      <c r="I32" s="162"/>
      <c r="J32" s="120"/>
      <c r="K32" s="120"/>
      <c r="L32" s="120"/>
    </row>
    <row r="33" spans="1:12" s="121" customFormat="1" ht="12.75">
      <c r="A33" s="122"/>
      <c r="B33" s="122"/>
      <c r="C33" s="123"/>
      <c r="D33" s="124"/>
      <c r="E33" s="124"/>
      <c r="F33" s="124"/>
      <c r="G33" s="125"/>
      <c r="H33" s="126"/>
      <c r="I33" s="128"/>
      <c r="J33" s="120"/>
      <c r="K33" s="120"/>
      <c r="L33" s="120"/>
    </row>
    <row r="34" spans="1:12" s="121" customFormat="1" ht="12.75">
      <c r="A34" s="167" t="s">
        <v>318</v>
      </c>
      <c r="B34" s="168"/>
      <c r="C34" s="168"/>
      <c r="D34" s="169"/>
      <c r="E34" s="167" t="s">
        <v>319</v>
      </c>
      <c r="F34" s="168"/>
      <c r="G34" s="168"/>
      <c r="H34" s="172" t="s">
        <v>320</v>
      </c>
      <c r="I34" s="162"/>
      <c r="J34" s="120"/>
      <c r="K34" s="120"/>
      <c r="L34" s="120"/>
    </row>
    <row r="35" spans="1:12" s="121" customFormat="1" ht="12.75">
      <c r="A35" s="122"/>
      <c r="B35" s="122"/>
      <c r="C35" s="123"/>
      <c r="D35" s="124"/>
      <c r="E35" s="124"/>
      <c r="F35" s="124"/>
      <c r="G35" s="125"/>
      <c r="H35" s="126"/>
      <c r="I35" s="128"/>
      <c r="J35" s="120"/>
      <c r="K35" s="120"/>
      <c r="L35" s="120"/>
    </row>
    <row r="36" spans="1:12" s="121" customFormat="1" ht="12.75">
      <c r="A36" s="167" t="s">
        <v>321</v>
      </c>
      <c r="B36" s="168"/>
      <c r="C36" s="168"/>
      <c r="D36" s="169"/>
      <c r="E36" s="167" t="s">
        <v>322</v>
      </c>
      <c r="F36" s="168"/>
      <c r="G36" s="168"/>
      <c r="H36" s="172" t="s">
        <v>323</v>
      </c>
      <c r="I36" s="162"/>
      <c r="J36" s="120"/>
      <c r="K36" s="120"/>
      <c r="L36" s="120"/>
    </row>
    <row r="37" spans="1:12" s="121" customFormat="1" ht="12.75">
      <c r="A37" s="129"/>
      <c r="B37" s="129"/>
      <c r="C37" s="149"/>
      <c r="D37" s="150"/>
      <c r="E37" s="126"/>
      <c r="F37" s="149"/>
      <c r="G37" s="150"/>
      <c r="H37" s="126"/>
      <c r="I37" s="126"/>
      <c r="J37" s="120"/>
      <c r="K37" s="120"/>
      <c r="L37" s="120"/>
    </row>
    <row r="38" spans="1:12" s="121" customFormat="1" ht="12.75">
      <c r="A38" s="167" t="s">
        <v>324</v>
      </c>
      <c r="B38" s="168"/>
      <c r="C38" s="168"/>
      <c r="D38" s="169"/>
      <c r="E38" s="167" t="s">
        <v>325</v>
      </c>
      <c r="F38" s="168"/>
      <c r="G38" s="168"/>
      <c r="H38" s="172" t="s">
        <v>326</v>
      </c>
      <c r="I38" s="162"/>
      <c r="J38" s="120"/>
      <c r="K38" s="120"/>
      <c r="L38" s="120"/>
    </row>
    <row r="39" spans="1:12" s="121" customFormat="1" ht="12.75">
      <c r="A39" s="129"/>
      <c r="B39" s="129"/>
      <c r="C39" s="130"/>
      <c r="D39" s="131"/>
      <c r="E39" s="126"/>
      <c r="F39" s="130"/>
      <c r="G39" s="131"/>
      <c r="H39" s="126"/>
      <c r="I39" s="126"/>
      <c r="J39" s="120"/>
      <c r="K39" s="120"/>
      <c r="L39" s="120"/>
    </row>
    <row r="40" spans="1:12" s="121" customFormat="1" ht="12.75">
      <c r="A40" s="167" t="s">
        <v>327</v>
      </c>
      <c r="B40" s="168"/>
      <c r="C40" s="168"/>
      <c r="D40" s="169"/>
      <c r="E40" s="167" t="s">
        <v>328</v>
      </c>
      <c r="F40" s="168"/>
      <c r="G40" s="168"/>
      <c r="H40" s="172" t="s">
        <v>329</v>
      </c>
      <c r="I40" s="162"/>
      <c r="J40" s="120"/>
      <c r="K40" s="120"/>
      <c r="L40" s="120"/>
    </row>
    <row r="41" spans="1:12" ht="12.75">
      <c r="A41" s="117"/>
      <c r="B41" s="32"/>
      <c r="C41" s="32"/>
      <c r="D41" s="32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29"/>
      <c r="C42" s="30"/>
      <c r="D42" s="31"/>
      <c r="E42" s="16"/>
      <c r="F42" s="30"/>
      <c r="G42" s="31"/>
      <c r="H42" s="16"/>
      <c r="I42" s="89"/>
      <c r="J42" s="10"/>
      <c r="K42" s="10"/>
      <c r="L42" s="10"/>
    </row>
    <row r="43" spans="1:12" ht="12.75">
      <c r="A43" s="97"/>
      <c r="B43" s="33"/>
      <c r="C43" s="33"/>
      <c r="D43" s="20"/>
      <c r="E43" s="20"/>
      <c r="F43" s="33"/>
      <c r="G43" s="20"/>
      <c r="H43" s="20"/>
      <c r="I43" s="98"/>
      <c r="J43" s="10"/>
      <c r="K43" s="10"/>
      <c r="L43" s="10"/>
    </row>
    <row r="44" spans="1:12" ht="12.75">
      <c r="A44" s="173" t="s">
        <v>248</v>
      </c>
      <c r="B44" s="155"/>
      <c r="C44" s="176"/>
      <c r="D44" s="177"/>
      <c r="E44" s="26"/>
      <c r="F44" s="188"/>
      <c r="G44" s="205"/>
      <c r="H44" s="205"/>
      <c r="I44" s="206"/>
      <c r="J44" s="10"/>
      <c r="K44" s="10"/>
      <c r="L44" s="10"/>
    </row>
    <row r="45" spans="1:12" ht="12.75">
      <c r="A45" s="95"/>
      <c r="B45" s="29"/>
      <c r="C45" s="157"/>
      <c r="D45" s="158"/>
      <c r="E45" s="16"/>
      <c r="F45" s="157"/>
      <c r="G45" s="159"/>
      <c r="H45" s="34"/>
      <c r="I45" s="99"/>
      <c r="J45" s="10"/>
      <c r="K45" s="10"/>
      <c r="L45" s="10"/>
    </row>
    <row r="46" spans="1:12" ht="12.75">
      <c r="A46" s="173" t="s">
        <v>249</v>
      </c>
      <c r="B46" s="155"/>
      <c r="C46" s="188" t="s">
        <v>330</v>
      </c>
      <c r="D46" s="160"/>
      <c r="E46" s="160"/>
      <c r="F46" s="160"/>
      <c r="G46" s="160"/>
      <c r="H46" s="160"/>
      <c r="I46" s="148"/>
      <c r="J46" s="10"/>
      <c r="K46" s="10"/>
      <c r="L46" s="10"/>
    </row>
    <row r="47" spans="1:12" ht="12.75">
      <c r="A47" s="88"/>
      <c r="B47" s="22"/>
      <c r="C47" s="21" t="s">
        <v>250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73" t="s">
        <v>251</v>
      </c>
      <c r="B48" s="155"/>
      <c r="C48" s="207" t="s">
        <v>331</v>
      </c>
      <c r="D48" s="208"/>
      <c r="E48" s="209"/>
      <c r="F48" s="16"/>
      <c r="G48" s="47" t="s">
        <v>252</v>
      </c>
      <c r="H48" s="207" t="s">
        <v>332</v>
      </c>
      <c r="I48" s="209"/>
      <c r="J48" s="10"/>
      <c r="K48" s="10"/>
      <c r="L48" s="10"/>
    </row>
    <row r="49" spans="1:12" ht="12.75">
      <c r="A49" s="88"/>
      <c r="B49" s="22"/>
      <c r="C49" s="21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73" t="s">
        <v>238</v>
      </c>
      <c r="B50" s="155"/>
      <c r="C50" s="212" t="s">
        <v>333</v>
      </c>
      <c r="D50" s="213"/>
      <c r="E50" s="213"/>
      <c r="F50" s="213"/>
      <c r="G50" s="213"/>
      <c r="H50" s="213"/>
      <c r="I50" s="214"/>
      <c r="J50" s="10"/>
      <c r="K50" s="10"/>
      <c r="L50" s="10"/>
    </row>
    <row r="51" spans="1:12" ht="12.75">
      <c r="A51" s="88"/>
      <c r="B51" s="22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84" t="s">
        <v>253</v>
      </c>
      <c r="B52" s="185"/>
      <c r="C52" s="215" t="s">
        <v>334</v>
      </c>
      <c r="D52" s="213"/>
      <c r="E52" s="213"/>
      <c r="F52" s="213"/>
      <c r="G52" s="213"/>
      <c r="H52" s="213"/>
      <c r="I52" s="216"/>
      <c r="J52" s="10"/>
      <c r="K52" s="10"/>
      <c r="L52" s="10"/>
    </row>
    <row r="53" spans="1:12" ht="12.75">
      <c r="A53" s="100"/>
      <c r="B53" s="20"/>
      <c r="C53" s="151" t="s">
        <v>254</v>
      </c>
      <c r="D53" s="151"/>
      <c r="E53" s="151"/>
      <c r="F53" s="151"/>
      <c r="G53" s="151"/>
      <c r="H53" s="151"/>
      <c r="I53" s="101"/>
      <c r="J53" s="10"/>
      <c r="K53" s="10"/>
      <c r="L53" s="10"/>
    </row>
    <row r="54" spans="1:12" ht="12.75">
      <c r="A54" s="100"/>
      <c r="B54" s="20"/>
      <c r="C54" s="35"/>
      <c r="D54" s="35"/>
      <c r="E54" s="35"/>
      <c r="F54" s="35"/>
      <c r="G54" s="35"/>
      <c r="H54" s="35"/>
      <c r="I54" s="101"/>
      <c r="J54" s="10"/>
      <c r="K54" s="10"/>
      <c r="L54" s="10"/>
    </row>
    <row r="55" spans="1:12" ht="12.75">
      <c r="A55" s="100"/>
      <c r="B55" s="217" t="s">
        <v>255</v>
      </c>
      <c r="C55" s="218"/>
      <c r="D55" s="218"/>
      <c r="E55" s="218"/>
      <c r="F55" s="45"/>
      <c r="G55" s="45"/>
      <c r="H55" s="45"/>
      <c r="I55" s="102"/>
      <c r="J55" s="10"/>
      <c r="K55" s="10"/>
      <c r="L55" s="10"/>
    </row>
    <row r="56" spans="1:12" ht="12.75">
      <c r="A56" s="100"/>
      <c r="B56" s="219" t="s">
        <v>287</v>
      </c>
      <c r="C56" s="220"/>
      <c r="D56" s="220"/>
      <c r="E56" s="220"/>
      <c r="F56" s="220"/>
      <c r="G56" s="220"/>
      <c r="H56" s="220"/>
      <c r="I56" s="221"/>
      <c r="J56" s="10"/>
      <c r="K56" s="10"/>
      <c r="L56" s="10"/>
    </row>
    <row r="57" spans="1:12" ht="12.75">
      <c r="A57" s="100"/>
      <c r="B57" s="219" t="s">
        <v>288</v>
      </c>
      <c r="C57" s="220"/>
      <c r="D57" s="220"/>
      <c r="E57" s="220"/>
      <c r="F57" s="220"/>
      <c r="G57" s="220"/>
      <c r="H57" s="220"/>
      <c r="I57" s="102"/>
      <c r="J57" s="10"/>
      <c r="K57" s="10"/>
      <c r="L57" s="10"/>
    </row>
    <row r="58" spans="1:12" ht="12.75">
      <c r="A58" s="100"/>
      <c r="B58" s="219" t="s">
        <v>289</v>
      </c>
      <c r="C58" s="220"/>
      <c r="D58" s="220"/>
      <c r="E58" s="220"/>
      <c r="F58" s="220"/>
      <c r="G58" s="220"/>
      <c r="H58" s="220"/>
      <c r="I58" s="221"/>
      <c r="J58" s="10"/>
      <c r="K58" s="10"/>
      <c r="L58" s="10"/>
    </row>
    <row r="59" spans="1:12" ht="12.75">
      <c r="A59" s="100"/>
      <c r="B59" s="219" t="s">
        <v>290</v>
      </c>
      <c r="C59" s="220"/>
      <c r="D59" s="220"/>
      <c r="E59" s="220"/>
      <c r="F59" s="220"/>
      <c r="G59" s="220"/>
      <c r="H59" s="220"/>
      <c r="I59" s="221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256</v>
      </c>
      <c r="B61" s="16"/>
      <c r="C61" s="16"/>
      <c r="D61" s="16"/>
      <c r="E61" s="16"/>
      <c r="F61" s="16"/>
      <c r="G61" s="36"/>
      <c r="H61" s="37"/>
      <c r="I61" s="107"/>
      <c r="J61" s="10"/>
      <c r="K61" s="10"/>
      <c r="L61" s="10"/>
    </row>
    <row r="62" spans="1:12" ht="12.75">
      <c r="A62" s="84"/>
      <c r="B62" s="16"/>
      <c r="C62" s="16"/>
      <c r="D62" s="16"/>
      <c r="E62" s="20" t="s">
        <v>257</v>
      </c>
      <c r="F62" s="32"/>
      <c r="G62" s="152" t="s">
        <v>258</v>
      </c>
      <c r="H62" s="153"/>
      <c r="I62" s="154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210"/>
      <c r="H63" s="211"/>
      <c r="I63" s="111"/>
      <c r="J63" s="10"/>
      <c r="K63" s="10"/>
      <c r="L63" s="10"/>
    </row>
  </sheetData>
  <sheetProtection/>
  <protectedRanges>
    <protectedRange sqref="E2 H2 C6:D6 C8:D8 C10:D10 C12:I12 C14:D14 F14:I14 C16:I16 I26 I24 C24:G24 C22:F22 C26" name="Range1"/>
    <protectedRange sqref="C18:I18" name="Range1_1"/>
    <protectedRange sqref="C20:I20" name="Range1_1_1"/>
    <protectedRange sqref="A30:I30 A32:I32 A34:D34" name="Range1_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9" width="9.140625" style="48" customWidth="1"/>
    <col min="10" max="11" width="10.8515625" style="48" bestFit="1" customWidth="1"/>
    <col min="12" max="16384" width="9.140625" style="48" customWidth="1"/>
  </cols>
  <sheetData>
    <row r="1" spans="1:11" ht="12.75" customHeight="1">
      <c r="A1" s="259" t="s">
        <v>143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61" t="s">
        <v>360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33.75">
      <c r="A4" s="264" t="s">
        <v>49</v>
      </c>
      <c r="B4" s="265"/>
      <c r="C4" s="265"/>
      <c r="D4" s="265"/>
      <c r="E4" s="265"/>
      <c r="F4" s="265"/>
      <c r="G4" s="265"/>
      <c r="H4" s="266"/>
      <c r="I4" s="53" t="s">
        <v>259</v>
      </c>
      <c r="J4" s="54" t="s">
        <v>361</v>
      </c>
      <c r="K4" s="55" t="s">
        <v>362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2">
        <v>2</v>
      </c>
      <c r="J5" s="51">
        <v>3</v>
      </c>
      <c r="K5" s="51">
        <v>4</v>
      </c>
    </row>
    <row r="6" spans="1:11" ht="12.7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31" t="s">
        <v>50</v>
      </c>
      <c r="B7" s="232"/>
      <c r="C7" s="232"/>
      <c r="D7" s="232"/>
      <c r="E7" s="232"/>
      <c r="F7" s="232"/>
      <c r="G7" s="232"/>
      <c r="H7" s="249"/>
      <c r="I7" s="3">
        <v>1</v>
      </c>
      <c r="J7" s="138"/>
      <c r="K7" s="138"/>
    </row>
    <row r="8" spans="1:11" ht="12.75">
      <c r="A8" s="238" t="s">
        <v>363</v>
      </c>
      <c r="B8" s="239"/>
      <c r="C8" s="239"/>
      <c r="D8" s="239"/>
      <c r="E8" s="239"/>
      <c r="F8" s="239"/>
      <c r="G8" s="239"/>
      <c r="H8" s="240"/>
      <c r="I8" s="1">
        <v>2</v>
      </c>
      <c r="J8" s="139">
        <f>J9+J16+J26+J35+J39</f>
        <v>898284114</v>
      </c>
      <c r="K8" s="139">
        <f>K9+K16+K26+K35+K39</f>
        <v>1037787452</v>
      </c>
    </row>
    <row r="9" spans="1:11" ht="12.75">
      <c r="A9" s="238" t="s">
        <v>194</v>
      </c>
      <c r="B9" s="239"/>
      <c r="C9" s="239"/>
      <c r="D9" s="239"/>
      <c r="E9" s="239"/>
      <c r="F9" s="239"/>
      <c r="G9" s="239"/>
      <c r="H9" s="240"/>
      <c r="I9" s="1">
        <v>3</v>
      </c>
      <c r="J9" s="139">
        <f>SUM(J10:J15)</f>
        <v>173338066</v>
      </c>
      <c r="K9" s="139">
        <f>SUM(K10:K15)</f>
        <v>173522548</v>
      </c>
    </row>
    <row r="10" spans="1:11" ht="12.75">
      <c r="A10" s="235" t="s">
        <v>102</v>
      </c>
      <c r="B10" s="236"/>
      <c r="C10" s="236"/>
      <c r="D10" s="236"/>
      <c r="E10" s="236"/>
      <c r="F10" s="236"/>
      <c r="G10" s="236"/>
      <c r="H10" s="237"/>
      <c r="I10" s="1">
        <v>4</v>
      </c>
      <c r="J10" s="7"/>
      <c r="K10" s="7"/>
    </row>
    <row r="11" spans="1:11" ht="12.75">
      <c r="A11" s="235" t="s">
        <v>12</v>
      </c>
      <c r="B11" s="236"/>
      <c r="C11" s="236"/>
      <c r="D11" s="236"/>
      <c r="E11" s="236"/>
      <c r="F11" s="236"/>
      <c r="G11" s="236"/>
      <c r="H11" s="237"/>
      <c r="I11" s="1">
        <v>5</v>
      </c>
      <c r="J11" s="7">
        <v>431175</v>
      </c>
      <c r="K11" s="7">
        <v>370101</v>
      </c>
    </row>
    <row r="12" spans="1:11" ht="12.75">
      <c r="A12" s="235" t="s">
        <v>103</v>
      </c>
      <c r="B12" s="236"/>
      <c r="C12" s="236"/>
      <c r="D12" s="236"/>
      <c r="E12" s="236"/>
      <c r="F12" s="236"/>
      <c r="G12" s="236"/>
      <c r="H12" s="237"/>
      <c r="I12" s="1">
        <v>6</v>
      </c>
      <c r="J12" s="7">
        <v>171114285</v>
      </c>
      <c r="K12" s="7">
        <v>171506452</v>
      </c>
    </row>
    <row r="13" spans="1:11" ht="12.75">
      <c r="A13" s="235" t="s">
        <v>197</v>
      </c>
      <c r="B13" s="236"/>
      <c r="C13" s="236"/>
      <c r="D13" s="236"/>
      <c r="E13" s="236"/>
      <c r="F13" s="236"/>
      <c r="G13" s="236"/>
      <c r="H13" s="237"/>
      <c r="I13" s="1">
        <v>7</v>
      </c>
      <c r="J13" s="7"/>
      <c r="K13" s="7"/>
    </row>
    <row r="14" spans="1:11" ht="12.75">
      <c r="A14" s="235" t="s">
        <v>198</v>
      </c>
      <c r="B14" s="236"/>
      <c r="C14" s="236"/>
      <c r="D14" s="236"/>
      <c r="E14" s="236"/>
      <c r="F14" s="236"/>
      <c r="G14" s="236"/>
      <c r="H14" s="237"/>
      <c r="I14" s="1">
        <v>8</v>
      </c>
      <c r="J14" s="7"/>
      <c r="K14" s="7"/>
    </row>
    <row r="15" spans="1:11" ht="12.75">
      <c r="A15" s="235" t="s">
        <v>199</v>
      </c>
      <c r="B15" s="236"/>
      <c r="C15" s="236"/>
      <c r="D15" s="236"/>
      <c r="E15" s="236"/>
      <c r="F15" s="236"/>
      <c r="G15" s="236"/>
      <c r="H15" s="237"/>
      <c r="I15" s="1">
        <v>9</v>
      </c>
      <c r="J15" s="7">
        <v>1792606</v>
      </c>
      <c r="K15" s="7">
        <v>1645995</v>
      </c>
    </row>
    <row r="16" spans="1:11" ht="12.75">
      <c r="A16" s="238" t="s">
        <v>195</v>
      </c>
      <c r="B16" s="239"/>
      <c r="C16" s="239"/>
      <c r="D16" s="239"/>
      <c r="E16" s="239"/>
      <c r="F16" s="239"/>
      <c r="G16" s="239"/>
      <c r="H16" s="240"/>
      <c r="I16" s="1">
        <v>10</v>
      </c>
      <c r="J16" s="139">
        <f>SUM(J17:J25)</f>
        <v>705750787</v>
      </c>
      <c r="K16" s="139">
        <f>SUM(K17:K25)</f>
        <v>697865799</v>
      </c>
    </row>
    <row r="17" spans="1:11" ht="12.75">
      <c r="A17" s="235" t="s">
        <v>200</v>
      </c>
      <c r="B17" s="236"/>
      <c r="C17" s="236"/>
      <c r="D17" s="236"/>
      <c r="E17" s="236"/>
      <c r="F17" s="236"/>
      <c r="G17" s="236"/>
      <c r="H17" s="237"/>
      <c r="I17" s="1">
        <v>11</v>
      </c>
      <c r="J17" s="7">
        <v>33074980</v>
      </c>
      <c r="K17" s="7">
        <v>33102906</v>
      </c>
    </row>
    <row r="18" spans="1:11" ht="12.75">
      <c r="A18" s="235" t="s">
        <v>228</v>
      </c>
      <c r="B18" s="236"/>
      <c r="C18" s="236"/>
      <c r="D18" s="236"/>
      <c r="E18" s="236"/>
      <c r="F18" s="236"/>
      <c r="G18" s="236"/>
      <c r="H18" s="237"/>
      <c r="I18" s="1">
        <v>12</v>
      </c>
      <c r="J18" s="7">
        <v>305909704</v>
      </c>
      <c r="K18" s="7">
        <v>303583997</v>
      </c>
    </row>
    <row r="19" spans="1:11" ht="12.75">
      <c r="A19" s="235" t="s">
        <v>201</v>
      </c>
      <c r="B19" s="236"/>
      <c r="C19" s="236"/>
      <c r="D19" s="236"/>
      <c r="E19" s="236"/>
      <c r="F19" s="236"/>
      <c r="G19" s="236"/>
      <c r="H19" s="237"/>
      <c r="I19" s="1">
        <v>13</v>
      </c>
      <c r="J19" s="7">
        <v>277717825</v>
      </c>
      <c r="K19" s="7">
        <v>273101493</v>
      </c>
    </row>
    <row r="20" spans="1:11" ht="12.75">
      <c r="A20" s="235" t="s">
        <v>17</v>
      </c>
      <c r="B20" s="236"/>
      <c r="C20" s="236"/>
      <c r="D20" s="236"/>
      <c r="E20" s="236"/>
      <c r="F20" s="236"/>
      <c r="G20" s="236"/>
      <c r="H20" s="237"/>
      <c r="I20" s="1">
        <v>14</v>
      </c>
      <c r="J20" s="7"/>
      <c r="K20" s="7"/>
    </row>
    <row r="21" spans="1:11" ht="12.75">
      <c r="A21" s="235" t="s">
        <v>18</v>
      </c>
      <c r="B21" s="236"/>
      <c r="C21" s="236"/>
      <c r="D21" s="236"/>
      <c r="E21" s="236"/>
      <c r="F21" s="236"/>
      <c r="G21" s="236"/>
      <c r="H21" s="237"/>
      <c r="I21" s="1">
        <v>15</v>
      </c>
      <c r="J21" s="7"/>
      <c r="K21" s="7"/>
    </row>
    <row r="22" spans="1:11" ht="12.75">
      <c r="A22" s="235" t="s">
        <v>62</v>
      </c>
      <c r="B22" s="236"/>
      <c r="C22" s="236"/>
      <c r="D22" s="236"/>
      <c r="E22" s="236"/>
      <c r="F22" s="236"/>
      <c r="G22" s="236"/>
      <c r="H22" s="237"/>
      <c r="I22" s="1">
        <v>16</v>
      </c>
      <c r="J22" s="7">
        <v>109563</v>
      </c>
      <c r="K22" s="7">
        <v>1895976</v>
      </c>
    </row>
    <row r="23" spans="1:11" ht="12.75">
      <c r="A23" s="235" t="s">
        <v>63</v>
      </c>
      <c r="B23" s="236"/>
      <c r="C23" s="236"/>
      <c r="D23" s="236"/>
      <c r="E23" s="236"/>
      <c r="F23" s="236"/>
      <c r="G23" s="236"/>
      <c r="H23" s="237"/>
      <c r="I23" s="1">
        <v>17</v>
      </c>
      <c r="J23" s="7">
        <v>15457967</v>
      </c>
      <c r="K23" s="7">
        <v>862757</v>
      </c>
    </row>
    <row r="24" spans="1:11" ht="12.75">
      <c r="A24" s="235" t="s">
        <v>64</v>
      </c>
      <c r="B24" s="236"/>
      <c r="C24" s="236"/>
      <c r="D24" s="236"/>
      <c r="E24" s="236"/>
      <c r="F24" s="236"/>
      <c r="G24" s="236"/>
      <c r="H24" s="237"/>
      <c r="I24" s="1">
        <v>18</v>
      </c>
      <c r="J24" s="7">
        <v>73480748</v>
      </c>
      <c r="K24" s="7">
        <v>85318670</v>
      </c>
    </row>
    <row r="25" spans="1:11" ht="12.75">
      <c r="A25" s="235" t="s">
        <v>65</v>
      </c>
      <c r="B25" s="236"/>
      <c r="C25" s="236"/>
      <c r="D25" s="236"/>
      <c r="E25" s="236"/>
      <c r="F25" s="236"/>
      <c r="G25" s="236"/>
      <c r="H25" s="237"/>
      <c r="I25" s="1">
        <v>19</v>
      </c>
      <c r="J25" s="7"/>
      <c r="K25" s="7"/>
    </row>
    <row r="26" spans="1:11" s="140" customFormat="1" ht="12.75">
      <c r="A26" s="238" t="s">
        <v>180</v>
      </c>
      <c r="B26" s="239"/>
      <c r="C26" s="239"/>
      <c r="D26" s="239"/>
      <c r="E26" s="239"/>
      <c r="F26" s="239"/>
      <c r="G26" s="239"/>
      <c r="H26" s="240"/>
      <c r="I26" s="1">
        <v>20</v>
      </c>
      <c r="J26" s="139">
        <f>SUM(J27:J34)</f>
        <v>14063357</v>
      </c>
      <c r="K26" s="139">
        <f>SUM(K27:K34)</f>
        <v>160707238</v>
      </c>
    </row>
    <row r="27" spans="1:11" ht="12.75">
      <c r="A27" s="235" t="s">
        <v>66</v>
      </c>
      <c r="B27" s="236"/>
      <c r="C27" s="236"/>
      <c r="D27" s="236"/>
      <c r="E27" s="236"/>
      <c r="F27" s="236"/>
      <c r="G27" s="236"/>
      <c r="H27" s="237"/>
      <c r="I27" s="1">
        <v>21</v>
      </c>
      <c r="J27" s="7"/>
      <c r="K27" s="7"/>
    </row>
    <row r="28" spans="1:11" ht="12.75">
      <c r="A28" s="235" t="s">
        <v>67</v>
      </c>
      <c r="B28" s="236"/>
      <c r="C28" s="236"/>
      <c r="D28" s="236"/>
      <c r="E28" s="236"/>
      <c r="F28" s="236"/>
      <c r="G28" s="236"/>
      <c r="H28" s="237"/>
      <c r="I28" s="1">
        <v>22</v>
      </c>
      <c r="J28" s="7"/>
      <c r="K28" s="7"/>
    </row>
    <row r="29" spans="1:11" ht="12.75">
      <c r="A29" s="235" t="s">
        <v>68</v>
      </c>
      <c r="B29" s="236"/>
      <c r="C29" s="236"/>
      <c r="D29" s="236"/>
      <c r="E29" s="236"/>
      <c r="F29" s="236"/>
      <c r="G29" s="236"/>
      <c r="H29" s="237"/>
      <c r="I29" s="1">
        <v>23</v>
      </c>
      <c r="J29" s="7"/>
      <c r="K29" s="7"/>
    </row>
    <row r="30" spans="1:11" ht="12.75">
      <c r="A30" s="235" t="s">
        <v>73</v>
      </c>
      <c r="B30" s="236"/>
      <c r="C30" s="236"/>
      <c r="D30" s="236"/>
      <c r="E30" s="236"/>
      <c r="F30" s="236"/>
      <c r="G30" s="236"/>
      <c r="H30" s="237"/>
      <c r="I30" s="1">
        <v>24</v>
      </c>
      <c r="J30" s="7"/>
      <c r="K30" s="7"/>
    </row>
    <row r="31" spans="1:11" ht="12.75">
      <c r="A31" s="235" t="s">
        <v>74</v>
      </c>
      <c r="B31" s="236"/>
      <c r="C31" s="236"/>
      <c r="D31" s="236"/>
      <c r="E31" s="236"/>
      <c r="F31" s="236"/>
      <c r="G31" s="236"/>
      <c r="H31" s="237"/>
      <c r="I31" s="1">
        <v>25</v>
      </c>
      <c r="J31" s="7">
        <v>1388813</v>
      </c>
      <c r="K31" s="7">
        <v>148261380</v>
      </c>
    </row>
    <row r="32" spans="1:11" ht="12.75">
      <c r="A32" s="235" t="s">
        <v>75</v>
      </c>
      <c r="B32" s="236"/>
      <c r="C32" s="236"/>
      <c r="D32" s="236"/>
      <c r="E32" s="236"/>
      <c r="F32" s="236"/>
      <c r="G32" s="236"/>
      <c r="H32" s="237"/>
      <c r="I32" s="1">
        <v>26</v>
      </c>
      <c r="J32" s="7">
        <v>12674544</v>
      </c>
      <c r="K32" s="7">
        <v>12445858</v>
      </c>
    </row>
    <row r="33" spans="1:11" ht="12.75">
      <c r="A33" s="235" t="s">
        <v>69</v>
      </c>
      <c r="B33" s="236"/>
      <c r="C33" s="236"/>
      <c r="D33" s="236"/>
      <c r="E33" s="236"/>
      <c r="F33" s="236"/>
      <c r="G33" s="236"/>
      <c r="H33" s="237"/>
      <c r="I33" s="1">
        <v>27</v>
      </c>
      <c r="J33" s="7"/>
      <c r="K33" s="7"/>
    </row>
    <row r="34" spans="1:11" ht="12.75">
      <c r="A34" s="235" t="s">
        <v>173</v>
      </c>
      <c r="B34" s="236"/>
      <c r="C34" s="236"/>
      <c r="D34" s="236"/>
      <c r="E34" s="236"/>
      <c r="F34" s="236"/>
      <c r="G34" s="236"/>
      <c r="H34" s="237"/>
      <c r="I34" s="1">
        <v>28</v>
      </c>
      <c r="J34" s="7"/>
      <c r="K34" s="7"/>
    </row>
    <row r="35" spans="1:11" s="140" customFormat="1" ht="12.75">
      <c r="A35" s="238" t="s">
        <v>174</v>
      </c>
      <c r="B35" s="239"/>
      <c r="C35" s="239"/>
      <c r="D35" s="239"/>
      <c r="E35" s="239"/>
      <c r="F35" s="239"/>
      <c r="G35" s="239"/>
      <c r="H35" s="240"/>
      <c r="I35" s="1">
        <v>29</v>
      </c>
      <c r="J35" s="139">
        <f>SUM(J36:J38)</f>
        <v>4207104</v>
      </c>
      <c r="K35" s="139">
        <f>SUM(K36:K38)</f>
        <v>4767067</v>
      </c>
    </row>
    <row r="36" spans="1:11" ht="12.75">
      <c r="A36" s="235" t="s">
        <v>70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/>
      <c r="K36" s="7"/>
    </row>
    <row r="37" spans="1:11" ht="12.75">
      <c r="A37" s="235" t="s">
        <v>71</v>
      </c>
      <c r="B37" s="236"/>
      <c r="C37" s="236"/>
      <c r="D37" s="236"/>
      <c r="E37" s="236"/>
      <c r="F37" s="236"/>
      <c r="G37" s="236"/>
      <c r="H37" s="237"/>
      <c r="I37" s="1">
        <v>31</v>
      </c>
      <c r="J37" s="7"/>
      <c r="K37" s="7"/>
    </row>
    <row r="38" spans="1:11" ht="12.75">
      <c r="A38" s="235" t="s">
        <v>72</v>
      </c>
      <c r="B38" s="236"/>
      <c r="C38" s="236"/>
      <c r="D38" s="236"/>
      <c r="E38" s="236"/>
      <c r="F38" s="236"/>
      <c r="G38" s="236"/>
      <c r="H38" s="237"/>
      <c r="I38" s="1">
        <v>32</v>
      </c>
      <c r="J38" s="7">
        <v>4207104</v>
      </c>
      <c r="K38" s="7">
        <v>4767067</v>
      </c>
    </row>
    <row r="39" spans="1:11" s="140" customFormat="1" ht="12.75">
      <c r="A39" s="238" t="s">
        <v>175</v>
      </c>
      <c r="B39" s="239"/>
      <c r="C39" s="239"/>
      <c r="D39" s="239"/>
      <c r="E39" s="239"/>
      <c r="F39" s="239"/>
      <c r="G39" s="239"/>
      <c r="H39" s="240"/>
      <c r="I39" s="1">
        <v>33</v>
      </c>
      <c r="J39" s="141">
        <v>924800</v>
      </c>
      <c r="K39" s="141">
        <v>924800</v>
      </c>
    </row>
    <row r="40" spans="1:11" s="140" customFormat="1" ht="12.75">
      <c r="A40" s="238" t="s">
        <v>364</v>
      </c>
      <c r="B40" s="239"/>
      <c r="C40" s="239"/>
      <c r="D40" s="239"/>
      <c r="E40" s="239"/>
      <c r="F40" s="239"/>
      <c r="G40" s="239"/>
      <c r="H40" s="240"/>
      <c r="I40" s="1">
        <v>34</v>
      </c>
      <c r="J40" s="139">
        <f>J41+J49+J56+J64</f>
        <v>905597208</v>
      </c>
      <c r="K40" s="139">
        <f>K41+K49+K56+K64</f>
        <v>816318512.9542408</v>
      </c>
    </row>
    <row r="41" spans="1:11" s="140" customFormat="1" ht="12.75">
      <c r="A41" s="238" t="s">
        <v>90</v>
      </c>
      <c r="B41" s="239"/>
      <c r="C41" s="239"/>
      <c r="D41" s="239"/>
      <c r="E41" s="239"/>
      <c r="F41" s="239"/>
      <c r="G41" s="239"/>
      <c r="H41" s="240"/>
      <c r="I41" s="1">
        <v>35</v>
      </c>
      <c r="J41" s="139">
        <f>SUM(J42:J48)</f>
        <v>204832306</v>
      </c>
      <c r="K41" s="139">
        <f>SUM(K42:K48)</f>
        <v>219750619</v>
      </c>
    </row>
    <row r="42" spans="1:11" ht="12.75">
      <c r="A42" s="235" t="s">
        <v>107</v>
      </c>
      <c r="B42" s="236"/>
      <c r="C42" s="236"/>
      <c r="D42" s="236"/>
      <c r="E42" s="236"/>
      <c r="F42" s="236"/>
      <c r="G42" s="236"/>
      <c r="H42" s="237"/>
      <c r="I42" s="1">
        <v>36</v>
      </c>
      <c r="J42" s="7">
        <v>86311425</v>
      </c>
      <c r="K42" s="7">
        <v>86068150</v>
      </c>
    </row>
    <row r="43" spans="1:11" ht="12.75">
      <c r="A43" s="235" t="s">
        <v>108</v>
      </c>
      <c r="B43" s="236"/>
      <c r="C43" s="236"/>
      <c r="D43" s="236"/>
      <c r="E43" s="236"/>
      <c r="F43" s="236"/>
      <c r="G43" s="236"/>
      <c r="H43" s="237"/>
      <c r="I43" s="1">
        <v>37</v>
      </c>
      <c r="J43" s="7">
        <v>36967763</v>
      </c>
      <c r="K43" s="7">
        <v>47464531</v>
      </c>
    </row>
    <row r="44" spans="1:11" ht="12.75">
      <c r="A44" s="235" t="s">
        <v>76</v>
      </c>
      <c r="B44" s="236"/>
      <c r="C44" s="236"/>
      <c r="D44" s="236"/>
      <c r="E44" s="236"/>
      <c r="F44" s="236"/>
      <c r="G44" s="236"/>
      <c r="H44" s="237"/>
      <c r="I44" s="1">
        <v>38</v>
      </c>
      <c r="J44" s="7">
        <v>47024512</v>
      </c>
      <c r="K44" s="7">
        <v>62045373</v>
      </c>
    </row>
    <row r="45" spans="1:11" ht="12.75">
      <c r="A45" s="235" t="s">
        <v>77</v>
      </c>
      <c r="B45" s="236"/>
      <c r="C45" s="236"/>
      <c r="D45" s="236"/>
      <c r="E45" s="236"/>
      <c r="F45" s="236"/>
      <c r="G45" s="236"/>
      <c r="H45" s="237"/>
      <c r="I45" s="1">
        <v>39</v>
      </c>
      <c r="J45" s="7">
        <v>30519255</v>
      </c>
      <c r="K45" s="7">
        <v>21495503</v>
      </c>
    </row>
    <row r="46" spans="1:11" ht="12.75">
      <c r="A46" s="235" t="s">
        <v>78</v>
      </c>
      <c r="B46" s="236"/>
      <c r="C46" s="236"/>
      <c r="D46" s="236"/>
      <c r="E46" s="236"/>
      <c r="F46" s="236"/>
      <c r="G46" s="236"/>
      <c r="H46" s="237"/>
      <c r="I46" s="1">
        <v>40</v>
      </c>
      <c r="J46" s="7">
        <v>4009351</v>
      </c>
      <c r="K46" s="7">
        <v>2677062</v>
      </c>
    </row>
    <row r="47" spans="1:11" ht="12.75">
      <c r="A47" s="235" t="s">
        <v>79</v>
      </c>
      <c r="B47" s="236"/>
      <c r="C47" s="236"/>
      <c r="D47" s="236"/>
      <c r="E47" s="236"/>
      <c r="F47" s="236"/>
      <c r="G47" s="236"/>
      <c r="H47" s="237"/>
      <c r="I47" s="1">
        <v>41</v>
      </c>
      <c r="J47" s="7">
        <v>0</v>
      </c>
      <c r="K47" s="7"/>
    </row>
    <row r="48" spans="1:11" ht="12.75">
      <c r="A48" s="235" t="s">
        <v>80</v>
      </c>
      <c r="B48" s="236"/>
      <c r="C48" s="236"/>
      <c r="D48" s="236"/>
      <c r="E48" s="236"/>
      <c r="F48" s="236"/>
      <c r="G48" s="236"/>
      <c r="H48" s="237"/>
      <c r="I48" s="1">
        <v>42</v>
      </c>
      <c r="J48" s="7"/>
      <c r="K48" s="7"/>
    </row>
    <row r="49" spans="1:11" s="140" customFormat="1" ht="12.75">
      <c r="A49" s="238" t="s">
        <v>91</v>
      </c>
      <c r="B49" s="239"/>
      <c r="C49" s="239"/>
      <c r="D49" s="239"/>
      <c r="E49" s="239"/>
      <c r="F49" s="239"/>
      <c r="G49" s="239"/>
      <c r="H49" s="240"/>
      <c r="I49" s="1">
        <v>43</v>
      </c>
      <c r="J49" s="139">
        <f>SUM(J50:J55)</f>
        <v>624878806</v>
      </c>
      <c r="K49" s="139">
        <f>SUM(K50:K55)</f>
        <v>550139720</v>
      </c>
    </row>
    <row r="50" spans="1:11" ht="12.75">
      <c r="A50" s="235" t="s">
        <v>189</v>
      </c>
      <c r="B50" s="236"/>
      <c r="C50" s="236"/>
      <c r="D50" s="236"/>
      <c r="E50" s="236"/>
      <c r="F50" s="236"/>
      <c r="G50" s="236"/>
      <c r="H50" s="237"/>
      <c r="I50" s="1">
        <v>44</v>
      </c>
      <c r="J50" s="7"/>
      <c r="K50" s="7"/>
    </row>
    <row r="51" spans="1:11" ht="12.75">
      <c r="A51" s="235" t="s">
        <v>190</v>
      </c>
      <c r="B51" s="236"/>
      <c r="C51" s="236"/>
      <c r="D51" s="236"/>
      <c r="E51" s="236"/>
      <c r="F51" s="236"/>
      <c r="G51" s="236"/>
      <c r="H51" s="237"/>
      <c r="I51" s="1">
        <v>45</v>
      </c>
      <c r="J51" s="7">
        <v>588291401</v>
      </c>
      <c r="K51" s="7">
        <v>502308016</v>
      </c>
    </row>
    <row r="52" spans="1:11" ht="12.75">
      <c r="A52" s="235" t="s">
        <v>191</v>
      </c>
      <c r="B52" s="236"/>
      <c r="C52" s="236"/>
      <c r="D52" s="236"/>
      <c r="E52" s="236"/>
      <c r="F52" s="236"/>
      <c r="G52" s="236"/>
      <c r="H52" s="237"/>
      <c r="I52" s="1">
        <v>46</v>
      </c>
      <c r="J52" s="7"/>
      <c r="K52" s="7"/>
    </row>
    <row r="53" spans="1:11" ht="12.75">
      <c r="A53" s="235" t="s">
        <v>192</v>
      </c>
      <c r="B53" s="236"/>
      <c r="C53" s="236"/>
      <c r="D53" s="236"/>
      <c r="E53" s="236"/>
      <c r="F53" s="236"/>
      <c r="G53" s="236"/>
      <c r="H53" s="237"/>
      <c r="I53" s="1">
        <v>47</v>
      </c>
      <c r="J53" s="7"/>
      <c r="K53" s="7"/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7"/>
      <c r="K54" s="7"/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7">
        <v>36587405</v>
      </c>
      <c r="K55" s="7">
        <v>47831704</v>
      </c>
    </row>
    <row r="56" spans="1:11" s="140" customFormat="1" ht="12.75">
      <c r="A56" s="238" t="s">
        <v>92</v>
      </c>
      <c r="B56" s="239"/>
      <c r="C56" s="239"/>
      <c r="D56" s="239"/>
      <c r="E56" s="239"/>
      <c r="F56" s="239"/>
      <c r="G56" s="239"/>
      <c r="H56" s="240"/>
      <c r="I56" s="1">
        <v>50</v>
      </c>
      <c r="J56" s="139">
        <f>SUM(J57:J63)</f>
        <v>11293168</v>
      </c>
      <c r="K56" s="139">
        <f>SUM(K57:K63)</f>
        <v>12079727</v>
      </c>
    </row>
    <row r="57" spans="1:11" ht="12.75">
      <c r="A57" s="235" t="s">
        <v>66</v>
      </c>
      <c r="B57" s="236"/>
      <c r="C57" s="236"/>
      <c r="D57" s="236"/>
      <c r="E57" s="236"/>
      <c r="F57" s="236"/>
      <c r="G57" s="236"/>
      <c r="H57" s="237"/>
      <c r="I57" s="1">
        <v>51</v>
      </c>
      <c r="J57" s="7"/>
      <c r="K57" s="7"/>
    </row>
    <row r="58" spans="1:11" ht="12.75">
      <c r="A58" s="235" t="s">
        <v>67</v>
      </c>
      <c r="B58" s="236"/>
      <c r="C58" s="236"/>
      <c r="D58" s="236"/>
      <c r="E58" s="236"/>
      <c r="F58" s="236"/>
      <c r="G58" s="236"/>
      <c r="H58" s="237"/>
      <c r="I58" s="1">
        <v>52</v>
      </c>
      <c r="J58" s="7"/>
      <c r="K58" s="7"/>
    </row>
    <row r="59" spans="1:11" ht="12.75">
      <c r="A59" s="235" t="s">
        <v>223</v>
      </c>
      <c r="B59" s="236"/>
      <c r="C59" s="236"/>
      <c r="D59" s="236"/>
      <c r="E59" s="236"/>
      <c r="F59" s="236"/>
      <c r="G59" s="236"/>
      <c r="H59" s="237"/>
      <c r="I59" s="1">
        <v>53</v>
      </c>
      <c r="J59" s="7"/>
      <c r="K59" s="7"/>
    </row>
    <row r="60" spans="1:11" ht="12.75">
      <c r="A60" s="235" t="s">
        <v>73</v>
      </c>
      <c r="B60" s="236"/>
      <c r="C60" s="236"/>
      <c r="D60" s="236"/>
      <c r="E60" s="236"/>
      <c r="F60" s="236"/>
      <c r="G60" s="236"/>
      <c r="H60" s="237"/>
      <c r="I60" s="1">
        <v>54</v>
      </c>
      <c r="J60" s="7"/>
      <c r="K60" s="7"/>
    </row>
    <row r="61" spans="1:11" ht="12.75">
      <c r="A61" s="235" t="s">
        <v>74</v>
      </c>
      <c r="B61" s="236"/>
      <c r="C61" s="236"/>
      <c r="D61" s="236"/>
      <c r="E61" s="236"/>
      <c r="F61" s="236"/>
      <c r="G61" s="236"/>
      <c r="H61" s="237"/>
      <c r="I61" s="1">
        <v>55</v>
      </c>
      <c r="J61" s="7"/>
      <c r="K61" s="7"/>
    </row>
    <row r="62" spans="1:11" ht="12.75">
      <c r="A62" s="235" t="s">
        <v>75</v>
      </c>
      <c r="B62" s="236"/>
      <c r="C62" s="236"/>
      <c r="D62" s="236"/>
      <c r="E62" s="236"/>
      <c r="F62" s="236"/>
      <c r="G62" s="236"/>
      <c r="H62" s="237"/>
      <c r="I62" s="1">
        <v>56</v>
      </c>
      <c r="J62" s="7">
        <v>11206488</v>
      </c>
      <c r="K62" s="7">
        <v>11993047</v>
      </c>
    </row>
    <row r="63" spans="1:11" ht="12.75">
      <c r="A63" s="235" t="s">
        <v>36</v>
      </c>
      <c r="B63" s="236"/>
      <c r="C63" s="236"/>
      <c r="D63" s="236"/>
      <c r="E63" s="236"/>
      <c r="F63" s="236"/>
      <c r="G63" s="236"/>
      <c r="H63" s="237"/>
      <c r="I63" s="1">
        <v>57</v>
      </c>
      <c r="J63" s="7">
        <v>86680</v>
      </c>
      <c r="K63" s="7">
        <v>86680</v>
      </c>
    </row>
    <row r="64" spans="1:11" s="140" customFormat="1" ht="12.75">
      <c r="A64" s="238" t="s">
        <v>196</v>
      </c>
      <c r="B64" s="239"/>
      <c r="C64" s="239"/>
      <c r="D64" s="239"/>
      <c r="E64" s="239"/>
      <c r="F64" s="239"/>
      <c r="G64" s="239"/>
      <c r="H64" s="240"/>
      <c r="I64" s="1">
        <v>58</v>
      </c>
      <c r="J64" s="141">
        <v>64592928</v>
      </c>
      <c r="K64" s="141">
        <v>34348446.954240836</v>
      </c>
    </row>
    <row r="65" spans="1:11" s="140" customFormat="1" ht="12.75">
      <c r="A65" s="238" t="s">
        <v>46</v>
      </c>
      <c r="B65" s="239"/>
      <c r="C65" s="239"/>
      <c r="D65" s="239"/>
      <c r="E65" s="239"/>
      <c r="F65" s="239"/>
      <c r="G65" s="239"/>
      <c r="H65" s="240"/>
      <c r="I65" s="1">
        <v>59</v>
      </c>
      <c r="J65" s="141">
        <v>54525</v>
      </c>
      <c r="K65" s="141">
        <v>133625</v>
      </c>
    </row>
    <row r="66" spans="1:11" s="140" customFormat="1" ht="12.75">
      <c r="A66" s="238" t="s">
        <v>365</v>
      </c>
      <c r="B66" s="239"/>
      <c r="C66" s="239"/>
      <c r="D66" s="239"/>
      <c r="E66" s="239"/>
      <c r="F66" s="239"/>
      <c r="G66" s="239"/>
      <c r="H66" s="240"/>
      <c r="I66" s="1">
        <v>60</v>
      </c>
      <c r="J66" s="139">
        <f>J7+J8+J40+J65</f>
        <v>1803935847</v>
      </c>
      <c r="K66" s="139">
        <f>K7+K8+K40+K65</f>
        <v>1854239589.9542408</v>
      </c>
    </row>
    <row r="67" spans="1:11" s="140" customFormat="1" ht="12.75">
      <c r="A67" s="250" t="s">
        <v>81</v>
      </c>
      <c r="B67" s="251"/>
      <c r="C67" s="251"/>
      <c r="D67" s="251"/>
      <c r="E67" s="251"/>
      <c r="F67" s="251"/>
      <c r="G67" s="251"/>
      <c r="H67" s="252"/>
      <c r="I67" s="4">
        <v>61</v>
      </c>
      <c r="J67" s="142"/>
      <c r="K67" s="142"/>
    </row>
    <row r="68" spans="1:11" ht="12.75">
      <c r="A68" s="227" t="s">
        <v>48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s="140" customFormat="1" ht="12.75">
      <c r="A69" s="231" t="s">
        <v>366</v>
      </c>
      <c r="B69" s="232"/>
      <c r="C69" s="232"/>
      <c r="D69" s="232"/>
      <c r="E69" s="232"/>
      <c r="F69" s="232"/>
      <c r="G69" s="232"/>
      <c r="H69" s="249"/>
      <c r="I69" s="3">
        <v>62</v>
      </c>
      <c r="J69" s="143">
        <f>J70+J71+J72+J78+J79+J82+J85</f>
        <v>1278727321.0589535</v>
      </c>
      <c r="K69" s="143">
        <f>K70+K71+K72+K78+K79+K82+K85</f>
        <v>1269220454</v>
      </c>
    </row>
    <row r="70" spans="1:11" ht="12.75">
      <c r="A70" s="235" t="s">
        <v>131</v>
      </c>
      <c r="B70" s="236"/>
      <c r="C70" s="236"/>
      <c r="D70" s="236"/>
      <c r="E70" s="236"/>
      <c r="F70" s="236"/>
      <c r="G70" s="236"/>
      <c r="H70" s="237"/>
      <c r="I70" s="1">
        <v>63</v>
      </c>
      <c r="J70" s="7">
        <v>300000000</v>
      </c>
      <c r="K70" s="7">
        <v>300000000</v>
      </c>
    </row>
    <row r="71" spans="1:11" ht="12.75">
      <c r="A71" s="235" t="s">
        <v>132</v>
      </c>
      <c r="B71" s="236"/>
      <c r="C71" s="236"/>
      <c r="D71" s="236"/>
      <c r="E71" s="236"/>
      <c r="F71" s="236"/>
      <c r="G71" s="236"/>
      <c r="H71" s="237"/>
      <c r="I71" s="1">
        <v>64</v>
      </c>
      <c r="J71" s="7"/>
      <c r="K71" s="7"/>
    </row>
    <row r="72" spans="1:11" ht="12.75">
      <c r="A72" s="235" t="s">
        <v>133</v>
      </c>
      <c r="B72" s="236"/>
      <c r="C72" s="236"/>
      <c r="D72" s="236"/>
      <c r="E72" s="236"/>
      <c r="F72" s="236"/>
      <c r="G72" s="236"/>
      <c r="H72" s="237"/>
      <c r="I72" s="1">
        <v>65</v>
      </c>
      <c r="J72" s="49">
        <f>J73+J74-J75+J76+J77</f>
        <v>15000000.058953568</v>
      </c>
      <c r="K72" s="49">
        <f>K73+K74-K75+K76+K77</f>
        <v>15000000</v>
      </c>
    </row>
    <row r="73" spans="1:11" ht="12.75">
      <c r="A73" s="235" t="s">
        <v>134</v>
      </c>
      <c r="B73" s="236"/>
      <c r="C73" s="236"/>
      <c r="D73" s="236"/>
      <c r="E73" s="236"/>
      <c r="F73" s="236"/>
      <c r="G73" s="236"/>
      <c r="H73" s="237"/>
      <c r="I73" s="1">
        <v>66</v>
      </c>
      <c r="J73" s="7">
        <v>15000000.058953568</v>
      </c>
      <c r="K73" s="7">
        <v>15000000</v>
      </c>
    </row>
    <row r="74" spans="1:11" ht="12.75">
      <c r="A74" s="235" t="s">
        <v>135</v>
      </c>
      <c r="B74" s="236"/>
      <c r="C74" s="236"/>
      <c r="D74" s="236"/>
      <c r="E74" s="236"/>
      <c r="F74" s="236"/>
      <c r="G74" s="236"/>
      <c r="H74" s="237"/>
      <c r="I74" s="1">
        <v>67</v>
      </c>
      <c r="J74" s="7"/>
      <c r="K74" s="7"/>
    </row>
    <row r="75" spans="1:11" ht="12.75">
      <c r="A75" s="235" t="s">
        <v>123</v>
      </c>
      <c r="B75" s="236"/>
      <c r="C75" s="236"/>
      <c r="D75" s="236"/>
      <c r="E75" s="236"/>
      <c r="F75" s="236"/>
      <c r="G75" s="236"/>
      <c r="H75" s="237"/>
      <c r="I75" s="1">
        <v>68</v>
      </c>
      <c r="J75" s="7"/>
      <c r="K75" s="7"/>
    </row>
    <row r="76" spans="1:11" ht="12.75">
      <c r="A76" s="235" t="s">
        <v>124</v>
      </c>
      <c r="B76" s="236"/>
      <c r="C76" s="236"/>
      <c r="D76" s="236"/>
      <c r="E76" s="236"/>
      <c r="F76" s="236"/>
      <c r="G76" s="236"/>
      <c r="H76" s="237"/>
      <c r="I76" s="1">
        <v>69</v>
      </c>
      <c r="J76" s="7"/>
      <c r="K76" s="7"/>
    </row>
    <row r="77" spans="1:11" ht="12.75">
      <c r="A77" s="235" t="s">
        <v>125</v>
      </c>
      <c r="B77" s="236"/>
      <c r="C77" s="236"/>
      <c r="D77" s="236"/>
      <c r="E77" s="236"/>
      <c r="F77" s="236"/>
      <c r="G77" s="236"/>
      <c r="H77" s="237"/>
      <c r="I77" s="1">
        <v>70</v>
      </c>
      <c r="J77" s="7"/>
      <c r="K77" s="7"/>
    </row>
    <row r="78" spans="1:11" ht="12.75">
      <c r="A78" s="235" t="s">
        <v>126</v>
      </c>
      <c r="B78" s="236"/>
      <c r="C78" s="236"/>
      <c r="D78" s="236"/>
      <c r="E78" s="236"/>
      <c r="F78" s="236"/>
      <c r="G78" s="236"/>
      <c r="H78" s="237"/>
      <c r="I78" s="1">
        <v>71</v>
      </c>
      <c r="J78" s="7"/>
      <c r="K78" s="7"/>
    </row>
    <row r="79" spans="1:11" s="140" customFormat="1" ht="12.75">
      <c r="A79" s="238" t="s">
        <v>221</v>
      </c>
      <c r="B79" s="239"/>
      <c r="C79" s="239"/>
      <c r="D79" s="239"/>
      <c r="E79" s="239"/>
      <c r="F79" s="239"/>
      <c r="G79" s="239"/>
      <c r="H79" s="240"/>
      <c r="I79" s="1">
        <v>72</v>
      </c>
      <c r="J79" s="139">
        <f>J80-J81</f>
        <v>852326278</v>
      </c>
      <c r="K79" s="139">
        <f>K80-K81</f>
        <v>968408205</v>
      </c>
    </row>
    <row r="80" spans="1:11" ht="12.75">
      <c r="A80" s="246" t="s">
        <v>159</v>
      </c>
      <c r="B80" s="247"/>
      <c r="C80" s="247"/>
      <c r="D80" s="247"/>
      <c r="E80" s="247"/>
      <c r="F80" s="247"/>
      <c r="G80" s="247"/>
      <c r="H80" s="248"/>
      <c r="I80" s="1">
        <v>73</v>
      </c>
      <c r="J80" s="7">
        <v>852326278</v>
      </c>
      <c r="K80" s="7">
        <v>968408205</v>
      </c>
    </row>
    <row r="81" spans="1:11" ht="12.75">
      <c r="A81" s="246" t="s">
        <v>160</v>
      </c>
      <c r="B81" s="247"/>
      <c r="C81" s="247"/>
      <c r="D81" s="247"/>
      <c r="E81" s="247"/>
      <c r="F81" s="247"/>
      <c r="G81" s="247"/>
      <c r="H81" s="248"/>
      <c r="I81" s="1">
        <v>74</v>
      </c>
      <c r="J81" s="7"/>
      <c r="K81" s="7"/>
    </row>
    <row r="82" spans="1:11" s="140" customFormat="1" ht="12.75">
      <c r="A82" s="238" t="s">
        <v>222</v>
      </c>
      <c r="B82" s="239"/>
      <c r="C82" s="239"/>
      <c r="D82" s="239"/>
      <c r="E82" s="239"/>
      <c r="F82" s="239"/>
      <c r="G82" s="239"/>
      <c r="H82" s="240"/>
      <c r="I82" s="1">
        <v>75</v>
      </c>
      <c r="J82" s="139">
        <f>J83-J84</f>
        <v>111401043</v>
      </c>
      <c r="K82" s="139">
        <f>K83-K84</f>
        <v>-14187751</v>
      </c>
    </row>
    <row r="83" spans="1:11" ht="12.75">
      <c r="A83" s="246" t="s">
        <v>161</v>
      </c>
      <c r="B83" s="247"/>
      <c r="C83" s="247"/>
      <c r="D83" s="247"/>
      <c r="E83" s="247"/>
      <c r="F83" s="247"/>
      <c r="G83" s="247"/>
      <c r="H83" s="248"/>
      <c r="I83" s="1">
        <v>76</v>
      </c>
      <c r="J83" s="7">
        <v>111401043</v>
      </c>
      <c r="K83" s="7"/>
    </row>
    <row r="84" spans="1:11" ht="12.75">
      <c r="A84" s="246" t="s">
        <v>162</v>
      </c>
      <c r="B84" s="247"/>
      <c r="C84" s="247"/>
      <c r="D84" s="247"/>
      <c r="E84" s="247"/>
      <c r="F84" s="247"/>
      <c r="G84" s="247"/>
      <c r="H84" s="248"/>
      <c r="I84" s="1">
        <v>77</v>
      </c>
      <c r="J84" s="7"/>
      <c r="K84" s="7">
        <v>14187751</v>
      </c>
    </row>
    <row r="85" spans="1:11" ht="12.75">
      <c r="A85" s="235" t="s">
        <v>163</v>
      </c>
      <c r="B85" s="236"/>
      <c r="C85" s="236"/>
      <c r="D85" s="236"/>
      <c r="E85" s="236"/>
      <c r="F85" s="236"/>
      <c r="G85" s="236"/>
      <c r="H85" s="237"/>
      <c r="I85" s="1">
        <v>78</v>
      </c>
      <c r="J85" s="7"/>
      <c r="K85" s="7"/>
    </row>
    <row r="86" spans="1:11" s="140" customFormat="1" ht="12.75">
      <c r="A86" s="238" t="s">
        <v>370</v>
      </c>
      <c r="B86" s="239"/>
      <c r="C86" s="239"/>
      <c r="D86" s="239"/>
      <c r="E86" s="239"/>
      <c r="F86" s="239"/>
      <c r="G86" s="239"/>
      <c r="H86" s="240"/>
      <c r="I86" s="1">
        <v>79</v>
      </c>
      <c r="J86" s="139">
        <f>SUM(J87:J89)</f>
        <v>7533226</v>
      </c>
      <c r="K86" s="139">
        <f>SUM(K87:K89)</f>
        <v>7611866</v>
      </c>
    </row>
    <row r="87" spans="1:11" ht="12.75">
      <c r="A87" s="235" t="s">
        <v>119</v>
      </c>
      <c r="B87" s="236"/>
      <c r="C87" s="236"/>
      <c r="D87" s="236"/>
      <c r="E87" s="236"/>
      <c r="F87" s="236"/>
      <c r="G87" s="236"/>
      <c r="H87" s="237"/>
      <c r="I87" s="1">
        <v>80</v>
      </c>
      <c r="J87" s="7"/>
      <c r="K87" s="7"/>
    </row>
    <row r="88" spans="1:11" ht="12.75">
      <c r="A88" s="235" t="s">
        <v>120</v>
      </c>
      <c r="B88" s="236"/>
      <c r="C88" s="236"/>
      <c r="D88" s="236"/>
      <c r="E88" s="236"/>
      <c r="F88" s="236"/>
      <c r="G88" s="236"/>
      <c r="H88" s="237"/>
      <c r="I88" s="1">
        <v>81</v>
      </c>
      <c r="J88" s="7"/>
      <c r="K88" s="7"/>
    </row>
    <row r="89" spans="1:11" ht="12.75">
      <c r="A89" s="235" t="s">
        <v>121</v>
      </c>
      <c r="B89" s="236"/>
      <c r="C89" s="236"/>
      <c r="D89" s="236"/>
      <c r="E89" s="236"/>
      <c r="F89" s="236"/>
      <c r="G89" s="236"/>
      <c r="H89" s="237"/>
      <c r="I89" s="1">
        <v>82</v>
      </c>
      <c r="J89" s="7">
        <v>7533226</v>
      </c>
      <c r="K89" s="7">
        <v>7611866</v>
      </c>
    </row>
    <row r="90" spans="1:11" s="140" customFormat="1" ht="12.75">
      <c r="A90" s="238" t="s">
        <v>369</v>
      </c>
      <c r="B90" s="239"/>
      <c r="C90" s="239"/>
      <c r="D90" s="239"/>
      <c r="E90" s="239"/>
      <c r="F90" s="239"/>
      <c r="G90" s="239"/>
      <c r="H90" s="240"/>
      <c r="I90" s="1">
        <v>83</v>
      </c>
      <c r="J90" s="139">
        <f>SUM(J91:J99)</f>
        <v>3718736</v>
      </c>
      <c r="K90" s="139">
        <f>SUM(K91:K99)</f>
        <v>155305132</v>
      </c>
    </row>
    <row r="91" spans="1:11" ht="12.75">
      <c r="A91" s="235" t="s">
        <v>122</v>
      </c>
      <c r="B91" s="236"/>
      <c r="C91" s="236"/>
      <c r="D91" s="236"/>
      <c r="E91" s="236"/>
      <c r="F91" s="236"/>
      <c r="G91" s="236"/>
      <c r="H91" s="237"/>
      <c r="I91" s="1">
        <v>84</v>
      </c>
      <c r="J91" s="7"/>
      <c r="K91" s="7"/>
    </row>
    <row r="92" spans="1:11" ht="12.75">
      <c r="A92" s="235" t="s">
        <v>224</v>
      </c>
      <c r="B92" s="236"/>
      <c r="C92" s="236"/>
      <c r="D92" s="236"/>
      <c r="E92" s="236"/>
      <c r="F92" s="236"/>
      <c r="G92" s="236"/>
      <c r="H92" s="237"/>
      <c r="I92" s="1">
        <v>85</v>
      </c>
      <c r="J92" s="7">
        <v>733000</v>
      </c>
      <c r="K92" s="7">
        <v>152354600</v>
      </c>
    </row>
    <row r="93" spans="1:11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7"/>
      <c r="K93" s="7"/>
    </row>
    <row r="94" spans="1:11" ht="12.75">
      <c r="A94" s="235" t="s">
        <v>225</v>
      </c>
      <c r="B94" s="236"/>
      <c r="C94" s="236"/>
      <c r="D94" s="236"/>
      <c r="E94" s="236"/>
      <c r="F94" s="236"/>
      <c r="G94" s="236"/>
      <c r="H94" s="237"/>
      <c r="I94" s="1">
        <v>87</v>
      </c>
      <c r="J94" s="7"/>
      <c r="K94" s="7"/>
    </row>
    <row r="95" spans="1:11" ht="12.75">
      <c r="A95" s="235" t="s">
        <v>226</v>
      </c>
      <c r="B95" s="236"/>
      <c r="C95" s="236"/>
      <c r="D95" s="236"/>
      <c r="E95" s="236"/>
      <c r="F95" s="236"/>
      <c r="G95" s="236"/>
      <c r="H95" s="237"/>
      <c r="I95" s="1">
        <v>88</v>
      </c>
      <c r="J95" s="7"/>
      <c r="K95" s="7"/>
    </row>
    <row r="96" spans="1:11" ht="12.75">
      <c r="A96" s="235" t="s">
        <v>227</v>
      </c>
      <c r="B96" s="236"/>
      <c r="C96" s="236"/>
      <c r="D96" s="236"/>
      <c r="E96" s="236"/>
      <c r="F96" s="236"/>
      <c r="G96" s="236"/>
      <c r="H96" s="237"/>
      <c r="I96" s="1">
        <v>89</v>
      </c>
      <c r="J96" s="7"/>
      <c r="K96" s="7"/>
    </row>
    <row r="97" spans="1:11" ht="12.75">
      <c r="A97" s="235" t="s">
        <v>84</v>
      </c>
      <c r="B97" s="236"/>
      <c r="C97" s="236"/>
      <c r="D97" s="236"/>
      <c r="E97" s="236"/>
      <c r="F97" s="236"/>
      <c r="G97" s="236"/>
      <c r="H97" s="237"/>
      <c r="I97" s="1">
        <v>90</v>
      </c>
      <c r="J97" s="7"/>
      <c r="K97" s="7"/>
    </row>
    <row r="98" spans="1:11" ht="12.75">
      <c r="A98" s="235" t="s">
        <v>82</v>
      </c>
      <c r="B98" s="236"/>
      <c r="C98" s="236"/>
      <c r="D98" s="236"/>
      <c r="E98" s="236"/>
      <c r="F98" s="236"/>
      <c r="G98" s="236"/>
      <c r="H98" s="237"/>
      <c r="I98" s="1">
        <v>91</v>
      </c>
      <c r="J98" s="7">
        <v>322337</v>
      </c>
      <c r="K98" s="7">
        <v>322337</v>
      </c>
    </row>
    <row r="99" spans="1:11" ht="12.75">
      <c r="A99" s="235" t="s">
        <v>83</v>
      </c>
      <c r="B99" s="236"/>
      <c r="C99" s="236"/>
      <c r="D99" s="236"/>
      <c r="E99" s="236"/>
      <c r="F99" s="236"/>
      <c r="G99" s="236"/>
      <c r="H99" s="237"/>
      <c r="I99" s="1">
        <v>92</v>
      </c>
      <c r="J99" s="7">
        <v>2663399</v>
      </c>
      <c r="K99" s="7">
        <v>2628195</v>
      </c>
    </row>
    <row r="100" spans="1:11" s="140" customFormat="1" ht="12.75">
      <c r="A100" s="238" t="s">
        <v>368</v>
      </c>
      <c r="B100" s="239"/>
      <c r="C100" s="239"/>
      <c r="D100" s="239"/>
      <c r="E100" s="239"/>
      <c r="F100" s="239"/>
      <c r="G100" s="239"/>
      <c r="H100" s="240"/>
      <c r="I100" s="1">
        <v>93</v>
      </c>
      <c r="J100" s="139">
        <f>SUM(J101:J112)</f>
        <v>513956564</v>
      </c>
      <c r="K100" s="139">
        <f>SUM(K101:K112)</f>
        <v>422102138</v>
      </c>
    </row>
    <row r="101" spans="1:11" ht="12.75">
      <c r="A101" s="235" t="s">
        <v>122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7"/>
      <c r="K101" s="7"/>
    </row>
    <row r="102" spans="1:11" ht="12.75">
      <c r="A102" s="235" t="s">
        <v>224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7">
        <v>12892159</v>
      </c>
      <c r="K102" s="7">
        <v>47098616</v>
      </c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7"/>
      <c r="K103" s="7"/>
    </row>
    <row r="104" spans="1:11" ht="12.75">
      <c r="A104" s="235" t="s">
        <v>225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7"/>
      <c r="K104" s="7"/>
    </row>
    <row r="105" spans="1:11" ht="12.75">
      <c r="A105" s="235" t="s">
        <v>226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7">
        <v>273731825</v>
      </c>
      <c r="K105" s="7">
        <v>230709091</v>
      </c>
    </row>
    <row r="106" spans="1:11" ht="12.75">
      <c r="A106" s="235" t="s">
        <v>227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7"/>
      <c r="K106" s="7"/>
    </row>
    <row r="107" spans="1:11" ht="12.75">
      <c r="A107" s="235" t="s">
        <v>84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7"/>
      <c r="K107" s="7"/>
    </row>
    <row r="108" spans="1:11" ht="12.75">
      <c r="A108" s="235" t="s">
        <v>85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7">
        <v>34058173</v>
      </c>
      <c r="K108" s="7">
        <v>36948629</v>
      </c>
    </row>
    <row r="109" spans="1:11" ht="12.75">
      <c r="A109" s="235" t="s">
        <v>86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7">
        <v>14622432</v>
      </c>
      <c r="K109" s="7">
        <v>14052352</v>
      </c>
    </row>
    <row r="110" spans="1:11" ht="12.75">
      <c r="A110" s="235" t="s">
        <v>89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7">
        <v>74058</v>
      </c>
      <c r="K110" s="7">
        <v>74058</v>
      </c>
    </row>
    <row r="111" spans="1:11" ht="12.75">
      <c r="A111" s="235" t="s">
        <v>87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7"/>
      <c r="K111" s="7"/>
    </row>
    <row r="112" spans="1:11" ht="12.75">
      <c r="A112" s="235" t="s">
        <v>88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7">
        <v>178577917</v>
      </c>
      <c r="K112" s="7">
        <v>93219392</v>
      </c>
    </row>
    <row r="113" spans="1:11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7"/>
      <c r="K113" s="7"/>
    </row>
    <row r="114" spans="1:11" s="140" customFormat="1" ht="12.75">
      <c r="A114" s="238" t="s">
        <v>367</v>
      </c>
      <c r="B114" s="239"/>
      <c r="C114" s="239"/>
      <c r="D114" s="239"/>
      <c r="E114" s="239"/>
      <c r="F114" s="239"/>
      <c r="G114" s="239"/>
      <c r="H114" s="240"/>
      <c r="I114" s="1">
        <v>107</v>
      </c>
      <c r="J114" s="139">
        <f>J69+J86+J90+J100+J113</f>
        <v>1803935847.0589535</v>
      </c>
      <c r="K114" s="139">
        <f>K69+K86+K90+K100+K113</f>
        <v>1854239590</v>
      </c>
    </row>
    <row r="115" spans="1:11" ht="12.75">
      <c r="A115" s="224" t="s">
        <v>47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/>
      <c r="K115" s="8"/>
    </row>
    <row r="116" spans="1:11" ht="12.75">
      <c r="A116" s="227" t="s">
        <v>291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231" t="s">
        <v>176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</row>
    <row r="118" spans="1:11" ht="12.75">
      <c r="A118" s="235" t="s">
        <v>8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7">
        <v>1278727321.0589535</v>
      </c>
      <c r="K118" s="7">
        <v>1269220454</v>
      </c>
    </row>
    <row r="119" spans="1:11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ht="12.75">
      <c r="A120" s="244" t="s">
        <v>292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L1:IV65536 A1:K2 A4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0">
      <selection activeCell="L12" sqref="L12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59" t="s">
        <v>144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67" t="s">
        <v>371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81" t="str">
        <f>+Bilanca!A3</f>
        <v>Obveznik: DUKAT d.d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3.25">
      <c r="A4" s="282" t="s">
        <v>49</v>
      </c>
      <c r="B4" s="282"/>
      <c r="C4" s="282"/>
      <c r="D4" s="282"/>
      <c r="E4" s="282"/>
      <c r="F4" s="282"/>
      <c r="G4" s="282"/>
      <c r="H4" s="282"/>
      <c r="I4" s="53" t="s">
        <v>260</v>
      </c>
      <c r="J4" s="283" t="s">
        <v>299</v>
      </c>
      <c r="K4" s="283"/>
      <c r="L4" s="283" t="s">
        <v>300</v>
      </c>
      <c r="M4" s="283"/>
    </row>
    <row r="5" spans="1:13" ht="22.5">
      <c r="A5" s="282"/>
      <c r="B5" s="282"/>
      <c r="C5" s="282"/>
      <c r="D5" s="282"/>
      <c r="E5" s="282"/>
      <c r="F5" s="282"/>
      <c r="G5" s="282"/>
      <c r="H5" s="282"/>
      <c r="I5" s="53"/>
      <c r="J5" s="55" t="s">
        <v>295</v>
      </c>
      <c r="K5" s="55" t="s">
        <v>296</v>
      </c>
      <c r="L5" s="55" t="s">
        <v>295</v>
      </c>
      <c r="M5" s="55" t="s">
        <v>296</v>
      </c>
    </row>
    <row r="6" spans="1:13" ht="12.75">
      <c r="A6" s="283">
        <v>1</v>
      </c>
      <c r="B6" s="283"/>
      <c r="C6" s="283"/>
      <c r="D6" s="283"/>
      <c r="E6" s="283"/>
      <c r="F6" s="283"/>
      <c r="G6" s="283"/>
      <c r="H6" s="283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s="140" customFormat="1" ht="12.75">
      <c r="A7" s="231" t="s">
        <v>372</v>
      </c>
      <c r="B7" s="232"/>
      <c r="C7" s="232"/>
      <c r="D7" s="232"/>
      <c r="E7" s="232"/>
      <c r="F7" s="232"/>
      <c r="G7" s="232"/>
      <c r="H7" s="249"/>
      <c r="I7" s="3">
        <v>111</v>
      </c>
      <c r="J7" s="143">
        <f>SUM(J8:J9)</f>
        <v>562391598</v>
      </c>
      <c r="K7" s="143">
        <f>SUM(K8:K9)</f>
        <v>562391598</v>
      </c>
      <c r="L7" s="143">
        <f>SUM(L8:L9)</f>
        <v>540250447</v>
      </c>
      <c r="M7" s="143">
        <f>SUM(M8:M9)</f>
        <v>540250447</v>
      </c>
    </row>
    <row r="8" spans="1:13" ht="12.75">
      <c r="A8" s="238" t="s">
        <v>142</v>
      </c>
      <c r="B8" s="239"/>
      <c r="C8" s="239"/>
      <c r="D8" s="239"/>
      <c r="E8" s="239"/>
      <c r="F8" s="239"/>
      <c r="G8" s="239"/>
      <c r="H8" s="240"/>
      <c r="I8" s="1">
        <v>112</v>
      </c>
      <c r="J8" s="7">
        <v>553298126</v>
      </c>
      <c r="K8" s="7">
        <v>553298126</v>
      </c>
      <c r="L8" s="7">
        <v>532541682</v>
      </c>
      <c r="M8" s="7">
        <v>532541682</v>
      </c>
    </row>
    <row r="9" spans="1:13" ht="12.75">
      <c r="A9" s="238" t="s">
        <v>93</v>
      </c>
      <c r="B9" s="239"/>
      <c r="C9" s="239"/>
      <c r="D9" s="239"/>
      <c r="E9" s="239"/>
      <c r="F9" s="239"/>
      <c r="G9" s="239"/>
      <c r="H9" s="240"/>
      <c r="I9" s="1">
        <v>113</v>
      </c>
      <c r="J9" s="7">
        <v>9093472</v>
      </c>
      <c r="K9" s="7">
        <v>9093472</v>
      </c>
      <c r="L9" s="7">
        <v>7708765</v>
      </c>
      <c r="M9" s="7">
        <v>7708765</v>
      </c>
    </row>
    <row r="10" spans="1:13" s="140" customFormat="1" ht="12.75">
      <c r="A10" s="238" t="s">
        <v>373</v>
      </c>
      <c r="B10" s="239"/>
      <c r="C10" s="239"/>
      <c r="D10" s="239"/>
      <c r="E10" s="239"/>
      <c r="F10" s="239"/>
      <c r="G10" s="239"/>
      <c r="H10" s="240"/>
      <c r="I10" s="1">
        <v>114</v>
      </c>
      <c r="J10" s="139">
        <f>J11+J12+J16+J20+J21+J22+J25+J26</f>
        <v>545339136</v>
      </c>
      <c r="K10" s="139">
        <f>K11+K12+K16+K20+K21+K22+K25+K26</f>
        <v>545339136</v>
      </c>
      <c r="L10" s="139">
        <f>L11+L12+L16+L20+L21+L22+L25+L26</f>
        <v>552755467</v>
      </c>
      <c r="M10" s="139">
        <f>M11+M12+M16+M20+M21+M22+M25+M26</f>
        <v>552755467</v>
      </c>
    </row>
    <row r="11" spans="1:13" ht="12.75">
      <c r="A11" s="238" t="s">
        <v>94</v>
      </c>
      <c r="B11" s="239"/>
      <c r="C11" s="239"/>
      <c r="D11" s="239"/>
      <c r="E11" s="239"/>
      <c r="F11" s="239"/>
      <c r="G11" s="239"/>
      <c r="H11" s="240"/>
      <c r="I11" s="1">
        <v>115</v>
      </c>
      <c r="J11" s="7">
        <v>-23784570</v>
      </c>
      <c r="K11" s="7">
        <v>-23784570</v>
      </c>
      <c r="L11" s="7">
        <v>-25371216</v>
      </c>
      <c r="M11" s="7">
        <v>-25371216</v>
      </c>
    </row>
    <row r="12" spans="1:13" s="140" customFormat="1" ht="12.75">
      <c r="A12" s="238" t="s">
        <v>374</v>
      </c>
      <c r="B12" s="239"/>
      <c r="C12" s="239"/>
      <c r="D12" s="239"/>
      <c r="E12" s="239"/>
      <c r="F12" s="239"/>
      <c r="G12" s="239"/>
      <c r="H12" s="240"/>
      <c r="I12" s="1">
        <v>116</v>
      </c>
      <c r="J12" s="139">
        <f>SUM(J13:J15)</f>
        <v>461690981</v>
      </c>
      <c r="K12" s="139">
        <f>SUM(K13:K15)</f>
        <v>461690981</v>
      </c>
      <c r="L12" s="139">
        <f>SUM(L13:L15)</f>
        <v>465642681</v>
      </c>
      <c r="M12" s="139">
        <f>SUM(M13:M15)</f>
        <v>465642681</v>
      </c>
    </row>
    <row r="13" spans="1:13" ht="12.75">
      <c r="A13" s="235" t="s">
        <v>136</v>
      </c>
      <c r="B13" s="236"/>
      <c r="C13" s="236"/>
      <c r="D13" s="236"/>
      <c r="E13" s="236"/>
      <c r="F13" s="236"/>
      <c r="G13" s="236"/>
      <c r="H13" s="237"/>
      <c r="I13" s="1">
        <v>117</v>
      </c>
      <c r="J13" s="7">
        <v>336020886</v>
      </c>
      <c r="K13" s="7">
        <v>336020886</v>
      </c>
      <c r="L13" s="7">
        <v>329639455</v>
      </c>
      <c r="M13" s="7">
        <v>329639455</v>
      </c>
    </row>
    <row r="14" spans="1:13" ht="12.75">
      <c r="A14" s="235" t="s">
        <v>137</v>
      </c>
      <c r="B14" s="236"/>
      <c r="C14" s="236"/>
      <c r="D14" s="236"/>
      <c r="E14" s="236"/>
      <c r="F14" s="236"/>
      <c r="G14" s="236"/>
      <c r="H14" s="237"/>
      <c r="I14" s="1">
        <v>118</v>
      </c>
      <c r="J14" s="7">
        <v>47229484</v>
      </c>
      <c r="K14" s="7">
        <v>47229484</v>
      </c>
      <c r="L14" s="7">
        <v>53365700</v>
      </c>
      <c r="M14" s="7">
        <v>53365700</v>
      </c>
    </row>
    <row r="15" spans="1:13" ht="12.75">
      <c r="A15" s="235" t="s">
        <v>51</v>
      </c>
      <c r="B15" s="236"/>
      <c r="C15" s="236"/>
      <c r="D15" s="236"/>
      <c r="E15" s="236"/>
      <c r="F15" s="236"/>
      <c r="G15" s="236"/>
      <c r="H15" s="237"/>
      <c r="I15" s="1">
        <v>119</v>
      </c>
      <c r="J15" s="7">
        <v>78440611</v>
      </c>
      <c r="K15" s="7">
        <v>78440611</v>
      </c>
      <c r="L15" s="7">
        <v>82637526</v>
      </c>
      <c r="M15" s="7">
        <v>82637526</v>
      </c>
    </row>
    <row r="16" spans="1:13" s="140" customFormat="1" ht="12.75">
      <c r="A16" s="238" t="s">
        <v>375</v>
      </c>
      <c r="B16" s="239"/>
      <c r="C16" s="239"/>
      <c r="D16" s="239"/>
      <c r="E16" s="239"/>
      <c r="F16" s="239"/>
      <c r="G16" s="239"/>
      <c r="H16" s="240"/>
      <c r="I16" s="1">
        <v>120</v>
      </c>
      <c r="J16" s="139">
        <f>SUM(J17:J19)</f>
        <v>68061152</v>
      </c>
      <c r="K16" s="139">
        <f>SUM(K17:K19)</f>
        <v>68061152</v>
      </c>
      <c r="L16" s="139">
        <f>SUM(L17:L19)</f>
        <v>67337035</v>
      </c>
      <c r="M16" s="139">
        <f>SUM(M17:M19)</f>
        <v>67337035</v>
      </c>
    </row>
    <row r="17" spans="1:13" ht="12.75">
      <c r="A17" s="235" t="s">
        <v>52</v>
      </c>
      <c r="B17" s="236"/>
      <c r="C17" s="236"/>
      <c r="D17" s="236"/>
      <c r="E17" s="236"/>
      <c r="F17" s="236"/>
      <c r="G17" s="236"/>
      <c r="H17" s="237"/>
      <c r="I17" s="1">
        <v>121</v>
      </c>
      <c r="J17" s="7">
        <v>41186333</v>
      </c>
      <c r="K17" s="7">
        <v>41186333</v>
      </c>
      <c r="L17" s="7">
        <v>41142152</v>
      </c>
      <c r="M17" s="7">
        <v>41142152</v>
      </c>
    </row>
    <row r="18" spans="1:13" ht="12.75">
      <c r="A18" s="235" t="s">
        <v>53</v>
      </c>
      <c r="B18" s="236"/>
      <c r="C18" s="236"/>
      <c r="D18" s="236"/>
      <c r="E18" s="236"/>
      <c r="F18" s="236"/>
      <c r="G18" s="236"/>
      <c r="H18" s="237"/>
      <c r="I18" s="1">
        <v>122</v>
      </c>
      <c r="J18" s="7">
        <v>16867305</v>
      </c>
      <c r="K18" s="7">
        <v>16867305</v>
      </c>
      <c r="L18" s="7">
        <v>16925891</v>
      </c>
      <c r="M18" s="7">
        <v>16925891</v>
      </c>
    </row>
    <row r="19" spans="1:13" ht="12.75">
      <c r="A19" s="235" t="s">
        <v>54</v>
      </c>
      <c r="B19" s="236"/>
      <c r="C19" s="236"/>
      <c r="D19" s="236"/>
      <c r="E19" s="236"/>
      <c r="F19" s="236"/>
      <c r="G19" s="236"/>
      <c r="H19" s="237"/>
      <c r="I19" s="1">
        <v>123</v>
      </c>
      <c r="J19" s="7">
        <v>10007514</v>
      </c>
      <c r="K19" s="7">
        <v>10007514</v>
      </c>
      <c r="L19" s="7">
        <v>9268992</v>
      </c>
      <c r="M19" s="7">
        <v>9268992</v>
      </c>
    </row>
    <row r="20" spans="1:13" s="140" customFormat="1" ht="12.75">
      <c r="A20" s="238" t="s">
        <v>95</v>
      </c>
      <c r="B20" s="239"/>
      <c r="C20" s="239"/>
      <c r="D20" s="239"/>
      <c r="E20" s="239"/>
      <c r="F20" s="239"/>
      <c r="G20" s="239"/>
      <c r="H20" s="240"/>
      <c r="I20" s="1">
        <v>124</v>
      </c>
      <c r="J20" s="141">
        <v>22614020</v>
      </c>
      <c r="K20" s="141">
        <v>22614020</v>
      </c>
      <c r="L20" s="141">
        <v>22355663</v>
      </c>
      <c r="M20" s="141">
        <v>22355663</v>
      </c>
    </row>
    <row r="21" spans="1:13" s="140" customFormat="1" ht="12.75">
      <c r="A21" s="238" t="s">
        <v>96</v>
      </c>
      <c r="B21" s="239"/>
      <c r="C21" s="239"/>
      <c r="D21" s="239"/>
      <c r="E21" s="239"/>
      <c r="F21" s="239"/>
      <c r="G21" s="239"/>
      <c r="H21" s="240"/>
      <c r="I21" s="1">
        <v>125</v>
      </c>
      <c r="J21" s="141">
        <v>15158527</v>
      </c>
      <c r="K21" s="141">
        <v>15158527</v>
      </c>
      <c r="L21" s="141">
        <v>18778334</v>
      </c>
      <c r="M21" s="141">
        <v>18778334</v>
      </c>
    </row>
    <row r="22" spans="1:13" s="140" customFormat="1" ht="12.75">
      <c r="A22" s="238" t="s">
        <v>376</v>
      </c>
      <c r="B22" s="239"/>
      <c r="C22" s="239"/>
      <c r="D22" s="239"/>
      <c r="E22" s="239"/>
      <c r="F22" s="239"/>
      <c r="G22" s="239"/>
      <c r="H22" s="240"/>
      <c r="I22" s="1">
        <v>126</v>
      </c>
      <c r="J22" s="139">
        <f>SUM(J23:J24)</f>
        <v>939140</v>
      </c>
      <c r="K22" s="139">
        <f>SUM(K23:K24)</f>
        <v>939140</v>
      </c>
      <c r="L22" s="139">
        <f>SUM(L23:L24)</f>
        <v>3644174</v>
      </c>
      <c r="M22" s="139">
        <f>SUM(M23:M24)</f>
        <v>3644174</v>
      </c>
    </row>
    <row r="23" spans="1:13" ht="12.75">
      <c r="A23" s="235" t="s">
        <v>127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35" t="s">
        <v>128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7">
        <v>939140</v>
      </c>
      <c r="K24" s="7">
        <v>939140</v>
      </c>
      <c r="L24" s="7">
        <v>3644174</v>
      </c>
      <c r="M24" s="7">
        <v>3644174</v>
      </c>
    </row>
    <row r="25" spans="1:13" s="140" customFormat="1" ht="12.75">
      <c r="A25" s="238" t="s">
        <v>97</v>
      </c>
      <c r="B25" s="239"/>
      <c r="C25" s="239"/>
      <c r="D25" s="239"/>
      <c r="E25" s="239"/>
      <c r="F25" s="239"/>
      <c r="G25" s="239"/>
      <c r="H25" s="240"/>
      <c r="I25" s="1">
        <v>129</v>
      </c>
      <c r="J25" s="141">
        <v>0</v>
      </c>
      <c r="K25" s="141">
        <v>0</v>
      </c>
      <c r="L25" s="141">
        <v>105000</v>
      </c>
      <c r="M25" s="141">
        <v>105000</v>
      </c>
    </row>
    <row r="26" spans="1:13" s="140" customFormat="1" ht="12.75">
      <c r="A26" s="238" t="s">
        <v>40</v>
      </c>
      <c r="B26" s="239"/>
      <c r="C26" s="239"/>
      <c r="D26" s="239"/>
      <c r="E26" s="239"/>
      <c r="F26" s="239"/>
      <c r="G26" s="239"/>
      <c r="H26" s="240"/>
      <c r="I26" s="1">
        <v>130</v>
      </c>
      <c r="J26" s="141">
        <v>659886</v>
      </c>
      <c r="K26" s="141">
        <v>659886</v>
      </c>
      <c r="L26" s="141">
        <v>263796</v>
      </c>
      <c r="M26" s="141">
        <v>263796</v>
      </c>
    </row>
    <row r="27" spans="1:13" s="140" customFormat="1" ht="12.75">
      <c r="A27" s="238" t="s">
        <v>377</v>
      </c>
      <c r="B27" s="239"/>
      <c r="C27" s="239"/>
      <c r="D27" s="239"/>
      <c r="E27" s="239"/>
      <c r="F27" s="239"/>
      <c r="G27" s="239"/>
      <c r="H27" s="240"/>
      <c r="I27" s="1">
        <v>131</v>
      </c>
      <c r="J27" s="139">
        <f>SUM(J28:J32)</f>
        <v>132369</v>
      </c>
      <c r="K27" s="139">
        <f>SUM(K28:K32)</f>
        <v>132369</v>
      </c>
      <c r="L27" s="139">
        <f>SUM(L28:L32)</f>
        <v>685182</v>
      </c>
      <c r="M27" s="139">
        <f>SUM(M28:M32)</f>
        <v>685182</v>
      </c>
    </row>
    <row r="28" spans="1:13" s="66" customFormat="1" ht="12.75">
      <c r="A28" s="235" t="s">
        <v>212</v>
      </c>
      <c r="B28" s="236"/>
      <c r="C28" s="236"/>
      <c r="D28" s="236"/>
      <c r="E28" s="236"/>
      <c r="F28" s="236"/>
      <c r="G28" s="236"/>
      <c r="H28" s="237"/>
      <c r="I28" s="137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s="66" customFormat="1" ht="12.75">
      <c r="A29" s="235" t="s">
        <v>145</v>
      </c>
      <c r="B29" s="236"/>
      <c r="C29" s="236"/>
      <c r="D29" s="236"/>
      <c r="E29" s="236"/>
      <c r="F29" s="236"/>
      <c r="G29" s="236"/>
      <c r="H29" s="237"/>
      <c r="I29" s="137">
        <v>133</v>
      </c>
      <c r="J29" s="7">
        <v>132369</v>
      </c>
      <c r="K29" s="7">
        <v>132369</v>
      </c>
      <c r="L29" s="7">
        <v>685182</v>
      </c>
      <c r="M29" s="7">
        <v>685182</v>
      </c>
    </row>
    <row r="30" spans="1:13" s="66" customFormat="1" ht="12.75">
      <c r="A30" s="235" t="s">
        <v>129</v>
      </c>
      <c r="B30" s="236"/>
      <c r="C30" s="236"/>
      <c r="D30" s="236"/>
      <c r="E30" s="236"/>
      <c r="F30" s="236"/>
      <c r="G30" s="236"/>
      <c r="H30" s="237"/>
      <c r="I30" s="137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s="66" customFormat="1" ht="12.75">
      <c r="A31" s="235" t="s">
        <v>208</v>
      </c>
      <c r="B31" s="236"/>
      <c r="C31" s="236"/>
      <c r="D31" s="236"/>
      <c r="E31" s="236"/>
      <c r="F31" s="236"/>
      <c r="G31" s="236"/>
      <c r="H31" s="237"/>
      <c r="I31" s="137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s="66" customFormat="1" ht="12.75">
      <c r="A32" s="235" t="s">
        <v>130</v>
      </c>
      <c r="B32" s="236"/>
      <c r="C32" s="236"/>
      <c r="D32" s="236"/>
      <c r="E32" s="236"/>
      <c r="F32" s="236"/>
      <c r="G32" s="236"/>
      <c r="H32" s="237"/>
      <c r="I32" s="137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s="140" customFormat="1" ht="12.75">
      <c r="A33" s="238" t="s">
        <v>378</v>
      </c>
      <c r="B33" s="239"/>
      <c r="C33" s="239"/>
      <c r="D33" s="239"/>
      <c r="E33" s="239"/>
      <c r="F33" s="239"/>
      <c r="G33" s="239"/>
      <c r="H33" s="240"/>
      <c r="I33" s="1">
        <v>137</v>
      </c>
      <c r="J33" s="139">
        <f>SUM(J34:J37)</f>
        <v>2215676</v>
      </c>
      <c r="K33" s="139">
        <f>SUM(K34:K37)</f>
        <v>2215676</v>
      </c>
      <c r="L33" s="139">
        <f>SUM(L34:L37)</f>
        <v>965574</v>
      </c>
      <c r="M33" s="139">
        <f>SUM(M34:M37)</f>
        <v>965574</v>
      </c>
    </row>
    <row r="34" spans="1:13" s="66" customFormat="1" ht="12.75">
      <c r="A34" s="235" t="s">
        <v>56</v>
      </c>
      <c r="B34" s="236"/>
      <c r="C34" s="236"/>
      <c r="D34" s="236"/>
      <c r="E34" s="236"/>
      <c r="F34" s="236"/>
      <c r="G34" s="236"/>
      <c r="H34" s="237"/>
      <c r="I34" s="137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s="66" customFormat="1" ht="12.75">
      <c r="A35" s="235" t="s">
        <v>55</v>
      </c>
      <c r="B35" s="236"/>
      <c r="C35" s="236"/>
      <c r="D35" s="236"/>
      <c r="E35" s="236"/>
      <c r="F35" s="236"/>
      <c r="G35" s="236"/>
      <c r="H35" s="237"/>
      <c r="I35" s="137">
        <v>139</v>
      </c>
      <c r="J35" s="7">
        <v>2215676</v>
      </c>
      <c r="K35" s="7">
        <v>2215676</v>
      </c>
      <c r="L35" s="7">
        <v>965574</v>
      </c>
      <c r="M35" s="7">
        <v>965574</v>
      </c>
    </row>
    <row r="36" spans="1:13" s="66" customFormat="1" ht="12.75">
      <c r="A36" s="235" t="s">
        <v>209</v>
      </c>
      <c r="B36" s="236"/>
      <c r="C36" s="236"/>
      <c r="D36" s="236"/>
      <c r="E36" s="236"/>
      <c r="F36" s="236"/>
      <c r="G36" s="236"/>
      <c r="H36" s="237"/>
      <c r="I36" s="137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s="66" customFormat="1" ht="12.75">
      <c r="A37" s="235" t="s">
        <v>57</v>
      </c>
      <c r="B37" s="236"/>
      <c r="C37" s="236"/>
      <c r="D37" s="236"/>
      <c r="E37" s="236"/>
      <c r="F37" s="236"/>
      <c r="G37" s="236"/>
      <c r="H37" s="237"/>
      <c r="I37" s="137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s="140" customFormat="1" ht="12.75">
      <c r="A38" s="238" t="s">
        <v>184</v>
      </c>
      <c r="B38" s="239"/>
      <c r="C38" s="239"/>
      <c r="D38" s="239"/>
      <c r="E38" s="239"/>
      <c r="F38" s="239"/>
      <c r="G38" s="239"/>
      <c r="H38" s="240"/>
      <c r="I38" s="1">
        <v>142</v>
      </c>
      <c r="J38" s="141">
        <v>0</v>
      </c>
      <c r="K38" s="141">
        <v>0</v>
      </c>
      <c r="L38" s="141">
        <v>0</v>
      </c>
      <c r="M38" s="141">
        <v>0</v>
      </c>
    </row>
    <row r="39" spans="1:13" s="140" customFormat="1" ht="12.75">
      <c r="A39" s="238" t="s">
        <v>185</v>
      </c>
      <c r="B39" s="239"/>
      <c r="C39" s="239"/>
      <c r="D39" s="239"/>
      <c r="E39" s="239"/>
      <c r="F39" s="239"/>
      <c r="G39" s="239"/>
      <c r="H39" s="240"/>
      <c r="I39" s="1">
        <v>143</v>
      </c>
      <c r="J39" s="141">
        <v>0</v>
      </c>
      <c r="K39" s="141">
        <v>0</v>
      </c>
      <c r="L39" s="141">
        <v>0</v>
      </c>
      <c r="M39" s="141">
        <v>0</v>
      </c>
    </row>
    <row r="40" spans="1:13" s="140" customFormat="1" ht="12.75">
      <c r="A40" s="238" t="s">
        <v>210</v>
      </c>
      <c r="B40" s="239"/>
      <c r="C40" s="239"/>
      <c r="D40" s="239"/>
      <c r="E40" s="239"/>
      <c r="F40" s="239"/>
      <c r="G40" s="239"/>
      <c r="H40" s="240"/>
      <c r="I40" s="1">
        <v>144</v>
      </c>
      <c r="J40" s="141">
        <v>0</v>
      </c>
      <c r="K40" s="141">
        <v>0</v>
      </c>
      <c r="L40" s="141">
        <v>0</v>
      </c>
      <c r="M40" s="141">
        <v>0</v>
      </c>
    </row>
    <row r="41" spans="1:13" s="140" customFormat="1" ht="12.75">
      <c r="A41" s="238" t="s">
        <v>211</v>
      </c>
      <c r="B41" s="239"/>
      <c r="C41" s="239"/>
      <c r="D41" s="239"/>
      <c r="E41" s="239"/>
      <c r="F41" s="239"/>
      <c r="G41" s="239"/>
      <c r="H41" s="240"/>
      <c r="I41" s="1">
        <v>145</v>
      </c>
      <c r="J41" s="141">
        <v>0</v>
      </c>
      <c r="K41" s="141">
        <v>0</v>
      </c>
      <c r="L41" s="141">
        <v>0</v>
      </c>
      <c r="M41" s="141">
        <v>0</v>
      </c>
    </row>
    <row r="42" spans="1:13" s="140" customFormat="1" ht="12.75">
      <c r="A42" s="238" t="s">
        <v>379</v>
      </c>
      <c r="B42" s="239"/>
      <c r="C42" s="239"/>
      <c r="D42" s="239"/>
      <c r="E42" s="239"/>
      <c r="F42" s="239"/>
      <c r="G42" s="239"/>
      <c r="H42" s="240"/>
      <c r="I42" s="1">
        <v>146</v>
      </c>
      <c r="J42" s="139">
        <f>J7+J27+J38+J40</f>
        <v>562523967</v>
      </c>
      <c r="K42" s="139">
        <f>K7+K27+K38+K40</f>
        <v>562523967</v>
      </c>
      <c r="L42" s="139">
        <f>L7+L27+L38+L40</f>
        <v>540935629</v>
      </c>
      <c r="M42" s="139">
        <f>M7+M27+M38+M40</f>
        <v>540935629</v>
      </c>
    </row>
    <row r="43" spans="1:13" s="140" customFormat="1" ht="12.75">
      <c r="A43" s="238" t="s">
        <v>380</v>
      </c>
      <c r="B43" s="239"/>
      <c r="C43" s="239"/>
      <c r="D43" s="239"/>
      <c r="E43" s="239"/>
      <c r="F43" s="239"/>
      <c r="G43" s="239"/>
      <c r="H43" s="240"/>
      <c r="I43" s="1">
        <v>147</v>
      </c>
      <c r="J43" s="139">
        <f>J10+J33+J39+J41</f>
        <v>547554812</v>
      </c>
      <c r="K43" s="139">
        <f>K10+K33+K39+K41</f>
        <v>547554812</v>
      </c>
      <c r="L43" s="139">
        <f>L10+L33+L39+L41</f>
        <v>553721041</v>
      </c>
      <c r="M43" s="139">
        <f>M10+M33+M39+M41</f>
        <v>553721041</v>
      </c>
    </row>
    <row r="44" spans="1:13" s="140" customFormat="1" ht="12.75">
      <c r="A44" s="238" t="s">
        <v>381</v>
      </c>
      <c r="B44" s="239"/>
      <c r="C44" s="239"/>
      <c r="D44" s="239"/>
      <c r="E44" s="239"/>
      <c r="F44" s="239"/>
      <c r="G44" s="239"/>
      <c r="H44" s="240"/>
      <c r="I44" s="1">
        <v>148</v>
      </c>
      <c r="J44" s="139">
        <f>J42-J43</f>
        <v>14969155</v>
      </c>
      <c r="K44" s="139">
        <f>K42-K43</f>
        <v>14969155</v>
      </c>
      <c r="L44" s="139">
        <f>L42-L43</f>
        <v>-12785412</v>
      </c>
      <c r="M44" s="139">
        <f>M42-M43</f>
        <v>-12785412</v>
      </c>
    </row>
    <row r="45" spans="1:13" ht="12.75">
      <c r="A45" s="246" t="s">
        <v>203</v>
      </c>
      <c r="B45" s="247"/>
      <c r="C45" s="247"/>
      <c r="D45" s="247"/>
      <c r="E45" s="247"/>
      <c r="F45" s="247"/>
      <c r="G45" s="247"/>
      <c r="H45" s="248"/>
      <c r="I45" s="1">
        <v>149</v>
      </c>
      <c r="J45" s="49">
        <f>IF(J42&gt;J43,J42-J43,0)</f>
        <v>14969155</v>
      </c>
      <c r="K45" s="49">
        <f>IF(K42&gt;K43,K42-K43,0)</f>
        <v>14969155</v>
      </c>
      <c r="L45" s="49">
        <f>IF(L42&gt;L43,L42-L43,0)</f>
        <v>0</v>
      </c>
      <c r="M45" s="49">
        <f>IF(M42&gt;M43,M42-M43,0)</f>
        <v>0</v>
      </c>
    </row>
    <row r="46" spans="1:13" ht="12.75">
      <c r="A46" s="246" t="s">
        <v>204</v>
      </c>
      <c r="B46" s="247"/>
      <c r="C46" s="247"/>
      <c r="D46" s="247"/>
      <c r="E46" s="247"/>
      <c r="F46" s="247"/>
      <c r="G46" s="247"/>
      <c r="H46" s="248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12785412</v>
      </c>
      <c r="M46" s="49">
        <f>IF(M43&gt;M42,M43-M42,0)</f>
        <v>12785412</v>
      </c>
    </row>
    <row r="47" spans="1:13" s="140" customFormat="1" ht="12.75">
      <c r="A47" s="238" t="s">
        <v>202</v>
      </c>
      <c r="B47" s="239"/>
      <c r="C47" s="239"/>
      <c r="D47" s="239"/>
      <c r="E47" s="239"/>
      <c r="F47" s="239"/>
      <c r="G47" s="239"/>
      <c r="H47" s="240"/>
      <c r="I47" s="1">
        <v>151</v>
      </c>
      <c r="J47" s="141">
        <v>3145023</v>
      </c>
      <c r="K47" s="141">
        <v>3145023</v>
      </c>
      <c r="L47" s="141">
        <v>1402339</v>
      </c>
      <c r="M47" s="141">
        <v>1402339</v>
      </c>
    </row>
    <row r="48" spans="1:13" s="140" customFormat="1" ht="12.75">
      <c r="A48" s="238" t="s">
        <v>382</v>
      </c>
      <c r="B48" s="239"/>
      <c r="C48" s="239"/>
      <c r="D48" s="239"/>
      <c r="E48" s="239"/>
      <c r="F48" s="239"/>
      <c r="G48" s="239"/>
      <c r="H48" s="240"/>
      <c r="I48" s="1">
        <v>152</v>
      </c>
      <c r="J48" s="139">
        <f>J44-J47</f>
        <v>11824132</v>
      </c>
      <c r="K48" s="139">
        <f>K44-K47</f>
        <v>11824132</v>
      </c>
      <c r="L48" s="139">
        <f>L44-L47</f>
        <v>-14187751</v>
      </c>
      <c r="M48" s="139">
        <f>M44-M47</f>
        <v>-14187751</v>
      </c>
    </row>
    <row r="49" spans="1:13" ht="12.75">
      <c r="A49" s="246" t="s">
        <v>181</v>
      </c>
      <c r="B49" s="247"/>
      <c r="C49" s="247"/>
      <c r="D49" s="247"/>
      <c r="E49" s="247"/>
      <c r="F49" s="247"/>
      <c r="G49" s="247"/>
      <c r="H49" s="248"/>
      <c r="I49" s="1">
        <v>153</v>
      </c>
      <c r="J49" s="49">
        <f>IF(J48&gt;0,J48,0)</f>
        <v>11824132</v>
      </c>
      <c r="K49" s="49">
        <f>IF(K48&gt;0,K48,0)</f>
        <v>11824132</v>
      </c>
      <c r="L49" s="49">
        <f>IF(L48&gt;0,L48,0)</f>
        <v>0</v>
      </c>
      <c r="M49" s="49">
        <f>IF(M48&gt;0,M48,0)</f>
        <v>0</v>
      </c>
    </row>
    <row r="50" spans="1:13" ht="12.75">
      <c r="A50" s="278" t="s">
        <v>205</v>
      </c>
      <c r="B50" s="279"/>
      <c r="C50" s="279"/>
      <c r="D50" s="279"/>
      <c r="E50" s="279"/>
      <c r="F50" s="279"/>
      <c r="G50" s="279"/>
      <c r="H50" s="280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14187751</v>
      </c>
      <c r="M50" s="56">
        <f>IF(M48&lt;0,-M48,0)</f>
        <v>14187751</v>
      </c>
    </row>
    <row r="51" spans="1:13" ht="12.75" customHeight="1">
      <c r="A51" s="227" t="s">
        <v>293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231" t="s">
        <v>177</v>
      </c>
      <c r="B52" s="232"/>
      <c r="C52" s="232"/>
      <c r="D52" s="232"/>
      <c r="E52" s="232"/>
      <c r="F52" s="232"/>
      <c r="G52" s="232"/>
      <c r="H52" s="232"/>
      <c r="I52" s="50"/>
      <c r="J52" s="50"/>
      <c r="K52" s="50"/>
      <c r="L52" s="50"/>
      <c r="M52" s="57"/>
    </row>
    <row r="53" spans="1:13" ht="12.75">
      <c r="A53" s="275" t="s">
        <v>219</v>
      </c>
      <c r="B53" s="276"/>
      <c r="C53" s="276"/>
      <c r="D53" s="276"/>
      <c r="E53" s="276"/>
      <c r="F53" s="276"/>
      <c r="G53" s="276"/>
      <c r="H53" s="277"/>
      <c r="I53" s="1">
        <v>155</v>
      </c>
      <c r="J53" s="7">
        <v>11824132</v>
      </c>
      <c r="K53" s="7">
        <v>11824132</v>
      </c>
      <c r="L53" s="7">
        <v>-14187751</v>
      </c>
      <c r="M53" s="7">
        <v>-14187751</v>
      </c>
    </row>
    <row r="54" spans="1:13" ht="12.75">
      <c r="A54" s="275" t="s">
        <v>220</v>
      </c>
      <c r="B54" s="276"/>
      <c r="C54" s="276"/>
      <c r="D54" s="276"/>
      <c r="E54" s="276"/>
      <c r="F54" s="276"/>
      <c r="G54" s="276"/>
      <c r="H54" s="277"/>
      <c r="I54" s="1">
        <v>156</v>
      </c>
      <c r="J54" s="8"/>
      <c r="K54" s="8"/>
      <c r="L54" s="8"/>
      <c r="M54" s="8"/>
    </row>
    <row r="55" spans="1:13" ht="12.75" customHeight="1">
      <c r="A55" s="227" t="s">
        <v>179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231" t="s">
        <v>193</v>
      </c>
      <c r="B56" s="232"/>
      <c r="C56" s="232"/>
      <c r="D56" s="232"/>
      <c r="E56" s="232"/>
      <c r="F56" s="232"/>
      <c r="G56" s="232"/>
      <c r="H56" s="249"/>
      <c r="I56" s="9">
        <v>157</v>
      </c>
      <c r="J56" s="6"/>
      <c r="K56" s="6"/>
      <c r="L56" s="6"/>
      <c r="M56" s="6"/>
    </row>
    <row r="57" spans="1:13" ht="12.75">
      <c r="A57" s="238" t="s">
        <v>206</v>
      </c>
      <c r="B57" s="239"/>
      <c r="C57" s="239"/>
      <c r="D57" s="239"/>
      <c r="E57" s="239"/>
      <c r="F57" s="239"/>
      <c r="G57" s="239"/>
      <c r="H57" s="240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38" t="s">
        <v>213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12.75">
      <c r="A59" s="238" t="s">
        <v>214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</row>
    <row r="60" spans="1:13" ht="12.75">
      <c r="A60" s="238" t="s">
        <v>35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215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238" t="s">
        <v>216</v>
      </c>
      <c r="B62" s="239"/>
      <c r="C62" s="239"/>
      <c r="D62" s="239"/>
      <c r="E62" s="239"/>
      <c r="F62" s="239"/>
      <c r="G62" s="239"/>
      <c r="H62" s="240"/>
      <c r="I62" s="1">
        <v>163</v>
      </c>
      <c r="J62" s="7"/>
      <c r="K62" s="7"/>
      <c r="L62" s="7"/>
      <c r="M62" s="7"/>
    </row>
    <row r="63" spans="1:13" ht="12.75">
      <c r="A63" s="238" t="s">
        <v>217</v>
      </c>
      <c r="B63" s="239"/>
      <c r="C63" s="239"/>
      <c r="D63" s="239"/>
      <c r="E63" s="239"/>
      <c r="F63" s="239"/>
      <c r="G63" s="239"/>
      <c r="H63" s="240"/>
      <c r="I63" s="1">
        <v>164</v>
      </c>
      <c r="J63" s="7"/>
      <c r="K63" s="7"/>
      <c r="L63" s="7"/>
      <c r="M63" s="7"/>
    </row>
    <row r="64" spans="1:13" ht="12.75">
      <c r="A64" s="238" t="s">
        <v>218</v>
      </c>
      <c r="B64" s="239"/>
      <c r="C64" s="239"/>
      <c r="D64" s="239"/>
      <c r="E64" s="239"/>
      <c r="F64" s="239"/>
      <c r="G64" s="239"/>
      <c r="H64" s="240"/>
      <c r="I64" s="1">
        <v>165</v>
      </c>
      <c r="J64" s="7"/>
      <c r="K64" s="7"/>
      <c r="L64" s="7"/>
      <c r="M64" s="7"/>
    </row>
    <row r="65" spans="1:13" ht="12.75">
      <c r="A65" s="238" t="s">
        <v>207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38" t="s">
        <v>182</v>
      </c>
      <c r="B66" s="239"/>
      <c r="C66" s="239"/>
      <c r="D66" s="239"/>
      <c r="E66" s="239"/>
      <c r="F66" s="239"/>
      <c r="G66" s="239"/>
      <c r="H66" s="240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38" t="s">
        <v>183</v>
      </c>
      <c r="B67" s="239"/>
      <c r="C67" s="239"/>
      <c r="D67" s="239"/>
      <c r="E67" s="239"/>
      <c r="F67" s="239"/>
      <c r="G67" s="239"/>
      <c r="H67" s="240"/>
      <c r="I67" s="1">
        <v>168</v>
      </c>
      <c r="J67" s="56">
        <f>J56+J66</f>
        <v>0</v>
      </c>
      <c r="K67" s="56">
        <f>K56+K66</f>
        <v>0</v>
      </c>
      <c r="L67" s="56">
        <f>L56+L66</f>
        <v>0</v>
      </c>
      <c r="M67" s="56">
        <f>M56+M66</f>
        <v>0</v>
      </c>
    </row>
    <row r="68" spans="1:13" ht="12.75" customHeight="1">
      <c r="A68" s="271" t="s">
        <v>294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178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 ht="12.75">
      <c r="A70" s="275" t="s">
        <v>219</v>
      </c>
      <c r="B70" s="276"/>
      <c r="C70" s="276"/>
      <c r="D70" s="276"/>
      <c r="E70" s="276"/>
      <c r="F70" s="276"/>
      <c r="G70" s="276"/>
      <c r="H70" s="277"/>
      <c r="I70" s="1">
        <v>169</v>
      </c>
      <c r="J70" s="7">
        <v>11824132</v>
      </c>
      <c r="K70" s="7">
        <v>11824132</v>
      </c>
      <c r="L70" s="7">
        <v>-14187751</v>
      </c>
      <c r="M70" s="7">
        <v>-14187751</v>
      </c>
    </row>
    <row r="71" spans="1:13" ht="12.75">
      <c r="A71" s="268" t="s">
        <v>220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2 A4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6" sqref="K26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0" width="11.57421875" style="71" customWidth="1"/>
    <col min="11" max="11" width="13.140625" style="71" customWidth="1"/>
    <col min="12" max="16384" width="9.140625" style="71" customWidth="1"/>
  </cols>
  <sheetData>
    <row r="1" spans="1:12" ht="12.75">
      <c r="A1" s="295" t="s">
        <v>262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0"/>
    </row>
    <row r="2" spans="1:12" ht="15.75">
      <c r="A2" s="39"/>
      <c r="B2" s="69"/>
      <c r="C2" s="284" t="s">
        <v>263</v>
      </c>
      <c r="D2" s="284"/>
      <c r="E2" s="72">
        <v>41275</v>
      </c>
      <c r="F2" s="40" t="s">
        <v>231</v>
      </c>
      <c r="G2" s="285" t="s">
        <v>383</v>
      </c>
      <c r="H2" s="286"/>
      <c r="I2" s="69"/>
      <c r="J2" s="69"/>
      <c r="K2" s="69"/>
      <c r="L2" s="73"/>
    </row>
    <row r="3" spans="1:11" ht="23.25">
      <c r="A3" s="287" t="s">
        <v>49</v>
      </c>
      <c r="B3" s="287"/>
      <c r="C3" s="287"/>
      <c r="D3" s="287"/>
      <c r="E3" s="287"/>
      <c r="F3" s="287"/>
      <c r="G3" s="287"/>
      <c r="H3" s="287"/>
      <c r="I3" s="75" t="s">
        <v>286</v>
      </c>
      <c r="J3" s="76" t="s">
        <v>140</v>
      </c>
      <c r="K3" s="76" t="s">
        <v>141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78">
        <v>2</v>
      </c>
      <c r="J4" s="77" t="s">
        <v>264</v>
      </c>
      <c r="K4" s="77" t="s">
        <v>265</v>
      </c>
    </row>
    <row r="5" spans="1:11" ht="12.75">
      <c r="A5" s="289" t="s">
        <v>266</v>
      </c>
      <c r="B5" s="290"/>
      <c r="C5" s="290"/>
      <c r="D5" s="290"/>
      <c r="E5" s="290"/>
      <c r="F5" s="290"/>
      <c r="G5" s="290"/>
      <c r="H5" s="290"/>
      <c r="I5" s="41">
        <v>1</v>
      </c>
      <c r="J5" s="42">
        <v>300000000</v>
      </c>
      <c r="K5" s="42">
        <v>300000000</v>
      </c>
    </row>
    <row r="6" spans="1:11" ht="12.75">
      <c r="A6" s="289" t="s">
        <v>267</v>
      </c>
      <c r="B6" s="290"/>
      <c r="C6" s="290"/>
      <c r="D6" s="290"/>
      <c r="E6" s="290"/>
      <c r="F6" s="290"/>
      <c r="G6" s="290"/>
      <c r="H6" s="290"/>
      <c r="I6" s="41">
        <v>2</v>
      </c>
      <c r="J6" s="43">
        <v>15000000.058953568</v>
      </c>
      <c r="K6" s="43">
        <v>15000000</v>
      </c>
    </row>
    <row r="7" spans="1:11" ht="12.75">
      <c r="A7" s="289" t="s">
        <v>268</v>
      </c>
      <c r="B7" s="290"/>
      <c r="C7" s="290"/>
      <c r="D7" s="290"/>
      <c r="E7" s="290"/>
      <c r="F7" s="290"/>
      <c r="G7" s="290"/>
      <c r="H7" s="290"/>
      <c r="I7" s="41">
        <v>3</v>
      </c>
      <c r="J7" s="43">
        <v>-2154731</v>
      </c>
      <c r="K7" s="43">
        <v>-2154731</v>
      </c>
    </row>
    <row r="8" spans="1:11" ht="12.75">
      <c r="A8" s="289" t="s">
        <v>269</v>
      </c>
      <c r="B8" s="290"/>
      <c r="C8" s="290"/>
      <c r="D8" s="290"/>
      <c r="E8" s="290"/>
      <c r="F8" s="290"/>
      <c r="G8" s="290"/>
      <c r="H8" s="290"/>
      <c r="I8" s="41">
        <v>4</v>
      </c>
      <c r="J8" s="43">
        <v>854481010</v>
      </c>
      <c r="K8" s="43">
        <v>970562935</v>
      </c>
    </row>
    <row r="9" spans="1:11" ht="12.75">
      <c r="A9" s="289" t="s">
        <v>270</v>
      </c>
      <c r="B9" s="290"/>
      <c r="C9" s="290"/>
      <c r="D9" s="290"/>
      <c r="E9" s="290"/>
      <c r="F9" s="290"/>
      <c r="G9" s="290"/>
      <c r="H9" s="290"/>
      <c r="I9" s="41">
        <v>5</v>
      </c>
      <c r="J9" s="43">
        <v>111401043</v>
      </c>
      <c r="K9" s="43">
        <v>-14187751</v>
      </c>
    </row>
    <row r="10" spans="1:11" ht="12.75">
      <c r="A10" s="289" t="s">
        <v>271</v>
      </c>
      <c r="B10" s="290"/>
      <c r="C10" s="290"/>
      <c r="D10" s="290"/>
      <c r="E10" s="290"/>
      <c r="F10" s="290"/>
      <c r="G10" s="290"/>
      <c r="H10" s="290"/>
      <c r="I10" s="41">
        <v>6</v>
      </c>
      <c r="J10" s="43"/>
      <c r="K10" s="43"/>
    </row>
    <row r="11" spans="1:11" ht="12.75">
      <c r="A11" s="289" t="s">
        <v>272</v>
      </c>
      <c r="B11" s="290"/>
      <c r="C11" s="290"/>
      <c r="D11" s="290"/>
      <c r="E11" s="290"/>
      <c r="F11" s="290"/>
      <c r="G11" s="290"/>
      <c r="H11" s="290"/>
      <c r="I11" s="41">
        <v>7</v>
      </c>
      <c r="J11" s="43"/>
      <c r="K11" s="43"/>
    </row>
    <row r="12" spans="1:11" ht="12.75">
      <c r="A12" s="289" t="s">
        <v>273</v>
      </c>
      <c r="B12" s="290"/>
      <c r="C12" s="290"/>
      <c r="D12" s="290"/>
      <c r="E12" s="290"/>
      <c r="F12" s="290"/>
      <c r="G12" s="290"/>
      <c r="H12" s="290"/>
      <c r="I12" s="41">
        <v>8</v>
      </c>
      <c r="J12" s="43"/>
      <c r="K12" s="43"/>
    </row>
    <row r="13" spans="1:11" ht="12.75">
      <c r="A13" s="289" t="s">
        <v>274</v>
      </c>
      <c r="B13" s="290"/>
      <c r="C13" s="290"/>
      <c r="D13" s="290"/>
      <c r="E13" s="290"/>
      <c r="F13" s="290"/>
      <c r="G13" s="290"/>
      <c r="H13" s="290"/>
      <c r="I13" s="41">
        <v>9</v>
      </c>
      <c r="J13" s="43"/>
      <c r="K13" s="43"/>
    </row>
    <row r="14" spans="1:11" s="140" customFormat="1" ht="12.75">
      <c r="A14" s="238" t="s">
        <v>275</v>
      </c>
      <c r="B14" s="239"/>
      <c r="C14" s="239"/>
      <c r="D14" s="239"/>
      <c r="E14" s="239"/>
      <c r="F14" s="239"/>
      <c r="G14" s="239"/>
      <c r="H14" s="239"/>
      <c r="I14" s="1">
        <v>10</v>
      </c>
      <c r="J14" s="139">
        <f>SUM(J5:J13)</f>
        <v>1278727322.0589535</v>
      </c>
      <c r="K14" s="139">
        <f>SUM(K5:K13)</f>
        <v>1269220453</v>
      </c>
    </row>
    <row r="15" spans="1:11" ht="12.75">
      <c r="A15" s="289" t="s">
        <v>276</v>
      </c>
      <c r="B15" s="290"/>
      <c r="C15" s="290"/>
      <c r="D15" s="290"/>
      <c r="E15" s="290"/>
      <c r="F15" s="290"/>
      <c r="G15" s="290"/>
      <c r="H15" s="290"/>
      <c r="I15" s="41">
        <v>11</v>
      </c>
      <c r="J15" s="43">
        <v>-10802145</v>
      </c>
      <c r="K15" s="43">
        <v>4680882.3703428805</v>
      </c>
    </row>
    <row r="16" spans="1:11" ht="12.75">
      <c r="A16" s="289" t="s">
        <v>277</v>
      </c>
      <c r="B16" s="290"/>
      <c r="C16" s="290"/>
      <c r="D16" s="290"/>
      <c r="E16" s="290"/>
      <c r="F16" s="290"/>
      <c r="G16" s="290"/>
      <c r="H16" s="290"/>
      <c r="I16" s="41">
        <v>12</v>
      </c>
      <c r="J16" s="43"/>
      <c r="K16" s="43"/>
    </row>
    <row r="17" spans="1:11" ht="12.75">
      <c r="A17" s="289" t="s">
        <v>278</v>
      </c>
      <c r="B17" s="290"/>
      <c r="C17" s="290"/>
      <c r="D17" s="290"/>
      <c r="E17" s="290"/>
      <c r="F17" s="290"/>
      <c r="G17" s="290"/>
      <c r="H17" s="290"/>
      <c r="I17" s="41">
        <v>13</v>
      </c>
      <c r="J17" s="43"/>
      <c r="K17" s="43"/>
    </row>
    <row r="18" spans="1:11" ht="12.75">
      <c r="A18" s="289" t="s">
        <v>279</v>
      </c>
      <c r="B18" s="290"/>
      <c r="C18" s="290"/>
      <c r="D18" s="290"/>
      <c r="E18" s="290"/>
      <c r="F18" s="290"/>
      <c r="G18" s="290"/>
      <c r="H18" s="290"/>
      <c r="I18" s="41">
        <v>14</v>
      </c>
      <c r="J18" s="43"/>
      <c r="K18" s="43"/>
    </row>
    <row r="19" spans="1:11" ht="12.75">
      <c r="A19" s="289" t="s">
        <v>280</v>
      </c>
      <c r="B19" s="290"/>
      <c r="C19" s="290"/>
      <c r="D19" s="290"/>
      <c r="E19" s="290"/>
      <c r="F19" s="290"/>
      <c r="G19" s="290"/>
      <c r="H19" s="290"/>
      <c r="I19" s="41">
        <v>15</v>
      </c>
      <c r="J19" s="43"/>
      <c r="K19" s="43"/>
    </row>
    <row r="20" spans="1:11" ht="12.75">
      <c r="A20" s="289" t="s">
        <v>281</v>
      </c>
      <c r="B20" s="290"/>
      <c r="C20" s="290"/>
      <c r="D20" s="290"/>
      <c r="E20" s="290"/>
      <c r="F20" s="290"/>
      <c r="G20" s="290"/>
      <c r="H20" s="290"/>
      <c r="I20" s="41">
        <v>16</v>
      </c>
      <c r="J20" s="43">
        <v>111401043</v>
      </c>
      <c r="K20" s="43">
        <v>-14187751</v>
      </c>
    </row>
    <row r="21" spans="1:11" s="140" customFormat="1" ht="12.75">
      <c r="A21" s="238" t="s">
        <v>282</v>
      </c>
      <c r="B21" s="239"/>
      <c r="C21" s="239"/>
      <c r="D21" s="239"/>
      <c r="E21" s="239"/>
      <c r="F21" s="239"/>
      <c r="G21" s="239"/>
      <c r="H21" s="239"/>
      <c r="I21" s="1">
        <v>17</v>
      </c>
      <c r="J21" s="144">
        <f>SUM(J15:J20)</f>
        <v>100598898</v>
      </c>
      <c r="K21" s="144">
        <f>SUM(K15:K20)</f>
        <v>-9506868.62965712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s="140" customFormat="1" ht="12.75">
      <c r="A23" s="231" t="s">
        <v>283</v>
      </c>
      <c r="B23" s="232"/>
      <c r="C23" s="232"/>
      <c r="D23" s="232"/>
      <c r="E23" s="232"/>
      <c r="F23" s="232"/>
      <c r="G23" s="232"/>
      <c r="H23" s="232"/>
      <c r="I23" s="9">
        <v>18</v>
      </c>
      <c r="J23" s="138">
        <v>100598898</v>
      </c>
      <c r="K23" s="138">
        <v>-9506868.62965712</v>
      </c>
    </row>
    <row r="24" spans="1:11" ht="17.25" customHeight="1">
      <c r="A24" s="291" t="s">
        <v>284</v>
      </c>
      <c r="B24" s="292"/>
      <c r="C24" s="292"/>
      <c r="D24" s="292"/>
      <c r="E24" s="292"/>
      <c r="F24" s="292"/>
      <c r="G24" s="292"/>
      <c r="H24" s="292"/>
      <c r="I24" s="44">
        <v>19</v>
      </c>
      <c r="J24" s="74"/>
      <c r="K24" s="74"/>
    </row>
    <row r="25" spans="1:11" ht="30" customHeight="1">
      <c r="A25" s="293" t="s">
        <v>285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9" width="9.140625" style="48" customWidth="1"/>
    <col min="10" max="10" width="14.140625" style="48" customWidth="1"/>
    <col min="11" max="11" width="13.28125" style="48" customWidth="1"/>
    <col min="12" max="16384" width="9.140625" style="48" customWidth="1"/>
  </cols>
  <sheetData>
    <row r="1" spans="1:11" ht="12.75" customHeight="1">
      <c r="A1" s="306" t="s">
        <v>154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307" t="s">
        <v>384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3" ht="12.75" customHeight="1">
      <c r="A3" s="281" t="str">
        <f>+Bilanca!A3</f>
        <v>Obveznik: DUKAT d.d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1" ht="33.75">
      <c r="A4" s="308" t="s">
        <v>49</v>
      </c>
      <c r="B4" s="308"/>
      <c r="C4" s="308"/>
      <c r="D4" s="308"/>
      <c r="E4" s="308"/>
      <c r="F4" s="308"/>
      <c r="G4" s="308"/>
      <c r="H4" s="308"/>
      <c r="I4" s="61" t="s">
        <v>260</v>
      </c>
      <c r="J4" s="62" t="s">
        <v>385</v>
      </c>
      <c r="K4" s="62" t="s">
        <v>386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63">
        <v>2</v>
      </c>
      <c r="J5" s="64" t="s">
        <v>264</v>
      </c>
      <c r="K5" s="64" t="s">
        <v>265</v>
      </c>
    </row>
    <row r="6" spans="1:11" ht="12.75">
      <c r="A6" s="227" t="s">
        <v>146</v>
      </c>
      <c r="B6" s="228"/>
      <c r="C6" s="228"/>
      <c r="D6" s="228"/>
      <c r="E6" s="228"/>
      <c r="F6" s="228"/>
      <c r="G6" s="228"/>
      <c r="H6" s="228"/>
      <c r="I6" s="304"/>
      <c r="J6" s="304"/>
      <c r="K6" s="305"/>
    </row>
    <row r="7" spans="1:11" ht="12.75">
      <c r="A7" s="235" t="s">
        <v>30</v>
      </c>
      <c r="B7" s="236"/>
      <c r="C7" s="236"/>
      <c r="D7" s="236"/>
      <c r="E7" s="236"/>
      <c r="F7" s="236"/>
      <c r="G7" s="236"/>
      <c r="H7" s="236"/>
      <c r="I7" s="1">
        <v>1</v>
      </c>
      <c r="J7" s="5">
        <v>14969155</v>
      </c>
      <c r="K7" s="7">
        <v>-14187751</v>
      </c>
    </row>
    <row r="8" spans="1:11" ht="12.75">
      <c r="A8" s="235" t="s">
        <v>31</v>
      </c>
      <c r="B8" s="236"/>
      <c r="C8" s="236"/>
      <c r="D8" s="236"/>
      <c r="E8" s="236"/>
      <c r="F8" s="236"/>
      <c r="G8" s="236"/>
      <c r="H8" s="236"/>
      <c r="I8" s="1">
        <v>2</v>
      </c>
      <c r="J8" s="5">
        <v>22614020</v>
      </c>
      <c r="K8" s="7">
        <v>22355663</v>
      </c>
    </row>
    <row r="9" spans="1:11" ht="12.75">
      <c r="A9" s="235" t="s">
        <v>32</v>
      </c>
      <c r="B9" s="236"/>
      <c r="C9" s="236"/>
      <c r="D9" s="236"/>
      <c r="E9" s="236"/>
      <c r="F9" s="236"/>
      <c r="G9" s="236"/>
      <c r="H9" s="236"/>
      <c r="I9" s="1">
        <v>3</v>
      </c>
      <c r="J9" s="5">
        <v>0</v>
      </c>
      <c r="K9" s="7">
        <v>0</v>
      </c>
    </row>
    <row r="10" spans="1:11" ht="12.75">
      <c r="A10" s="235" t="s">
        <v>33</v>
      </c>
      <c r="B10" s="236"/>
      <c r="C10" s="236"/>
      <c r="D10" s="236"/>
      <c r="E10" s="236"/>
      <c r="F10" s="236"/>
      <c r="G10" s="236"/>
      <c r="H10" s="236"/>
      <c r="I10" s="1">
        <v>4</v>
      </c>
      <c r="J10" s="5">
        <v>76455281</v>
      </c>
      <c r="K10" s="7">
        <v>75205715.01711822</v>
      </c>
    </row>
    <row r="11" spans="1:11" ht="12.75">
      <c r="A11" s="235" t="s">
        <v>34</v>
      </c>
      <c r="B11" s="236"/>
      <c r="C11" s="236"/>
      <c r="D11" s="236"/>
      <c r="E11" s="236"/>
      <c r="F11" s="236"/>
      <c r="G11" s="236"/>
      <c r="H11" s="236"/>
      <c r="I11" s="1">
        <v>5</v>
      </c>
      <c r="J11" s="5">
        <v>0</v>
      </c>
      <c r="K11" s="7">
        <v>0</v>
      </c>
    </row>
    <row r="12" spans="1:11" ht="12.75">
      <c r="A12" s="235" t="s">
        <v>41</v>
      </c>
      <c r="B12" s="236"/>
      <c r="C12" s="236"/>
      <c r="D12" s="236"/>
      <c r="E12" s="236"/>
      <c r="F12" s="236"/>
      <c r="G12" s="236"/>
      <c r="H12" s="236"/>
      <c r="I12" s="1">
        <v>6</v>
      </c>
      <c r="J12" s="5">
        <v>46661151</v>
      </c>
      <c r="K12" s="7">
        <v>0</v>
      </c>
    </row>
    <row r="13" spans="1:11" s="140" customFormat="1" ht="12.75">
      <c r="A13" s="238" t="s">
        <v>147</v>
      </c>
      <c r="B13" s="239"/>
      <c r="C13" s="239"/>
      <c r="D13" s="239"/>
      <c r="E13" s="239"/>
      <c r="F13" s="239"/>
      <c r="G13" s="239"/>
      <c r="H13" s="239"/>
      <c r="I13" s="1">
        <v>7</v>
      </c>
      <c r="J13" s="145">
        <f>SUM(J7:J12)</f>
        <v>160699607</v>
      </c>
      <c r="K13" s="139">
        <f>SUM(K7:K12)</f>
        <v>83373627.01711822</v>
      </c>
    </row>
    <row r="14" spans="1:11" ht="12.75">
      <c r="A14" s="235" t="s">
        <v>42</v>
      </c>
      <c r="B14" s="236"/>
      <c r="C14" s="236"/>
      <c r="D14" s="236"/>
      <c r="E14" s="236"/>
      <c r="F14" s="236"/>
      <c r="G14" s="236"/>
      <c r="H14" s="236"/>
      <c r="I14" s="1">
        <v>8</v>
      </c>
      <c r="J14" s="5">
        <v>101473456</v>
      </c>
      <c r="K14" s="7">
        <v>126060882</v>
      </c>
    </row>
    <row r="15" spans="1:11" ht="12.75">
      <c r="A15" s="235" t="s">
        <v>43</v>
      </c>
      <c r="B15" s="236"/>
      <c r="C15" s="236"/>
      <c r="D15" s="236"/>
      <c r="E15" s="236"/>
      <c r="F15" s="236"/>
      <c r="G15" s="236"/>
      <c r="H15" s="236"/>
      <c r="I15" s="1">
        <v>9</v>
      </c>
      <c r="J15" s="5"/>
      <c r="K15" s="7"/>
    </row>
    <row r="16" spans="1:11" ht="12.75">
      <c r="A16" s="235" t="s">
        <v>44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>
        <v>21726483</v>
      </c>
      <c r="K16" s="7">
        <v>16250602</v>
      </c>
    </row>
    <row r="17" spans="1:11" ht="12.75">
      <c r="A17" s="235" t="s">
        <v>45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/>
      <c r="K17" s="7">
        <v>1417891</v>
      </c>
    </row>
    <row r="18" spans="1:11" s="140" customFormat="1" ht="12.75">
      <c r="A18" s="238" t="s">
        <v>148</v>
      </c>
      <c r="B18" s="239"/>
      <c r="C18" s="239"/>
      <c r="D18" s="239"/>
      <c r="E18" s="239"/>
      <c r="F18" s="239"/>
      <c r="G18" s="239"/>
      <c r="H18" s="239"/>
      <c r="I18" s="1">
        <v>12</v>
      </c>
      <c r="J18" s="145">
        <f>SUM(J14:J17)</f>
        <v>123199939</v>
      </c>
      <c r="K18" s="139">
        <f>SUM(K14:K17)</f>
        <v>143729375</v>
      </c>
    </row>
    <row r="19" spans="1:11" s="140" customFormat="1" ht="12.75">
      <c r="A19" s="238" t="s">
        <v>26</v>
      </c>
      <c r="B19" s="239"/>
      <c r="C19" s="239"/>
      <c r="D19" s="239"/>
      <c r="E19" s="239"/>
      <c r="F19" s="239"/>
      <c r="G19" s="239"/>
      <c r="H19" s="239"/>
      <c r="I19" s="1">
        <v>13</v>
      </c>
      <c r="J19" s="145">
        <f>IF(J13&gt;J18,J13-J18,0)</f>
        <v>37499668</v>
      </c>
      <c r="K19" s="139">
        <f>IF(K13&gt;K18,K13-K18,0)</f>
        <v>0</v>
      </c>
    </row>
    <row r="20" spans="1:11" s="140" customFormat="1" ht="12.75">
      <c r="A20" s="238" t="s">
        <v>27</v>
      </c>
      <c r="B20" s="239"/>
      <c r="C20" s="239"/>
      <c r="D20" s="239"/>
      <c r="E20" s="239"/>
      <c r="F20" s="239"/>
      <c r="G20" s="239"/>
      <c r="H20" s="239"/>
      <c r="I20" s="1">
        <v>14</v>
      </c>
      <c r="J20" s="145">
        <f>IF(J18&gt;J13,J18-J13,0)</f>
        <v>0</v>
      </c>
      <c r="K20" s="139">
        <f>IF(K18&gt;K13,K18-K13,0)</f>
        <v>60355747.982881784</v>
      </c>
    </row>
    <row r="21" spans="1:11" s="140" customFormat="1" ht="12.75">
      <c r="A21" s="227" t="s">
        <v>149</v>
      </c>
      <c r="B21" s="228"/>
      <c r="C21" s="228"/>
      <c r="D21" s="228"/>
      <c r="E21" s="228"/>
      <c r="F21" s="228"/>
      <c r="G21" s="228"/>
      <c r="H21" s="228"/>
      <c r="I21" s="301"/>
      <c r="J21" s="301"/>
      <c r="K21" s="302"/>
    </row>
    <row r="22" spans="1:11" ht="12.75">
      <c r="A22" s="235" t="s">
        <v>168</v>
      </c>
      <c r="B22" s="236"/>
      <c r="C22" s="236"/>
      <c r="D22" s="236"/>
      <c r="E22" s="236"/>
      <c r="F22" s="236"/>
      <c r="G22" s="236"/>
      <c r="H22" s="236"/>
      <c r="I22" s="1">
        <v>15</v>
      </c>
      <c r="J22" s="5">
        <v>978970</v>
      </c>
      <c r="K22" s="7">
        <v>1022710</v>
      </c>
    </row>
    <row r="23" spans="1:11" ht="12.75">
      <c r="A23" s="235" t="s">
        <v>169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>
        <v>0</v>
      </c>
      <c r="K23" s="7">
        <v>0</v>
      </c>
    </row>
    <row r="24" spans="1:11" ht="12.75">
      <c r="A24" s="235" t="s">
        <v>170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>
        <v>0</v>
      </c>
      <c r="K24" s="7">
        <v>0</v>
      </c>
    </row>
    <row r="25" spans="1:11" ht="12.75">
      <c r="A25" s="235" t="s">
        <v>171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>
        <v>0</v>
      </c>
      <c r="K25" s="7">
        <v>0</v>
      </c>
    </row>
    <row r="26" spans="1:11" ht="12.75">
      <c r="A26" s="235" t="s">
        <v>172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>
        <v>0</v>
      </c>
      <c r="K26" s="7">
        <v>0</v>
      </c>
    </row>
    <row r="27" spans="1:11" s="140" customFormat="1" ht="12.75">
      <c r="A27" s="238" t="s">
        <v>158</v>
      </c>
      <c r="B27" s="239"/>
      <c r="C27" s="239"/>
      <c r="D27" s="239"/>
      <c r="E27" s="239"/>
      <c r="F27" s="239"/>
      <c r="G27" s="239"/>
      <c r="H27" s="239"/>
      <c r="I27" s="1">
        <v>20</v>
      </c>
      <c r="J27" s="145">
        <f>SUM(J22:J26)</f>
        <v>978970</v>
      </c>
      <c r="K27" s="139">
        <f>SUM(K22:K26)</f>
        <v>1022710</v>
      </c>
    </row>
    <row r="28" spans="1:11" ht="12.75">
      <c r="A28" s="235" t="s">
        <v>105</v>
      </c>
      <c r="B28" s="236"/>
      <c r="C28" s="236"/>
      <c r="D28" s="236"/>
      <c r="E28" s="236"/>
      <c r="F28" s="236"/>
      <c r="G28" s="236"/>
      <c r="H28" s="236"/>
      <c r="I28" s="1">
        <v>21</v>
      </c>
      <c r="J28" s="5">
        <v>23756012.69784602</v>
      </c>
      <c r="K28" s="7">
        <v>9867635.98548666</v>
      </c>
    </row>
    <row r="29" spans="1:11" ht="12.75">
      <c r="A29" s="235" t="s">
        <v>106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>
        <v>0</v>
      </c>
      <c r="K29" s="7">
        <v>146871864</v>
      </c>
    </row>
    <row r="30" spans="1:11" ht="12.75">
      <c r="A30" s="235" t="s">
        <v>14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>
        <v>0</v>
      </c>
      <c r="K30" s="7">
        <v>0</v>
      </c>
    </row>
    <row r="31" spans="1:11" s="140" customFormat="1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45">
        <f>SUM(J28:J30)</f>
        <v>23756012.69784602</v>
      </c>
      <c r="K31" s="139">
        <f>SUM(K28:K30)</f>
        <v>156739499.98548666</v>
      </c>
    </row>
    <row r="32" spans="1:11" s="140" customFormat="1" ht="12.75">
      <c r="A32" s="238" t="s">
        <v>28</v>
      </c>
      <c r="B32" s="239"/>
      <c r="C32" s="239"/>
      <c r="D32" s="239"/>
      <c r="E32" s="239"/>
      <c r="F32" s="239"/>
      <c r="G32" s="239"/>
      <c r="H32" s="239"/>
      <c r="I32" s="1">
        <v>25</v>
      </c>
      <c r="J32" s="145">
        <f>IF(J27&gt;J31,J27-J31,0)</f>
        <v>0</v>
      </c>
      <c r="K32" s="139">
        <f>IF(K27&gt;K31,K27-K31,0)</f>
        <v>0</v>
      </c>
    </row>
    <row r="33" spans="1:11" s="140" customFormat="1" ht="12.75">
      <c r="A33" s="238" t="s">
        <v>29</v>
      </c>
      <c r="B33" s="239"/>
      <c r="C33" s="239"/>
      <c r="D33" s="239"/>
      <c r="E33" s="239"/>
      <c r="F33" s="239"/>
      <c r="G33" s="239"/>
      <c r="H33" s="239"/>
      <c r="I33" s="1">
        <v>26</v>
      </c>
      <c r="J33" s="145">
        <f>IF(J31&gt;J27,J31-J27,0)</f>
        <v>22777042.69784602</v>
      </c>
      <c r="K33" s="139">
        <f>IF(K31&gt;K27,K31-K27,0)</f>
        <v>155716789.98548666</v>
      </c>
    </row>
    <row r="34" spans="1:11" s="140" customFormat="1" ht="12.75">
      <c r="A34" s="227" t="s">
        <v>150</v>
      </c>
      <c r="B34" s="228"/>
      <c r="C34" s="228"/>
      <c r="D34" s="228"/>
      <c r="E34" s="228"/>
      <c r="F34" s="228"/>
      <c r="G34" s="228"/>
      <c r="H34" s="228"/>
      <c r="I34" s="301"/>
      <c r="J34" s="301"/>
      <c r="K34" s="302"/>
    </row>
    <row r="35" spans="1:11" ht="12.75">
      <c r="A35" s="235" t="s">
        <v>164</v>
      </c>
      <c r="B35" s="236"/>
      <c r="C35" s="236"/>
      <c r="D35" s="236"/>
      <c r="E35" s="236"/>
      <c r="F35" s="236"/>
      <c r="G35" s="236"/>
      <c r="H35" s="236"/>
      <c r="I35" s="1">
        <v>27</v>
      </c>
      <c r="J35" s="5">
        <v>0</v>
      </c>
      <c r="K35" s="7">
        <v>0</v>
      </c>
    </row>
    <row r="36" spans="1:11" ht="12.75">
      <c r="A36" s="235" t="s">
        <v>19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>
        <v>0</v>
      </c>
      <c r="K36" s="7">
        <v>185828057</v>
      </c>
    </row>
    <row r="37" spans="1:11" ht="12.75">
      <c r="A37" s="235" t="s">
        <v>20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>
        <v>0</v>
      </c>
      <c r="K37" s="7">
        <v>0</v>
      </c>
    </row>
    <row r="38" spans="1:11" s="140" customFormat="1" ht="12.75">
      <c r="A38" s="238" t="s">
        <v>58</v>
      </c>
      <c r="B38" s="239"/>
      <c r="C38" s="239"/>
      <c r="D38" s="239"/>
      <c r="E38" s="239"/>
      <c r="F38" s="239"/>
      <c r="G38" s="239"/>
      <c r="H38" s="239"/>
      <c r="I38" s="1">
        <v>30</v>
      </c>
      <c r="J38" s="145">
        <f>SUM(J35:J37)</f>
        <v>0</v>
      </c>
      <c r="K38" s="139">
        <f>SUM(K35:K37)</f>
        <v>185828057</v>
      </c>
    </row>
    <row r="39" spans="1:11" ht="12.75">
      <c r="A39" s="235" t="s">
        <v>21</v>
      </c>
      <c r="B39" s="236"/>
      <c r="C39" s="236"/>
      <c r="D39" s="236"/>
      <c r="E39" s="236"/>
      <c r="F39" s="236"/>
      <c r="G39" s="236"/>
      <c r="H39" s="236"/>
      <c r="I39" s="1">
        <v>31</v>
      </c>
      <c r="J39" s="5">
        <v>25681906</v>
      </c>
      <c r="K39" s="7">
        <v>0</v>
      </c>
    </row>
    <row r="40" spans="1:11" ht="12.75">
      <c r="A40" s="235" t="s">
        <v>22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>
        <v>0</v>
      </c>
      <c r="K40" s="7">
        <v>0</v>
      </c>
    </row>
    <row r="41" spans="1:11" ht="12.75">
      <c r="A41" s="235" t="s">
        <v>23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>
        <v>0</v>
      </c>
      <c r="K41" s="7">
        <v>0</v>
      </c>
    </row>
    <row r="42" spans="1:11" ht="12.75">
      <c r="A42" s="235" t="s">
        <v>24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>
        <v>0</v>
      </c>
      <c r="K42" s="7">
        <v>0</v>
      </c>
    </row>
    <row r="43" spans="1:11" ht="12.75">
      <c r="A43" s="235" t="s">
        <v>25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>
        <v>0</v>
      </c>
      <c r="K43" s="7">
        <v>0</v>
      </c>
    </row>
    <row r="44" spans="1:11" s="140" customFormat="1" ht="12.75">
      <c r="A44" s="238" t="s">
        <v>59</v>
      </c>
      <c r="B44" s="239"/>
      <c r="C44" s="239"/>
      <c r="D44" s="239"/>
      <c r="E44" s="239"/>
      <c r="F44" s="239"/>
      <c r="G44" s="239"/>
      <c r="H44" s="239"/>
      <c r="I44" s="1">
        <v>36</v>
      </c>
      <c r="J44" s="145">
        <f>SUM(J39:J43)</f>
        <v>25681906</v>
      </c>
      <c r="K44" s="139">
        <f>SUM(K39:K43)</f>
        <v>0</v>
      </c>
    </row>
    <row r="45" spans="1:11" s="140" customFormat="1" ht="12.75">
      <c r="A45" s="238" t="s">
        <v>15</v>
      </c>
      <c r="B45" s="239"/>
      <c r="C45" s="239"/>
      <c r="D45" s="239"/>
      <c r="E45" s="239"/>
      <c r="F45" s="239"/>
      <c r="G45" s="239"/>
      <c r="H45" s="239"/>
      <c r="I45" s="1">
        <v>37</v>
      </c>
      <c r="J45" s="145">
        <f>IF(J38&gt;J44,J38-J44,0)</f>
        <v>0</v>
      </c>
      <c r="K45" s="139">
        <f>IF(K38&gt;K44,K38-K44,0)</f>
        <v>185828057</v>
      </c>
    </row>
    <row r="46" spans="1:11" s="140" customFormat="1" ht="12.75">
      <c r="A46" s="238" t="s">
        <v>16</v>
      </c>
      <c r="B46" s="239"/>
      <c r="C46" s="239"/>
      <c r="D46" s="239"/>
      <c r="E46" s="239"/>
      <c r="F46" s="239"/>
      <c r="G46" s="239"/>
      <c r="H46" s="239"/>
      <c r="I46" s="1">
        <v>38</v>
      </c>
      <c r="J46" s="145">
        <f>IF(J44&gt;J38,J44-J38,0)</f>
        <v>25681906</v>
      </c>
      <c r="K46" s="139">
        <f>IF(K44&gt;K38,K44-K38,0)</f>
        <v>0</v>
      </c>
    </row>
    <row r="47" spans="1:11" ht="12.75">
      <c r="A47" s="235" t="s">
        <v>60</v>
      </c>
      <c r="B47" s="236"/>
      <c r="C47" s="236"/>
      <c r="D47" s="236"/>
      <c r="E47" s="236"/>
      <c r="F47" s="236"/>
      <c r="G47" s="236"/>
      <c r="H47" s="236"/>
      <c r="I47" s="1">
        <v>39</v>
      </c>
      <c r="J47" s="5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235" t="s">
        <v>61</v>
      </c>
      <c r="B48" s="236"/>
      <c r="C48" s="236"/>
      <c r="D48" s="236"/>
      <c r="E48" s="236"/>
      <c r="F48" s="236"/>
      <c r="G48" s="236"/>
      <c r="H48" s="236"/>
      <c r="I48" s="1">
        <v>40</v>
      </c>
      <c r="J48" s="59">
        <f>IF(J20-J19+J33-J32+J46-J45&gt;0,J20-J19+J33-J32+J46-J45,0)</f>
        <v>10959280.697846022</v>
      </c>
      <c r="K48" s="49">
        <f>IF(K20-K19+K33-K32+K46-K45&gt;0,K20-K19+K33-K32+K46-K45,0)</f>
        <v>30244480.96836844</v>
      </c>
    </row>
    <row r="49" spans="1:11" s="140" customFormat="1" ht="12.75">
      <c r="A49" s="238" t="s">
        <v>151</v>
      </c>
      <c r="B49" s="239"/>
      <c r="C49" s="239"/>
      <c r="D49" s="239"/>
      <c r="E49" s="239"/>
      <c r="F49" s="239"/>
      <c r="G49" s="239"/>
      <c r="H49" s="239"/>
      <c r="I49" s="1">
        <v>41</v>
      </c>
      <c r="J49" s="146">
        <v>55384721</v>
      </c>
      <c r="K49" s="141">
        <v>64592928</v>
      </c>
    </row>
    <row r="50" spans="1:11" ht="12.75">
      <c r="A50" s="235" t="s">
        <v>165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>
        <v>0</v>
      </c>
      <c r="K50" s="7">
        <v>0</v>
      </c>
    </row>
    <row r="51" spans="1:11" ht="12.75">
      <c r="A51" s="235" t="s">
        <v>166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>
        <v>10959281</v>
      </c>
      <c r="K51" s="7">
        <v>30244481</v>
      </c>
    </row>
    <row r="52" spans="1:11" s="140" customFormat="1" ht="12.75">
      <c r="A52" s="250" t="s">
        <v>167</v>
      </c>
      <c r="B52" s="251"/>
      <c r="C52" s="251"/>
      <c r="D52" s="251"/>
      <c r="E52" s="251"/>
      <c r="F52" s="251"/>
      <c r="G52" s="251"/>
      <c r="H52" s="251"/>
      <c r="I52" s="4">
        <v>44</v>
      </c>
      <c r="J52" s="147">
        <f>J49+J50-J51</f>
        <v>44425440</v>
      </c>
      <c r="K52" s="144">
        <f>K49+K50-K51</f>
        <v>34348447</v>
      </c>
    </row>
  </sheetData>
  <sheetProtection/>
  <mergeCells count="52">
    <mergeCell ref="A1:K1"/>
    <mergeCell ref="A2:K2"/>
    <mergeCell ref="A4:H4"/>
    <mergeCell ref="A3:M3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N1:IV65536 A1:M2 A4:J65536 L4:M65536 K5:K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10" zoomScalePageLayoutView="0" workbookViewId="0" topLeftCell="A18">
      <selection activeCell="A45" sqref="A45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9" t="s">
        <v>261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hidden="1">
      <c r="A4" s="310"/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 hidden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 hidden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 hidden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 hidden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 hidden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 hidden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8" s="133" customFormat="1" ht="12.75" customHeight="1">
      <c r="A11" s="132" t="s">
        <v>335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s="135" customFormat="1" ht="12.75">
      <c r="A12" s="134" t="s">
        <v>336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s="133" customFormat="1" ht="12.75" customHeight="1">
      <c r="A13" s="132" t="s">
        <v>337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s="135" customFormat="1" ht="12.75">
      <c r="A14" s="134" t="s">
        <v>387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s="133" customFormat="1" ht="12.75" customHeight="1">
      <c r="A15" s="132" t="s">
        <v>338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s="135" customFormat="1" ht="12.75">
      <c r="A16" s="134" t="s">
        <v>339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s="133" customFormat="1" ht="12.75" customHeight="1">
      <c r="A17" s="132" t="s">
        <v>340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18" s="135" customFormat="1" ht="12.75">
      <c r="A18" s="134" t="s">
        <v>341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s="133" customFormat="1" ht="14.25" customHeight="1">
      <c r="A19" s="132" t="s">
        <v>342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s="136" customFormat="1" ht="14.25" customHeight="1">
      <c r="A20" s="134" t="s">
        <v>343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s="136" customFormat="1" ht="14.25" customHeight="1">
      <c r="A21" s="134" t="s">
        <v>344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s="133" customFormat="1" ht="14.25" customHeight="1">
      <c r="A22" s="132" t="s">
        <v>345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s="136" customFormat="1" ht="14.25" customHeight="1">
      <c r="A23" s="134" t="s">
        <v>388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s="136" customFormat="1" ht="14.25" customHeight="1" hidden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s="136" customFormat="1" ht="14.25" customHeight="1" hidden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1:18" s="133" customFormat="1" ht="14.25" customHeight="1">
      <c r="A26" s="132" t="s">
        <v>346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18" s="136" customFormat="1" ht="14.25" customHeight="1">
      <c r="A27" s="134" t="s">
        <v>347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s="133" customFormat="1" ht="14.25" customHeight="1">
      <c r="A28" s="132" t="s">
        <v>348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18" s="136" customFormat="1" ht="14.25" customHeight="1">
      <c r="A29" s="134" t="s">
        <v>349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s="136" customFormat="1" ht="14.25" customHeight="1">
      <c r="A30" s="134" t="s">
        <v>350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s="133" customFormat="1" ht="14.25" customHeight="1">
      <c r="A31" s="132" t="s">
        <v>351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</row>
    <row r="32" spans="1:18" s="136" customFormat="1" ht="14.25" customHeight="1">
      <c r="A32" s="134" t="s">
        <v>389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s="136" customFormat="1" ht="14.25" customHeight="1">
      <c r="A33" s="134" t="s">
        <v>390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s="136" customFormat="1" ht="14.25" customHeight="1" hidden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8" s="133" customFormat="1" ht="14.25" customHeight="1">
      <c r="A35" s="132" t="s">
        <v>352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s="136" customFormat="1" ht="14.25" customHeight="1">
      <c r="A36" s="134" t="s">
        <v>391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3" customFormat="1" ht="14.25" customHeight="1">
      <c r="A37" s="132" t="s">
        <v>353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1:18" s="136" customFormat="1" ht="14.25" customHeight="1">
      <c r="A38" s="134" t="s">
        <v>354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s="133" customFormat="1" ht="14.25" customHeight="1">
      <c r="A39" s="132" t="s">
        <v>355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s="133" customFormat="1" ht="14.25" customHeight="1" hidden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spans="1:18" s="136" customFormat="1" ht="14.25" customHeight="1">
      <c r="A41" s="134" t="s">
        <v>356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s="136" customFormat="1" ht="14.25" customHeight="1">
      <c r="A42" s="132" t="s">
        <v>357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18" s="136" customFormat="1" ht="14.25" customHeight="1">
      <c r="A43" s="134" t="s">
        <v>358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1:18" s="133" customFormat="1" ht="14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</row>
    <row r="45" spans="1:18" s="136" customFormat="1" ht="14.2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1:18" s="133" customFormat="1" ht="14.2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s="133" customFormat="1" ht="14.2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8" s="133" customFormat="1" ht="14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</sheetData>
  <sheetProtection/>
  <mergeCells count="2">
    <mergeCell ref="A2:J2"/>
    <mergeCell ref="A4:J1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44:R45 A11:R11 A13:R13 A15:R15 A17:R17 A19:R20 A22:R24 A26:R26 A39:R40 A31:R32 A35:R35 A37:R37 B28:R29 A28 A42:A43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2" sqref="A42:H43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306" t="s">
        <v>186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317" t="s">
        <v>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>
      <c r="A3" s="316" t="s">
        <v>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33.75">
      <c r="A4" s="308" t="s">
        <v>49</v>
      </c>
      <c r="B4" s="308"/>
      <c r="C4" s="308"/>
      <c r="D4" s="308"/>
      <c r="E4" s="308"/>
      <c r="F4" s="308"/>
      <c r="G4" s="308"/>
      <c r="H4" s="308"/>
      <c r="I4" s="61" t="s">
        <v>260</v>
      </c>
      <c r="J4" s="62" t="s">
        <v>299</v>
      </c>
      <c r="K4" s="62" t="s">
        <v>300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67">
        <v>2</v>
      </c>
      <c r="J5" s="68" t="s">
        <v>264</v>
      </c>
      <c r="K5" s="68" t="s">
        <v>265</v>
      </c>
    </row>
    <row r="6" spans="1:11" ht="12.75">
      <c r="A6" s="227" t="s">
        <v>146</v>
      </c>
      <c r="B6" s="228"/>
      <c r="C6" s="228"/>
      <c r="D6" s="228"/>
      <c r="E6" s="228"/>
      <c r="F6" s="228"/>
      <c r="G6" s="228"/>
      <c r="H6" s="228"/>
      <c r="I6" s="304"/>
      <c r="J6" s="304"/>
      <c r="K6" s="305"/>
    </row>
    <row r="7" spans="1:11" ht="12.75">
      <c r="A7" s="235" t="s">
        <v>188</v>
      </c>
      <c r="B7" s="236"/>
      <c r="C7" s="236"/>
      <c r="D7" s="236"/>
      <c r="E7" s="236"/>
      <c r="F7" s="236"/>
      <c r="G7" s="236"/>
      <c r="H7" s="236"/>
      <c r="I7" s="1">
        <v>1</v>
      </c>
      <c r="J7" s="5"/>
      <c r="K7" s="7"/>
    </row>
    <row r="8" spans="1:11" ht="12.75">
      <c r="A8" s="235" t="s">
        <v>109</v>
      </c>
      <c r="B8" s="236"/>
      <c r="C8" s="236"/>
      <c r="D8" s="236"/>
      <c r="E8" s="236"/>
      <c r="F8" s="236"/>
      <c r="G8" s="236"/>
      <c r="H8" s="236"/>
      <c r="I8" s="1">
        <v>2</v>
      </c>
      <c r="J8" s="5"/>
      <c r="K8" s="7"/>
    </row>
    <row r="9" spans="1:11" ht="12.75">
      <c r="A9" s="235" t="s">
        <v>110</v>
      </c>
      <c r="B9" s="236"/>
      <c r="C9" s="236"/>
      <c r="D9" s="236"/>
      <c r="E9" s="236"/>
      <c r="F9" s="236"/>
      <c r="G9" s="236"/>
      <c r="H9" s="236"/>
      <c r="I9" s="1">
        <v>3</v>
      </c>
      <c r="J9" s="5"/>
      <c r="K9" s="7"/>
    </row>
    <row r="10" spans="1:11" ht="12.75">
      <c r="A10" s="235" t="s">
        <v>111</v>
      </c>
      <c r="B10" s="236"/>
      <c r="C10" s="236"/>
      <c r="D10" s="236"/>
      <c r="E10" s="236"/>
      <c r="F10" s="236"/>
      <c r="G10" s="236"/>
      <c r="H10" s="236"/>
      <c r="I10" s="1">
        <v>4</v>
      </c>
      <c r="J10" s="5"/>
      <c r="K10" s="7"/>
    </row>
    <row r="11" spans="1:11" ht="12.75">
      <c r="A11" s="235" t="s">
        <v>112</v>
      </c>
      <c r="B11" s="236"/>
      <c r="C11" s="236"/>
      <c r="D11" s="236"/>
      <c r="E11" s="236"/>
      <c r="F11" s="236"/>
      <c r="G11" s="236"/>
      <c r="H11" s="236"/>
      <c r="I11" s="1">
        <v>5</v>
      </c>
      <c r="J11" s="5"/>
      <c r="K11" s="7"/>
    </row>
    <row r="12" spans="1:11" ht="12.75">
      <c r="A12" s="238" t="s">
        <v>187</v>
      </c>
      <c r="B12" s="239"/>
      <c r="C12" s="239"/>
      <c r="D12" s="239"/>
      <c r="E12" s="239"/>
      <c r="F12" s="239"/>
      <c r="G12" s="239"/>
      <c r="H12" s="239"/>
      <c r="I12" s="1">
        <v>6</v>
      </c>
      <c r="J12" s="59">
        <f>SUM(J7:J11)</f>
        <v>0</v>
      </c>
      <c r="K12" s="49">
        <f>SUM(K7:K11)</f>
        <v>0</v>
      </c>
    </row>
    <row r="13" spans="1:11" ht="12.75">
      <c r="A13" s="235" t="s">
        <v>113</v>
      </c>
      <c r="B13" s="236"/>
      <c r="C13" s="236"/>
      <c r="D13" s="236"/>
      <c r="E13" s="236"/>
      <c r="F13" s="236"/>
      <c r="G13" s="236"/>
      <c r="H13" s="236"/>
      <c r="I13" s="1">
        <v>7</v>
      </c>
      <c r="J13" s="5"/>
      <c r="K13" s="7"/>
    </row>
    <row r="14" spans="1:11" ht="12.75">
      <c r="A14" s="235" t="s">
        <v>114</v>
      </c>
      <c r="B14" s="236"/>
      <c r="C14" s="236"/>
      <c r="D14" s="236"/>
      <c r="E14" s="236"/>
      <c r="F14" s="236"/>
      <c r="G14" s="236"/>
      <c r="H14" s="236"/>
      <c r="I14" s="1">
        <v>8</v>
      </c>
      <c r="J14" s="5"/>
      <c r="K14" s="7"/>
    </row>
    <row r="15" spans="1:11" ht="12.75">
      <c r="A15" s="235" t="s">
        <v>115</v>
      </c>
      <c r="B15" s="236"/>
      <c r="C15" s="236"/>
      <c r="D15" s="236"/>
      <c r="E15" s="236"/>
      <c r="F15" s="236"/>
      <c r="G15" s="236"/>
      <c r="H15" s="236"/>
      <c r="I15" s="1">
        <v>9</v>
      </c>
      <c r="J15" s="5"/>
      <c r="K15" s="7"/>
    </row>
    <row r="16" spans="1:11" ht="12.75">
      <c r="A16" s="235" t="s">
        <v>116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/>
      <c r="K16" s="7"/>
    </row>
    <row r="17" spans="1:11" ht="12.75">
      <c r="A17" s="235" t="s">
        <v>117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/>
      <c r="K17" s="7"/>
    </row>
    <row r="18" spans="1:11" ht="12.75">
      <c r="A18" s="235" t="s">
        <v>118</v>
      </c>
      <c r="B18" s="236"/>
      <c r="C18" s="236"/>
      <c r="D18" s="236"/>
      <c r="E18" s="236"/>
      <c r="F18" s="236"/>
      <c r="G18" s="236"/>
      <c r="H18" s="236"/>
      <c r="I18" s="1">
        <v>12</v>
      </c>
      <c r="J18" s="5"/>
      <c r="K18" s="7"/>
    </row>
    <row r="19" spans="1:11" ht="12.75">
      <c r="A19" s="238" t="s">
        <v>37</v>
      </c>
      <c r="B19" s="239"/>
      <c r="C19" s="239"/>
      <c r="D19" s="239"/>
      <c r="E19" s="239"/>
      <c r="F19" s="239"/>
      <c r="G19" s="239"/>
      <c r="H19" s="239"/>
      <c r="I19" s="1">
        <v>13</v>
      </c>
      <c r="J19" s="59">
        <f>SUM(J13:J18)</f>
        <v>0</v>
      </c>
      <c r="K19" s="49">
        <f>SUM(K13:K18)</f>
        <v>0</v>
      </c>
    </row>
    <row r="20" spans="1:11" ht="12.75">
      <c r="A20" s="238" t="s">
        <v>98</v>
      </c>
      <c r="B20" s="313"/>
      <c r="C20" s="313"/>
      <c r="D20" s="313"/>
      <c r="E20" s="313"/>
      <c r="F20" s="313"/>
      <c r="G20" s="313"/>
      <c r="H20" s="314"/>
      <c r="I20" s="1">
        <v>14</v>
      </c>
      <c r="J20" s="59">
        <f>IF(J12&gt;J19,J12-J19,0)</f>
        <v>0</v>
      </c>
      <c r="K20" s="49">
        <f>IF(K12&gt;K19,K12-K19,0)</f>
        <v>0</v>
      </c>
    </row>
    <row r="21" spans="1:11" ht="12.75">
      <c r="A21" s="250" t="s">
        <v>99</v>
      </c>
      <c r="B21" s="311"/>
      <c r="C21" s="311"/>
      <c r="D21" s="311"/>
      <c r="E21" s="311"/>
      <c r="F21" s="311"/>
      <c r="G21" s="311"/>
      <c r="H21" s="312"/>
      <c r="I21" s="1">
        <v>15</v>
      </c>
      <c r="J21" s="59">
        <f>IF(J19&gt;J12,J19-J12,0)</f>
        <v>0</v>
      </c>
      <c r="K21" s="49">
        <f>IF(K19&gt;K12,K19-K12,0)</f>
        <v>0</v>
      </c>
    </row>
    <row r="22" spans="1:11" ht="12.75">
      <c r="A22" s="227" t="s">
        <v>149</v>
      </c>
      <c r="B22" s="228"/>
      <c r="C22" s="228"/>
      <c r="D22" s="228"/>
      <c r="E22" s="228"/>
      <c r="F22" s="228"/>
      <c r="G22" s="228"/>
      <c r="H22" s="228"/>
      <c r="I22" s="304"/>
      <c r="J22" s="304"/>
      <c r="K22" s="305"/>
    </row>
    <row r="23" spans="1:11" ht="12.75">
      <c r="A23" s="235" t="s">
        <v>155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/>
      <c r="K23" s="7"/>
    </row>
    <row r="24" spans="1:11" ht="12.75">
      <c r="A24" s="235" t="s">
        <v>156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/>
      <c r="K24" s="7"/>
    </row>
    <row r="25" spans="1:11" ht="12.75">
      <c r="A25" s="235" t="s">
        <v>301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/>
      <c r="K25" s="7"/>
    </row>
    <row r="26" spans="1:11" ht="12.75">
      <c r="A26" s="235" t="s">
        <v>302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/>
      <c r="K26" s="7"/>
    </row>
    <row r="27" spans="1:11" ht="12.75">
      <c r="A27" s="235" t="s">
        <v>157</v>
      </c>
      <c r="B27" s="236"/>
      <c r="C27" s="236"/>
      <c r="D27" s="236"/>
      <c r="E27" s="236"/>
      <c r="F27" s="236"/>
      <c r="G27" s="236"/>
      <c r="H27" s="236"/>
      <c r="I27" s="1">
        <v>20</v>
      </c>
      <c r="J27" s="5"/>
      <c r="K27" s="7"/>
    </row>
    <row r="28" spans="1:11" ht="12.75">
      <c r="A28" s="238" t="s">
        <v>104</v>
      </c>
      <c r="B28" s="239"/>
      <c r="C28" s="239"/>
      <c r="D28" s="239"/>
      <c r="E28" s="239"/>
      <c r="F28" s="239"/>
      <c r="G28" s="239"/>
      <c r="H28" s="239"/>
      <c r="I28" s="1">
        <v>21</v>
      </c>
      <c r="J28" s="59">
        <f>SUM(J23:J27)</f>
        <v>0</v>
      </c>
      <c r="K28" s="49">
        <f>SUM(K23:K27)</f>
        <v>0</v>
      </c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/>
      <c r="K29" s="7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/>
      <c r="K30" s="7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5"/>
      <c r="K31" s="7"/>
    </row>
    <row r="32" spans="1:11" ht="12.75">
      <c r="A32" s="238" t="s">
        <v>38</v>
      </c>
      <c r="B32" s="239"/>
      <c r="C32" s="239"/>
      <c r="D32" s="239"/>
      <c r="E32" s="239"/>
      <c r="F32" s="239"/>
      <c r="G32" s="239"/>
      <c r="H32" s="239"/>
      <c r="I32" s="1">
        <v>25</v>
      </c>
      <c r="J32" s="59">
        <f>SUM(J29:J31)</f>
        <v>0</v>
      </c>
      <c r="K32" s="49">
        <f>SUM(K29:K31)</f>
        <v>0</v>
      </c>
    </row>
    <row r="33" spans="1:11" ht="12.75">
      <c r="A33" s="238" t="s">
        <v>100</v>
      </c>
      <c r="B33" s="239"/>
      <c r="C33" s="239"/>
      <c r="D33" s="239"/>
      <c r="E33" s="239"/>
      <c r="F33" s="239"/>
      <c r="G33" s="239"/>
      <c r="H33" s="239"/>
      <c r="I33" s="1">
        <v>26</v>
      </c>
      <c r="J33" s="59">
        <f>IF(J28&gt;J32,J28-J32,0)</f>
        <v>0</v>
      </c>
      <c r="K33" s="49">
        <f>IF(K28&gt;K32,K28-K32,0)</f>
        <v>0</v>
      </c>
    </row>
    <row r="34" spans="1:11" ht="12.75">
      <c r="A34" s="238" t="s">
        <v>101</v>
      </c>
      <c r="B34" s="239"/>
      <c r="C34" s="239"/>
      <c r="D34" s="239"/>
      <c r="E34" s="239"/>
      <c r="F34" s="239"/>
      <c r="G34" s="239"/>
      <c r="H34" s="239"/>
      <c r="I34" s="1">
        <v>27</v>
      </c>
      <c r="J34" s="59">
        <f>IF(J32&gt;J28,J32-J28,0)</f>
        <v>0</v>
      </c>
      <c r="K34" s="49">
        <f>IF(K32&gt;K28,K32-K28,0)</f>
        <v>0</v>
      </c>
    </row>
    <row r="35" spans="1:11" ht="12.75">
      <c r="A35" s="227" t="s">
        <v>150</v>
      </c>
      <c r="B35" s="228"/>
      <c r="C35" s="228"/>
      <c r="D35" s="228"/>
      <c r="E35" s="228"/>
      <c r="F35" s="228"/>
      <c r="G35" s="228"/>
      <c r="H35" s="228"/>
      <c r="I35" s="304">
        <v>0</v>
      </c>
      <c r="J35" s="304"/>
      <c r="K35" s="305"/>
    </row>
    <row r="36" spans="1:11" ht="12.75">
      <c r="A36" s="235" t="s">
        <v>164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/>
      <c r="K36" s="7"/>
    </row>
    <row r="37" spans="1:11" ht="12.75">
      <c r="A37" s="235" t="s">
        <v>19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/>
      <c r="K37" s="7"/>
    </row>
    <row r="38" spans="1:11" ht="12.75">
      <c r="A38" s="235" t="s">
        <v>20</v>
      </c>
      <c r="B38" s="236"/>
      <c r="C38" s="236"/>
      <c r="D38" s="236"/>
      <c r="E38" s="236"/>
      <c r="F38" s="236"/>
      <c r="G38" s="236"/>
      <c r="H38" s="236"/>
      <c r="I38" s="1">
        <v>30</v>
      </c>
      <c r="J38" s="5"/>
      <c r="K38" s="7"/>
    </row>
    <row r="39" spans="1:11" ht="12.75">
      <c r="A39" s="238" t="s">
        <v>39</v>
      </c>
      <c r="B39" s="239"/>
      <c r="C39" s="239"/>
      <c r="D39" s="239"/>
      <c r="E39" s="239"/>
      <c r="F39" s="239"/>
      <c r="G39" s="239"/>
      <c r="H39" s="239"/>
      <c r="I39" s="1">
        <v>31</v>
      </c>
      <c r="J39" s="59">
        <f>SUM(J36:J38)</f>
        <v>0</v>
      </c>
      <c r="K39" s="49">
        <f>SUM(K36:K38)</f>
        <v>0</v>
      </c>
    </row>
    <row r="40" spans="1:11" ht="12.75">
      <c r="A40" s="235" t="s">
        <v>21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/>
      <c r="K40" s="7"/>
    </row>
    <row r="41" spans="1:11" ht="12.75">
      <c r="A41" s="235" t="s">
        <v>22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/>
      <c r="K41" s="7"/>
    </row>
    <row r="42" spans="1:11" ht="12.75">
      <c r="A42" s="235" t="s">
        <v>23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/>
      <c r="K42" s="7"/>
    </row>
    <row r="43" spans="1:11" ht="12.75">
      <c r="A43" s="235" t="s">
        <v>24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/>
      <c r="K43" s="7"/>
    </row>
    <row r="44" spans="1:11" ht="12.75">
      <c r="A44" s="235" t="s">
        <v>25</v>
      </c>
      <c r="B44" s="236"/>
      <c r="C44" s="236"/>
      <c r="D44" s="236"/>
      <c r="E44" s="236"/>
      <c r="F44" s="236"/>
      <c r="G44" s="236"/>
      <c r="H44" s="236"/>
      <c r="I44" s="1">
        <v>36</v>
      </c>
      <c r="J44" s="5"/>
      <c r="K44" s="7"/>
    </row>
    <row r="45" spans="1:11" ht="12.75">
      <c r="A45" s="238" t="s">
        <v>138</v>
      </c>
      <c r="B45" s="239"/>
      <c r="C45" s="239"/>
      <c r="D45" s="239"/>
      <c r="E45" s="239"/>
      <c r="F45" s="239"/>
      <c r="G45" s="239"/>
      <c r="H45" s="239"/>
      <c r="I45" s="1">
        <v>37</v>
      </c>
      <c r="J45" s="59">
        <f>SUM(J40:J44)</f>
        <v>0</v>
      </c>
      <c r="K45" s="49">
        <f>SUM(K40:K44)</f>
        <v>0</v>
      </c>
    </row>
    <row r="46" spans="1:11" ht="12.75">
      <c r="A46" s="238" t="s">
        <v>152</v>
      </c>
      <c r="B46" s="239"/>
      <c r="C46" s="239"/>
      <c r="D46" s="239"/>
      <c r="E46" s="239"/>
      <c r="F46" s="239"/>
      <c r="G46" s="239"/>
      <c r="H46" s="239"/>
      <c r="I46" s="1">
        <v>38</v>
      </c>
      <c r="J46" s="59">
        <f>IF(J39&gt;J45,J39-J45,0)</f>
        <v>0</v>
      </c>
      <c r="K46" s="49">
        <f>IF(K39&gt;K45,K39-K45,0)</f>
        <v>0</v>
      </c>
    </row>
    <row r="47" spans="1:11" ht="12.75">
      <c r="A47" s="238" t="s">
        <v>153</v>
      </c>
      <c r="B47" s="239"/>
      <c r="C47" s="239"/>
      <c r="D47" s="239"/>
      <c r="E47" s="239"/>
      <c r="F47" s="239"/>
      <c r="G47" s="239"/>
      <c r="H47" s="239"/>
      <c r="I47" s="1">
        <v>39</v>
      </c>
      <c r="J47" s="59">
        <f>IF(J45&gt;J39,J45-J39,0)</f>
        <v>0</v>
      </c>
      <c r="K47" s="49">
        <f>IF(K45&gt;K39,K45-K39,0)</f>
        <v>0</v>
      </c>
    </row>
    <row r="48" spans="1:11" ht="12.75">
      <c r="A48" s="238" t="s">
        <v>139</v>
      </c>
      <c r="B48" s="239"/>
      <c r="C48" s="239"/>
      <c r="D48" s="239"/>
      <c r="E48" s="239"/>
      <c r="F48" s="239"/>
      <c r="G48" s="239"/>
      <c r="H48" s="239"/>
      <c r="I48" s="1">
        <v>40</v>
      </c>
      <c r="J48" s="59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38" t="s">
        <v>13</v>
      </c>
      <c r="B49" s="239"/>
      <c r="C49" s="239"/>
      <c r="D49" s="239"/>
      <c r="E49" s="239"/>
      <c r="F49" s="239"/>
      <c r="G49" s="239"/>
      <c r="H49" s="239"/>
      <c r="I49" s="1">
        <v>41</v>
      </c>
      <c r="J49" s="59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38" t="s">
        <v>151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7"/>
    </row>
    <row r="51" spans="1:11" ht="12.75">
      <c r="A51" s="238" t="s">
        <v>165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7"/>
    </row>
    <row r="52" spans="1:11" ht="12.75">
      <c r="A52" s="238" t="s">
        <v>166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7"/>
    </row>
    <row r="53" spans="1:11" ht="12.75">
      <c r="A53" s="250" t="s">
        <v>167</v>
      </c>
      <c r="B53" s="251"/>
      <c r="C53" s="251"/>
      <c r="D53" s="251"/>
      <c r="E53" s="251"/>
      <c r="F53" s="251"/>
      <c r="G53" s="251"/>
      <c r="H53" s="251"/>
      <c r="I53" s="4">
        <v>45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lcelec</cp:lastModifiedBy>
  <cp:lastPrinted>2013-04-17T15:22:50Z</cp:lastPrinted>
  <dcterms:created xsi:type="dcterms:W3CDTF">2008-10-17T11:51:54Z</dcterms:created>
  <dcterms:modified xsi:type="dcterms:W3CDTF">2013-04-18T12:11:20Z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