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state="hidden" r:id="rId5"/>
    <sheet name="PK" sheetId="6" r:id="rId6"/>
    <sheet name="Bilješke" sheetId="7" r:id="rId7"/>
  </sheets>
  <definedNames>
    <definedName name="_xlnm.Print_Area" localSheetId="6">'Bilješke'!$A$1:$A$39</definedName>
    <definedName name="_xlnm.Print_Area" localSheetId="3">'NT_I'!$A$1:$K$52</definedName>
    <definedName name="_xlnm.Print_Area" localSheetId="0">'OPĆI PODACI'!$A$1:$I$63</definedName>
    <definedName name="_xlnm.Print_Area" localSheetId="5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<sst xmlns="http://schemas.openxmlformats.org/spreadsheetml/2006/main" count="433" uniqueCount="383">
  <si>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</si>
  <si>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</si>
  <si>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</si>
  <si>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</si>
  <si>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</si>
  <si>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</si>
  <si>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</si>
  <si>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</si>
  <si>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</si>
  <si>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</si>
  <si>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</si>
  <si>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</si>
  <si>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</si>
  <si>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</si>
  <si>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</si>
  <si>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</si>
  <si>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</si>
  <si>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</si>
  <si>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</si>
  <si>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</si>
  <si>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</si>
  <si>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</si>
  <si>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</si>
  <si>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</si>
  <si>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</si>
  <si>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</si>
  <si>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</si>
  <si>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</si>
  <si>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</si>
  <si>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</si>
  <si>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</si>
  <si>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</si>
  <si>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</si>
  <si>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</si>
  <si>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</si>
  <si>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</si>
  <si>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</si>
  <si>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</si>
  <si>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</si>
  <si>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</si>
  <si>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</si>
  <si>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</si>
  <si>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</si>
  <si>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</si>
  <si>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</si>
  <si>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</si>
  <si>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</si>
  <si>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</si>
  <si>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</si>
  <si>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</si>
  <si>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</si>
  <si>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</si>
  <si>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</si>
  <si>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</si>
  <si>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</si>
  <si>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</si>
  <si>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</si>
  <si>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</si>
  <si>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</si>
  <si>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</si>
  <si>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</si>
  <si>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</si>
  <si>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</si>
  <si>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</si>
  <si>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</si>
  <si>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</si>
  <si>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</si>
  <si>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</si>
  <si>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</si>
  <si>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</si>
  <si>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</si>
  <si>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</si>
  <si>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</si>
  <si>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</si>
  <si>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</si>
  <si>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</si>
  <si>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</si>
  <si>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</si>
  <si>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</si>
  <si>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</si>
  <si>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</si>
  <si>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</si>
  <si>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</si>
  <si>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</si>
  <si>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</si>
  <si>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</si>
  <si>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</si>
  <si>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</si>
  <si>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</si>
  <si>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</si>
  <si>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</si>
  <si>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</si>
  <si>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</si>
  <si>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</si>
  <si>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</si>
  <si>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</si>
  <si>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</si>
  <si>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</si>
  <si>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</si>
  <si>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</si>
  <si>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</si>
  <si>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</si>
  <si>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</si>
  <si>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</si>
  <si>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</si>
  <si>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</si>
  <si>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</si>
  <si>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</si>
  <si>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</si>
  <si>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</si>
  <si>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</si>
  <si>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</si>
  <si>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</si>
  <si>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</si>
  <si>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</si>
  <si>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</si>
  <si>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</si>
  <si>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</si>
  <si>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</si>
  <si>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</si>
  <si>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</si>
  <si>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</si>
  <si>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</si>
  <si>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</si>
  <si>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</si>
  <si>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</si>
  <si>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</si>
  <si>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</si>
  <si>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</si>
  <si>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</si>
  <si>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</si>
  <si>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</si>
  <si>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</si>
  <si>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</si>
  <si>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</si>
  <si>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</si>
  <si>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</si>
  <si>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</si>
  <si>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</si>
  <si>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</si>
  <si>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</si>
  <si>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</si>
  <si>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</si>
  <si>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</si>
  <si>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</si>
  <si>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</si>
  <si>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</si>
  <si>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</si>
  <si>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</si>
  <si>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</si>
  <si>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</si>
  <si>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</si>
  <si>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</si>
  <si>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</si>
  <si>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</si>
  <si>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</si>
  <si>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</si>
  <si>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</si>
  <si>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</si>
  <si>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</si>
  <si>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</si>
  <si>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</si>
  <si>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</si>
  <si>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</si>
  <si>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</si>
  <si>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</si>
  <si>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</si>
  <si>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</si>
  <si>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</si>
  <si>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</si>
  <si>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</si>
  <si>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</si>
  <si>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</si>
  <si>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</si>
  <si>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</si>
  <si>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</si>
  <si>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</si>
  <si>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</si>
  <si>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</si>
  <si>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</si>
  <si>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</si>
  <si>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</si>
  <si>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</si>
  <si>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</si>
  <si>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</si>
  <si>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</si>
  <si>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</si>
  <si>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</si>
  <si>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</si>
  <si>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</si>
  <si>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</si>
  <si>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</si>
  <si>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</si>
  <si>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</si>
  <si>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</si>
  <si>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</si>
  <si>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</si>
  <si>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</si>
  <si>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</si>
  <si>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</si>
  <si>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</si>
  <si>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</si>
  <si>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</si>
  <si>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</si>
  <si>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</si>
  <si>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</si>
  <si>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</si>
  <si>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</si>
  <si>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</si>
  <si>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</si>
  <si>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</si>
  <si>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</si>
  <si>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</si>
  <si>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</si>
  <si>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</si>
  <si>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</si>
  <si>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</si>
  <si>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</si>
  <si>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</si>
  <si>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</si>
  <si>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</si>
  <si>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</si>
  <si>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</si>
  <si>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</si>
  <si>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</si>
  <si>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</si>
  <si>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</si>
  <si>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</si>
  <si>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</si>
  <si>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</si>
  <si>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</si>
  <si>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</si>
  <si>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</si>
  <si>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</si>
  <si>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</si>
  <si>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</si>
  <si>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</si>
  <si>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</si>
  <si>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</si>
  <si>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</si>
  <si>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</si>
  <si>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</si>
  <si>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</si>
  <si>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</si>
  <si>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</si>
  <si>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</si>
  <si>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</si>
  <si>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</si>
  <si>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</si>
  <si>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</si>
  <si>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</si>
  <si>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</si>
  <si>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</si>
  <si>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</si>
  <si>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</si>
  <si>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</si>
  <si>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</si>
  <si>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</si>
  <si>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</si>
  <si>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</si>
  <si>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</si>
  <si>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</si>
  <si>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</si>
  <si>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</si>
  <si>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</si>
  <si>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</si>
  <si>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</si>
  <si>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</si>
  <si>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</si>
  <si>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</si>
  <si>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</si>
  <si>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</si>
  <si>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</si>
  <si>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</si>
  <si>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</si>
  <si>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</si>
  <si>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</si>
  <si>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</si>
  <si>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</si>
  <si>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</si>
  <si>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</si>
  <si>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</si>
  <si>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</si>
  <si>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</si>
  <si>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</si>
  <si>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</si>
  <si>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</si>
  <si>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</si>
  <si>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</si>
  <si>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</si>
  <si>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</si>
  <si>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</si>
  <si>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</si>
  <si>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</si>
  <si>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</si>
  <si>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</si>
  <si>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</si>
  <si>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</si>
  <si>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</si>
  <si>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</si>
  <si>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</si>
  <si>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</si>
  <si>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</si>
  <si>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</si>
  <si>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</si>
  <si>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</si>
  <si>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</si>
  <si>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</si>
  <si>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</si>
  <si>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</si>
  <si>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</si>
  <si>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</si>
  <si>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</si>
  <si>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</si>
  <si>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</si>
  <si>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</si>
  <si>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</si>
  <si>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</si>
  <si>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Obveznik: Dukat d.d.</t>
  </si>
  <si>
    <t>01.01.</t>
  </si>
  <si>
    <t>01454935</t>
  </si>
  <si>
    <t>080307619</t>
  </si>
  <si>
    <t>25457712630</t>
  </si>
  <si>
    <t>Dukat d.d.</t>
  </si>
  <si>
    <t>Zagreb</t>
  </si>
  <si>
    <t>Marijana Čavića 9</t>
  </si>
  <si>
    <t>www.dukat.hr</t>
  </si>
  <si>
    <t>Grad Zagreb</t>
  </si>
  <si>
    <t>NE</t>
  </si>
  <si>
    <t>1051</t>
  </si>
  <si>
    <t>01/2392 267</t>
  </si>
  <si>
    <t>THIERRY ANDRE ZURCHER</t>
  </si>
  <si>
    <t>BILJEŠKE UZ FINANCIJSKE IZVJEŠTAJE</t>
  </si>
  <si>
    <t>1. Podjela dionica</t>
  </si>
  <si>
    <t>U izveštajnom razdoblju nije bilo dodatne podjele dionica.</t>
  </si>
  <si>
    <t>2. Zarada po dionici</t>
  </si>
  <si>
    <t>3. Promjena vlasničke strukture</t>
  </si>
  <si>
    <t>4. Pripajanja i spajanja</t>
  </si>
  <si>
    <t>5. Neizvjesnost naplate prihoda ili mogućih budućih troškova</t>
  </si>
  <si>
    <t xml:space="preserve">Također se rezerviraju troškovi za rizike po sudskim sporovima i drugim mogućim budućim troškovima. </t>
  </si>
  <si>
    <t>6. Rezultati poslovanja</t>
  </si>
  <si>
    <t>7. Prihodi po djelatnostima / segmentima</t>
  </si>
  <si>
    <t>8. Opis proizvoda ili usluga</t>
  </si>
  <si>
    <t xml:space="preserve">Grupa se bavi proizvodnjom: mlijeka i mliječnih proizoda, trgovinom proizvoda i robe te </t>
  </si>
  <si>
    <t>uslugama cestovnog prijevoza.</t>
  </si>
  <si>
    <t>9. Operativni i ostali troškovi</t>
  </si>
  <si>
    <t>10. Dobit ili gubitak</t>
  </si>
  <si>
    <t>11. Likvidnost</t>
  </si>
  <si>
    <t>Grupa je u promatranom razdoblju uredno izvršavala svoje obveze.</t>
  </si>
  <si>
    <t>12. Promjene računovodstvenih politika</t>
  </si>
  <si>
    <t>U izvještajnom razdoblju nije bilo promjena usvojenih Računovodstvenih politika.</t>
  </si>
  <si>
    <t>13. Pravna pitanja</t>
  </si>
  <si>
    <t xml:space="preserve">Grupa sukladno svojoj politici utužuje i vodi pravne sporove sa svrhom naplate starijih potraživanja. </t>
  </si>
  <si>
    <t>Prethodno razdoblje 31.12.2012.</t>
  </si>
  <si>
    <t>Prethodna godina               1.1.-31.12.2012.</t>
  </si>
  <si>
    <t>30.06.2013.</t>
  </si>
  <si>
    <t>biserka.klaric@dukat.hr</t>
  </si>
  <si>
    <t>BISERKA KLARIĆ</t>
  </si>
  <si>
    <t>01/239 2194</t>
  </si>
  <si>
    <t>1. Financijski izvjštaji ( bilanca, račun dobiti i gubitka, izvještaj o novčanom tijeku, izvještaj o promjenama</t>
  </si>
  <si>
    <t>stanje na dan 30.06.2013.</t>
  </si>
  <si>
    <t>Tekuće razdoblje 30.6.2013.</t>
  </si>
  <si>
    <t>u razdoblju 01.01.2013. do 30.06.2013.</t>
  </si>
  <si>
    <t>Tekuće razdoblje         1.1.-30.6.2013.</t>
  </si>
  <si>
    <t>Prethodno razdoblje          1.1.-30.6.2012.</t>
  </si>
  <si>
    <t>Tekuća godina 1.1.-30.6.2013.</t>
  </si>
  <si>
    <t>Prethodno razdoblje                        1.1.2012.-30.6.2012.</t>
  </si>
  <si>
    <t>Tekuće razdoblje                              1.1.2013.-30.6.2013.</t>
  </si>
  <si>
    <t xml:space="preserve">Kod neizvjesne naplate potraživanja, rade se vrijednosna usklađenja potraživanja i rezerviranja troškova. </t>
  </si>
  <si>
    <t>vlasnički udio na 96,52 % dionica.</t>
  </si>
  <si>
    <t xml:space="preserve">Dukat d.d. je u ožujku preuzeo 50,3 % dionica Ljubljanskih mlekarni d.d. Slovenija, a u svibnju je povećao svoj </t>
  </si>
  <si>
    <t>U drugom kvartalu ostarena je neto dobit u iznosu od 2,1 mil kn.</t>
  </si>
  <si>
    <t>U izvještajnom razdoblju bilo je manjeg trgovanja dionicama Dukat-a.</t>
  </si>
  <si>
    <t>Ostvareni poslovni prihodi po segmentima niži su u odnosu na planirane i ostvarene u istom razdoblju prošle</t>
  </si>
  <si>
    <t>godine.</t>
  </si>
  <si>
    <t xml:space="preserve">Financijski prihodi u prvom polugodištu veći su u odnosu na isto razdoblje prošle godine za 6,0 mil kn (radi se </t>
  </si>
  <si>
    <t>ostvarenim pozitivnim tečajnim razlikama po kreditima).</t>
  </si>
  <si>
    <t xml:space="preserve">Financijski rashodi (kamate i tečajne razlike) u prvom polugodištu u odnosu na isto razdoblje prošle godine veći su </t>
  </si>
  <si>
    <t xml:space="preserve">za 30,5%. </t>
  </si>
  <si>
    <t>Zarada po dionici ostvarena je kumulativno -3,28 kuna, u tromjesečju 0,70 kuna.</t>
  </si>
  <si>
    <t xml:space="preserve">Poslovni rashodi manji su u odnosu na isto razdoblje prošle godine kumulativno za 1,2% a u tromjesečju za 1,4%.                                                                          </t>
  </si>
  <si>
    <t xml:space="preserve">Ostvarena neto dobit iznosi -9,8 mil kn i manja je u odnosu na isto razdoblje prošle godine za 32,9 mil kn. </t>
  </si>
  <si>
    <t>Poslovni prihodi u odnosu na isto razdoblja prošle godine manji su i to kumulativno za 6,3% a u tromjesečju za 6,4 %.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</si>
</sst>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,"/>
    <numFmt numFmtId="195" formatCode="0.0%"/>
    <numFmt numFmtId="196" formatCode="0.000%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6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1" applyFont="1" applyFill="1" applyBorder="1" applyAlignment="1" applyProtection="1">
      <alignment vertical="center"/>
      <protection hidden="1"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10" fillId="0" borderId="0" xfId="61" applyFont="1" applyAlignment="1">
      <alignment/>
      <protection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10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0" fontId="6" fillId="0" borderId="0" xfId="0" applyNumberFormat="1" applyFont="1" applyFill="1" applyBorder="1" applyAlignment="1" applyProtection="1">
      <alignment vertical="center"/>
      <protection hidden="1"/>
    </xf>
    <xf numFmtId="10" fontId="0" fillId="0" borderId="0" xfId="0" applyNumberFormat="1" applyFill="1" applyBorder="1" applyAlignment="1">
      <alignment/>
    </xf>
    <xf numFmtId="4" fontId="1" fillId="0" borderId="0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3" fontId="6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61" applyFont="1" applyFill="1" applyAlignment="1">
      <alignment/>
      <protection/>
    </xf>
    <xf numFmtId="0" fontId="9" fillId="0" borderId="0" xfId="61" applyFill="1" applyAlignment="1">
      <alignment/>
      <protection/>
    </xf>
    <xf numFmtId="195" fontId="6" fillId="0" borderId="0" xfId="60" applyNumberFormat="1" applyFont="1" applyFill="1" applyBorder="1" applyAlignment="1" applyProtection="1">
      <alignment vertical="center"/>
      <protection hidden="1"/>
    </xf>
    <xf numFmtId="195" fontId="6" fillId="0" borderId="0" xfId="0" applyNumberFormat="1" applyFont="1" applyFill="1" applyBorder="1" applyAlignment="1" applyProtection="1">
      <alignment vertical="center"/>
      <protection hidden="1"/>
    </xf>
    <xf numFmtId="2" fontId="6" fillId="0" borderId="0" xfId="0" applyNumberFormat="1" applyFont="1" applyFill="1" applyBorder="1" applyAlignment="1" applyProtection="1">
      <alignment vertical="center"/>
      <protection hidden="1"/>
    </xf>
    <xf numFmtId="4" fontId="6" fillId="0" borderId="0" xfId="0" applyNumberFormat="1" applyFont="1" applyFill="1" applyBorder="1" applyAlignment="1" applyProtection="1">
      <alignment vertic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13" fillId="0" borderId="27" xfId="53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1" applyFont="1" applyBorder="1" applyAlignment="1" applyProtection="1">
      <alignment horizontal="left"/>
      <protection hidden="1"/>
    </xf>
    <xf numFmtId="0" fontId="18" fillId="0" borderId="0" xfId="61" applyFont="1" applyBorder="1" applyAlignment="1">
      <alignment/>
      <protection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serka.klaric@dukat.hr" TargetMode="External" /><Relationship Id="rId2" Type="http://schemas.openxmlformats.org/officeDocument/2006/relationships/hyperlink" Target="mailto:biserka.klaric@duka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C10" sqref="C10:D10"/>
    </sheetView>
  </sheetViews>
  <sheetFormatPr defaultColWidth="9.140625" defaultRowHeight="12.75"/>
  <cols>
    <col min="1" max="9" width="12.7109375" style="11" customWidth="1"/>
    <col min="10" max="16384" width="9.140625" style="11" customWidth="1"/>
  </cols>
  <sheetData>
    <row r="1" spans="1:12" ht="15.75">
      <c r="A1" s="186" t="s">
        <v>246</v>
      </c>
      <c r="B1" s="187"/>
      <c r="C1" s="187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51" t="s">
        <v>247</v>
      </c>
      <c r="B2" s="152"/>
      <c r="C2" s="152"/>
      <c r="D2" s="153"/>
      <c r="E2" s="119" t="s">
        <v>319</v>
      </c>
      <c r="F2" s="12"/>
      <c r="G2" s="13" t="s">
        <v>248</v>
      </c>
      <c r="H2" s="119" t="s">
        <v>355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54" t="s">
        <v>312</v>
      </c>
      <c r="B4" s="155"/>
      <c r="C4" s="155"/>
      <c r="D4" s="155"/>
      <c r="E4" s="155"/>
      <c r="F4" s="155"/>
      <c r="G4" s="155"/>
      <c r="H4" s="155"/>
      <c r="I4" s="156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57" t="s">
        <v>249</v>
      </c>
      <c r="B6" s="158"/>
      <c r="C6" s="149" t="s">
        <v>320</v>
      </c>
      <c r="D6" s="150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59" t="s">
        <v>250</v>
      </c>
      <c r="B8" s="160"/>
      <c r="C8" s="149" t="s">
        <v>321</v>
      </c>
      <c r="D8" s="150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46" t="s">
        <v>251</v>
      </c>
      <c r="B10" s="147"/>
      <c r="C10" s="149" t="s">
        <v>322</v>
      </c>
      <c r="D10" s="150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48"/>
      <c r="B11" s="147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57" t="s">
        <v>252</v>
      </c>
      <c r="B12" s="158"/>
      <c r="C12" s="161" t="s">
        <v>323</v>
      </c>
      <c r="D12" s="162"/>
      <c r="E12" s="162"/>
      <c r="F12" s="162"/>
      <c r="G12" s="162"/>
      <c r="H12" s="162"/>
      <c r="I12" s="163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57" t="s">
        <v>253</v>
      </c>
      <c r="B14" s="158"/>
      <c r="C14" s="164">
        <v>10000</v>
      </c>
      <c r="D14" s="165"/>
      <c r="E14" s="16"/>
      <c r="F14" s="161" t="s">
        <v>324</v>
      </c>
      <c r="G14" s="162"/>
      <c r="H14" s="162"/>
      <c r="I14" s="163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57" t="s">
        <v>254</v>
      </c>
      <c r="B16" s="158"/>
      <c r="C16" s="161" t="s">
        <v>325</v>
      </c>
      <c r="D16" s="162"/>
      <c r="E16" s="162"/>
      <c r="F16" s="162"/>
      <c r="G16" s="162"/>
      <c r="H16" s="162"/>
      <c r="I16" s="163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57" t="s">
        <v>255</v>
      </c>
      <c r="B18" s="158"/>
      <c r="C18" s="166" t="s">
        <v>356</v>
      </c>
      <c r="D18" s="167"/>
      <c r="E18" s="167"/>
      <c r="F18" s="167"/>
      <c r="G18" s="167"/>
      <c r="H18" s="167"/>
      <c r="I18" s="168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57" t="s">
        <v>256</v>
      </c>
      <c r="B20" s="158"/>
      <c r="C20" s="169" t="s">
        <v>326</v>
      </c>
      <c r="D20" s="167"/>
      <c r="E20" s="167"/>
      <c r="F20" s="167"/>
      <c r="G20" s="167"/>
      <c r="H20" s="167"/>
      <c r="I20" s="168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57" t="s">
        <v>257</v>
      </c>
      <c r="B22" s="158"/>
      <c r="C22" s="120">
        <v>133</v>
      </c>
      <c r="D22" s="161" t="s">
        <v>324</v>
      </c>
      <c r="E22" s="170"/>
      <c r="F22" s="171"/>
      <c r="G22" s="157"/>
      <c r="H22" s="172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57" t="s">
        <v>258</v>
      </c>
      <c r="B24" s="158"/>
      <c r="C24" s="120">
        <v>21</v>
      </c>
      <c r="D24" s="161" t="s">
        <v>327</v>
      </c>
      <c r="E24" s="170"/>
      <c r="F24" s="170"/>
      <c r="G24" s="171"/>
      <c r="H24" s="51" t="s">
        <v>259</v>
      </c>
      <c r="I24" s="127">
        <v>1279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313</v>
      </c>
      <c r="I25" s="97"/>
      <c r="J25" s="10"/>
      <c r="K25" s="10"/>
      <c r="L25" s="10"/>
    </row>
    <row r="26" spans="1:12" ht="12.75">
      <c r="A26" s="157" t="s">
        <v>260</v>
      </c>
      <c r="B26" s="158"/>
      <c r="C26" s="121" t="s">
        <v>328</v>
      </c>
      <c r="D26" s="25"/>
      <c r="E26" s="33"/>
      <c r="F26" s="24"/>
      <c r="G26" s="173" t="s">
        <v>261</v>
      </c>
      <c r="H26" s="158"/>
      <c r="I26" s="122" t="s">
        <v>329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74" t="s">
        <v>262</v>
      </c>
      <c r="B28" s="175"/>
      <c r="C28" s="176"/>
      <c r="D28" s="176"/>
      <c r="E28" s="177" t="s">
        <v>263</v>
      </c>
      <c r="F28" s="178"/>
      <c r="G28" s="178"/>
      <c r="H28" s="179" t="s">
        <v>264</v>
      </c>
      <c r="I28" s="180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81"/>
      <c r="B30" s="182"/>
      <c r="C30" s="182"/>
      <c r="D30" s="183"/>
      <c r="E30" s="181"/>
      <c r="F30" s="182"/>
      <c r="G30" s="182"/>
      <c r="H30" s="149"/>
      <c r="I30" s="150"/>
      <c r="J30" s="10"/>
      <c r="K30" s="10"/>
      <c r="L30" s="10"/>
    </row>
    <row r="31" spans="1:12" ht="12.75">
      <c r="A31" s="93"/>
      <c r="B31" s="22"/>
      <c r="C31" s="21"/>
      <c r="D31" s="184"/>
      <c r="E31" s="184"/>
      <c r="F31" s="184"/>
      <c r="G31" s="185"/>
      <c r="H31" s="16"/>
      <c r="I31" s="100"/>
      <c r="J31" s="10"/>
      <c r="K31" s="10"/>
      <c r="L31" s="10"/>
    </row>
    <row r="32" spans="1:12" ht="12.75">
      <c r="A32" s="181"/>
      <c r="B32" s="182"/>
      <c r="C32" s="182"/>
      <c r="D32" s="183"/>
      <c r="E32" s="181"/>
      <c r="F32" s="182"/>
      <c r="G32" s="182"/>
      <c r="H32" s="149"/>
      <c r="I32" s="150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81"/>
      <c r="B34" s="182"/>
      <c r="C34" s="182"/>
      <c r="D34" s="183"/>
      <c r="E34" s="181"/>
      <c r="F34" s="182"/>
      <c r="G34" s="182"/>
      <c r="H34" s="149"/>
      <c r="I34" s="150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81"/>
      <c r="B36" s="182"/>
      <c r="C36" s="182"/>
      <c r="D36" s="183"/>
      <c r="E36" s="181"/>
      <c r="F36" s="182"/>
      <c r="G36" s="182"/>
      <c r="H36" s="149"/>
      <c r="I36" s="150"/>
      <c r="J36" s="10"/>
      <c r="K36" s="10"/>
      <c r="L36" s="10"/>
    </row>
    <row r="37" spans="1:12" ht="12.75">
      <c r="A37" s="102"/>
      <c r="B37" s="30"/>
      <c r="C37" s="188"/>
      <c r="D37" s="189"/>
      <c r="E37" s="16"/>
      <c r="F37" s="188"/>
      <c r="G37" s="189"/>
      <c r="H37" s="16"/>
      <c r="I37" s="94"/>
      <c r="J37" s="10"/>
      <c r="K37" s="10"/>
      <c r="L37" s="10"/>
    </row>
    <row r="38" spans="1:12" ht="12.75">
      <c r="A38" s="181"/>
      <c r="B38" s="182"/>
      <c r="C38" s="182"/>
      <c r="D38" s="183"/>
      <c r="E38" s="181"/>
      <c r="F38" s="182"/>
      <c r="G38" s="182"/>
      <c r="H38" s="149"/>
      <c r="I38" s="150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81"/>
      <c r="B40" s="182"/>
      <c r="C40" s="182"/>
      <c r="D40" s="183"/>
      <c r="E40" s="181"/>
      <c r="F40" s="182"/>
      <c r="G40" s="182"/>
      <c r="H40" s="149"/>
      <c r="I40" s="150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46" t="s">
        <v>265</v>
      </c>
      <c r="B44" s="197"/>
      <c r="C44" s="149"/>
      <c r="D44" s="150"/>
      <c r="E44" s="26"/>
      <c r="F44" s="161"/>
      <c r="G44" s="182"/>
      <c r="H44" s="182"/>
      <c r="I44" s="183"/>
      <c r="J44" s="10"/>
      <c r="K44" s="10"/>
      <c r="L44" s="10"/>
    </row>
    <row r="45" spans="1:12" ht="12.75">
      <c r="A45" s="102"/>
      <c r="B45" s="30"/>
      <c r="C45" s="188"/>
      <c r="D45" s="189"/>
      <c r="E45" s="16"/>
      <c r="F45" s="188"/>
      <c r="G45" s="190"/>
      <c r="H45" s="35"/>
      <c r="I45" s="106"/>
      <c r="J45" s="10"/>
      <c r="K45" s="10"/>
      <c r="L45" s="10"/>
    </row>
    <row r="46" spans="1:12" ht="12.75">
      <c r="A46" s="146" t="s">
        <v>266</v>
      </c>
      <c r="B46" s="197"/>
      <c r="C46" s="161" t="s">
        <v>357</v>
      </c>
      <c r="D46" s="191"/>
      <c r="E46" s="191"/>
      <c r="F46" s="191"/>
      <c r="G46" s="191"/>
      <c r="H46" s="191"/>
      <c r="I46" s="192"/>
      <c r="J46" s="10"/>
      <c r="K46" s="10"/>
      <c r="L46" s="10"/>
    </row>
    <row r="47" spans="1:12" ht="12.75">
      <c r="A47" s="93"/>
      <c r="B47" s="22"/>
      <c r="C47" s="21" t="s">
        <v>267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46" t="s">
        <v>268</v>
      </c>
      <c r="B48" s="197"/>
      <c r="C48" s="198" t="s">
        <v>358</v>
      </c>
      <c r="D48" s="199"/>
      <c r="E48" s="200"/>
      <c r="F48" s="16"/>
      <c r="G48" s="51" t="s">
        <v>269</v>
      </c>
      <c r="H48" s="198" t="s">
        <v>330</v>
      </c>
      <c r="I48" s="200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46" t="s">
        <v>255</v>
      </c>
      <c r="B50" s="197"/>
      <c r="C50" s="203" t="s">
        <v>356</v>
      </c>
      <c r="D50" s="199"/>
      <c r="E50" s="199"/>
      <c r="F50" s="199"/>
      <c r="G50" s="199"/>
      <c r="H50" s="199"/>
      <c r="I50" s="200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57" t="s">
        <v>270</v>
      </c>
      <c r="B52" s="158"/>
      <c r="C52" s="198" t="s">
        <v>331</v>
      </c>
      <c r="D52" s="199"/>
      <c r="E52" s="199"/>
      <c r="F52" s="199"/>
      <c r="G52" s="199"/>
      <c r="H52" s="199"/>
      <c r="I52" s="163"/>
      <c r="J52" s="10"/>
      <c r="K52" s="10"/>
      <c r="L52" s="10"/>
    </row>
    <row r="53" spans="1:12" ht="12.75">
      <c r="A53" s="107"/>
      <c r="B53" s="20"/>
      <c r="C53" s="193" t="s">
        <v>271</v>
      </c>
      <c r="D53" s="193"/>
      <c r="E53" s="193"/>
      <c r="F53" s="193"/>
      <c r="G53" s="193"/>
      <c r="H53" s="193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204" t="s">
        <v>272</v>
      </c>
      <c r="C55" s="205"/>
      <c r="D55" s="205"/>
      <c r="E55" s="205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206" t="s">
        <v>359</v>
      </c>
      <c r="C56" s="207"/>
      <c r="D56" s="207"/>
      <c r="E56" s="207"/>
      <c r="F56" s="207"/>
      <c r="G56" s="207"/>
      <c r="H56" s="207"/>
      <c r="I56" s="208"/>
      <c r="J56" s="10"/>
      <c r="K56" s="10"/>
      <c r="L56" s="10"/>
    </row>
    <row r="57" spans="1:12" ht="12.75">
      <c r="A57" s="107"/>
      <c r="B57" s="206" t="s">
        <v>303</v>
      </c>
      <c r="C57" s="207"/>
      <c r="D57" s="207"/>
      <c r="E57" s="207"/>
      <c r="F57" s="207"/>
      <c r="G57" s="207"/>
      <c r="H57" s="207"/>
      <c r="I57" s="109"/>
      <c r="J57" s="10"/>
      <c r="K57" s="10"/>
      <c r="L57" s="10"/>
    </row>
    <row r="58" spans="1:12" ht="12.75">
      <c r="A58" s="107"/>
      <c r="B58" s="206" t="s">
        <v>304</v>
      </c>
      <c r="C58" s="207"/>
      <c r="D58" s="207"/>
      <c r="E58" s="207"/>
      <c r="F58" s="207"/>
      <c r="G58" s="207"/>
      <c r="H58" s="207"/>
      <c r="I58" s="208"/>
      <c r="J58" s="10"/>
      <c r="K58" s="10"/>
      <c r="L58" s="10"/>
    </row>
    <row r="59" spans="1:12" ht="12.75">
      <c r="A59" s="107"/>
      <c r="B59" s="206" t="s">
        <v>305</v>
      </c>
      <c r="C59" s="207"/>
      <c r="D59" s="207"/>
      <c r="E59" s="207"/>
      <c r="F59" s="207"/>
      <c r="G59" s="207"/>
      <c r="H59" s="207"/>
      <c r="I59" s="208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273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274</v>
      </c>
      <c r="F62" s="33"/>
      <c r="G62" s="194" t="s">
        <v>275</v>
      </c>
      <c r="H62" s="195"/>
      <c r="I62" s="196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201"/>
      <c r="H63" s="202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biserka.klaric@dukat.hr"/>
    <hyperlink ref="C50" r:id="rId2" display="biserka.klaric@dukat.hr"/>
  </hyperlinks>
  <printOptions/>
  <pageMargins left="0.75" right="0.75" top="1" bottom="1" header="0.5" footer="0.5"/>
  <pageSetup horizontalDpi="600" verticalDpi="600" orientation="portrait" paperSize="9" scale="7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2"/>
  <sheetViews>
    <sheetView zoomScaleSheetLayoutView="110" zoomScalePageLayoutView="0" workbookViewId="0" topLeftCell="A51">
      <selection activeCell="A9" sqref="A9:H9"/>
    </sheetView>
  </sheetViews>
  <sheetFormatPr defaultColWidth="9.140625" defaultRowHeight="12.75"/>
  <cols>
    <col min="1" max="8" width="8.7109375" style="52" customWidth="1"/>
    <col min="9" max="9" width="5.7109375" style="52" customWidth="1"/>
    <col min="10" max="11" width="12.7109375" style="52" customWidth="1"/>
    <col min="12" max="12" width="10.7109375" style="52" bestFit="1" customWidth="1"/>
    <col min="13" max="16384" width="9.140625" style="52" customWidth="1"/>
  </cols>
  <sheetData>
    <row r="1" spans="1:11" ht="12.75" customHeight="1">
      <c r="A1" s="246" t="s">
        <v>151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ht="12.75" customHeight="1">
      <c r="A2" s="247" t="s">
        <v>360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</row>
    <row r="3" spans="1:11" ht="12.75">
      <c r="A3" s="248" t="s">
        <v>318</v>
      </c>
      <c r="B3" s="249"/>
      <c r="C3" s="249"/>
      <c r="D3" s="249"/>
      <c r="E3" s="249"/>
      <c r="F3" s="249"/>
      <c r="G3" s="249"/>
      <c r="H3" s="249"/>
      <c r="I3" s="249"/>
      <c r="J3" s="249"/>
      <c r="K3" s="250"/>
    </row>
    <row r="4" spans="1:11" ht="33.75">
      <c r="A4" s="251" t="s">
        <v>59</v>
      </c>
      <c r="B4" s="252"/>
      <c r="C4" s="252"/>
      <c r="D4" s="252"/>
      <c r="E4" s="252"/>
      <c r="F4" s="252"/>
      <c r="G4" s="252"/>
      <c r="H4" s="253"/>
      <c r="I4" s="57" t="s">
        <v>276</v>
      </c>
      <c r="J4" s="58" t="s">
        <v>353</v>
      </c>
      <c r="K4" s="59" t="s">
        <v>361</v>
      </c>
    </row>
    <row r="5" spans="1:11" ht="12.75">
      <c r="A5" s="242">
        <v>1</v>
      </c>
      <c r="B5" s="242"/>
      <c r="C5" s="242"/>
      <c r="D5" s="242"/>
      <c r="E5" s="242"/>
      <c r="F5" s="242"/>
      <c r="G5" s="242"/>
      <c r="H5" s="242"/>
      <c r="I5" s="56">
        <v>2</v>
      </c>
      <c r="J5" s="55">
        <v>3</v>
      </c>
      <c r="K5" s="55">
        <v>4</v>
      </c>
    </row>
    <row r="6" spans="1:11" ht="12.75">
      <c r="A6" s="243"/>
      <c r="B6" s="244"/>
      <c r="C6" s="244"/>
      <c r="D6" s="244"/>
      <c r="E6" s="244"/>
      <c r="F6" s="244"/>
      <c r="G6" s="244"/>
      <c r="H6" s="244"/>
      <c r="I6" s="244"/>
      <c r="J6" s="244"/>
      <c r="K6" s="245"/>
    </row>
    <row r="7" spans="1:11" ht="12.75">
      <c r="A7" s="218" t="s">
        <v>60</v>
      </c>
      <c r="B7" s="219"/>
      <c r="C7" s="219"/>
      <c r="D7" s="219"/>
      <c r="E7" s="219"/>
      <c r="F7" s="219"/>
      <c r="G7" s="219"/>
      <c r="H7" s="236"/>
      <c r="I7" s="3">
        <v>1</v>
      </c>
      <c r="J7" s="6"/>
      <c r="K7" s="6"/>
    </row>
    <row r="8" spans="1:12" ht="12.75">
      <c r="A8" s="225" t="s">
        <v>13</v>
      </c>
      <c r="B8" s="226"/>
      <c r="C8" s="226"/>
      <c r="D8" s="226"/>
      <c r="E8" s="226"/>
      <c r="F8" s="226"/>
      <c r="G8" s="226"/>
      <c r="H8" s="227"/>
      <c r="I8" s="1">
        <v>2</v>
      </c>
      <c r="J8" s="129">
        <f>J9+J16+J26+J35+J39</f>
        <v>911131072</v>
      </c>
      <c r="K8" s="129">
        <f>K9+K16+K26+K35+K39</f>
        <v>1178267246</v>
      </c>
      <c r="L8" s="126"/>
    </row>
    <row r="9" spans="1:12" ht="12.75">
      <c r="A9" s="222" t="s">
        <v>203</v>
      </c>
      <c r="B9" s="223"/>
      <c r="C9" s="223"/>
      <c r="D9" s="223"/>
      <c r="E9" s="223"/>
      <c r="F9" s="223"/>
      <c r="G9" s="223"/>
      <c r="H9" s="224"/>
      <c r="I9" s="1">
        <v>3</v>
      </c>
      <c r="J9" s="129">
        <f>SUM(J10:J15)</f>
        <v>1653469</v>
      </c>
      <c r="K9" s="129">
        <f>SUM(K10:K15)</f>
        <v>1619324</v>
      </c>
      <c r="L9" s="126"/>
    </row>
    <row r="10" spans="1:12" ht="12.75">
      <c r="A10" s="222" t="s">
        <v>112</v>
      </c>
      <c r="B10" s="223"/>
      <c r="C10" s="223"/>
      <c r="D10" s="223"/>
      <c r="E10" s="223"/>
      <c r="F10" s="223"/>
      <c r="G10" s="223"/>
      <c r="H10" s="224"/>
      <c r="I10" s="1">
        <v>4</v>
      </c>
      <c r="J10" s="7"/>
      <c r="K10" s="7"/>
      <c r="L10" s="126"/>
    </row>
    <row r="11" spans="1:12" ht="12.75">
      <c r="A11" s="222" t="s">
        <v>14</v>
      </c>
      <c r="B11" s="223"/>
      <c r="C11" s="223"/>
      <c r="D11" s="223"/>
      <c r="E11" s="223"/>
      <c r="F11" s="223"/>
      <c r="G11" s="223"/>
      <c r="H11" s="224"/>
      <c r="I11" s="1">
        <v>5</v>
      </c>
      <c r="J11" s="7">
        <v>1369883</v>
      </c>
      <c r="K11" s="7">
        <v>1329098</v>
      </c>
      <c r="L11" s="126"/>
    </row>
    <row r="12" spans="1:12" ht="12.75">
      <c r="A12" s="222" t="s">
        <v>113</v>
      </c>
      <c r="B12" s="223"/>
      <c r="C12" s="223"/>
      <c r="D12" s="223"/>
      <c r="E12" s="223"/>
      <c r="F12" s="223"/>
      <c r="G12" s="223"/>
      <c r="H12" s="224"/>
      <c r="I12" s="1">
        <v>6</v>
      </c>
      <c r="J12" s="7"/>
      <c r="K12" s="7"/>
      <c r="L12" s="126"/>
    </row>
    <row r="13" spans="1:12" ht="12.75">
      <c r="A13" s="222" t="s">
        <v>206</v>
      </c>
      <c r="B13" s="223"/>
      <c r="C13" s="223"/>
      <c r="D13" s="223"/>
      <c r="E13" s="223"/>
      <c r="F13" s="223"/>
      <c r="G13" s="223"/>
      <c r="H13" s="224"/>
      <c r="I13" s="1">
        <v>7</v>
      </c>
      <c r="J13" s="7"/>
      <c r="K13" s="7"/>
      <c r="L13" s="126"/>
    </row>
    <row r="14" spans="1:12" ht="12.75">
      <c r="A14" s="222" t="s">
        <v>207</v>
      </c>
      <c r="B14" s="223"/>
      <c r="C14" s="223"/>
      <c r="D14" s="223"/>
      <c r="E14" s="223"/>
      <c r="F14" s="223"/>
      <c r="G14" s="223"/>
      <c r="H14" s="224"/>
      <c r="I14" s="1">
        <v>8</v>
      </c>
      <c r="J14" s="7">
        <v>283586</v>
      </c>
      <c r="K14" s="7">
        <v>290226</v>
      </c>
      <c r="L14" s="126"/>
    </row>
    <row r="15" spans="1:12" ht="12.75">
      <c r="A15" s="222" t="s">
        <v>208</v>
      </c>
      <c r="B15" s="223"/>
      <c r="C15" s="223"/>
      <c r="D15" s="223"/>
      <c r="E15" s="223"/>
      <c r="F15" s="223"/>
      <c r="G15" s="223"/>
      <c r="H15" s="224"/>
      <c r="I15" s="1">
        <v>9</v>
      </c>
      <c r="J15" s="7"/>
      <c r="K15" s="7"/>
      <c r="L15" s="126"/>
    </row>
    <row r="16" spans="1:12" ht="12.75">
      <c r="A16" s="222" t="s">
        <v>204</v>
      </c>
      <c r="B16" s="223"/>
      <c r="C16" s="223"/>
      <c r="D16" s="223"/>
      <c r="E16" s="223"/>
      <c r="F16" s="223"/>
      <c r="G16" s="223"/>
      <c r="H16" s="224"/>
      <c r="I16" s="1">
        <v>10</v>
      </c>
      <c r="J16" s="129">
        <f>SUM(J17:J25)</f>
        <v>327685739</v>
      </c>
      <c r="K16" s="129">
        <f>SUM(K17:K25)</f>
        <v>311531374</v>
      </c>
      <c r="L16" s="126"/>
    </row>
    <row r="17" spans="1:12" ht="12.75">
      <c r="A17" s="222" t="s">
        <v>209</v>
      </c>
      <c r="B17" s="223"/>
      <c r="C17" s="223"/>
      <c r="D17" s="223"/>
      <c r="E17" s="223"/>
      <c r="F17" s="223"/>
      <c r="G17" s="223"/>
      <c r="H17" s="224"/>
      <c r="I17" s="1">
        <v>11</v>
      </c>
      <c r="J17" s="7">
        <v>14172059</v>
      </c>
      <c r="K17" s="7">
        <v>14172059</v>
      </c>
      <c r="L17" s="126"/>
    </row>
    <row r="18" spans="1:12" ht="12.75">
      <c r="A18" s="222" t="s">
        <v>245</v>
      </c>
      <c r="B18" s="223"/>
      <c r="C18" s="223"/>
      <c r="D18" s="223"/>
      <c r="E18" s="223"/>
      <c r="F18" s="223"/>
      <c r="G18" s="223"/>
      <c r="H18" s="224"/>
      <c r="I18" s="1">
        <v>12</v>
      </c>
      <c r="J18" s="7">
        <v>169930623</v>
      </c>
      <c r="K18" s="7">
        <v>167111686</v>
      </c>
      <c r="L18" s="126"/>
    </row>
    <row r="19" spans="1:12" ht="12.75">
      <c r="A19" s="222" t="s">
        <v>210</v>
      </c>
      <c r="B19" s="223"/>
      <c r="C19" s="223"/>
      <c r="D19" s="223"/>
      <c r="E19" s="223"/>
      <c r="F19" s="223"/>
      <c r="G19" s="223"/>
      <c r="H19" s="224"/>
      <c r="I19" s="1">
        <v>13</v>
      </c>
      <c r="J19" s="7">
        <v>105360289</v>
      </c>
      <c r="K19" s="7">
        <v>95637415</v>
      </c>
      <c r="L19" s="126"/>
    </row>
    <row r="20" spans="1:12" ht="12.75">
      <c r="A20" s="222" t="s">
        <v>27</v>
      </c>
      <c r="B20" s="223"/>
      <c r="C20" s="223"/>
      <c r="D20" s="223"/>
      <c r="E20" s="223"/>
      <c r="F20" s="223"/>
      <c r="G20" s="223"/>
      <c r="H20" s="224"/>
      <c r="I20" s="1">
        <v>14</v>
      </c>
      <c r="J20" s="7">
        <v>32046600</v>
      </c>
      <c r="K20" s="7">
        <v>16799078</v>
      </c>
      <c r="L20" s="126"/>
    </row>
    <row r="21" spans="1:12" ht="12.75">
      <c r="A21" s="222" t="s">
        <v>28</v>
      </c>
      <c r="B21" s="223"/>
      <c r="C21" s="223"/>
      <c r="D21" s="223"/>
      <c r="E21" s="223"/>
      <c r="F21" s="223"/>
      <c r="G21" s="223"/>
      <c r="H21" s="224"/>
      <c r="I21" s="1">
        <v>15</v>
      </c>
      <c r="J21" s="7"/>
      <c r="K21" s="7"/>
      <c r="L21" s="126"/>
    </row>
    <row r="22" spans="1:12" ht="12.75">
      <c r="A22" s="222" t="s">
        <v>72</v>
      </c>
      <c r="B22" s="223"/>
      <c r="C22" s="223"/>
      <c r="D22" s="223"/>
      <c r="E22" s="223"/>
      <c r="F22" s="223"/>
      <c r="G22" s="223"/>
      <c r="H22" s="224"/>
      <c r="I22" s="1">
        <v>16</v>
      </c>
      <c r="J22" s="7"/>
      <c r="K22" s="7">
        <v>264412</v>
      </c>
      <c r="L22" s="126"/>
    </row>
    <row r="23" spans="1:12" ht="12.75">
      <c r="A23" s="222" t="s">
        <v>73</v>
      </c>
      <c r="B23" s="223"/>
      <c r="C23" s="223"/>
      <c r="D23" s="223"/>
      <c r="E23" s="223"/>
      <c r="F23" s="223"/>
      <c r="G23" s="223"/>
      <c r="H23" s="224"/>
      <c r="I23" s="1">
        <v>17</v>
      </c>
      <c r="J23" s="7">
        <v>5236195</v>
      </c>
      <c r="K23" s="7">
        <v>16609515</v>
      </c>
      <c r="L23" s="126"/>
    </row>
    <row r="24" spans="1:12" ht="12.75">
      <c r="A24" s="222" t="s">
        <v>74</v>
      </c>
      <c r="B24" s="223"/>
      <c r="C24" s="223"/>
      <c r="D24" s="223"/>
      <c r="E24" s="223"/>
      <c r="F24" s="223"/>
      <c r="G24" s="223"/>
      <c r="H24" s="224"/>
      <c r="I24" s="1">
        <v>18</v>
      </c>
      <c r="J24" s="7">
        <v>761498</v>
      </c>
      <c r="K24" s="7">
        <v>761498</v>
      </c>
      <c r="L24" s="126"/>
    </row>
    <row r="25" spans="1:12" ht="12.75">
      <c r="A25" s="222" t="s">
        <v>75</v>
      </c>
      <c r="B25" s="223"/>
      <c r="C25" s="223"/>
      <c r="D25" s="223"/>
      <c r="E25" s="223"/>
      <c r="F25" s="223"/>
      <c r="G25" s="223"/>
      <c r="H25" s="224"/>
      <c r="I25" s="1">
        <v>19</v>
      </c>
      <c r="J25" s="7">
        <v>178475</v>
      </c>
      <c r="K25" s="7">
        <v>175711</v>
      </c>
      <c r="L25" s="126"/>
    </row>
    <row r="26" spans="1:12" ht="12.75">
      <c r="A26" s="222" t="s">
        <v>188</v>
      </c>
      <c r="B26" s="223"/>
      <c r="C26" s="223"/>
      <c r="D26" s="223"/>
      <c r="E26" s="223"/>
      <c r="F26" s="223"/>
      <c r="G26" s="223"/>
      <c r="H26" s="224"/>
      <c r="I26" s="1">
        <v>20</v>
      </c>
      <c r="J26" s="129">
        <f>SUM(J27:J34)</f>
        <v>580867064</v>
      </c>
      <c r="K26" s="129">
        <f>SUM(K27:K34)</f>
        <v>864191748</v>
      </c>
      <c r="L26" s="126"/>
    </row>
    <row r="27" spans="1:12" ht="12.75">
      <c r="A27" s="222" t="s">
        <v>76</v>
      </c>
      <c r="B27" s="223"/>
      <c r="C27" s="223"/>
      <c r="D27" s="223"/>
      <c r="E27" s="223"/>
      <c r="F27" s="223"/>
      <c r="G27" s="223"/>
      <c r="H27" s="224"/>
      <c r="I27" s="1">
        <v>21</v>
      </c>
      <c r="J27" s="7">
        <v>578269543</v>
      </c>
      <c r="K27" s="7">
        <v>859258443</v>
      </c>
      <c r="L27" s="126"/>
    </row>
    <row r="28" spans="1:12" ht="12.75">
      <c r="A28" s="222" t="s">
        <v>77</v>
      </c>
      <c r="B28" s="223"/>
      <c r="C28" s="223"/>
      <c r="D28" s="223"/>
      <c r="E28" s="223"/>
      <c r="F28" s="223"/>
      <c r="G28" s="223"/>
      <c r="H28" s="224"/>
      <c r="I28" s="1">
        <v>22</v>
      </c>
      <c r="J28" s="7"/>
      <c r="K28" s="7"/>
      <c r="L28" s="126"/>
    </row>
    <row r="29" spans="1:12" ht="12.75">
      <c r="A29" s="222" t="s">
        <v>78</v>
      </c>
      <c r="B29" s="223"/>
      <c r="C29" s="223"/>
      <c r="D29" s="223"/>
      <c r="E29" s="223"/>
      <c r="F29" s="223"/>
      <c r="G29" s="223"/>
      <c r="H29" s="224"/>
      <c r="I29" s="1">
        <v>23</v>
      </c>
      <c r="J29" s="7">
        <v>177511</v>
      </c>
      <c r="K29" s="7">
        <v>177511</v>
      </c>
      <c r="L29" s="126"/>
    </row>
    <row r="30" spans="1:12" ht="12.75">
      <c r="A30" s="222" t="s">
        <v>83</v>
      </c>
      <c r="B30" s="223"/>
      <c r="C30" s="223"/>
      <c r="D30" s="223"/>
      <c r="E30" s="223"/>
      <c r="F30" s="223"/>
      <c r="G30" s="223"/>
      <c r="H30" s="224"/>
      <c r="I30" s="1">
        <v>24</v>
      </c>
      <c r="J30" s="7"/>
      <c r="K30" s="7"/>
      <c r="L30" s="126"/>
    </row>
    <row r="31" spans="1:12" ht="12.75">
      <c r="A31" s="222" t="s">
        <v>84</v>
      </c>
      <c r="B31" s="223"/>
      <c r="C31" s="223"/>
      <c r="D31" s="223"/>
      <c r="E31" s="223"/>
      <c r="F31" s="223"/>
      <c r="G31" s="223"/>
      <c r="H31" s="224"/>
      <c r="I31" s="1">
        <v>25</v>
      </c>
      <c r="J31" s="7"/>
      <c r="K31" s="7"/>
      <c r="L31" s="126"/>
    </row>
    <row r="32" spans="1:12" ht="12.75">
      <c r="A32" s="222" t="s">
        <v>85</v>
      </c>
      <c r="B32" s="223"/>
      <c r="C32" s="223"/>
      <c r="D32" s="223"/>
      <c r="E32" s="223"/>
      <c r="F32" s="223"/>
      <c r="G32" s="223"/>
      <c r="H32" s="224"/>
      <c r="I32" s="1">
        <v>26</v>
      </c>
      <c r="J32" s="7">
        <v>2420010</v>
      </c>
      <c r="K32" s="7">
        <v>4755794</v>
      </c>
      <c r="L32" s="126"/>
    </row>
    <row r="33" spans="1:12" ht="12.75">
      <c r="A33" s="222" t="s">
        <v>79</v>
      </c>
      <c r="B33" s="223"/>
      <c r="C33" s="223"/>
      <c r="D33" s="223"/>
      <c r="E33" s="223"/>
      <c r="F33" s="223"/>
      <c r="G33" s="223"/>
      <c r="H33" s="224"/>
      <c r="I33" s="1">
        <v>27</v>
      </c>
      <c r="J33" s="7"/>
      <c r="K33" s="7"/>
      <c r="L33" s="126"/>
    </row>
    <row r="34" spans="1:12" ht="12.75">
      <c r="A34" s="222" t="s">
        <v>181</v>
      </c>
      <c r="B34" s="223"/>
      <c r="C34" s="223"/>
      <c r="D34" s="223"/>
      <c r="E34" s="223"/>
      <c r="F34" s="223"/>
      <c r="G34" s="223"/>
      <c r="H34" s="224"/>
      <c r="I34" s="1">
        <v>28</v>
      </c>
      <c r="J34" s="7"/>
      <c r="K34" s="7"/>
      <c r="L34" s="126"/>
    </row>
    <row r="35" spans="1:12" ht="12.75">
      <c r="A35" s="222" t="s">
        <v>182</v>
      </c>
      <c r="B35" s="223"/>
      <c r="C35" s="223"/>
      <c r="D35" s="223"/>
      <c r="E35" s="223"/>
      <c r="F35" s="223"/>
      <c r="G35" s="223"/>
      <c r="H35" s="224"/>
      <c r="I35" s="1">
        <v>29</v>
      </c>
      <c r="J35" s="129">
        <f>SUM(J36:J38)</f>
        <v>0</v>
      </c>
      <c r="K35" s="129">
        <f>SUM(K36:K38)</f>
        <v>0</v>
      </c>
      <c r="L35" s="126"/>
    </row>
    <row r="36" spans="1:12" ht="12.75">
      <c r="A36" s="222" t="s">
        <v>80</v>
      </c>
      <c r="B36" s="223"/>
      <c r="C36" s="223"/>
      <c r="D36" s="223"/>
      <c r="E36" s="223"/>
      <c r="F36" s="223"/>
      <c r="G36" s="223"/>
      <c r="H36" s="224"/>
      <c r="I36" s="1">
        <v>30</v>
      </c>
      <c r="J36" s="7"/>
      <c r="K36" s="7"/>
      <c r="L36" s="126"/>
    </row>
    <row r="37" spans="1:12" ht="12.75">
      <c r="A37" s="222" t="s">
        <v>81</v>
      </c>
      <c r="B37" s="223"/>
      <c r="C37" s="223"/>
      <c r="D37" s="223"/>
      <c r="E37" s="223"/>
      <c r="F37" s="223"/>
      <c r="G37" s="223"/>
      <c r="H37" s="224"/>
      <c r="I37" s="1">
        <v>31</v>
      </c>
      <c r="J37" s="7"/>
      <c r="K37" s="7"/>
      <c r="L37" s="126"/>
    </row>
    <row r="38" spans="1:12" ht="12.75">
      <c r="A38" s="222" t="s">
        <v>82</v>
      </c>
      <c r="B38" s="223"/>
      <c r="C38" s="223"/>
      <c r="D38" s="223"/>
      <c r="E38" s="223"/>
      <c r="F38" s="223"/>
      <c r="G38" s="223"/>
      <c r="H38" s="224"/>
      <c r="I38" s="1">
        <v>32</v>
      </c>
      <c r="J38" s="7"/>
      <c r="K38" s="7"/>
      <c r="L38" s="126"/>
    </row>
    <row r="39" spans="1:12" ht="12.75">
      <c r="A39" s="222" t="s">
        <v>183</v>
      </c>
      <c r="B39" s="223"/>
      <c r="C39" s="223"/>
      <c r="D39" s="223"/>
      <c r="E39" s="223"/>
      <c r="F39" s="223"/>
      <c r="G39" s="223"/>
      <c r="H39" s="224"/>
      <c r="I39" s="1">
        <v>33</v>
      </c>
      <c r="J39" s="7">
        <v>924800</v>
      </c>
      <c r="K39" s="7">
        <v>924800</v>
      </c>
      <c r="L39" s="126"/>
    </row>
    <row r="40" spans="1:12" ht="12.75">
      <c r="A40" s="225" t="s">
        <v>238</v>
      </c>
      <c r="B40" s="226"/>
      <c r="C40" s="226"/>
      <c r="D40" s="226"/>
      <c r="E40" s="226"/>
      <c r="F40" s="226"/>
      <c r="G40" s="226"/>
      <c r="H40" s="227"/>
      <c r="I40" s="1">
        <v>34</v>
      </c>
      <c r="J40" s="129">
        <f>J41+J49+J56+J64</f>
        <v>613588530</v>
      </c>
      <c r="K40" s="129">
        <f>K41+K49+K56+K64</f>
        <v>560486923.62</v>
      </c>
      <c r="L40" s="126"/>
    </row>
    <row r="41" spans="1:12" ht="12.75">
      <c r="A41" s="222" t="s">
        <v>100</v>
      </c>
      <c r="B41" s="223"/>
      <c r="C41" s="223"/>
      <c r="D41" s="223"/>
      <c r="E41" s="223"/>
      <c r="F41" s="223"/>
      <c r="G41" s="223"/>
      <c r="H41" s="224"/>
      <c r="I41" s="1">
        <v>35</v>
      </c>
      <c r="J41" s="129">
        <f>SUM(J42:J48)</f>
        <v>127180994</v>
      </c>
      <c r="K41" s="129">
        <f>SUM(K42:K48)</f>
        <v>140845825</v>
      </c>
      <c r="L41" s="126"/>
    </row>
    <row r="42" spans="1:12" ht="12.75">
      <c r="A42" s="222" t="s">
        <v>117</v>
      </c>
      <c r="B42" s="223"/>
      <c r="C42" s="223"/>
      <c r="D42" s="223"/>
      <c r="E42" s="223"/>
      <c r="F42" s="223"/>
      <c r="G42" s="223"/>
      <c r="H42" s="224"/>
      <c r="I42" s="1">
        <v>36</v>
      </c>
      <c r="J42" s="7">
        <v>56000269</v>
      </c>
      <c r="K42" s="7">
        <v>54408505</v>
      </c>
      <c r="L42" s="126"/>
    </row>
    <row r="43" spans="1:12" ht="12.75">
      <c r="A43" s="222" t="s">
        <v>118</v>
      </c>
      <c r="B43" s="223"/>
      <c r="C43" s="223"/>
      <c r="D43" s="223"/>
      <c r="E43" s="223"/>
      <c r="F43" s="223"/>
      <c r="G43" s="223"/>
      <c r="H43" s="224"/>
      <c r="I43" s="1">
        <v>37</v>
      </c>
      <c r="J43" s="7">
        <v>25668420</v>
      </c>
      <c r="K43" s="7">
        <v>35117282</v>
      </c>
      <c r="L43" s="126"/>
    </row>
    <row r="44" spans="1:12" ht="12.75">
      <c r="A44" s="222" t="s">
        <v>86</v>
      </c>
      <c r="B44" s="223"/>
      <c r="C44" s="223"/>
      <c r="D44" s="223"/>
      <c r="E44" s="223"/>
      <c r="F44" s="223"/>
      <c r="G44" s="223"/>
      <c r="H44" s="224"/>
      <c r="I44" s="1">
        <v>38</v>
      </c>
      <c r="J44" s="7">
        <v>29342719</v>
      </c>
      <c r="K44" s="7">
        <v>35972299</v>
      </c>
      <c r="L44" s="126"/>
    </row>
    <row r="45" spans="1:12" ht="12.75">
      <c r="A45" s="222" t="s">
        <v>87</v>
      </c>
      <c r="B45" s="223"/>
      <c r="C45" s="223"/>
      <c r="D45" s="223"/>
      <c r="E45" s="223"/>
      <c r="F45" s="223"/>
      <c r="G45" s="223"/>
      <c r="H45" s="224"/>
      <c r="I45" s="1">
        <v>39</v>
      </c>
      <c r="J45" s="7">
        <v>15101545</v>
      </c>
      <c r="K45" s="7">
        <v>14624482</v>
      </c>
      <c r="L45" s="126"/>
    </row>
    <row r="46" spans="1:12" ht="12.75">
      <c r="A46" s="222" t="s">
        <v>88</v>
      </c>
      <c r="B46" s="223"/>
      <c r="C46" s="223"/>
      <c r="D46" s="223"/>
      <c r="E46" s="223"/>
      <c r="F46" s="223"/>
      <c r="G46" s="223"/>
      <c r="H46" s="224"/>
      <c r="I46" s="1">
        <v>40</v>
      </c>
      <c r="J46" s="7">
        <v>1068041</v>
      </c>
      <c r="K46" s="7">
        <v>723257</v>
      </c>
      <c r="L46" s="126"/>
    </row>
    <row r="47" spans="1:12" ht="12.75">
      <c r="A47" s="222" t="s">
        <v>89</v>
      </c>
      <c r="B47" s="223"/>
      <c r="C47" s="223"/>
      <c r="D47" s="223"/>
      <c r="E47" s="223"/>
      <c r="F47" s="223"/>
      <c r="G47" s="223"/>
      <c r="H47" s="224"/>
      <c r="I47" s="1">
        <v>41</v>
      </c>
      <c r="J47" s="7"/>
      <c r="K47" s="7"/>
      <c r="L47" s="126"/>
    </row>
    <row r="48" spans="1:12" ht="12.75">
      <c r="A48" s="222" t="s">
        <v>90</v>
      </c>
      <c r="B48" s="223"/>
      <c r="C48" s="223"/>
      <c r="D48" s="223"/>
      <c r="E48" s="223"/>
      <c r="F48" s="223"/>
      <c r="G48" s="223"/>
      <c r="H48" s="224"/>
      <c r="I48" s="1">
        <v>42</v>
      </c>
      <c r="J48" s="7"/>
      <c r="K48" s="7"/>
      <c r="L48" s="126"/>
    </row>
    <row r="49" spans="1:12" ht="12.75">
      <c r="A49" s="222" t="s">
        <v>101</v>
      </c>
      <c r="B49" s="223"/>
      <c r="C49" s="223"/>
      <c r="D49" s="223"/>
      <c r="E49" s="223"/>
      <c r="F49" s="223"/>
      <c r="G49" s="223"/>
      <c r="H49" s="224"/>
      <c r="I49" s="1">
        <v>43</v>
      </c>
      <c r="J49" s="129">
        <f>SUM(J50:J55)</f>
        <v>443037725</v>
      </c>
      <c r="K49" s="129">
        <f>SUM(K50:K55)</f>
        <v>373503204</v>
      </c>
      <c r="L49" s="126"/>
    </row>
    <row r="50" spans="1:12" ht="12.75">
      <c r="A50" s="222" t="s">
        <v>198</v>
      </c>
      <c r="B50" s="223"/>
      <c r="C50" s="223"/>
      <c r="D50" s="223"/>
      <c r="E50" s="223"/>
      <c r="F50" s="223"/>
      <c r="G50" s="223"/>
      <c r="H50" s="224"/>
      <c r="I50" s="1">
        <v>44</v>
      </c>
      <c r="J50" s="7">
        <v>51684340</v>
      </c>
      <c r="K50" s="7">
        <v>39905569</v>
      </c>
      <c r="L50" s="126"/>
    </row>
    <row r="51" spans="1:12" ht="12.75">
      <c r="A51" s="222" t="s">
        <v>199</v>
      </c>
      <c r="B51" s="223"/>
      <c r="C51" s="223"/>
      <c r="D51" s="223"/>
      <c r="E51" s="223"/>
      <c r="F51" s="223"/>
      <c r="G51" s="223"/>
      <c r="H51" s="224"/>
      <c r="I51" s="1">
        <v>45</v>
      </c>
      <c r="J51" s="7">
        <v>378226777</v>
      </c>
      <c r="K51" s="7">
        <v>316935897</v>
      </c>
      <c r="L51" s="126"/>
    </row>
    <row r="52" spans="1:12" ht="12.75">
      <c r="A52" s="222" t="s">
        <v>200</v>
      </c>
      <c r="B52" s="223"/>
      <c r="C52" s="223"/>
      <c r="D52" s="223"/>
      <c r="E52" s="223"/>
      <c r="F52" s="223"/>
      <c r="G52" s="223"/>
      <c r="H52" s="224"/>
      <c r="I52" s="1">
        <v>46</v>
      </c>
      <c r="J52" s="7"/>
      <c r="K52" s="7"/>
      <c r="L52" s="126"/>
    </row>
    <row r="53" spans="1:12" ht="12.75">
      <c r="A53" s="222" t="s">
        <v>201</v>
      </c>
      <c r="B53" s="223"/>
      <c r="C53" s="223"/>
      <c r="D53" s="223"/>
      <c r="E53" s="223"/>
      <c r="F53" s="223"/>
      <c r="G53" s="223"/>
      <c r="H53" s="224"/>
      <c r="I53" s="1">
        <v>47</v>
      </c>
      <c r="J53" s="7">
        <v>13802</v>
      </c>
      <c r="K53" s="7">
        <v>84849</v>
      </c>
      <c r="L53" s="126"/>
    </row>
    <row r="54" spans="1:12" ht="12.75">
      <c r="A54" s="222" t="s">
        <v>10</v>
      </c>
      <c r="B54" s="223"/>
      <c r="C54" s="223"/>
      <c r="D54" s="223"/>
      <c r="E54" s="223"/>
      <c r="F54" s="223"/>
      <c r="G54" s="223"/>
      <c r="H54" s="224"/>
      <c r="I54" s="1">
        <v>48</v>
      </c>
      <c r="J54" s="7">
        <v>12545550</v>
      </c>
      <c r="K54" s="7">
        <v>15765776</v>
      </c>
      <c r="L54" s="126"/>
    </row>
    <row r="55" spans="1:12" ht="12.75">
      <c r="A55" s="222" t="s">
        <v>11</v>
      </c>
      <c r="B55" s="223"/>
      <c r="C55" s="223"/>
      <c r="D55" s="223"/>
      <c r="E55" s="223"/>
      <c r="F55" s="223"/>
      <c r="G55" s="223"/>
      <c r="H55" s="224"/>
      <c r="I55" s="1">
        <v>49</v>
      </c>
      <c r="J55" s="7">
        <v>567256</v>
      </c>
      <c r="K55" s="7">
        <v>811113</v>
      </c>
      <c r="L55" s="126"/>
    </row>
    <row r="56" spans="1:12" ht="12.75">
      <c r="A56" s="222" t="s">
        <v>102</v>
      </c>
      <c r="B56" s="223"/>
      <c r="C56" s="223"/>
      <c r="D56" s="223"/>
      <c r="E56" s="223"/>
      <c r="F56" s="223"/>
      <c r="G56" s="223"/>
      <c r="H56" s="224"/>
      <c r="I56" s="1">
        <v>50</v>
      </c>
      <c r="J56" s="129">
        <f>SUM(J57:J63)</f>
        <v>9957197</v>
      </c>
      <c r="K56" s="129">
        <f>SUM(K57:K63)</f>
        <v>14184586</v>
      </c>
      <c r="L56" s="126"/>
    </row>
    <row r="57" spans="1:12" ht="12.75">
      <c r="A57" s="222" t="s">
        <v>76</v>
      </c>
      <c r="B57" s="223"/>
      <c r="C57" s="223"/>
      <c r="D57" s="223"/>
      <c r="E57" s="223"/>
      <c r="F57" s="223"/>
      <c r="G57" s="223"/>
      <c r="H57" s="224"/>
      <c r="I57" s="1">
        <v>51</v>
      </c>
      <c r="J57" s="7"/>
      <c r="K57" s="7"/>
      <c r="L57" s="126"/>
    </row>
    <row r="58" spans="1:12" ht="12.75">
      <c r="A58" s="222" t="s">
        <v>77</v>
      </c>
      <c r="B58" s="223"/>
      <c r="C58" s="223"/>
      <c r="D58" s="223"/>
      <c r="E58" s="223"/>
      <c r="F58" s="223"/>
      <c r="G58" s="223"/>
      <c r="H58" s="224"/>
      <c r="I58" s="1">
        <v>52</v>
      </c>
      <c r="J58" s="7"/>
      <c r="K58" s="7">
        <v>211355</v>
      </c>
      <c r="L58" s="126"/>
    </row>
    <row r="59" spans="1:12" ht="12.75">
      <c r="A59" s="222" t="s">
        <v>240</v>
      </c>
      <c r="B59" s="223"/>
      <c r="C59" s="223"/>
      <c r="D59" s="223"/>
      <c r="E59" s="223"/>
      <c r="F59" s="223"/>
      <c r="G59" s="223"/>
      <c r="H59" s="224"/>
      <c r="I59" s="1">
        <v>53</v>
      </c>
      <c r="J59" s="7"/>
      <c r="K59" s="7"/>
      <c r="L59" s="126"/>
    </row>
    <row r="60" spans="1:12" ht="12.75">
      <c r="A60" s="222" t="s">
        <v>83</v>
      </c>
      <c r="B60" s="223"/>
      <c r="C60" s="223"/>
      <c r="D60" s="223"/>
      <c r="E60" s="223"/>
      <c r="F60" s="223"/>
      <c r="G60" s="223"/>
      <c r="H60" s="224"/>
      <c r="I60" s="1">
        <v>54</v>
      </c>
      <c r="J60" s="7"/>
      <c r="K60" s="7"/>
      <c r="L60" s="126"/>
    </row>
    <row r="61" spans="1:12" ht="12.75">
      <c r="A61" s="222" t="s">
        <v>84</v>
      </c>
      <c r="B61" s="223"/>
      <c r="C61" s="223"/>
      <c r="D61" s="223"/>
      <c r="E61" s="223"/>
      <c r="F61" s="223"/>
      <c r="G61" s="223"/>
      <c r="H61" s="224"/>
      <c r="I61" s="1">
        <v>55</v>
      </c>
      <c r="J61" s="7"/>
      <c r="K61" s="7"/>
      <c r="L61" s="126"/>
    </row>
    <row r="62" spans="1:12" ht="12.75">
      <c r="A62" s="222" t="s">
        <v>85</v>
      </c>
      <c r="B62" s="223"/>
      <c r="C62" s="223"/>
      <c r="D62" s="223"/>
      <c r="E62" s="223"/>
      <c r="F62" s="223"/>
      <c r="G62" s="223"/>
      <c r="H62" s="224"/>
      <c r="I62" s="1">
        <v>56</v>
      </c>
      <c r="J62" s="7">
        <v>8669851</v>
      </c>
      <c r="K62" s="7">
        <v>13338231</v>
      </c>
      <c r="L62" s="126"/>
    </row>
    <row r="63" spans="1:12" ht="12.75">
      <c r="A63" s="222" t="s">
        <v>46</v>
      </c>
      <c r="B63" s="223"/>
      <c r="C63" s="223"/>
      <c r="D63" s="223"/>
      <c r="E63" s="223"/>
      <c r="F63" s="223"/>
      <c r="G63" s="223"/>
      <c r="H63" s="224"/>
      <c r="I63" s="1">
        <v>57</v>
      </c>
      <c r="J63" s="7">
        <v>1287346</v>
      </c>
      <c r="K63" s="7">
        <v>635000</v>
      </c>
      <c r="L63" s="126"/>
    </row>
    <row r="64" spans="1:12" ht="12.75">
      <c r="A64" s="222" t="s">
        <v>205</v>
      </c>
      <c r="B64" s="223"/>
      <c r="C64" s="223"/>
      <c r="D64" s="223"/>
      <c r="E64" s="223"/>
      <c r="F64" s="223"/>
      <c r="G64" s="223"/>
      <c r="H64" s="224"/>
      <c r="I64" s="1">
        <v>58</v>
      </c>
      <c r="J64" s="7">
        <v>33412614</v>
      </c>
      <c r="K64" s="7">
        <v>31953308.619999997</v>
      </c>
      <c r="L64" s="126"/>
    </row>
    <row r="65" spans="1:12" ht="12.75">
      <c r="A65" s="225" t="s">
        <v>56</v>
      </c>
      <c r="B65" s="226"/>
      <c r="C65" s="226"/>
      <c r="D65" s="226"/>
      <c r="E65" s="226"/>
      <c r="F65" s="226"/>
      <c r="G65" s="226"/>
      <c r="H65" s="227"/>
      <c r="I65" s="1">
        <v>59</v>
      </c>
      <c r="J65" s="7">
        <v>43334</v>
      </c>
      <c r="K65" s="7">
        <v>5885070.33</v>
      </c>
      <c r="L65" s="126"/>
    </row>
    <row r="66" spans="1:12" ht="12.75">
      <c r="A66" s="225" t="s">
        <v>239</v>
      </c>
      <c r="B66" s="226"/>
      <c r="C66" s="226"/>
      <c r="D66" s="226"/>
      <c r="E66" s="226"/>
      <c r="F66" s="226"/>
      <c r="G66" s="226"/>
      <c r="H66" s="227"/>
      <c r="I66" s="1">
        <v>60</v>
      </c>
      <c r="J66" s="129">
        <f>J7+J8+J40+J65</f>
        <v>1524762936</v>
      </c>
      <c r="K66" s="129">
        <f>K7+K8+K40+K65</f>
        <v>1744639239.9499998</v>
      </c>
      <c r="L66" s="126"/>
    </row>
    <row r="67" spans="1:11" ht="12.75">
      <c r="A67" s="237" t="s">
        <v>91</v>
      </c>
      <c r="B67" s="238"/>
      <c r="C67" s="238"/>
      <c r="D67" s="238"/>
      <c r="E67" s="238"/>
      <c r="F67" s="238"/>
      <c r="G67" s="238"/>
      <c r="H67" s="239"/>
      <c r="I67" s="4">
        <v>61</v>
      </c>
      <c r="J67" s="8"/>
      <c r="K67" s="8"/>
    </row>
    <row r="68" spans="1:11" ht="12.75">
      <c r="A68" s="214" t="s">
        <v>58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1"/>
    </row>
    <row r="69" spans="1:12" ht="12.75">
      <c r="A69" s="218" t="s">
        <v>189</v>
      </c>
      <c r="B69" s="219"/>
      <c r="C69" s="219"/>
      <c r="D69" s="219"/>
      <c r="E69" s="219"/>
      <c r="F69" s="219"/>
      <c r="G69" s="219"/>
      <c r="H69" s="236"/>
      <c r="I69" s="3">
        <v>62</v>
      </c>
      <c r="J69" s="130">
        <f>J70+J71+J72+J78+J79+J82+J85</f>
        <v>1095959909</v>
      </c>
      <c r="K69" s="130">
        <f>K70+K71+K72+K78+K79+K82+K85</f>
        <v>1086114286</v>
      </c>
      <c r="L69" s="126"/>
    </row>
    <row r="70" spans="1:12" ht="12.75">
      <c r="A70" s="222" t="s">
        <v>141</v>
      </c>
      <c r="B70" s="223"/>
      <c r="C70" s="223"/>
      <c r="D70" s="223"/>
      <c r="E70" s="223"/>
      <c r="F70" s="223"/>
      <c r="G70" s="223"/>
      <c r="H70" s="224"/>
      <c r="I70" s="1">
        <v>63</v>
      </c>
      <c r="J70" s="7">
        <v>300000000</v>
      </c>
      <c r="K70" s="7">
        <v>300000000</v>
      </c>
      <c r="L70" s="126"/>
    </row>
    <row r="71" spans="1:12" ht="12.75">
      <c r="A71" s="222" t="s">
        <v>142</v>
      </c>
      <c r="B71" s="223"/>
      <c r="C71" s="223"/>
      <c r="D71" s="223"/>
      <c r="E71" s="223"/>
      <c r="F71" s="223"/>
      <c r="G71" s="223"/>
      <c r="H71" s="224"/>
      <c r="I71" s="1">
        <v>64</v>
      </c>
      <c r="J71" s="7"/>
      <c r="K71" s="7"/>
      <c r="L71" s="126"/>
    </row>
    <row r="72" spans="1:12" ht="12.75">
      <c r="A72" s="222" t="s">
        <v>143</v>
      </c>
      <c r="B72" s="223"/>
      <c r="C72" s="223"/>
      <c r="D72" s="223"/>
      <c r="E72" s="223"/>
      <c r="F72" s="223"/>
      <c r="G72" s="223"/>
      <c r="H72" s="224"/>
      <c r="I72" s="1">
        <v>65</v>
      </c>
      <c r="J72" s="129">
        <f>J73+J74-J75+J76+J77</f>
        <v>15000000</v>
      </c>
      <c r="K72" s="129">
        <f>K73+K74-K75+K76+K77</f>
        <v>15000000</v>
      </c>
      <c r="L72" s="126"/>
    </row>
    <row r="73" spans="1:12" ht="12.75">
      <c r="A73" s="222" t="s">
        <v>144</v>
      </c>
      <c r="B73" s="223"/>
      <c r="C73" s="223"/>
      <c r="D73" s="223"/>
      <c r="E73" s="223"/>
      <c r="F73" s="223"/>
      <c r="G73" s="223"/>
      <c r="H73" s="224"/>
      <c r="I73" s="1">
        <v>66</v>
      </c>
      <c r="J73" s="7">
        <v>15000000</v>
      </c>
      <c r="K73" s="7">
        <v>15000000</v>
      </c>
      <c r="L73" s="126"/>
    </row>
    <row r="74" spans="1:12" ht="12.75">
      <c r="A74" s="222" t="s">
        <v>145</v>
      </c>
      <c r="B74" s="223"/>
      <c r="C74" s="223"/>
      <c r="D74" s="223"/>
      <c r="E74" s="223"/>
      <c r="F74" s="223"/>
      <c r="G74" s="223"/>
      <c r="H74" s="224"/>
      <c r="I74" s="1">
        <v>67</v>
      </c>
      <c r="J74" s="7">
        <v>86680</v>
      </c>
      <c r="K74" s="7">
        <v>86680</v>
      </c>
      <c r="L74" s="126"/>
    </row>
    <row r="75" spans="1:12" ht="12.75">
      <c r="A75" s="222" t="s">
        <v>133</v>
      </c>
      <c r="B75" s="223"/>
      <c r="C75" s="223"/>
      <c r="D75" s="223"/>
      <c r="E75" s="223"/>
      <c r="F75" s="223"/>
      <c r="G75" s="223"/>
      <c r="H75" s="224"/>
      <c r="I75" s="1">
        <v>68</v>
      </c>
      <c r="J75" s="7">
        <v>86680</v>
      </c>
      <c r="K75" s="7">
        <v>86680</v>
      </c>
      <c r="L75" s="126"/>
    </row>
    <row r="76" spans="1:12" ht="12.75">
      <c r="A76" s="222" t="s">
        <v>134</v>
      </c>
      <c r="B76" s="223"/>
      <c r="C76" s="223"/>
      <c r="D76" s="223"/>
      <c r="E76" s="223"/>
      <c r="F76" s="223"/>
      <c r="G76" s="223"/>
      <c r="H76" s="224"/>
      <c r="I76" s="1">
        <v>69</v>
      </c>
      <c r="J76" s="7"/>
      <c r="K76" s="7"/>
      <c r="L76" s="126"/>
    </row>
    <row r="77" spans="1:12" ht="12.75">
      <c r="A77" s="222" t="s">
        <v>135</v>
      </c>
      <c r="B77" s="223"/>
      <c r="C77" s="223"/>
      <c r="D77" s="223"/>
      <c r="E77" s="223"/>
      <c r="F77" s="223"/>
      <c r="G77" s="223"/>
      <c r="H77" s="224"/>
      <c r="I77" s="1">
        <v>70</v>
      </c>
      <c r="J77" s="7"/>
      <c r="K77" s="7"/>
      <c r="L77" s="126"/>
    </row>
    <row r="78" spans="1:12" ht="12.75">
      <c r="A78" s="222" t="s">
        <v>136</v>
      </c>
      <c r="B78" s="223"/>
      <c r="C78" s="223"/>
      <c r="D78" s="223"/>
      <c r="E78" s="223"/>
      <c r="F78" s="223"/>
      <c r="G78" s="223"/>
      <c r="H78" s="224"/>
      <c r="I78" s="1">
        <v>71</v>
      </c>
      <c r="J78" s="7"/>
      <c r="K78" s="7"/>
      <c r="L78" s="126"/>
    </row>
    <row r="79" spans="1:12" ht="12.75">
      <c r="A79" s="222" t="s">
        <v>236</v>
      </c>
      <c r="B79" s="223"/>
      <c r="C79" s="223"/>
      <c r="D79" s="223"/>
      <c r="E79" s="223"/>
      <c r="F79" s="223"/>
      <c r="G79" s="223"/>
      <c r="H79" s="224"/>
      <c r="I79" s="1">
        <v>72</v>
      </c>
      <c r="J79" s="129">
        <f>J80-J81</f>
        <v>705639668</v>
      </c>
      <c r="K79" s="129">
        <f>K80-K81</f>
        <v>780959909</v>
      </c>
      <c r="L79" s="126"/>
    </row>
    <row r="80" spans="1:12" ht="12.75">
      <c r="A80" s="233" t="s">
        <v>167</v>
      </c>
      <c r="B80" s="234"/>
      <c r="C80" s="234"/>
      <c r="D80" s="234"/>
      <c r="E80" s="234"/>
      <c r="F80" s="234"/>
      <c r="G80" s="234"/>
      <c r="H80" s="235"/>
      <c r="I80" s="1">
        <v>73</v>
      </c>
      <c r="J80" s="7">
        <v>705639668</v>
      </c>
      <c r="K80" s="7">
        <v>780959909</v>
      </c>
      <c r="L80" s="126"/>
    </row>
    <row r="81" spans="1:12" ht="12.75">
      <c r="A81" s="233" t="s">
        <v>168</v>
      </c>
      <c r="B81" s="234"/>
      <c r="C81" s="234"/>
      <c r="D81" s="234"/>
      <c r="E81" s="234"/>
      <c r="F81" s="234"/>
      <c r="G81" s="234"/>
      <c r="H81" s="235"/>
      <c r="I81" s="1">
        <v>74</v>
      </c>
      <c r="J81" s="7"/>
      <c r="K81" s="7"/>
      <c r="L81" s="126"/>
    </row>
    <row r="82" spans="1:12" ht="12.75">
      <c r="A82" s="222" t="s">
        <v>237</v>
      </c>
      <c r="B82" s="223"/>
      <c r="C82" s="223"/>
      <c r="D82" s="223"/>
      <c r="E82" s="223"/>
      <c r="F82" s="223"/>
      <c r="G82" s="223"/>
      <c r="H82" s="224"/>
      <c r="I82" s="1">
        <v>75</v>
      </c>
      <c r="J82" s="129">
        <f>J83-J84</f>
        <v>75320241</v>
      </c>
      <c r="K82" s="129">
        <f>K83-K84</f>
        <v>-9845623</v>
      </c>
      <c r="L82" s="126"/>
    </row>
    <row r="83" spans="1:12" ht="12.75">
      <c r="A83" s="233" t="s">
        <v>169</v>
      </c>
      <c r="B83" s="234"/>
      <c r="C83" s="234"/>
      <c r="D83" s="234"/>
      <c r="E83" s="234"/>
      <c r="F83" s="234"/>
      <c r="G83" s="234"/>
      <c r="H83" s="235"/>
      <c r="I83" s="1">
        <v>76</v>
      </c>
      <c r="J83" s="7">
        <v>75320241</v>
      </c>
      <c r="K83" s="7"/>
      <c r="L83" s="126"/>
    </row>
    <row r="84" spans="1:12" ht="12.75">
      <c r="A84" s="233" t="s">
        <v>170</v>
      </c>
      <c r="B84" s="234"/>
      <c r="C84" s="234"/>
      <c r="D84" s="234"/>
      <c r="E84" s="234"/>
      <c r="F84" s="234"/>
      <c r="G84" s="234"/>
      <c r="H84" s="235"/>
      <c r="I84" s="1">
        <v>77</v>
      </c>
      <c r="J84" s="7"/>
      <c r="K84" s="7">
        <v>9845623</v>
      </c>
      <c r="L84" s="126"/>
    </row>
    <row r="85" spans="1:12" ht="12.75">
      <c r="A85" s="222" t="s">
        <v>171</v>
      </c>
      <c r="B85" s="223"/>
      <c r="C85" s="223"/>
      <c r="D85" s="223"/>
      <c r="E85" s="223"/>
      <c r="F85" s="223"/>
      <c r="G85" s="223"/>
      <c r="H85" s="224"/>
      <c r="I85" s="1">
        <v>78</v>
      </c>
      <c r="J85" s="7"/>
      <c r="K85" s="7"/>
      <c r="L85" s="126"/>
    </row>
    <row r="86" spans="1:12" ht="12.75">
      <c r="A86" s="225" t="s">
        <v>19</v>
      </c>
      <c r="B86" s="226"/>
      <c r="C86" s="226"/>
      <c r="D86" s="226"/>
      <c r="E86" s="226"/>
      <c r="F86" s="226"/>
      <c r="G86" s="226"/>
      <c r="H86" s="227"/>
      <c r="I86" s="1">
        <v>79</v>
      </c>
      <c r="J86" s="129">
        <f>SUM(J87:J89)</f>
        <v>4624000</v>
      </c>
      <c r="K86" s="129">
        <f>SUM(K87:K89)</f>
        <v>4684000</v>
      </c>
      <c r="L86" s="126"/>
    </row>
    <row r="87" spans="1:12" ht="12.75">
      <c r="A87" s="222" t="s">
        <v>129</v>
      </c>
      <c r="B87" s="223"/>
      <c r="C87" s="223"/>
      <c r="D87" s="223"/>
      <c r="E87" s="223"/>
      <c r="F87" s="223"/>
      <c r="G87" s="223"/>
      <c r="H87" s="224"/>
      <c r="I87" s="1">
        <v>80</v>
      </c>
      <c r="J87" s="7">
        <v>4624000</v>
      </c>
      <c r="K87" s="7">
        <v>4684000</v>
      </c>
      <c r="L87" s="126"/>
    </row>
    <row r="88" spans="1:12" ht="12.75">
      <c r="A88" s="222" t="s">
        <v>130</v>
      </c>
      <c r="B88" s="223"/>
      <c r="C88" s="223"/>
      <c r="D88" s="223"/>
      <c r="E88" s="223"/>
      <c r="F88" s="223"/>
      <c r="G88" s="223"/>
      <c r="H88" s="224"/>
      <c r="I88" s="1">
        <v>81</v>
      </c>
      <c r="J88" s="7"/>
      <c r="K88" s="7"/>
      <c r="L88" s="126"/>
    </row>
    <row r="89" spans="1:12" ht="12.75">
      <c r="A89" s="222" t="s">
        <v>131</v>
      </c>
      <c r="B89" s="223"/>
      <c r="C89" s="223"/>
      <c r="D89" s="223"/>
      <c r="E89" s="223"/>
      <c r="F89" s="223"/>
      <c r="G89" s="223"/>
      <c r="H89" s="224"/>
      <c r="I89" s="1">
        <v>82</v>
      </c>
      <c r="J89" s="7"/>
      <c r="K89" s="7"/>
      <c r="L89" s="126"/>
    </row>
    <row r="90" spans="1:12" ht="12.75">
      <c r="A90" s="225" t="s">
        <v>20</v>
      </c>
      <c r="B90" s="226"/>
      <c r="C90" s="226"/>
      <c r="D90" s="226"/>
      <c r="E90" s="226"/>
      <c r="F90" s="226"/>
      <c r="G90" s="226"/>
      <c r="H90" s="227"/>
      <c r="I90" s="1">
        <v>83</v>
      </c>
      <c r="J90" s="129">
        <f>SUM(J91:J99)</f>
        <v>1055337</v>
      </c>
      <c r="K90" s="129">
        <f>SUM(K91:K99)</f>
        <v>284051257</v>
      </c>
      <c r="L90" s="126"/>
    </row>
    <row r="91" spans="1:12" ht="12.75">
      <c r="A91" s="222" t="s">
        <v>132</v>
      </c>
      <c r="B91" s="223"/>
      <c r="C91" s="223"/>
      <c r="D91" s="223"/>
      <c r="E91" s="223"/>
      <c r="F91" s="223"/>
      <c r="G91" s="223"/>
      <c r="H91" s="224"/>
      <c r="I91" s="1">
        <v>84</v>
      </c>
      <c r="J91" s="7"/>
      <c r="K91" s="7">
        <v>283150920</v>
      </c>
      <c r="L91" s="126"/>
    </row>
    <row r="92" spans="1:12" ht="12.75">
      <c r="A92" s="222" t="s">
        <v>241</v>
      </c>
      <c r="B92" s="223"/>
      <c r="C92" s="223"/>
      <c r="D92" s="223"/>
      <c r="E92" s="223"/>
      <c r="F92" s="223"/>
      <c r="G92" s="223"/>
      <c r="H92" s="224"/>
      <c r="I92" s="1">
        <v>85</v>
      </c>
      <c r="J92" s="7">
        <v>733000</v>
      </c>
      <c r="K92" s="7">
        <v>578000</v>
      </c>
      <c r="L92" s="126"/>
    </row>
    <row r="93" spans="1:12" ht="12.75">
      <c r="A93" s="222" t="s">
        <v>0</v>
      </c>
      <c r="B93" s="223"/>
      <c r="C93" s="223"/>
      <c r="D93" s="223"/>
      <c r="E93" s="223"/>
      <c r="F93" s="223"/>
      <c r="G93" s="223"/>
      <c r="H93" s="224"/>
      <c r="I93" s="1">
        <v>86</v>
      </c>
      <c r="J93" s="7"/>
      <c r="K93" s="7"/>
      <c r="L93" s="126"/>
    </row>
    <row r="94" spans="1:12" ht="12.75">
      <c r="A94" s="222" t="s">
        <v>242</v>
      </c>
      <c r="B94" s="223"/>
      <c r="C94" s="223"/>
      <c r="D94" s="223"/>
      <c r="E94" s="223"/>
      <c r="F94" s="223"/>
      <c r="G94" s="223"/>
      <c r="H94" s="224"/>
      <c r="I94" s="1">
        <v>87</v>
      </c>
      <c r="J94" s="7"/>
      <c r="K94" s="7"/>
      <c r="L94" s="126"/>
    </row>
    <row r="95" spans="1:12" ht="12.75">
      <c r="A95" s="222" t="s">
        <v>243</v>
      </c>
      <c r="B95" s="223"/>
      <c r="C95" s="223"/>
      <c r="D95" s="223"/>
      <c r="E95" s="223"/>
      <c r="F95" s="223"/>
      <c r="G95" s="223"/>
      <c r="H95" s="224"/>
      <c r="I95" s="1">
        <v>88</v>
      </c>
      <c r="J95" s="7"/>
      <c r="K95" s="7"/>
      <c r="L95" s="126"/>
    </row>
    <row r="96" spans="1:12" ht="12.75">
      <c r="A96" s="222" t="s">
        <v>244</v>
      </c>
      <c r="B96" s="223"/>
      <c r="C96" s="223"/>
      <c r="D96" s="223"/>
      <c r="E96" s="223"/>
      <c r="F96" s="223"/>
      <c r="G96" s="223"/>
      <c r="H96" s="224"/>
      <c r="I96" s="1">
        <v>89</v>
      </c>
      <c r="J96" s="7"/>
      <c r="K96" s="7"/>
      <c r="L96" s="126"/>
    </row>
    <row r="97" spans="1:12" ht="12.75">
      <c r="A97" s="222" t="s">
        <v>94</v>
      </c>
      <c r="B97" s="223"/>
      <c r="C97" s="223"/>
      <c r="D97" s="223"/>
      <c r="E97" s="223"/>
      <c r="F97" s="223"/>
      <c r="G97" s="223"/>
      <c r="H97" s="224"/>
      <c r="I97" s="1">
        <v>90</v>
      </c>
      <c r="J97" s="7"/>
      <c r="K97" s="7"/>
      <c r="L97" s="126"/>
    </row>
    <row r="98" spans="1:12" ht="12.75">
      <c r="A98" s="222" t="s">
        <v>92</v>
      </c>
      <c r="B98" s="223"/>
      <c r="C98" s="223"/>
      <c r="D98" s="223"/>
      <c r="E98" s="223"/>
      <c r="F98" s="223"/>
      <c r="G98" s="223"/>
      <c r="H98" s="224"/>
      <c r="I98" s="1">
        <v>91</v>
      </c>
      <c r="J98" s="7">
        <v>322337</v>
      </c>
      <c r="K98" s="7">
        <v>322337</v>
      </c>
      <c r="L98" s="126"/>
    </row>
    <row r="99" spans="1:12" ht="12.75">
      <c r="A99" s="222" t="s">
        <v>93</v>
      </c>
      <c r="B99" s="223"/>
      <c r="C99" s="223"/>
      <c r="D99" s="223"/>
      <c r="E99" s="223"/>
      <c r="F99" s="223"/>
      <c r="G99" s="223"/>
      <c r="H99" s="224"/>
      <c r="I99" s="1">
        <v>92</v>
      </c>
      <c r="J99" s="7"/>
      <c r="K99" s="7"/>
      <c r="L99" s="126"/>
    </row>
    <row r="100" spans="1:12" ht="12.75">
      <c r="A100" s="225" t="s">
        <v>21</v>
      </c>
      <c r="B100" s="226"/>
      <c r="C100" s="226"/>
      <c r="D100" s="226"/>
      <c r="E100" s="226"/>
      <c r="F100" s="226"/>
      <c r="G100" s="226"/>
      <c r="H100" s="227"/>
      <c r="I100" s="1">
        <v>93</v>
      </c>
      <c r="J100" s="129">
        <f>SUM(J101:J112)</f>
        <v>379949162</v>
      </c>
      <c r="K100" s="129">
        <f>SUM(K101:K112)</f>
        <v>297233535</v>
      </c>
      <c r="L100" s="126"/>
    </row>
    <row r="101" spans="1:12" ht="12.75">
      <c r="A101" s="222" t="s">
        <v>132</v>
      </c>
      <c r="B101" s="223"/>
      <c r="C101" s="223"/>
      <c r="D101" s="223"/>
      <c r="E101" s="223"/>
      <c r="F101" s="223"/>
      <c r="G101" s="223"/>
      <c r="H101" s="224"/>
      <c r="I101" s="1">
        <v>94</v>
      </c>
      <c r="J101" s="7">
        <v>82768705</v>
      </c>
      <c r="K101" s="7">
        <v>133218320</v>
      </c>
      <c r="L101" s="126"/>
    </row>
    <row r="102" spans="1:12" ht="12.75">
      <c r="A102" s="222" t="s">
        <v>241</v>
      </c>
      <c r="B102" s="223"/>
      <c r="C102" s="223"/>
      <c r="D102" s="223"/>
      <c r="E102" s="223"/>
      <c r="F102" s="223"/>
      <c r="G102" s="223"/>
      <c r="H102" s="224"/>
      <c r="I102" s="1">
        <v>95</v>
      </c>
      <c r="J102" s="7">
        <v>415268</v>
      </c>
      <c r="K102" s="7">
        <v>415268</v>
      </c>
      <c r="L102" s="126"/>
    </row>
    <row r="103" spans="1:12" ht="12.75">
      <c r="A103" s="222" t="s">
        <v>0</v>
      </c>
      <c r="B103" s="223"/>
      <c r="C103" s="223"/>
      <c r="D103" s="223"/>
      <c r="E103" s="223"/>
      <c r="F103" s="223"/>
      <c r="G103" s="223"/>
      <c r="H103" s="224"/>
      <c r="I103" s="1">
        <v>96</v>
      </c>
      <c r="J103" s="7"/>
      <c r="K103" s="7"/>
      <c r="L103" s="126"/>
    </row>
    <row r="104" spans="1:12" ht="12.75">
      <c r="A104" s="222" t="s">
        <v>242</v>
      </c>
      <c r="B104" s="223"/>
      <c r="C104" s="223"/>
      <c r="D104" s="223"/>
      <c r="E104" s="223"/>
      <c r="F104" s="223"/>
      <c r="G104" s="223"/>
      <c r="H104" s="224"/>
      <c r="I104" s="1">
        <v>97</v>
      </c>
      <c r="J104" s="7"/>
      <c r="K104" s="7"/>
      <c r="L104" s="126"/>
    </row>
    <row r="105" spans="1:12" ht="12.75">
      <c r="A105" s="222" t="s">
        <v>243</v>
      </c>
      <c r="B105" s="223"/>
      <c r="C105" s="223"/>
      <c r="D105" s="223"/>
      <c r="E105" s="223"/>
      <c r="F105" s="223"/>
      <c r="G105" s="223"/>
      <c r="H105" s="224"/>
      <c r="I105" s="1">
        <v>98</v>
      </c>
      <c r="J105" s="7">
        <v>151682784</v>
      </c>
      <c r="K105" s="7">
        <v>130875397</v>
      </c>
      <c r="L105" s="126"/>
    </row>
    <row r="106" spans="1:12" ht="12.75">
      <c r="A106" s="222" t="s">
        <v>244</v>
      </c>
      <c r="B106" s="223"/>
      <c r="C106" s="223"/>
      <c r="D106" s="223"/>
      <c r="E106" s="223"/>
      <c r="F106" s="223"/>
      <c r="G106" s="223"/>
      <c r="H106" s="224"/>
      <c r="I106" s="1">
        <v>99</v>
      </c>
      <c r="J106" s="7"/>
      <c r="K106" s="7"/>
      <c r="L106" s="126"/>
    </row>
    <row r="107" spans="1:12" ht="12.75">
      <c r="A107" s="222" t="s">
        <v>94</v>
      </c>
      <c r="B107" s="223"/>
      <c r="C107" s="223"/>
      <c r="D107" s="223"/>
      <c r="E107" s="223"/>
      <c r="F107" s="223"/>
      <c r="G107" s="223"/>
      <c r="H107" s="224"/>
      <c r="I107" s="1">
        <v>100</v>
      </c>
      <c r="J107" s="7"/>
      <c r="K107" s="7"/>
      <c r="L107" s="126"/>
    </row>
    <row r="108" spans="1:12" ht="12.75">
      <c r="A108" s="222" t="s">
        <v>95</v>
      </c>
      <c r="B108" s="223"/>
      <c r="C108" s="223"/>
      <c r="D108" s="223"/>
      <c r="E108" s="223"/>
      <c r="F108" s="223"/>
      <c r="G108" s="223"/>
      <c r="H108" s="224"/>
      <c r="I108" s="1">
        <v>101</v>
      </c>
      <c r="J108" s="7">
        <v>24341700</v>
      </c>
      <c r="K108" s="7">
        <v>20296079</v>
      </c>
      <c r="L108" s="126"/>
    </row>
    <row r="109" spans="1:12" ht="12.75">
      <c r="A109" s="222" t="s">
        <v>96</v>
      </c>
      <c r="B109" s="223"/>
      <c r="C109" s="223"/>
      <c r="D109" s="223"/>
      <c r="E109" s="223"/>
      <c r="F109" s="223"/>
      <c r="G109" s="223"/>
      <c r="H109" s="224"/>
      <c r="I109" s="1">
        <v>102</v>
      </c>
      <c r="J109" s="7">
        <v>5466001</v>
      </c>
      <c r="K109" s="7">
        <v>7797780</v>
      </c>
      <c r="L109" s="126"/>
    </row>
    <row r="110" spans="1:12" ht="12.75">
      <c r="A110" s="222" t="s">
        <v>99</v>
      </c>
      <c r="B110" s="223"/>
      <c r="C110" s="223"/>
      <c r="D110" s="223"/>
      <c r="E110" s="223"/>
      <c r="F110" s="223"/>
      <c r="G110" s="223"/>
      <c r="H110" s="224"/>
      <c r="I110" s="1">
        <v>103</v>
      </c>
      <c r="J110" s="7">
        <v>74058</v>
      </c>
      <c r="K110" s="7">
        <v>74058</v>
      </c>
      <c r="L110" s="126"/>
    </row>
    <row r="111" spans="1:12" ht="12.75">
      <c r="A111" s="222" t="s">
        <v>97</v>
      </c>
      <c r="B111" s="223"/>
      <c r="C111" s="223"/>
      <c r="D111" s="223"/>
      <c r="E111" s="223"/>
      <c r="F111" s="223"/>
      <c r="G111" s="223"/>
      <c r="H111" s="224"/>
      <c r="I111" s="1">
        <v>104</v>
      </c>
      <c r="J111" s="7"/>
      <c r="K111" s="7"/>
      <c r="L111" s="126"/>
    </row>
    <row r="112" spans="1:12" ht="12.75">
      <c r="A112" s="222" t="s">
        <v>98</v>
      </c>
      <c r="B112" s="223"/>
      <c r="C112" s="223"/>
      <c r="D112" s="223"/>
      <c r="E112" s="223"/>
      <c r="F112" s="223"/>
      <c r="G112" s="223"/>
      <c r="H112" s="224"/>
      <c r="I112" s="1">
        <v>105</v>
      </c>
      <c r="J112" s="7">
        <v>115200646</v>
      </c>
      <c r="K112" s="7">
        <v>4556633</v>
      </c>
      <c r="L112" s="126"/>
    </row>
    <row r="113" spans="1:12" ht="12.75">
      <c r="A113" s="225" t="s">
        <v>1</v>
      </c>
      <c r="B113" s="226"/>
      <c r="C113" s="226"/>
      <c r="D113" s="226"/>
      <c r="E113" s="226"/>
      <c r="F113" s="226"/>
      <c r="G113" s="226"/>
      <c r="H113" s="227"/>
      <c r="I113" s="1">
        <v>106</v>
      </c>
      <c r="J113" s="7">
        <v>43174528</v>
      </c>
      <c r="K113" s="7">
        <v>72556162</v>
      </c>
      <c r="L113" s="126"/>
    </row>
    <row r="114" spans="1:12" ht="12.75">
      <c r="A114" s="225" t="s">
        <v>25</v>
      </c>
      <c r="B114" s="226"/>
      <c r="C114" s="226"/>
      <c r="D114" s="226"/>
      <c r="E114" s="226"/>
      <c r="F114" s="226"/>
      <c r="G114" s="226"/>
      <c r="H114" s="227"/>
      <c r="I114" s="1">
        <v>107</v>
      </c>
      <c r="J114" s="129">
        <f>J69+J86+J90+J100+J113</f>
        <v>1524762936</v>
      </c>
      <c r="K114" s="129">
        <f>K69+K86+K90+K100+K113</f>
        <v>1744639240</v>
      </c>
      <c r="L114" s="126"/>
    </row>
    <row r="115" spans="1:11" ht="12.75">
      <c r="A115" s="211" t="s">
        <v>57</v>
      </c>
      <c r="B115" s="212"/>
      <c r="C115" s="212"/>
      <c r="D115" s="212"/>
      <c r="E115" s="212"/>
      <c r="F115" s="212"/>
      <c r="G115" s="212"/>
      <c r="H115" s="213"/>
      <c r="I115" s="2">
        <v>108</v>
      </c>
      <c r="J115" s="8"/>
      <c r="K115" s="8"/>
    </row>
    <row r="116" spans="1:11" ht="12.75">
      <c r="A116" s="214" t="s">
        <v>306</v>
      </c>
      <c r="B116" s="215"/>
      <c r="C116" s="215"/>
      <c r="D116" s="215"/>
      <c r="E116" s="215"/>
      <c r="F116" s="215"/>
      <c r="G116" s="215"/>
      <c r="H116" s="215"/>
      <c r="I116" s="216"/>
      <c r="J116" s="216"/>
      <c r="K116" s="217"/>
    </row>
    <row r="117" spans="1:11" ht="12.75">
      <c r="A117" s="218" t="s">
        <v>184</v>
      </c>
      <c r="B117" s="219"/>
      <c r="C117" s="219"/>
      <c r="D117" s="219"/>
      <c r="E117" s="219"/>
      <c r="F117" s="219"/>
      <c r="G117" s="219"/>
      <c r="H117" s="219"/>
      <c r="I117" s="220"/>
      <c r="J117" s="220"/>
      <c r="K117" s="221"/>
    </row>
    <row r="118" spans="1:11" ht="12.75">
      <c r="A118" s="222" t="s">
        <v>8</v>
      </c>
      <c r="B118" s="223"/>
      <c r="C118" s="223"/>
      <c r="D118" s="223"/>
      <c r="E118" s="223"/>
      <c r="F118" s="223"/>
      <c r="G118" s="223"/>
      <c r="H118" s="224"/>
      <c r="I118" s="1">
        <v>109</v>
      </c>
      <c r="J118" s="7"/>
      <c r="K118" s="7"/>
    </row>
    <row r="119" spans="1:11" ht="12.75">
      <c r="A119" s="228" t="s">
        <v>9</v>
      </c>
      <c r="B119" s="229"/>
      <c r="C119" s="229"/>
      <c r="D119" s="229"/>
      <c r="E119" s="229"/>
      <c r="F119" s="229"/>
      <c r="G119" s="229"/>
      <c r="H119" s="230"/>
      <c r="I119" s="4">
        <v>110</v>
      </c>
      <c r="J119" s="8"/>
      <c r="K119" s="8"/>
    </row>
    <row r="120" spans="1:11" ht="12.75">
      <c r="A120" s="231" t="s">
        <v>307</v>
      </c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</row>
    <row r="121" spans="1:11" ht="12.75">
      <c r="A121" s="209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</row>
    <row r="122" spans="10:11" ht="12.75">
      <c r="J122" s="126">
        <f>+J66-J114</f>
        <v>0</v>
      </c>
      <c r="K122" s="126">
        <f>+K66-K114</f>
        <v>-0.05000019073486328</v>
      </c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2">
    <dataValidation allowBlank="1" sqref="A1:I65536 L1:IV65536 J1:K38 J40:K65536"/>
    <dataValidation type="whole" operator="greaterThanOrEqual" allowBlank="1" showInputMessage="1" showErrorMessage="1" errorTitle="Pogrešan unos" error="Mogu se unijeti samo cjelobrojne pozitivne vrijednosti." sqref="J39:K39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71"/>
  <sheetViews>
    <sheetView view="pageBreakPreview" zoomScale="110" zoomScaleSheetLayoutView="110" zoomScalePageLayoutView="0" workbookViewId="0" topLeftCell="A1">
      <selection activeCell="O1" sqref="O1:O16384"/>
    </sheetView>
  </sheetViews>
  <sheetFormatPr defaultColWidth="9.140625" defaultRowHeight="12.75"/>
  <cols>
    <col min="1" max="8" width="8.7109375" style="52" customWidth="1"/>
    <col min="9" max="9" width="5.7109375" style="52" customWidth="1"/>
    <col min="10" max="13" width="12.7109375" style="52" customWidth="1"/>
    <col min="14" max="15" width="14.00390625" style="52" bestFit="1" customWidth="1"/>
    <col min="16" max="16384" width="9.140625" style="52" customWidth="1"/>
  </cols>
  <sheetData>
    <row r="1" spans="1:13" ht="12.75" customHeight="1">
      <c r="A1" s="246" t="s">
        <v>152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ht="12.75" customHeight="1">
      <c r="A2" s="254" t="s">
        <v>362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 ht="12.75" customHeight="1">
      <c r="A3" s="268" t="s">
        <v>318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</row>
    <row r="4" spans="1:13" ht="34.5">
      <c r="A4" s="269" t="s">
        <v>59</v>
      </c>
      <c r="B4" s="269"/>
      <c r="C4" s="269"/>
      <c r="D4" s="269"/>
      <c r="E4" s="269"/>
      <c r="F4" s="269"/>
      <c r="G4" s="269"/>
      <c r="H4" s="269"/>
      <c r="I4" s="57" t="s">
        <v>277</v>
      </c>
      <c r="J4" s="270" t="s">
        <v>366</v>
      </c>
      <c r="K4" s="270"/>
      <c r="L4" s="270" t="s">
        <v>367</v>
      </c>
      <c r="M4" s="270"/>
    </row>
    <row r="5" spans="1:13" ht="12.75">
      <c r="A5" s="269"/>
      <c r="B5" s="269"/>
      <c r="C5" s="269"/>
      <c r="D5" s="269"/>
      <c r="E5" s="269"/>
      <c r="F5" s="269"/>
      <c r="G5" s="269"/>
      <c r="H5" s="269"/>
      <c r="I5" s="57"/>
      <c r="J5" s="59" t="s">
        <v>310</v>
      </c>
      <c r="K5" s="59" t="s">
        <v>311</v>
      </c>
      <c r="L5" s="59" t="s">
        <v>310</v>
      </c>
      <c r="M5" s="59" t="s">
        <v>311</v>
      </c>
    </row>
    <row r="6" spans="1:13" ht="12.75">
      <c r="A6" s="270">
        <v>1</v>
      </c>
      <c r="B6" s="270"/>
      <c r="C6" s="270"/>
      <c r="D6" s="270"/>
      <c r="E6" s="270"/>
      <c r="F6" s="270"/>
      <c r="G6" s="270"/>
      <c r="H6" s="270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7" ht="12.75">
      <c r="A7" s="218" t="s">
        <v>26</v>
      </c>
      <c r="B7" s="219"/>
      <c r="C7" s="219"/>
      <c r="D7" s="219"/>
      <c r="E7" s="219"/>
      <c r="F7" s="219"/>
      <c r="G7" s="219"/>
      <c r="H7" s="236"/>
      <c r="I7" s="3">
        <v>111</v>
      </c>
      <c r="J7" s="130">
        <f>SUM(J8:J9)</f>
        <v>844489639</v>
      </c>
      <c r="K7" s="130">
        <f>SUM(K8:K9)</f>
        <v>441057707</v>
      </c>
      <c r="L7" s="130">
        <f>SUM(L8:L9)</f>
        <v>791183766</v>
      </c>
      <c r="M7" s="130">
        <f>SUM(M8:M9)</f>
        <v>412990461</v>
      </c>
      <c r="N7" s="143"/>
      <c r="O7" s="142"/>
      <c r="P7" s="136"/>
      <c r="Q7" s="134"/>
    </row>
    <row r="8" spans="1:17" ht="12.75">
      <c r="A8" s="225" t="s">
        <v>150</v>
      </c>
      <c r="B8" s="226"/>
      <c r="C8" s="226"/>
      <c r="D8" s="226"/>
      <c r="E8" s="226"/>
      <c r="F8" s="226"/>
      <c r="G8" s="226"/>
      <c r="H8" s="227"/>
      <c r="I8" s="1">
        <v>112</v>
      </c>
      <c r="J8" s="7">
        <v>831388658</v>
      </c>
      <c r="K8" s="7">
        <v>435120410</v>
      </c>
      <c r="L8" s="7">
        <v>776289786</v>
      </c>
      <c r="M8" s="7">
        <v>404409596</v>
      </c>
      <c r="N8" s="135"/>
      <c r="O8" s="139"/>
      <c r="P8" s="136"/>
      <c r="Q8" s="134"/>
    </row>
    <row r="9" spans="1:17" ht="12.75">
      <c r="A9" s="225" t="s">
        <v>103</v>
      </c>
      <c r="B9" s="226"/>
      <c r="C9" s="226"/>
      <c r="D9" s="226"/>
      <c r="E9" s="226"/>
      <c r="F9" s="226"/>
      <c r="G9" s="226"/>
      <c r="H9" s="227"/>
      <c r="I9" s="1">
        <v>113</v>
      </c>
      <c r="J9" s="7">
        <v>13100981</v>
      </c>
      <c r="K9" s="7">
        <v>5937297</v>
      </c>
      <c r="L9" s="7">
        <v>14893980</v>
      </c>
      <c r="M9" s="7">
        <v>8580865</v>
      </c>
      <c r="N9" s="135"/>
      <c r="O9" s="139"/>
      <c r="P9" s="134"/>
      <c r="Q9" s="134"/>
    </row>
    <row r="10" spans="1:17" ht="12.75">
      <c r="A10" s="225" t="s">
        <v>12</v>
      </c>
      <c r="B10" s="226"/>
      <c r="C10" s="226"/>
      <c r="D10" s="226"/>
      <c r="E10" s="226"/>
      <c r="F10" s="226"/>
      <c r="G10" s="226"/>
      <c r="H10" s="227"/>
      <c r="I10" s="1">
        <v>114</v>
      </c>
      <c r="J10" s="129">
        <f>J11+J12+J16+J20+J21+J22+J25+J26</f>
        <v>812392259</v>
      </c>
      <c r="K10" s="129">
        <f>K11+K12+K16+K20+K21+K22+K25+K26</f>
        <v>419578542</v>
      </c>
      <c r="L10" s="129">
        <f>L11+L12+L16+L20+L21+L22+L25+L26</f>
        <v>802977408</v>
      </c>
      <c r="M10" s="129">
        <f>M11+M12+M16+M20+M21+M22+M25+M26</f>
        <v>413706604</v>
      </c>
      <c r="N10" s="143"/>
      <c r="O10" s="142"/>
      <c r="P10" s="136"/>
      <c r="Q10" s="134"/>
    </row>
    <row r="11" spans="1:17" ht="12.75">
      <c r="A11" s="225" t="s">
        <v>104</v>
      </c>
      <c r="B11" s="226"/>
      <c r="C11" s="226"/>
      <c r="D11" s="226"/>
      <c r="E11" s="226"/>
      <c r="F11" s="226"/>
      <c r="G11" s="226"/>
      <c r="H11" s="227"/>
      <c r="I11" s="1">
        <v>115</v>
      </c>
      <c r="J11" s="7">
        <v>-21620277</v>
      </c>
      <c r="K11" s="7">
        <v>-1807436</v>
      </c>
      <c r="L11" s="7">
        <v>-16078442</v>
      </c>
      <c r="M11" s="7">
        <v>-4644939</v>
      </c>
      <c r="N11" s="134"/>
      <c r="O11" s="136"/>
      <c r="P11" s="134"/>
      <c r="Q11" s="134"/>
    </row>
    <row r="12" spans="1:17" ht="12.75">
      <c r="A12" s="225" t="s">
        <v>22</v>
      </c>
      <c r="B12" s="226"/>
      <c r="C12" s="226"/>
      <c r="D12" s="226"/>
      <c r="E12" s="226"/>
      <c r="F12" s="226"/>
      <c r="G12" s="226"/>
      <c r="H12" s="227"/>
      <c r="I12" s="1">
        <v>116</v>
      </c>
      <c r="J12" s="129">
        <f>SUM(J13:J15)</f>
        <v>698895565</v>
      </c>
      <c r="K12" s="129">
        <f>SUM(K13:K15)</f>
        <v>351129823</v>
      </c>
      <c r="L12" s="129">
        <f>SUM(L13:L15)</f>
        <v>678481422</v>
      </c>
      <c r="M12" s="129">
        <f>SUM(M13:M15)</f>
        <v>346481029</v>
      </c>
      <c r="N12" s="135"/>
      <c r="O12" s="139"/>
      <c r="P12" s="134"/>
      <c r="Q12" s="134"/>
    </row>
    <row r="13" spans="1:17" ht="12.75">
      <c r="A13" s="222" t="s">
        <v>146</v>
      </c>
      <c r="B13" s="223"/>
      <c r="C13" s="223"/>
      <c r="D13" s="223"/>
      <c r="E13" s="223"/>
      <c r="F13" s="223"/>
      <c r="G13" s="223"/>
      <c r="H13" s="224"/>
      <c r="I13" s="1">
        <v>117</v>
      </c>
      <c r="J13" s="7">
        <v>382373992</v>
      </c>
      <c r="K13" s="7">
        <v>187189081</v>
      </c>
      <c r="L13" s="7">
        <v>370143612</v>
      </c>
      <c r="M13" s="7">
        <v>195518916</v>
      </c>
      <c r="N13" s="134"/>
      <c r="O13" s="134"/>
      <c r="P13" s="134"/>
      <c r="Q13" s="134"/>
    </row>
    <row r="14" spans="1:13" ht="12.75">
      <c r="A14" s="222" t="s">
        <v>147</v>
      </c>
      <c r="B14" s="223"/>
      <c r="C14" s="223"/>
      <c r="D14" s="223"/>
      <c r="E14" s="223"/>
      <c r="F14" s="223"/>
      <c r="G14" s="223"/>
      <c r="H14" s="224"/>
      <c r="I14" s="1">
        <v>118</v>
      </c>
      <c r="J14" s="7">
        <v>215390007</v>
      </c>
      <c r="K14" s="7">
        <v>112543001</v>
      </c>
      <c r="L14" s="7">
        <v>199219838</v>
      </c>
      <c r="M14" s="7">
        <v>95329934</v>
      </c>
    </row>
    <row r="15" spans="1:13" ht="12.75">
      <c r="A15" s="222" t="s">
        <v>61</v>
      </c>
      <c r="B15" s="223"/>
      <c r="C15" s="223"/>
      <c r="D15" s="223"/>
      <c r="E15" s="223"/>
      <c r="F15" s="223"/>
      <c r="G15" s="223"/>
      <c r="H15" s="224"/>
      <c r="I15" s="1">
        <v>119</v>
      </c>
      <c r="J15" s="7">
        <v>101131566</v>
      </c>
      <c r="K15" s="7">
        <v>51397741</v>
      </c>
      <c r="L15" s="7">
        <v>109117972</v>
      </c>
      <c r="M15" s="7">
        <v>55632179</v>
      </c>
    </row>
    <row r="16" spans="1:15" ht="12.75">
      <c r="A16" s="225" t="s">
        <v>23</v>
      </c>
      <c r="B16" s="226"/>
      <c r="C16" s="226"/>
      <c r="D16" s="226"/>
      <c r="E16" s="226"/>
      <c r="F16" s="226"/>
      <c r="G16" s="226"/>
      <c r="H16" s="227"/>
      <c r="I16" s="1">
        <v>120</v>
      </c>
      <c r="J16" s="129">
        <f>SUM(J17:J19)</f>
        <v>94668160</v>
      </c>
      <c r="K16" s="129">
        <f>SUM(K17:K19)</f>
        <v>48556948</v>
      </c>
      <c r="L16" s="129">
        <f>SUM(L17:L19)</f>
        <v>91465974</v>
      </c>
      <c r="M16" s="129">
        <f>SUM(M17:M19)</f>
        <v>45739372</v>
      </c>
      <c r="N16" s="135"/>
      <c r="O16" s="139"/>
    </row>
    <row r="17" spans="1:13" ht="12.75">
      <c r="A17" s="222" t="s">
        <v>62</v>
      </c>
      <c r="B17" s="223"/>
      <c r="C17" s="223"/>
      <c r="D17" s="223"/>
      <c r="E17" s="223"/>
      <c r="F17" s="223"/>
      <c r="G17" s="223"/>
      <c r="H17" s="224"/>
      <c r="I17" s="1">
        <v>121</v>
      </c>
      <c r="J17" s="7">
        <v>56298751</v>
      </c>
      <c r="K17" s="7">
        <v>28801700</v>
      </c>
      <c r="L17" s="7">
        <v>54989109</v>
      </c>
      <c r="M17" s="7">
        <v>27243780</v>
      </c>
    </row>
    <row r="18" spans="1:13" ht="12.75">
      <c r="A18" s="222" t="s">
        <v>63</v>
      </c>
      <c r="B18" s="223"/>
      <c r="C18" s="223"/>
      <c r="D18" s="223"/>
      <c r="E18" s="223"/>
      <c r="F18" s="223"/>
      <c r="G18" s="223"/>
      <c r="H18" s="224"/>
      <c r="I18" s="1">
        <v>122</v>
      </c>
      <c r="J18" s="7">
        <v>25491480</v>
      </c>
      <c r="K18" s="7">
        <v>13333680</v>
      </c>
      <c r="L18" s="7">
        <v>24811313</v>
      </c>
      <c r="M18" s="7">
        <v>12582594</v>
      </c>
    </row>
    <row r="19" spans="1:13" ht="12.75">
      <c r="A19" s="222" t="s">
        <v>64</v>
      </c>
      <c r="B19" s="223"/>
      <c r="C19" s="223"/>
      <c r="D19" s="223"/>
      <c r="E19" s="223"/>
      <c r="F19" s="223"/>
      <c r="G19" s="223"/>
      <c r="H19" s="224"/>
      <c r="I19" s="1">
        <v>123</v>
      </c>
      <c r="J19" s="7">
        <v>12877929</v>
      </c>
      <c r="K19" s="7">
        <v>6421568</v>
      </c>
      <c r="L19" s="7">
        <v>11665552</v>
      </c>
      <c r="M19" s="7">
        <v>5912998</v>
      </c>
    </row>
    <row r="20" spans="1:15" ht="12.75">
      <c r="A20" s="225" t="s">
        <v>105</v>
      </c>
      <c r="B20" s="226"/>
      <c r="C20" s="226"/>
      <c r="D20" s="226"/>
      <c r="E20" s="226"/>
      <c r="F20" s="226"/>
      <c r="G20" s="226"/>
      <c r="H20" s="227"/>
      <c r="I20" s="1">
        <v>124</v>
      </c>
      <c r="J20" s="7">
        <v>21799993</v>
      </c>
      <c r="K20" s="7">
        <v>10900899</v>
      </c>
      <c r="L20" s="7">
        <v>20922384</v>
      </c>
      <c r="M20" s="7">
        <v>10375546</v>
      </c>
      <c r="N20" s="135"/>
      <c r="O20" s="139"/>
    </row>
    <row r="21" spans="1:15" ht="12.75">
      <c r="A21" s="225" t="s">
        <v>106</v>
      </c>
      <c r="B21" s="226"/>
      <c r="C21" s="226"/>
      <c r="D21" s="226"/>
      <c r="E21" s="226"/>
      <c r="F21" s="226"/>
      <c r="G21" s="226"/>
      <c r="H21" s="227"/>
      <c r="I21" s="1">
        <v>125</v>
      </c>
      <c r="J21" s="7">
        <v>18045685</v>
      </c>
      <c r="K21" s="7">
        <v>10462942</v>
      </c>
      <c r="L21" s="7">
        <v>18936166</v>
      </c>
      <c r="M21" s="7">
        <v>10741243</v>
      </c>
      <c r="N21" s="135"/>
      <c r="O21" s="139"/>
    </row>
    <row r="22" spans="1:15" ht="12.75">
      <c r="A22" s="225" t="s">
        <v>24</v>
      </c>
      <c r="B22" s="226"/>
      <c r="C22" s="226"/>
      <c r="D22" s="226"/>
      <c r="E22" s="226"/>
      <c r="F22" s="226"/>
      <c r="G22" s="226"/>
      <c r="H22" s="227"/>
      <c r="I22" s="1">
        <v>126</v>
      </c>
      <c r="J22" s="129">
        <f>SUM(J23:J24)</f>
        <v>189015</v>
      </c>
      <c r="K22" s="129">
        <f>SUM(K23:K24)</f>
        <v>0</v>
      </c>
      <c r="L22" s="129">
        <f>SUM(L23:L24)</f>
        <v>6858660</v>
      </c>
      <c r="M22" s="129">
        <f>SUM(M23:M24)</f>
        <v>4338442</v>
      </c>
      <c r="N22" s="135"/>
      <c r="O22" s="139"/>
    </row>
    <row r="23" spans="1:15" ht="12.75">
      <c r="A23" s="222" t="s">
        <v>137</v>
      </c>
      <c r="B23" s="223"/>
      <c r="C23" s="223"/>
      <c r="D23" s="223"/>
      <c r="E23" s="223"/>
      <c r="F23" s="223"/>
      <c r="G23" s="223"/>
      <c r="H23" s="224"/>
      <c r="I23" s="1">
        <v>127</v>
      </c>
      <c r="J23" s="7"/>
      <c r="K23" s="7"/>
      <c r="L23" s="7"/>
      <c r="M23" s="7"/>
      <c r="O23" s="134"/>
    </row>
    <row r="24" spans="1:15" ht="12.75">
      <c r="A24" s="222" t="s">
        <v>138</v>
      </c>
      <c r="B24" s="223"/>
      <c r="C24" s="223"/>
      <c r="D24" s="223"/>
      <c r="E24" s="223"/>
      <c r="F24" s="223"/>
      <c r="G24" s="223"/>
      <c r="H24" s="224"/>
      <c r="I24" s="1">
        <v>128</v>
      </c>
      <c r="J24" s="7">
        <v>189015</v>
      </c>
      <c r="K24" s="7"/>
      <c r="L24" s="7">
        <v>6858660</v>
      </c>
      <c r="M24" s="7">
        <v>4338442</v>
      </c>
      <c r="O24" s="134"/>
    </row>
    <row r="25" spans="1:15" ht="12.75">
      <c r="A25" s="225" t="s">
        <v>107</v>
      </c>
      <c r="B25" s="226"/>
      <c r="C25" s="226"/>
      <c r="D25" s="226"/>
      <c r="E25" s="226"/>
      <c r="F25" s="226"/>
      <c r="G25" s="226"/>
      <c r="H25" s="227"/>
      <c r="I25" s="1">
        <v>129</v>
      </c>
      <c r="J25" s="7"/>
      <c r="K25" s="7"/>
      <c r="L25" s="7">
        <v>90000</v>
      </c>
      <c r="M25" s="7">
        <v>45000</v>
      </c>
      <c r="O25" s="134"/>
    </row>
    <row r="26" spans="1:15" ht="12.75">
      <c r="A26" s="225" t="s">
        <v>50</v>
      </c>
      <c r="B26" s="226"/>
      <c r="C26" s="226"/>
      <c r="D26" s="226"/>
      <c r="E26" s="226"/>
      <c r="F26" s="226"/>
      <c r="G26" s="226"/>
      <c r="H26" s="227"/>
      <c r="I26" s="1">
        <v>130</v>
      </c>
      <c r="J26" s="7">
        <v>414118</v>
      </c>
      <c r="K26" s="7">
        <v>335366</v>
      </c>
      <c r="L26" s="7">
        <v>2301244</v>
      </c>
      <c r="M26" s="7">
        <v>630911</v>
      </c>
      <c r="O26" s="134"/>
    </row>
    <row r="27" spans="1:16" ht="12.75">
      <c r="A27" s="225" t="s">
        <v>211</v>
      </c>
      <c r="B27" s="226"/>
      <c r="C27" s="226"/>
      <c r="D27" s="226"/>
      <c r="E27" s="226"/>
      <c r="F27" s="226"/>
      <c r="G27" s="226"/>
      <c r="H27" s="227"/>
      <c r="I27" s="1">
        <v>131</v>
      </c>
      <c r="J27" s="129">
        <f>SUM(J28:J32)</f>
        <v>171630</v>
      </c>
      <c r="K27" s="129">
        <f>SUM(K28:K32)</f>
        <v>0</v>
      </c>
      <c r="L27" s="129">
        <f>SUM(L28:L32)</f>
        <v>6206544</v>
      </c>
      <c r="M27" s="129">
        <f>SUM(M28:M32)</f>
        <v>6117718</v>
      </c>
      <c r="N27" s="143"/>
      <c r="O27" s="139"/>
      <c r="P27" s="132"/>
    </row>
    <row r="28" spans="1:15" ht="12.75">
      <c r="A28" s="225" t="s">
        <v>225</v>
      </c>
      <c r="B28" s="226"/>
      <c r="C28" s="226"/>
      <c r="D28" s="226"/>
      <c r="E28" s="226"/>
      <c r="F28" s="226"/>
      <c r="G28" s="226"/>
      <c r="H28" s="227"/>
      <c r="I28" s="1">
        <v>132</v>
      </c>
      <c r="J28" s="7">
        <v>130905</v>
      </c>
      <c r="K28" s="7"/>
      <c r="L28" s="7">
        <v>6184760</v>
      </c>
      <c r="M28" s="7">
        <v>6117718</v>
      </c>
      <c r="O28" s="134"/>
    </row>
    <row r="29" spans="1:15" ht="12.75">
      <c r="A29" s="225" t="s">
        <v>153</v>
      </c>
      <c r="B29" s="226"/>
      <c r="C29" s="226"/>
      <c r="D29" s="226"/>
      <c r="E29" s="226"/>
      <c r="F29" s="226"/>
      <c r="G29" s="226"/>
      <c r="H29" s="227"/>
      <c r="I29" s="1">
        <v>133</v>
      </c>
      <c r="J29" s="7">
        <v>40725</v>
      </c>
      <c r="K29" s="7"/>
      <c r="L29" s="7">
        <v>21784</v>
      </c>
      <c r="M29" s="7"/>
      <c r="O29" s="134"/>
    </row>
    <row r="30" spans="1:15" ht="12.75">
      <c r="A30" s="225" t="s">
        <v>139</v>
      </c>
      <c r="B30" s="226"/>
      <c r="C30" s="226"/>
      <c r="D30" s="226"/>
      <c r="E30" s="226"/>
      <c r="F30" s="226"/>
      <c r="G30" s="226"/>
      <c r="H30" s="227"/>
      <c r="I30" s="1">
        <v>134</v>
      </c>
      <c r="J30" s="7"/>
      <c r="K30" s="7"/>
      <c r="L30" s="7"/>
      <c r="M30" s="7"/>
      <c r="O30" s="134"/>
    </row>
    <row r="31" spans="1:15" ht="12.75">
      <c r="A31" s="225" t="s">
        <v>221</v>
      </c>
      <c r="B31" s="226"/>
      <c r="C31" s="226"/>
      <c r="D31" s="226"/>
      <c r="E31" s="226"/>
      <c r="F31" s="226"/>
      <c r="G31" s="226"/>
      <c r="H31" s="227"/>
      <c r="I31" s="1">
        <v>135</v>
      </c>
      <c r="J31" s="7"/>
      <c r="K31" s="7"/>
      <c r="L31" s="7"/>
      <c r="M31" s="7"/>
      <c r="O31" s="134"/>
    </row>
    <row r="32" spans="1:15" ht="12.75">
      <c r="A32" s="225" t="s">
        <v>140</v>
      </c>
      <c r="B32" s="226"/>
      <c r="C32" s="226"/>
      <c r="D32" s="226"/>
      <c r="E32" s="226"/>
      <c r="F32" s="226"/>
      <c r="G32" s="226"/>
      <c r="H32" s="227"/>
      <c r="I32" s="1">
        <v>136</v>
      </c>
      <c r="J32" s="7"/>
      <c r="K32" s="7"/>
      <c r="L32" s="7"/>
      <c r="M32" s="7"/>
      <c r="O32" s="134"/>
    </row>
    <row r="33" spans="1:16" ht="12.75">
      <c r="A33" s="225" t="s">
        <v>212</v>
      </c>
      <c r="B33" s="226"/>
      <c r="C33" s="226"/>
      <c r="D33" s="226"/>
      <c r="E33" s="226"/>
      <c r="F33" s="226"/>
      <c r="G33" s="226"/>
      <c r="H33" s="227"/>
      <c r="I33" s="1">
        <v>137</v>
      </c>
      <c r="J33" s="129">
        <f>SUM(J34:J37)</f>
        <v>3263543</v>
      </c>
      <c r="K33" s="129">
        <f>SUM(K34:K37)</f>
        <v>1959151</v>
      </c>
      <c r="L33" s="129">
        <f>SUM(L34:L37)</f>
        <v>4258525</v>
      </c>
      <c r="M33" s="129">
        <f>SUM(M34:M37)</f>
        <v>3306809</v>
      </c>
      <c r="N33" s="143"/>
      <c r="O33" s="139"/>
      <c r="P33" s="132"/>
    </row>
    <row r="34" spans="1:15" ht="12.75">
      <c r="A34" s="225" t="s">
        <v>66</v>
      </c>
      <c r="B34" s="226"/>
      <c r="C34" s="226"/>
      <c r="D34" s="226"/>
      <c r="E34" s="226"/>
      <c r="F34" s="226"/>
      <c r="G34" s="226"/>
      <c r="H34" s="227"/>
      <c r="I34" s="1">
        <v>138</v>
      </c>
      <c r="J34" s="7">
        <v>3223265</v>
      </c>
      <c r="K34" s="7">
        <v>1922324</v>
      </c>
      <c r="L34" s="7">
        <v>4250318</v>
      </c>
      <c r="M34" s="7">
        <v>3303665</v>
      </c>
      <c r="O34" s="134"/>
    </row>
    <row r="35" spans="1:15" ht="12.75">
      <c r="A35" s="225" t="s">
        <v>65</v>
      </c>
      <c r="B35" s="226"/>
      <c r="C35" s="226"/>
      <c r="D35" s="226"/>
      <c r="E35" s="226"/>
      <c r="F35" s="226"/>
      <c r="G35" s="226"/>
      <c r="H35" s="227"/>
      <c r="I35" s="1">
        <v>139</v>
      </c>
      <c r="J35" s="7">
        <v>40278</v>
      </c>
      <c r="K35" s="7">
        <v>36827</v>
      </c>
      <c r="L35" s="7">
        <v>8207</v>
      </c>
      <c r="M35" s="7">
        <v>3144</v>
      </c>
      <c r="O35" s="134"/>
    </row>
    <row r="36" spans="1:15" ht="12.75">
      <c r="A36" s="225" t="s">
        <v>222</v>
      </c>
      <c r="B36" s="226"/>
      <c r="C36" s="226"/>
      <c r="D36" s="226"/>
      <c r="E36" s="226"/>
      <c r="F36" s="226"/>
      <c r="G36" s="226"/>
      <c r="H36" s="227"/>
      <c r="I36" s="1">
        <v>140</v>
      </c>
      <c r="J36" s="7"/>
      <c r="K36" s="7"/>
      <c r="L36" s="7"/>
      <c r="M36" s="7"/>
      <c r="O36" s="134"/>
    </row>
    <row r="37" spans="1:15" ht="12.75">
      <c r="A37" s="225" t="s">
        <v>67</v>
      </c>
      <c r="B37" s="226"/>
      <c r="C37" s="226"/>
      <c r="D37" s="226"/>
      <c r="E37" s="226"/>
      <c r="F37" s="226"/>
      <c r="G37" s="226"/>
      <c r="H37" s="227"/>
      <c r="I37" s="1">
        <v>141</v>
      </c>
      <c r="J37" s="7"/>
      <c r="K37" s="7"/>
      <c r="L37" s="7"/>
      <c r="M37" s="7"/>
      <c r="O37" s="134"/>
    </row>
    <row r="38" spans="1:15" ht="12.75">
      <c r="A38" s="225" t="s">
        <v>193</v>
      </c>
      <c r="B38" s="226"/>
      <c r="C38" s="226"/>
      <c r="D38" s="226"/>
      <c r="E38" s="226"/>
      <c r="F38" s="226"/>
      <c r="G38" s="226"/>
      <c r="H38" s="227"/>
      <c r="I38" s="1">
        <v>142</v>
      </c>
      <c r="J38" s="7"/>
      <c r="K38" s="7"/>
      <c r="L38" s="7"/>
      <c r="M38" s="7"/>
      <c r="O38" s="134"/>
    </row>
    <row r="39" spans="1:13" ht="12.75">
      <c r="A39" s="225" t="s">
        <v>194</v>
      </c>
      <c r="B39" s="226"/>
      <c r="C39" s="226"/>
      <c r="D39" s="226"/>
      <c r="E39" s="226"/>
      <c r="F39" s="226"/>
      <c r="G39" s="226"/>
      <c r="H39" s="227"/>
      <c r="I39" s="1">
        <v>143</v>
      </c>
      <c r="J39" s="7"/>
      <c r="K39" s="7"/>
      <c r="L39" s="7"/>
      <c r="M39" s="7"/>
    </row>
    <row r="40" spans="1:13" ht="12.75">
      <c r="A40" s="225" t="s">
        <v>223</v>
      </c>
      <c r="B40" s="226"/>
      <c r="C40" s="226"/>
      <c r="D40" s="226"/>
      <c r="E40" s="226"/>
      <c r="F40" s="226"/>
      <c r="G40" s="226"/>
      <c r="H40" s="227"/>
      <c r="I40" s="1">
        <v>144</v>
      </c>
      <c r="J40" s="7"/>
      <c r="K40" s="7"/>
      <c r="L40" s="7"/>
      <c r="M40" s="7"/>
    </row>
    <row r="41" spans="1:13" ht="12.75">
      <c r="A41" s="225" t="s">
        <v>224</v>
      </c>
      <c r="B41" s="226"/>
      <c r="C41" s="226"/>
      <c r="D41" s="226"/>
      <c r="E41" s="226"/>
      <c r="F41" s="226"/>
      <c r="G41" s="226"/>
      <c r="H41" s="227"/>
      <c r="I41" s="1">
        <v>145</v>
      </c>
      <c r="J41" s="7"/>
      <c r="K41" s="7"/>
      <c r="L41" s="7"/>
      <c r="M41" s="7"/>
    </row>
    <row r="42" spans="1:13" ht="12.75">
      <c r="A42" s="225" t="s">
        <v>213</v>
      </c>
      <c r="B42" s="226"/>
      <c r="C42" s="226"/>
      <c r="D42" s="226"/>
      <c r="E42" s="226"/>
      <c r="F42" s="226"/>
      <c r="G42" s="226"/>
      <c r="H42" s="227"/>
      <c r="I42" s="1">
        <v>146</v>
      </c>
      <c r="J42" s="53">
        <f>J7+J27+J38+J40</f>
        <v>844661269</v>
      </c>
      <c r="K42" s="53">
        <f>K7+K27+K38+K40</f>
        <v>441057707</v>
      </c>
      <c r="L42" s="53">
        <f>L7+L27+L38+L40</f>
        <v>797390310</v>
      </c>
      <c r="M42" s="53">
        <f>M7+M27+M38+M40</f>
        <v>419108179</v>
      </c>
    </row>
    <row r="43" spans="1:13" ht="12.75">
      <c r="A43" s="225" t="s">
        <v>214</v>
      </c>
      <c r="B43" s="226"/>
      <c r="C43" s="226"/>
      <c r="D43" s="226"/>
      <c r="E43" s="226"/>
      <c r="F43" s="226"/>
      <c r="G43" s="226"/>
      <c r="H43" s="227"/>
      <c r="I43" s="1">
        <v>147</v>
      </c>
      <c r="J43" s="53">
        <f>J10+J33+J39+J41</f>
        <v>815655802</v>
      </c>
      <c r="K43" s="53">
        <f>K10+K33+K39+K41</f>
        <v>421537693</v>
      </c>
      <c r="L43" s="53">
        <f>L10+L33+L39+L41</f>
        <v>807235933</v>
      </c>
      <c r="M43" s="53">
        <f>M10+M33+M39+M41</f>
        <v>417013413</v>
      </c>
    </row>
    <row r="44" spans="1:15" ht="12.75">
      <c r="A44" s="225" t="s">
        <v>234</v>
      </c>
      <c r="B44" s="226"/>
      <c r="C44" s="226"/>
      <c r="D44" s="226"/>
      <c r="E44" s="226"/>
      <c r="F44" s="226"/>
      <c r="G44" s="226"/>
      <c r="H44" s="227"/>
      <c r="I44" s="1">
        <v>148</v>
      </c>
      <c r="J44" s="53">
        <f>J42-J43</f>
        <v>29005467</v>
      </c>
      <c r="K44" s="53">
        <f>K42-K43</f>
        <v>19520014</v>
      </c>
      <c r="L44" s="53">
        <f>L42-L43</f>
        <v>-9845623</v>
      </c>
      <c r="M44" s="53">
        <f>M42-M43</f>
        <v>2094766</v>
      </c>
      <c r="N44" s="134"/>
      <c r="O44" s="134"/>
    </row>
    <row r="45" spans="1:15" ht="12.75">
      <c r="A45" s="233" t="s">
        <v>216</v>
      </c>
      <c r="B45" s="234"/>
      <c r="C45" s="234"/>
      <c r="D45" s="234"/>
      <c r="E45" s="234"/>
      <c r="F45" s="234"/>
      <c r="G45" s="234"/>
      <c r="H45" s="235"/>
      <c r="I45" s="1">
        <v>149</v>
      </c>
      <c r="J45" s="53">
        <f>IF(J42&gt;J43,J42-J43,0)</f>
        <v>29005467</v>
      </c>
      <c r="K45" s="53">
        <f>IF(K42&gt;K43,K42-K43,0)</f>
        <v>19520014</v>
      </c>
      <c r="L45" s="53">
        <f>IF(L42&gt;L43,L42-L43,0)</f>
        <v>0</v>
      </c>
      <c r="M45" s="53">
        <f>IF(M42&gt;M43,M42-M43,0)</f>
        <v>2094766</v>
      </c>
      <c r="N45" s="137"/>
      <c r="O45" s="138"/>
    </row>
    <row r="46" spans="1:15" ht="12.75">
      <c r="A46" s="233" t="s">
        <v>217</v>
      </c>
      <c r="B46" s="234"/>
      <c r="C46" s="234"/>
      <c r="D46" s="234"/>
      <c r="E46" s="234"/>
      <c r="F46" s="234"/>
      <c r="G46" s="234"/>
      <c r="H46" s="235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9845623</v>
      </c>
      <c r="M46" s="53">
        <f>IF(M43&gt;M42,M43-M42,0)</f>
        <v>0</v>
      </c>
      <c r="N46" s="134"/>
      <c r="O46" s="134"/>
    </row>
    <row r="47" spans="1:15" ht="12.75">
      <c r="A47" s="225" t="s">
        <v>215</v>
      </c>
      <c r="B47" s="226"/>
      <c r="C47" s="226"/>
      <c r="D47" s="226"/>
      <c r="E47" s="226"/>
      <c r="F47" s="226"/>
      <c r="G47" s="226"/>
      <c r="H47" s="227"/>
      <c r="I47" s="1">
        <v>151</v>
      </c>
      <c r="J47" s="7">
        <v>5866358</v>
      </c>
      <c r="K47" s="7">
        <v>3931149</v>
      </c>
      <c r="L47" s="7"/>
      <c r="M47" s="7"/>
      <c r="N47" s="134"/>
      <c r="O47" s="134"/>
    </row>
    <row r="48" spans="1:15" ht="12.75">
      <c r="A48" s="225" t="s">
        <v>235</v>
      </c>
      <c r="B48" s="226"/>
      <c r="C48" s="226"/>
      <c r="D48" s="226"/>
      <c r="E48" s="226"/>
      <c r="F48" s="226"/>
      <c r="G48" s="226"/>
      <c r="H48" s="227"/>
      <c r="I48" s="1">
        <v>152</v>
      </c>
      <c r="J48" s="53">
        <f>J44-J47</f>
        <v>23139109</v>
      </c>
      <c r="K48" s="53">
        <f>K44-K47</f>
        <v>15588865</v>
      </c>
      <c r="L48" s="53">
        <f>L44-L47</f>
        <v>-9845623</v>
      </c>
      <c r="M48" s="53">
        <f>M44-M47</f>
        <v>2094766</v>
      </c>
      <c r="N48" s="144"/>
      <c r="O48" s="145"/>
    </row>
    <row r="49" spans="1:13" ht="12.75">
      <c r="A49" s="233" t="s">
        <v>190</v>
      </c>
      <c r="B49" s="234"/>
      <c r="C49" s="234"/>
      <c r="D49" s="234"/>
      <c r="E49" s="234"/>
      <c r="F49" s="234"/>
      <c r="G49" s="234"/>
      <c r="H49" s="235"/>
      <c r="I49" s="1">
        <v>153</v>
      </c>
      <c r="J49" s="53">
        <f>IF(J48&gt;0,J48,0)</f>
        <v>23139109</v>
      </c>
      <c r="K49" s="53">
        <f>IF(K48&gt;0,K48,0)</f>
        <v>15588865</v>
      </c>
      <c r="L49" s="53">
        <f>IF(L48&gt;0,L48,0)</f>
        <v>0</v>
      </c>
      <c r="M49" s="53">
        <f>IF(M48&gt;0,M48,0)</f>
        <v>2094766</v>
      </c>
    </row>
    <row r="50" spans="1:13" ht="12.75">
      <c r="A50" s="265" t="s">
        <v>218</v>
      </c>
      <c r="B50" s="266"/>
      <c r="C50" s="266"/>
      <c r="D50" s="266"/>
      <c r="E50" s="266"/>
      <c r="F50" s="266"/>
      <c r="G50" s="266"/>
      <c r="H50" s="267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9845623</v>
      </c>
      <c r="M50" s="60">
        <f>IF(M48&lt;0,-M48,0)</f>
        <v>0</v>
      </c>
    </row>
    <row r="51" spans="1:13" ht="12.75" customHeight="1">
      <c r="A51" s="214" t="s">
        <v>308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</row>
    <row r="52" spans="1:13" ht="12.75" customHeight="1">
      <c r="A52" s="218" t="s">
        <v>185</v>
      </c>
      <c r="B52" s="219"/>
      <c r="C52" s="219"/>
      <c r="D52" s="219"/>
      <c r="E52" s="219"/>
      <c r="F52" s="219"/>
      <c r="G52" s="219"/>
      <c r="H52" s="219"/>
      <c r="I52" s="54"/>
      <c r="J52" s="54"/>
      <c r="K52" s="54"/>
      <c r="L52" s="54"/>
      <c r="M52" s="61"/>
    </row>
    <row r="53" spans="1:13" ht="12.75">
      <c r="A53" s="262" t="s">
        <v>232</v>
      </c>
      <c r="B53" s="263"/>
      <c r="C53" s="263"/>
      <c r="D53" s="263"/>
      <c r="E53" s="263"/>
      <c r="F53" s="263"/>
      <c r="G53" s="263"/>
      <c r="H53" s="264"/>
      <c r="I53" s="1">
        <v>155</v>
      </c>
      <c r="J53" s="7"/>
      <c r="K53" s="7"/>
      <c r="L53" s="7"/>
      <c r="M53" s="7"/>
    </row>
    <row r="54" spans="1:13" ht="12.75">
      <c r="A54" s="262" t="s">
        <v>233</v>
      </c>
      <c r="B54" s="263"/>
      <c r="C54" s="263"/>
      <c r="D54" s="263"/>
      <c r="E54" s="263"/>
      <c r="F54" s="263"/>
      <c r="G54" s="263"/>
      <c r="H54" s="264"/>
      <c r="I54" s="1">
        <v>156</v>
      </c>
      <c r="J54" s="8"/>
      <c r="K54" s="8"/>
      <c r="L54" s="8"/>
      <c r="M54" s="8"/>
    </row>
    <row r="55" spans="1:13" ht="12.75" customHeight="1">
      <c r="A55" s="214" t="s">
        <v>187</v>
      </c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</row>
    <row r="56" spans="1:13" ht="12.75">
      <c r="A56" s="218" t="s">
        <v>202</v>
      </c>
      <c r="B56" s="219"/>
      <c r="C56" s="219"/>
      <c r="D56" s="219"/>
      <c r="E56" s="219"/>
      <c r="F56" s="219"/>
      <c r="G56" s="219"/>
      <c r="H56" s="236"/>
      <c r="I56" s="9">
        <v>157</v>
      </c>
      <c r="J56" s="6"/>
      <c r="K56" s="6"/>
      <c r="L56" s="6"/>
      <c r="M56" s="6"/>
    </row>
    <row r="57" spans="1:13" ht="12.75">
      <c r="A57" s="225" t="s">
        <v>219</v>
      </c>
      <c r="B57" s="226"/>
      <c r="C57" s="226"/>
      <c r="D57" s="226"/>
      <c r="E57" s="226"/>
      <c r="F57" s="226"/>
      <c r="G57" s="226"/>
      <c r="H57" s="227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25" t="s">
        <v>226</v>
      </c>
      <c r="B58" s="226"/>
      <c r="C58" s="226"/>
      <c r="D58" s="226"/>
      <c r="E58" s="226"/>
      <c r="F58" s="226"/>
      <c r="G58" s="226"/>
      <c r="H58" s="227"/>
      <c r="I58" s="1">
        <v>159</v>
      </c>
      <c r="J58" s="7"/>
      <c r="K58" s="7"/>
      <c r="L58" s="7"/>
      <c r="M58" s="7"/>
    </row>
    <row r="59" spans="1:13" ht="12.75">
      <c r="A59" s="225" t="s">
        <v>227</v>
      </c>
      <c r="B59" s="226"/>
      <c r="C59" s="226"/>
      <c r="D59" s="226"/>
      <c r="E59" s="226"/>
      <c r="F59" s="226"/>
      <c r="G59" s="226"/>
      <c r="H59" s="227"/>
      <c r="I59" s="1">
        <v>160</v>
      </c>
      <c r="J59" s="7"/>
      <c r="K59" s="7"/>
      <c r="L59" s="7"/>
      <c r="M59" s="7"/>
    </row>
    <row r="60" spans="1:13" ht="12.75">
      <c r="A60" s="225" t="s">
        <v>45</v>
      </c>
      <c r="B60" s="226"/>
      <c r="C60" s="226"/>
      <c r="D60" s="226"/>
      <c r="E60" s="226"/>
      <c r="F60" s="226"/>
      <c r="G60" s="226"/>
      <c r="H60" s="227"/>
      <c r="I60" s="1">
        <v>161</v>
      </c>
      <c r="J60" s="7"/>
      <c r="K60" s="7"/>
      <c r="L60" s="7"/>
      <c r="M60" s="7"/>
    </row>
    <row r="61" spans="1:13" ht="12.75">
      <c r="A61" s="225" t="s">
        <v>228</v>
      </c>
      <c r="B61" s="226"/>
      <c r="C61" s="226"/>
      <c r="D61" s="226"/>
      <c r="E61" s="226"/>
      <c r="F61" s="226"/>
      <c r="G61" s="226"/>
      <c r="H61" s="227"/>
      <c r="I61" s="1">
        <v>162</v>
      </c>
      <c r="J61" s="7"/>
      <c r="K61" s="7"/>
      <c r="L61" s="7"/>
      <c r="M61" s="7"/>
    </row>
    <row r="62" spans="1:13" ht="12.75">
      <c r="A62" s="225" t="s">
        <v>229</v>
      </c>
      <c r="B62" s="226"/>
      <c r="C62" s="226"/>
      <c r="D62" s="226"/>
      <c r="E62" s="226"/>
      <c r="F62" s="226"/>
      <c r="G62" s="226"/>
      <c r="H62" s="227"/>
      <c r="I62" s="1">
        <v>163</v>
      </c>
      <c r="J62" s="7"/>
      <c r="K62" s="7"/>
      <c r="L62" s="7"/>
      <c r="M62" s="7"/>
    </row>
    <row r="63" spans="1:13" ht="12.75">
      <c r="A63" s="225" t="s">
        <v>230</v>
      </c>
      <c r="B63" s="226"/>
      <c r="C63" s="226"/>
      <c r="D63" s="226"/>
      <c r="E63" s="226"/>
      <c r="F63" s="226"/>
      <c r="G63" s="226"/>
      <c r="H63" s="227"/>
      <c r="I63" s="1">
        <v>164</v>
      </c>
      <c r="J63" s="7"/>
      <c r="K63" s="7"/>
      <c r="L63" s="7"/>
      <c r="M63" s="7"/>
    </row>
    <row r="64" spans="1:13" ht="12.75">
      <c r="A64" s="225" t="s">
        <v>231</v>
      </c>
      <c r="B64" s="226"/>
      <c r="C64" s="226"/>
      <c r="D64" s="226"/>
      <c r="E64" s="226"/>
      <c r="F64" s="226"/>
      <c r="G64" s="226"/>
      <c r="H64" s="227"/>
      <c r="I64" s="1">
        <v>165</v>
      </c>
      <c r="J64" s="7"/>
      <c r="K64" s="7"/>
      <c r="L64" s="7"/>
      <c r="M64" s="7"/>
    </row>
    <row r="65" spans="1:13" ht="12.75">
      <c r="A65" s="225" t="s">
        <v>220</v>
      </c>
      <c r="B65" s="226"/>
      <c r="C65" s="226"/>
      <c r="D65" s="226"/>
      <c r="E65" s="226"/>
      <c r="F65" s="226"/>
      <c r="G65" s="226"/>
      <c r="H65" s="227"/>
      <c r="I65" s="1">
        <v>166</v>
      </c>
      <c r="J65" s="7"/>
      <c r="K65" s="7"/>
      <c r="L65" s="7"/>
      <c r="M65" s="7"/>
    </row>
    <row r="66" spans="1:13" ht="12.75">
      <c r="A66" s="225" t="s">
        <v>191</v>
      </c>
      <c r="B66" s="226"/>
      <c r="C66" s="226"/>
      <c r="D66" s="226"/>
      <c r="E66" s="226"/>
      <c r="F66" s="226"/>
      <c r="G66" s="226"/>
      <c r="H66" s="227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25" t="s">
        <v>192</v>
      </c>
      <c r="B67" s="226"/>
      <c r="C67" s="226"/>
      <c r="D67" s="226"/>
      <c r="E67" s="226"/>
      <c r="F67" s="226"/>
      <c r="G67" s="226"/>
      <c r="H67" s="227"/>
      <c r="I67" s="1">
        <v>168</v>
      </c>
      <c r="J67" s="60">
        <f>J56+J66</f>
        <v>0</v>
      </c>
      <c r="K67" s="60">
        <f>K56+K66</f>
        <v>0</v>
      </c>
      <c r="L67" s="60">
        <f>L56+L66</f>
        <v>0</v>
      </c>
      <c r="M67" s="60">
        <f>M56+M66</f>
        <v>0</v>
      </c>
    </row>
    <row r="68" spans="1:13" ht="12.75" customHeight="1">
      <c r="A68" s="258" t="s">
        <v>309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</row>
    <row r="69" spans="1:13" ht="12.75" customHeight="1">
      <c r="A69" s="260" t="s">
        <v>186</v>
      </c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</row>
    <row r="70" spans="1:13" ht="12.75">
      <c r="A70" s="262" t="s">
        <v>232</v>
      </c>
      <c r="B70" s="263"/>
      <c r="C70" s="263"/>
      <c r="D70" s="263"/>
      <c r="E70" s="263"/>
      <c r="F70" s="263"/>
      <c r="G70" s="263"/>
      <c r="H70" s="264"/>
      <c r="I70" s="1">
        <v>169</v>
      </c>
      <c r="J70" s="7"/>
      <c r="K70" s="7"/>
      <c r="L70" s="7"/>
      <c r="M70" s="7"/>
    </row>
    <row r="71" spans="1:13" ht="12.75">
      <c r="A71" s="255" t="s">
        <v>233</v>
      </c>
      <c r="B71" s="256"/>
      <c r="C71" s="256"/>
      <c r="D71" s="256"/>
      <c r="E71" s="256"/>
      <c r="F71" s="256"/>
      <c r="G71" s="256"/>
      <c r="H71" s="257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 horizontalCentered="1"/>
  <pageMargins left="0.35433070866141736" right="0.35433070866141736" top="0.984251968503937" bottom="0.984251968503937" header="0.5118110236220472" footer="0.5118110236220472"/>
  <pageSetup fitToHeight="2" horizontalDpi="600" verticalDpi="600" orientation="portrait" paperSize="9" scale="77" r:id="rId1"/>
  <rowBreaks count="1" manualBreakCount="1">
    <brk id="5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9"/>
  <sheetViews>
    <sheetView view="pageBreakPreview" zoomScale="110" zoomScaleSheetLayoutView="110" zoomScalePageLayoutView="0" workbookViewId="0" topLeftCell="A19">
      <selection activeCell="A36" sqref="A36:H36"/>
    </sheetView>
  </sheetViews>
  <sheetFormatPr defaultColWidth="9.140625" defaultRowHeight="12.75"/>
  <cols>
    <col min="1" max="8" width="8.7109375" style="52" customWidth="1"/>
    <col min="9" max="9" width="5.7109375" style="52" customWidth="1"/>
    <col min="10" max="11" width="12.7109375" style="52" customWidth="1"/>
    <col min="12" max="12" width="13.8515625" style="52" bestFit="1" customWidth="1"/>
    <col min="13" max="13" width="10.7109375" style="52" bestFit="1" customWidth="1"/>
    <col min="14" max="16384" width="9.140625" style="52" customWidth="1"/>
  </cols>
  <sheetData>
    <row r="1" spans="1:11" ht="12.75" customHeight="1">
      <c r="A1" s="277" t="s">
        <v>162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 customHeight="1">
      <c r="A2" s="278" t="s">
        <v>362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.75">
      <c r="A3" s="274" t="s">
        <v>318</v>
      </c>
      <c r="B3" s="275"/>
      <c r="C3" s="275"/>
      <c r="D3" s="275"/>
      <c r="E3" s="275"/>
      <c r="F3" s="275"/>
      <c r="G3" s="275"/>
      <c r="H3" s="275"/>
      <c r="I3" s="275"/>
      <c r="J3" s="275"/>
      <c r="K3" s="276"/>
    </row>
    <row r="4" spans="1:11" ht="34.5">
      <c r="A4" s="279" t="s">
        <v>59</v>
      </c>
      <c r="B4" s="279"/>
      <c r="C4" s="279"/>
      <c r="D4" s="279"/>
      <c r="E4" s="279"/>
      <c r="F4" s="279"/>
      <c r="G4" s="279"/>
      <c r="H4" s="279"/>
      <c r="I4" s="65" t="s">
        <v>277</v>
      </c>
      <c r="J4" s="66" t="s">
        <v>364</v>
      </c>
      <c r="K4" s="66" t="s">
        <v>363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67">
        <v>2</v>
      </c>
      <c r="J5" s="68" t="s">
        <v>280</v>
      </c>
      <c r="K5" s="68" t="s">
        <v>281</v>
      </c>
    </row>
    <row r="6" spans="1:11" ht="12.75">
      <c r="A6" s="214" t="s">
        <v>154</v>
      </c>
      <c r="B6" s="215"/>
      <c r="C6" s="215"/>
      <c r="D6" s="215"/>
      <c r="E6" s="215"/>
      <c r="F6" s="215"/>
      <c r="G6" s="215"/>
      <c r="H6" s="215"/>
      <c r="I6" s="271"/>
      <c r="J6" s="271"/>
      <c r="K6" s="272"/>
    </row>
    <row r="7" spans="1:11" ht="12.75">
      <c r="A7" s="222" t="s">
        <v>40</v>
      </c>
      <c r="B7" s="223"/>
      <c r="C7" s="223"/>
      <c r="D7" s="223"/>
      <c r="E7" s="223"/>
      <c r="F7" s="223"/>
      <c r="G7" s="223"/>
      <c r="H7" s="223"/>
      <c r="I7" s="1">
        <v>1</v>
      </c>
      <c r="J7" s="7">
        <v>29005467</v>
      </c>
      <c r="K7" s="7">
        <v>-9845623</v>
      </c>
    </row>
    <row r="8" spans="1:11" ht="12.75">
      <c r="A8" s="222" t="s">
        <v>41</v>
      </c>
      <c r="B8" s="223"/>
      <c r="C8" s="223"/>
      <c r="D8" s="223"/>
      <c r="E8" s="223"/>
      <c r="F8" s="223"/>
      <c r="G8" s="223"/>
      <c r="H8" s="223"/>
      <c r="I8" s="1">
        <v>2</v>
      </c>
      <c r="J8" s="7">
        <v>21799993</v>
      </c>
      <c r="K8" s="7">
        <v>20922384</v>
      </c>
    </row>
    <row r="9" spans="1:11" ht="12.75">
      <c r="A9" s="222" t="s">
        <v>42</v>
      </c>
      <c r="B9" s="223"/>
      <c r="C9" s="223"/>
      <c r="D9" s="223"/>
      <c r="E9" s="223"/>
      <c r="F9" s="223"/>
      <c r="G9" s="223"/>
      <c r="H9" s="223"/>
      <c r="I9" s="1">
        <v>3</v>
      </c>
      <c r="J9" s="7"/>
      <c r="K9" s="7"/>
    </row>
    <row r="10" spans="1:11" ht="12.75">
      <c r="A10" s="222" t="s">
        <v>43</v>
      </c>
      <c r="B10" s="223"/>
      <c r="C10" s="223"/>
      <c r="D10" s="223"/>
      <c r="E10" s="223"/>
      <c r="F10" s="223"/>
      <c r="G10" s="223"/>
      <c r="H10" s="223"/>
      <c r="I10" s="1">
        <v>4</v>
      </c>
      <c r="J10" s="7"/>
      <c r="K10" s="7">
        <v>62944513</v>
      </c>
    </row>
    <row r="11" spans="1:11" ht="12.75">
      <c r="A11" s="222" t="s">
        <v>44</v>
      </c>
      <c r="B11" s="223"/>
      <c r="C11" s="223"/>
      <c r="D11" s="223"/>
      <c r="E11" s="223"/>
      <c r="F11" s="223"/>
      <c r="G11" s="223"/>
      <c r="H11" s="223"/>
      <c r="I11" s="1">
        <v>5</v>
      </c>
      <c r="J11" s="7"/>
      <c r="K11" s="7"/>
    </row>
    <row r="12" spans="1:11" ht="12.75">
      <c r="A12" s="222" t="s">
        <v>51</v>
      </c>
      <c r="B12" s="223"/>
      <c r="C12" s="223"/>
      <c r="D12" s="223"/>
      <c r="E12" s="223"/>
      <c r="F12" s="223"/>
      <c r="G12" s="223"/>
      <c r="H12" s="223"/>
      <c r="I12" s="1">
        <v>6</v>
      </c>
      <c r="J12" s="7"/>
      <c r="K12" s="7"/>
    </row>
    <row r="13" spans="1:11" ht="12.75">
      <c r="A13" s="225" t="s">
        <v>155</v>
      </c>
      <c r="B13" s="226"/>
      <c r="C13" s="226"/>
      <c r="D13" s="226"/>
      <c r="E13" s="226"/>
      <c r="F13" s="226"/>
      <c r="G13" s="226"/>
      <c r="H13" s="226"/>
      <c r="I13" s="1">
        <v>7</v>
      </c>
      <c r="J13" s="131">
        <f>SUM(J7:J12)</f>
        <v>50805460</v>
      </c>
      <c r="K13" s="129">
        <f>SUM(K7:K12)</f>
        <v>74021274</v>
      </c>
    </row>
    <row r="14" spans="1:11" ht="12.75">
      <c r="A14" s="222" t="s">
        <v>52</v>
      </c>
      <c r="B14" s="223"/>
      <c r="C14" s="223"/>
      <c r="D14" s="223"/>
      <c r="E14" s="223"/>
      <c r="F14" s="223"/>
      <c r="G14" s="223"/>
      <c r="H14" s="223"/>
      <c r="I14" s="1">
        <v>8</v>
      </c>
      <c r="J14" s="7">
        <v>2024171</v>
      </c>
      <c r="K14" s="7">
        <v>37278412</v>
      </c>
    </row>
    <row r="15" spans="1:11" ht="12.75">
      <c r="A15" s="222" t="s">
        <v>53</v>
      </c>
      <c r="B15" s="223"/>
      <c r="C15" s="223"/>
      <c r="D15" s="223"/>
      <c r="E15" s="223"/>
      <c r="F15" s="223"/>
      <c r="G15" s="223"/>
      <c r="H15" s="223"/>
      <c r="I15" s="1">
        <v>9</v>
      </c>
      <c r="J15" s="7">
        <v>23682148</v>
      </c>
      <c r="K15" s="7"/>
    </row>
    <row r="16" spans="1:11" ht="12.75">
      <c r="A16" s="222" t="s">
        <v>54</v>
      </c>
      <c r="B16" s="223"/>
      <c r="C16" s="223"/>
      <c r="D16" s="223"/>
      <c r="E16" s="223"/>
      <c r="F16" s="223"/>
      <c r="G16" s="223"/>
      <c r="H16" s="223"/>
      <c r="I16" s="1">
        <v>10</v>
      </c>
      <c r="J16" s="7">
        <v>22910142</v>
      </c>
      <c r="K16" s="7">
        <v>14009616</v>
      </c>
    </row>
    <row r="17" spans="1:11" ht="12.75">
      <c r="A17" s="222" t="s">
        <v>55</v>
      </c>
      <c r="B17" s="223"/>
      <c r="C17" s="223"/>
      <c r="D17" s="223"/>
      <c r="E17" s="223"/>
      <c r="F17" s="223"/>
      <c r="G17" s="223"/>
      <c r="H17" s="223"/>
      <c r="I17" s="1">
        <v>11</v>
      </c>
      <c r="J17" s="7">
        <v>6425207</v>
      </c>
      <c r="K17" s="7">
        <f>82976221+904160+1459305</f>
        <v>85339686</v>
      </c>
    </row>
    <row r="18" spans="1:11" ht="12.75">
      <c r="A18" s="225" t="s">
        <v>156</v>
      </c>
      <c r="B18" s="226"/>
      <c r="C18" s="226"/>
      <c r="D18" s="226"/>
      <c r="E18" s="226"/>
      <c r="F18" s="226"/>
      <c r="G18" s="226"/>
      <c r="H18" s="226"/>
      <c r="I18" s="1">
        <v>12</v>
      </c>
      <c r="J18" s="131">
        <f>SUM(J14:J17)</f>
        <v>55041668</v>
      </c>
      <c r="K18" s="129">
        <f>SUM(K14:K17)</f>
        <v>136627714</v>
      </c>
    </row>
    <row r="19" spans="1:11" ht="12.75">
      <c r="A19" s="225" t="s">
        <v>36</v>
      </c>
      <c r="B19" s="226"/>
      <c r="C19" s="226"/>
      <c r="D19" s="226"/>
      <c r="E19" s="226"/>
      <c r="F19" s="226"/>
      <c r="G19" s="226"/>
      <c r="H19" s="226"/>
      <c r="I19" s="1">
        <v>13</v>
      </c>
      <c r="J19" s="131">
        <f>IF(J13&gt;J18,J13-J18,0)</f>
        <v>0</v>
      </c>
      <c r="K19" s="129">
        <f>IF(K13&gt;K18,K13-K18,0)</f>
        <v>0</v>
      </c>
    </row>
    <row r="20" spans="1:11" ht="12.75">
      <c r="A20" s="225" t="s">
        <v>37</v>
      </c>
      <c r="B20" s="226"/>
      <c r="C20" s="226"/>
      <c r="D20" s="226"/>
      <c r="E20" s="226"/>
      <c r="F20" s="226"/>
      <c r="G20" s="226"/>
      <c r="H20" s="226"/>
      <c r="I20" s="1">
        <v>14</v>
      </c>
      <c r="J20" s="131">
        <f>IF(J18&gt;J13,J18-J13,0)</f>
        <v>4236208</v>
      </c>
      <c r="K20" s="129">
        <f>IF(K18&gt;K13,K18-K13,0)</f>
        <v>62606440</v>
      </c>
    </row>
    <row r="21" spans="1:11" ht="12.75">
      <c r="A21" s="214" t="s">
        <v>157</v>
      </c>
      <c r="B21" s="215"/>
      <c r="C21" s="215"/>
      <c r="D21" s="215"/>
      <c r="E21" s="215"/>
      <c r="F21" s="215"/>
      <c r="G21" s="215"/>
      <c r="H21" s="215"/>
      <c r="I21" s="271"/>
      <c r="J21" s="271"/>
      <c r="K21" s="272"/>
    </row>
    <row r="22" spans="1:11" ht="12.75">
      <c r="A22" s="222" t="s">
        <v>176</v>
      </c>
      <c r="B22" s="223"/>
      <c r="C22" s="223"/>
      <c r="D22" s="223"/>
      <c r="E22" s="223"/>
      <c r="F22" s="223"/>
      <c r="G22" s="223"/>
      <c r="H22" s="223"/>
      <c r="I22" s="1">
        <v>15</v>
      </c>
      <c r="J22" s="7">
        <v>684506</v>
      </c>
      <c r="K22" s="7">
        <v>16138192</v>
      </c>
    </row>
    <row r="23" spans="1:12" ht="12.75">
      <c r="A23" s="222" t="s">
        <v>177</v>
      </c>
      <c r="B23" s="223"/>
      <c r="C23" s="223"/>
      <c r="D23" s="223"/>
      <c r="E23" s="223"/>
      <c r="F23" s="223"/>
      <c r="G23" s="223"/>
      <c r="H23" s="223"/>
      <c r="I23" s="1">
        <v>16</v>
      </c>
      <c r="J23" s="7"/>
      <c r="K23" s="7"/>
      <c r="L23" s="126"/>
    </row>
    <row r="24" spans="1:11" ht="12.75">
      <c r="A24" s="222" t="s">
        <v>178</v>
      </c>
      <c r="B24" s="223"/>
      <c r="C24" s="223"/>
      <c r="D24" s="223"/>
      <c r="E24" s="223"/>
      <c r="F24" s="223"/>
      <c r="G24" s="223"/>
      <c r="H24" s="223"/>
      <c r="I24" s="1">
        <v>17</v>
      </c>
      <c r="J24" s="7"/>
      <c r="K24" s="7"/>
    </row>
    <row r="25" spans="1:11" ht="12.75">
      <c r="A25" s="222" t="s">
        <v>179</v>
      </c>
      <c r="B25" s="223"/>
      <c r="C25" s="223"/>
      <c r="D25" s="223"/>
      <c r="E25" s="223"/>
      <c r="F25" s="223"/>
      <c r="G25" s="223"/>
      <c r="H25" s="223"/>
      <c r="I25" s="1">
        <v>18</v>
      </c>
      <c r="J25" s="7"/>
      <c r="K25" s="7"/>
    </row>
    <row r="26" spans="1:11" ht="12.75">
      <c r="A26" s="222" t="s">
        <v>180</v>
      </c>
      <c r="B26" s="223"/>
      <c r="C26" s="223"/>
      <c r="D26" s="223"/>
      <c r="E26" s="223"/>
      <c r="F26" s="223"/>
      <c r="G26" s="223"/>
      <c r="H26" s="223"/>
      <c r="I26" s="1">
        <v>19</v>
      </c>
      <c r="J26" s="7">
        <v>5823096</v>
      </c>
      <c r="K26" s="7"/>
    </row>
    <row r="27" spans="1:11" ht="12.75">
      <c r="A27" s="225" t="s">
        <v>166</v>
      </c>
      <c r="B27" s="226"/>
      <c r="C27" s="226"/>
      <c r="D27" s="226"/>
      <c r="E27" s="226"/>
      <c r="F27" s="226"/>
      <c r="G27" s="226"/>
      <c r="H27" s="226"/>
      <c r="I27" s="1">
        <v>20</v>
      </c>
      <c r="J27" s="131">
        <f>SUM(J22:J26)</f>
        <v>6507602</v>
      </c>
      <c r="K27" s="129">
        <f>SUM(K22:K26)</f>
        <v>16138192</v>
      </c>
    </row>
    <row r="28" spans="1:13" ht="12.75">
      <c r="A28" s="222" t="s">
        <v>115</v>
      </c>
      <c r="B28" s="223"/>
      <c r="C28" s="223"/>
      <c r="D28" s="223"/>
      <c r="E28" s="223"/>
      <c r="F28" s="223"/>
      <c r="G28" s="223"/>
      <c r="H28" s="223"/>
      <c r="I28" s="1">
        <v>21</v>
      </c>
      <c r="J28" s="7">
        <v>23117287</v>
      </c>
      <c r="K28" s="7">
        <v>18184190</v>
      </c>
      <c r="L28" s="133"/>
      <c r="M28" s="133"/>
    </row>
    <row r="29" spans="1:12" ht="12.75">
      <c r="A29" s="222" t="s">
        <v>116</v>
      </c>
      <c r="B29" s="223"/>
      <c r="C29" s="223"/>
      <c r="D29" s="223"/>
      <c r="E29" s="223"/>
      <c r="F29" s="223"/>
      <c r="G29" s="223"/>
      <c r="H29" s="223"/>
      <c r="I29" s="1">
        <v>22</v>
      </c>
      <c r="J29" s="7"/>
      <c r="K29" s="7">
        <v>280988899</v>
      </c>
      <c r="L29" s="133"/>
    </row>
    <row r="30" spans="1:11" ht="12.75">
      <c r="A30" s="222" t="s">
        <v>16</v>
      </c>
      <c r="B30" s="223"/>
      <c r="C30" s="223"/>
      <c r="D30" s="223"/>
      <c r="E30" s="223"/>
      <c r="F30" s="223"/>
      <c r="G30" s="223"/>
      <c r="H30" s="223"/>
      <c r="I30" s="1">
        <v>23</v>
      </c>
      <c r="J30" s="7"/>
      <c r="K30" s="7">
        <v>5734528</v>
      </c>
    </row>
    <row r="31" spans="1:11" ht="12.75">
      <c r="A31" s="225" t="s">
        <v>5</v>
      </c>
      <c r="B31" s="226"/>
      <c r="C31" s="226"/>
      <c r="D31" s="226"/>
      <c r="E31" s="226"/>
      <c r="F31" s="226"/>
      <c r="G31" s="226"/>
      <c r="H31" s="226"/>
      <c r="I31" s="1">
        <v>24</v>
      </c>
      <c r="J31" s="131">
        <f>SUM(J28:J30)</f>
        <v>23117287</v>
      </c>
      <c r="K31" s="129">
        <f>SUM(K28:K30)</f>
        <v>304907617</v>
      </c>
    </row>
    <row r="32" spans="1:11" ht="12.75">
      <c r="A32" s="225" t="s">
        <v>38</v>
      </c>
      <c r="B32" s="226"/>
      <c r="C32" s="226"/>
      <c r="D32" s="226"/>
      <c r="E32" s="226"/>
      <c r="F32" s="226"/>
      <c r="G32" s="226"/>
      <c r="H32" s="226"/>
      <c r="I32" s="1">
        <v>25</v>
      </c>
      <c r="J32" s="131">
        <f>IF(J27&gt;J31,J27-J31,0)</f>
        <v>0</v>
      </c>
      <c r="K32" s="129">
        <f>IF(K27&gt;K31,K27-K31,0)</f>
        <v>0</v>
      </c>
    </row>
    <row r="33" spans="1:11" ht="12.75">
      <c r="A33" s="225" t="s">
        <v>39</v>
      </c>
      <c r="B33" s="226"/>
      <c r="C33" s="226"/>
      <c r="D33" s="226"/>
      <c r="E33" s="226"/>
      <c r="F33" s="226"/>
      <c r="G33" s="226"/>
      <c r="H33" s="226"/>
      <c r="I33" s="1">
        <v>26</v>
      </c>
      <c r="J33" s="131">
        <f>IF(J31&gt;J27,J31-J27,0)</f>
        <v>16609685</v>
      </c>
      <c r="K33" s="129">
        <f>IF(K31&gt;K27,K31-K27,0)</f>
        <v>288769425</v>
      </c>
    </row>
    <row r="34" spans="1:11" ht="12.75">
      <c r="A34" s="214" t="s">
        <v>158</v>
      </c>
      <c r="B34" s="215"/>
      <c r="C34" s="215"/>
      <c r="D34" s="215"/>
      <c r="E34" s="215"/>
      <c r="F34" s="215"/>
      <c r="G34" s="215"/>
      <c r="H34" s="215"/>
      <c r="I34" s="271"/>
      <c r="J34" s="271"/>
      <c r="K34" s="272"/>
    </row>
    <row r="35" spans="1:11" ht="12.75">
      <c r="A35" s="222" t="s">
        <v>172</v>
      </c>
      <c r="B35" s="223"/>
      <c r="C35" s="223"/>
      <c r="D35" s="223"/>
      <c r="E35" s="223"/>
      <c r="F35" s="223"/>
      <c r="G35" s="223"/>
      <c r="H35" s="223"/>
      <c r="I35" s="1">
        <v>27</v>
      </c>
      <c r="J35" s="5"/>
      <c r="K35" s="7"/>
    </row>
    <row r="36" spans="1:12" ht="12.75">
      <c r="A36" s="222" t="s">
        <v>29</v>
      </c>
      <c r="B36" s="223"/>
      <c r="C36" s="223"/>
      <c r="D36" s="223"/>
      <c r="E36" s="223"/>
      <c r="F36" s="223"/>
      <c r="G36" s="223"/>
      <c r="H36" s="223"/>
      <c r="I36" s="1">
        <v>28</v>
      </c>
      <c r="J36" s="7">
        <v>14544144</v>
      </c>
      <c r="K36" s="7">
        <f>349916560</f>
        <v>349916560</v>
      </c>
      <c r="L36" s="133"/>
    </row>
    <row r="37" spans="1:11" ht="12.75">
      <c r="A37" s="222" t="s">
        <v>30</v>
      </c>
      <c r="B37" s="223"/>
      <c r="C37" s="223"/>
      <c r="D37" s="223"/>
      <c r="E37" s="223"/>
      <c r="F37" s="223"/>
      <c r="G37" s="223"/>
      <c r="H37" s="223"/>
      <c r="I37" s="1">
        <v>29</v>
      </c>
      <c r="J37" s="5"/>
      <c r="K37" s="7"/>
    </row>
    <row r="38" spans="1:11" ht="12.75">
      <c r="A38" s="225" t="s">
        <v>68</v>
      </c>
      <c r="B38" s="226"/>
      <c r="C38" s="226"/>
      <c r="D38" s="226"/>
      <c r="E38" s="226"/>
      <c r="F38" s="226"/>
      <c r="G38" s="226"/>
      <c r="H38" s="226"/>
      <c r="I38" s="1">
        <v>30</v>
      </c>
      <c r="J38" s="131">
        <f>SUM(J35:J37)</f>
        <v>14544144</v>
      </c>
      <c r="K38" s="129">
        <f>SUM(K35:K37)</f>
        <v>349916560</v>
      </c>
    </row>
    <row r="39" spans="1:11" ht="12.75">
      <c r="A39" s="222" t="s">
        <v>31</v>
      </c>
      <c r="B39" s="223"/>
      <c r="C39" s="223"/>
      <c r="D39" s="223"/>
      <c r="E39" s="223"/>
      <c r="F39" s="223"/>
      <c r="G39" s="223"/>
      <c r="H39" s="223"/>
      <c r="I39" s="1">
        <v>31</v>
      </c>
      <c r="J39" s="5"/>
      <c r="K39" s="7"/>
    </row>
    <row r="40" spans="1:11" ht="12.75">
      <c r="A40" s="222" t="s">
        <v>32</v>
      </c>
      <c r="B40" s="223"/>
      <c r="C40" s="223"/>
      <c r="D40" s="223"/>
      <c r="E40" s="223"/>
      <c r="F40" s="223"/>
      <c r="G40" s="223"/>
      <c r="H40" s="223"/>
      <c r="I40" s="1">
        <v>32</v>
      </c>
      <c r="J40" s="5"/>
      <c r="K40" s="7"/>
    </row>
    <row r="41" spans="1:11" ht="12.75">
      <c r="A41" s="222" t="s">
        <v>33</v>
      </c>
      <c r="B41" s="223"/>
      <c r="C41" s="223"/>
      <c r="D41" s="223"/>
      <c r="E41" s="223"/>
      <c r="F41" s="223"/>
      <c r="G41" s="223"/>
      <c r="H41" s="223"/>
      <c r="I41" s="1">
        <v>33</v>
      </c>
      <c r="J41" s="5"/>
      <c r="K41" s="7"/>
    </row>
    <row r="42" spans="1:11" ht="12.75">
      <c r="A42" s="222" t="s">
        <v>34</v>
      </c>
      <c r="B42" s="223"/>
      <c r="C42" s="223"/>
      <c r="D42" s="223"/>
      <c r="E42" s="223"/>
      <c r="F42" s="223"/>
      <c r="G42" s="223"/>
      <c r="H42" s="223"/>
      <c r="I42" s="1">
        <v>34</v>
      </c>
      <c r="J42" s="5"/>
      <c r="K42" s="7"/>
    </row>
    <row r="43" spans="1:11" ht="12.75">
      <c r="A43" s="222" t="s">
        <v>35</v>
      </c>
      <c r="B43" s="223"/>
      <c r="C43" s="223"/>
      <c r="D43" s="223"/>
      <c r="E43" s="223"/>
      <c r="F43" s="223"/>
      <c r="G43" s="223"/>
      <c r="H43" s="223"/>
      <c r="I43" s="1">
        <v>35</v>
      </c>
      <c r="J43" s="5"/>
      <c r="K43" s="7"/>
    </row>
    <row r="44" spans="1:11" ht="12.75">
      <c r="A44" s="225" t="s">
        <v>69</v>
      </c>
      <c r="B44" s="226"/>
      <c r="C44" s="226"/>
      <c r="D44" s="226"/>
      <c r="E44" s="226"/>
      <c r="F44" s="226"/>
      <c r="G44" s="226"/>
      <c r="H44" s="226"/>
      <c r="I44" s="1">
        <v>36</v>
      </c>
      <c r="J44" s="131">
        <f>SUM(J39:J43)</f>
        <v>0</v>
      </c>
      <c r="K44" s="129">
        <f>SUM(K39:K43)</f>
        <v>0</v>
      </c>
    </row>
    <row r="45" spans="1:11" ht="12.75">
      <c r="A45" s="225" t="s">
        <v>17</v>
      </c>
      <c r="B45" s="226"/>
      <c r="C45" s="226"/>
      <c r="D45" s="226"/>
      <c r="E45" s="226"/>
      <c r="F45" s="226"/>
      <c r="G45" s="226"/>
      <c r="H45" s="226"/>
      <c r="I45" s="1">
        <v>37</v>
      </c>
      <c r="J45" s="131">
        <f>IF(J38&gt;J44,J38-J44,0)</f>
        <v>14544144</v>
      </c>
      <c r="K45" s="129">
        <f>IF(K38&gt;K44,K38-K44,0)</f>
        <v>349916560</v>
      </c>
    </row>
    <row r="46" spans="1:11" ht="12.75">
      <c r="A46" s="225" t="s">
        <v>18</v>
      </c>
      <c r="B46" s="226"/>
      <c r="C46" s="226"/>
      <c r="D46" s="226"/>
      <c r="E46" s="226"/>
      <c r="F46" s="226"/>
      <c r="G46" s="226"/>
      <c r="H46" s="226"/>
      <c r="I46" s="1">
        <v>38</v>
      </c>
      <c r="J46" s="131">
        <f>IF(J44&gt;J38,J44-J38,0)</f>
        <v>0</v>
      </c>
      <c r="K46" s="129">
        <f>IF(K44&gt;K38,K44-K38,0)</f>
        <v>0</v>
      </c>
    </row>
    <row r="47" spans="1:11" ht="12.75">
      <c r="A47" s="222" t="s">
        <v>70</v>
      </c>
      <c r="B47" s="223"/>
      <c r="C47" s="223"/>
      <c r="D47" s="223"/>
      <c r="E47" s="223"/>
      <c r="F47" s="223"/>
      <c r="G47" s="223"/>
      <c r="H47" s="223"/>
      <c r="I47" s="1">
        <v>39</v>
      </c>
      <c r="J47" s="63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22" t="s">
        <v>71</v>
      </c>
      <c r="B48" s="223"/>
      <c r="C48" s="223"/>
      <c r="D48" s="223"/>
      <c r="E48" s="223"/>
      <c r="F48" s="223"/>
      <c r="G48" s="223"/>
      <c r="H48" s="223"/>
      <c r="I48" s="1">
        <v>40</v>
      </c>
      <c r="J48" s="63">
        <f>IF(J20-J19+J33-J32+J46-J45&gt;0,J20-J19+J33-J32+J46-J45,0)</f>
        <v>6301749</v>
      </c>
      <c r="K48" s="53">
        <f>IF(K20-K19+K33-K32+K46-K45&gt;0,K20-K19+K33-K32+K46-K45,0)</f>
        <v>1459305</v>
      </c>
    </row>
    <row r="49" spans="1:11" ht="12.75">
      <c r="A49" s="222" t="s">
        <v>159</v>
      </c>
      <c r="B49" s="223"/>
      <c r="C49" s="223"/>
      <c r="D49" s="223"/>
      <c r="E49" s="223"/>
      <c r="F49" s="223"/>
      <c r="G49" s="223"/>
      <c r="H49" s="223"/>
      <c r="I49" s="1">
        <v>41</v>
      </c>
      <c r="J49" s="5">
        <v>21104772</v>
      </c>
      <c r="K49" s="7">
        <v>33412614</v>
      </c>
    </row>
    <row r="50" spans="1:11" ht="12.75">
      <c r="A50" s="222" t="s">
        <v>173</v>
      </c>
      <c r="B50" s="223"/>
      <c r="C50" s="223"/>
      <c r="D50" s="223"/>
      <c r="E50" s="223"/>
      <c r="F50" s="223"/>
      <c r="G50" s="223"/>
      <c r="H50" s="223"/>
      <c r="I50" s="1">
        <v>42</v>
      </c>
      <c r="J50" s="7"/>
      <c r="K50" s="7"/>
    </row>
    <row r="51" spans="1:11" ht="12.75">
      <c r="A51" s="222" t="s">
        <v>174</v>
      </c>
      <c r="B51" s="223"/>
      <c r="C51" s="223"/>
      <c r="D51" s="223"/>
      <c r="E51" s="223"/>
      <c r="F51" s="223"/>
      <c r="G51" s="223"/>
      <c r="H51" s="223"/>
      <c r="I51" s="1">
        <v>43</v>
      </c>
      <c r="J51" s="7">
        <v>6301749</v>
      </c>
      <c r="K51" s="7">
        <v>1459305</v>
      </c>
    </row>
    <row r="52" spans="1:13" ht="12.75">
      <c r="A52" s="228" t="s">
        <v>175</v>
      </c>
      <c r="B52" s="229"/>
      <c r="C52" s="229"/>
      <c r="D52" s="229"/>
      <c r="E52" s="229"/>
      <c r="F52" s="229"/>
      <c r="G52" s="229"/>
      <c r="H52" s="229"/>
      <c r="I52" s="4">
        <v>44</v>
      </c>
      <c r="J52" s="60">
        <f>J49+J50-J51</f>
        <v>14803023</v>
      </c>
      <c r="K52" s="60">
        <f>K49+K50-K51</f>
        <v>31953309</v>
      </c>
      <c r="M52" s="126"/>
    </row>
    <row r="54" spans="10:11" ht="12.75">
      <c r="J54" s="126">
        <f>+J47-J50</f>
        <v>0</v>
      </c>
      <c r="K54" s="126">
        <f>+K47-K50</f>
        <v>0</v>
      </c>
    </row>
    <row r="55" spans="10:11" ht="12.75">
      <c r="J55" s="126">
        <f>+J48-J51</f>
        <v>0</v>
      </c>
      <c r="K55" s="126">
        <f>+K48-K51</f>
        <v>0</v>
      </c>
    </row>
    <row r="56" spans="10:11" ht="12.75">
      <c r="J56" s="126">
        <f>SUM(J54:J55)</f>
        <v>0</v>
      </c>
      <c r="K56" s="126">
        <f>SUM(K54:K55)</f>
        <v>0</v>
      </c>
    </row>
    <row r="57" spans="10:11" ht="12.75">
      <c r="J57" s="126"/>
      <c r="K57" s="126"/>
    </row>
    <row r="59" ht="12.75">
      <c r="K59" s="126"/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7" sqref="A7:H7"/>
    </sheetView>
  </sheetViews>
  <sheetFormatPr defaultColWidth="9.140625" defaultRowHeight="12.75"/>
  <cols>
    <col min="1" max="8" width="8.7109375" style="52" customWidth="1"/>
    <col min="9" max="9" width="5.7109375" style="52" customWidth="1"/>
    <col min="10" max="11" width="12.7109375" style="52" customWidth="1"/>
    <col min="12" max="16384" width="9.140625" style="52" customWidth="1"/>
  </cols>
  <sheetData>
    <row r="1" spans="1:11" ht="12.75" customHeight="1">
      <c r="A1" s="277" t="s">
        <v>195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 customHeight="1">
      <c r="A2" s="286" t="s">
        <v>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2.75">
      <c r="A3" s="285" t="s">
        <v>7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ht="34.5">
      <c r="A4" s="279" t="s">
        <v>59</v>
      </c>
      <c r="B4" s="279"/>
      <c r="C4" s="279"/>
      <c r="D4" s="279"/>
      <c r="E4" s="279"/>
      <c r="F4" s="279"/>
      <c r="G4" s="279"/>
      <c r="H4" s="279"/>
      <c r="I4" s="65" t="s">
        <v>277</v>
      </c>
      <c r="J4" s="66" t="s">
        <v>314</v>
      </c>
      <c r="K4" s="66" t="s">
        <v>315</v>
      </c>
    </row>
    <row r="5" spans="1:11" ht="12.75">
      <c r="A5" s="284">
        <v>1</v>
      </c>
      <c r="B5" s="284"/>
      <c r="C5" s="284"/>
      <c r="D5" s="284"/>
      <c r="E5" s="284"/>
      <c r="F5" s="284"/>
      <c r="G5" s="284"/>
      <c r="H5" s="284"/>
      <c r="I5" s="71">
        <v>2</v>
      </c>
      <c r="J5" s="72" t="s">
        <v>280</v>
      </c>
      <c r="K5" s="72" t="s">
        <v>281</v>
      </c>
    </row>
    <row r="6" spans="1:11" ht="12.75">
      <c r="A6" s="214" t="s">
        <v>154</v>
      </c>
      <c r="B6" s="215"/>
      <c r="C6" s="215"/>
      <c r="D6" s="215"/>
      <c r="E6" s="215"/>
      <c r="F6" s="215"/>
      <c r="G6" s="215"/>
      <c r="H6" s="215"/>
      <c r="I6" s="271"/>
      <c r="J6" s="271"/>
      <c r="K6" s="272"/>
    </row>
    <row r="7" spans="1:11" ht="12.75">
      <c r="A7" s="222" t="s">
        <v>197</v>
      </c>
      <c r="B7" s="223"/>
      <c r="C7" s="223"/>
      <c r="D7" s="223"/>
      <c r="E7" s="223"/>
      <c r="F7" s="223"/>
      <c r="G7" s="223"/>
      <c r="H7" s="223"/>
      <c r="I7" s="1">
        <v>1</v>
      </c>
      <c r="J7" s="5"/>
      <c r="K7" s="7"/>
    </row>
    <row r="8" spans="1:11" ht="12.75">
      <c r="A8" s="222" t="s">
        <v>119</v>
      </c>
      <c r="B8" s="223"/>
      <c r="C8" s="223"/>
      <c r="D8" s="223"/>
      <c r="E8" s="223"/>
      <c r="F8" s="223"/>
      <c r="G8" s="223"/>
      <c r="H8" s="223"/>
      <c r="I8" s="1">
        <v>2</v>
      </c>
      <c r="J8" s="5"/>
      <c r="K8" s="7"/>
    </row>
    <row r="9" spans="1:11" ht="12.75">
      <c r="A9" s="222" t="s">
        <v>120</v>
      </c>
      <c r="B9" s="223"/>
      <c r="C9" s="223"/>
      <c r="D9" s="223"/>
      <c r="E9" s="223"/>
      <c r="F9" s="223"/>
      <c r="G9" s="223"/>
      <c r="H9" s="223"/>
      <c r="I9" s="1">
        <v>3</v>
      </c>
      <c r="J9" s="5"/>
      <c r="K9" s="7"/>
    </row>
    <row r="10" spans="1:11" ht="12.75">
      <c r="A10" s="222" t="s">
        <v>121</v>
      </c>
      <c r="B10" s="223"/>
      <c r="C10" s="223"/>
      <c r="D10" s="223"/>
      <c r="E10" s="223"/>
      <c r="F10" s="223"/>
      <c r="G10" s="223"/>
      <c r="H10" s="223"/>
      <c r="I10" s="1">
        <v>4</v>
      </c>
      <c r="J10" s="5"/>
      <c r="K10" s="7"/>
    </row>
    <row r="11" spans="1:11" ht="12.75">
      <c r="A11" s="222" t="s">
        <v>122</v>
      </c>
      <c r="B11" s="223"/>
      <c r="C11" s="223"/>
      <c r="D11" s="223"/>
      <c r="E11" s="223"/>
      <c r="F11" s="223"/>
      <c r="G11" s="223"/>
      <c r="H11" s="223"/>
      <c r="I11" s="1">
        <v>5</v>
      </c>
      <c r="J11" s="5"/>
      <c r="K11" s="7"/>
    </row>
    <row r="12" spans="1:11" ht="12.75">
      <c r="A12" s="225" t="s">
        <v>196</v>
      </c>
      <c r="B12" s="226"/>
      <c r="C12" s="226"/>
      <c r="D12" s="226"/>
      <c r="E12" s="226"/>
      <c r="F12" s="226"/>
      <c r="G12" s="226"/>
      <c r="H12" s="226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22" t="s">
        <v>123</v>
      </c>
      <c r="B13" s="223"/>
      <c r="C13" s="223"/>
      <c r="D13" s="223"/>
      <c r="E13" s="223"/>
      <c r="F13" s="223"/>
      <c r="G13" s="223"/>
      <c r="H13" s="223"/>
      <c r="I13" s="1">
        <v>7</v>
      </c>
      <c r="J13" s="5"/>
      <c r="K13" s="7"/>
    </row>
    <row r="14" spans="1:11" ht="12.75">
      <c r="A14" s="222" t="s">
        <v>124</v>
      </c>
      <c r="B14" s="223"/>
      <c r="C14" s="223"/>
      <c r="D14" s="223"/>
      <c r="E14" s="223"/>
      <c r="F14" s="223"/>
      <c r="G14" s="223"/>
      <c r="H14" s="223"/>
      <c r="I14" s="1">
        <v>8</v>
      </c>
      <c r="J14" s="5"/>
      <c r="K14" s="7"/>
    </row>
    <row r="15" spans="1:11" ht="12.75">
      <c r="A15" s="222" t="s">
        <v>125</v>
      </c>
      <c r="B15" s="223"/>
      <c r="C15" s="223"/>
      <c r="D15" s="223"/>
      <c r="E15" s="223"/>
      <c r="F15" s="223"/>
      <c r="G15" s="223"/>
      <c r="H15" s="223"/>
      <c r="I15" s="1">
        <v>9</v>
      </c>
      <c r="J15" s="5"/>
      <c r="K15" s="7"/>
    </row>
    <row r="16" spans="1:11" ht="12.75">
      <c r="A16" s="222" t="s">
        <v>126</v>
      </c>
      <c r="B16" s="223"/>
      <c r="C16" s="223"/>
      <c r="D16" s="223"/>
      <c r="E16" s="223"/>
      <c r="F16" s="223"/>
      <c r="G16" s="223"/>
      <c r="H16" s="223"/>
      <c r="I16" s="1">
        <v>10</v>
      </c>
      <c r="J16" s="5"/>
      <c r="K16" s="7"/>
    </row>
    <row r="17" spans="1:11" ht="12.75">
      <c r="A17" s="222" t="s">
        <v>127</v>
      </c>
      <c r="B17" s="223"/>
      <c r="C17" s="223"/>
      <c r="D17" s="223"/>
      <c r="E17" s="223"/>
      <c r="F17" s="223"/>
      <c r="G17" s="223"/>
      <c r="H17" s="223"/>
      <c r="I17" s="1">
        <v>11</v>
      </c>
      <c r="J17" s="5"/>
      <c r="K17" s="7"/>
    </row>
    <row r="18" spans="1:11" ht="12.75">
      <c r="A18" s="222" t="s">
        <v>128</v>
      </c>
      <c r="B18" s="223"/>
      <c r="C18" s="223"/>
      <c r="D18" s="223"/>
      <c r="E18" s="223"/>
      <c r="F18" s="223"/>
      <c r="G18" s="223"/>
      <c r="H18" s="223"/>
      <c r="I18" s="1">
        <v>12</v>
      </c>
      <c r="J18" s="5"/>
      <c r="K18" s="7"/>
    </row>
    <row r="19" spans="1:11" ht="12.75">
      <c r="A19" s="225" t="s">
        <v>47</v>
      </c>
      <c r="B19" s="226"/>
      <c r="C19" s="226"/>
      <c r="D19" s="226"/>
      <c r="E19" s="226"/>
      <c r="F19" s="226"/>
      <c r="G19" s="226"/>
      <c r="H19" s="226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25" t="s">
        <v>108</v>
      </c>
      <c r="B20" s="282"/>
      <c r="C20" s="282"/>
      <c r="D20" s="282"/>
      <c r="E20" s="282"/>
      <c r="F20" s="282"/>
      <c r="G20" s="282"/>
      <c r="H20" s="283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37" t="s">
        <v>109</v>
      </c>
      <c r="B21" s="280"/>
      <c r="C21" s="280"/>
      <c r="D21" s="280"/>
      <c r="E21" s="280"/>
      <c r="F21" s="280"/>
      <c r="G21" s="280"/>
      <c r="H21" s="281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14" t="s">
        <v>157</v>
      </c>
      <c r="B22" s="215"/>
      <c r="C22" s="215"/>
      <c r="D22" s="215"/>
      <c r="E22" s="215"/>
      <c r="F22" s="215"/>
      <c r="G22" s="215"/>
      <c r="H22" s="215"/>
      <c r="I22" s="271"/>
      <c r="J22" s="271"/>
      <c r="K22" s="272"/>
    </row>
    <row r="23" spans="1:11" ht="12.75">
      <c r="A23" s="222" t="s">
        <v>163</v>
      </c>
      <c r="B23" s="223"/>
      <c r="C23" s="223"/>
      <c r="D23" s="223"/>
      <c r="E23" s="223"/>
      <c r="F23" s="223"/>
      <c r="G23" s="223"/>
      <c r="H23" s="223"/>
      <c r="I23" s="1">
        <v>16</v>
      </c>
      <c r="J23" s="5"/>
      <c r="K23" s="7"/>
    </row>
    <row r="24" spans="1:11" ht="12.75">
      <c r="A24" s="222" t="s">
        <v>164</v>
      </c>
      <c r="B24" s="223"/>
      <c r="C24" s="223"/>
      <c r="D24" s="223"/>
      <c r="E24" s="223"/>
      <c r="F24" s="223"/>
      <c r="G24" s="223"/>
      <c r="H24" s="223"/>
      <c r="I24" s="1">
        <v>17</v>
      </c>
      <c r="J24" s="5"/>
      <c r="K24" s="7"/>
    </row>
    <row r="25" spans="1:11" ht="12.75">
      <c r="A25" s="222" t="s">
        <v>316</v>
      </c>
      <c r="B25" s="223"/>
      <c r="C25" s="223"/>
      <c r="D25" s="223"/>
      <c r="E25" s="223"/>
      <c r="F25" s="223"/>
      <c r="G25" s="223"/>
      <c r="H25" s="223"/>
      <c r="I25" s="1">
        <v>18</v>
      </c>
      <c r="J25" s="5"/>
      <c r="K25" s="7"/>
    </row>
    <row r="26" spans="1:11" ht="12.75">
      <c r="A26" s="222" t="s">
        <v>317</v>
      </c>
      <c r="B26" s="223"/>
      <c r="C26" s="223"/>
      <c r="D26" s="223"/>
      <c r="E26" s="223"/>
      <c r="F26" s="223"/>
      <c r="G26" s="223"/>
      <c r="H26" s="223"/>
      <c r="I26" s="1">
        <v>19</v>
      </c>
      <c r="J26" s="5"/>
      <c r="K26" s="7"/>
    </row>
    <row r="27" spans="1:11" ht="12.75">
      <c r="A27" s="222" t="s">
        <v>165</v>
      </c>
      <c r="B27" s="223"/>
      <c r="C27" s="223"/>
      <c r="D27" s="223"/>
      <c r="E27" s="223"/>
      <c r="F27" s="223"/>
      <c r="G27" s="223"/>
      <c r="H27" s="223"/>
      <c r="I27" s="1">
        <v>20</v>
      </c>
      <c r="J27" s="5"/>
      <c r="K27" s="7"/>
    </row>
    <row r="28" spans="1:11" ht="12.75">
      <c r="A28" s="225" t="s">
        <v>114</v>
      </c>
      <c r="B28" s="226"/>
      <c r="C28" s="226"/>
      <c r="D28" s="226"/>
      <c r="E28" s="226"/>
      <c r="F28" s="226"/>
      <c r="G28" s="226"/>
      <c r="H28" s="226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22" t="s">
        <v>2</v>
      </c>
      <c r="B29" s="223"/>
      <c r="C29" s="223"/>
      <c r="D29" s="223"/>
      <c r="E29" s="223"/>
      <c r="F29" s="223"/>
      <c r="G29" s="223"/>
      <c r="H29" s="223"/>
      <c r="I29" s="1">
        <v>22</v>
      </c>
      <c r="J29" s="5"/>
      <c r="K29" s="7"/>
    </row>
    <row r="30" spans="1:11" ht="12.75">
      <c r="A30" s="222" t="s">
        <v>3</v>
      </c>
      <c r="B30" s="223"/>
      <c r="C30" s="223"/>
      <c r="D30" s="223"/>
      <c r="E30" s="223"/>
      <c r="F30" s="223"/>
      <c r="G30" s="223"/>
      <c r="H30" s="223"/>
      <c r="I30" s="1">
        <v>23</v>
      </c>
      <c r="J30" s="5"/>
      <c r="K30" s="7"/>
    </row>
    <row r="31" spans="1:11" ht="12.75">
      <c r="A31" s="222" t="s">
        <v>4</v>
      </c>
      <c r="B31" s="223"/>
      <c r="C31" s="223"/>
      <c r="D31" s="223"/>
      <c r="E31" s="223"/>
      <c r="F31" s="223"/>
      <c r="G31" s="223"/>
      <c r="H31" s="223"/>
      <c r="I31" s="1">
        <v>24</v>
      </c>
      <c r="J31" s="5"/>
      <c r="K31" s="7"/>
    </row>
    <row r="32" spans="1:11" ht="12.75">
      <c r="A32" s="225" t="s">
        <v>48</v>
      </c>
      <c r="B32" s="226"/>
      <c r="C32" s="226"/>
      <c r="D32" s="226"/>
      <c r="E32" s="226"/>
      <c r="F32" s="226"/>
      <c r="G32" s="226"/>
      <c r="H32" s="226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25" t="s">
        <v>110</v>
      </c>
      <c r="B33" s="226"/>
      <c r="C33" s="226"/>
      <c r="D33" s="226"/>
      <c r="E33" s="226"/>
      <c r="F33" s="226"/>
      <c r="G33" s="226"/>
      <c r="H33" s="226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25" t="s">
        <v>111</v>
      </c>
      <c r="B34" s="226"/>
      <c r="C34" s="226"/>
      <c r="D34" s="226"/>
      <c r="E34" s="226"/>
      <c r="F34" s="226"/>
      <c r="G34" s="226"/>
      <c r="H34" s="226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14" t="s">
        <v>158</v>
      </c>
      <c r="B35" s="215"/>
      <c r="C35" s="215"/>
      <c r="D35" s="215"/>
      <c r="E35" s="215"/>
      <c r="F35" s="215"/>
      <c r="G35" s="215"/>
      <c r="H35" s="215"/>
      <c r="I35" s="271">
        <v>0</v>
      </c>
      <c r="J35" s="271"/>
      <c r="K35" s="272"/>
    </row>
    <row r="36" spans="1:11" ht="12.75">
      <c r="A36" s="222" t="s">
        <v>172</v>
      </c>
      <c r="B36" s="223"/>
      <c r="C36" s="223"/>
      <c r="D36" s="223"/>
      <c r="E36" s="223"/>
      <c r="F36" s="223"/>
      <c r="G36" s="223"/>
      <c r="H36" s="223"/>
      <c r="I36" s="1">
        <v>28</v>
      </c>
      <c r="J36" s="5"/>
      <c r="K36" s="7"/>
    </row>
    <row r="37" spans="1:11" ht="12.75">
      <c r="A37" s="222" t="s">
        <v>29</v>
      </c>
      <c r="B37" s="223"/>
      <c r="C37" s="223"/>
      <c r="D37" s="223"/>
      <c r="E37" s="223"/>
      <c r="F37" s="223"/>
      <c r="G37" s="223"/>
      <c r="H37" s="223"/>
      <c r="I37" s="1">
        <v>29</v>
      </c>
      <c r="J37" s="5"/>
      <c r="K37" s="7"/>
    </row>
    <row r="38" spans="1:11" ht="12.75">
      <c r="A38" s="222" t="s">
        <v>30</v>
      </c>
      <c r="B38" s="223"/>
      <c r="C38" s="223"/>
      <c r="D38" s="223"/>
      <c r="E38" s="223"/>
      <c r="F38" s="223"/>
      <c r="G38" s="223"/>
      <c r="H38" s="223"/>
      <c r="I38" s="1">
        <v>30</v>
      </c>
      <c r="J38" s="5"/>
      <c r="K38" s="7"/>
    </row>
    <row r="39" spans="1:11" ht="12.75">
      <c r="A39" s="225" t="s">
        <v>49</v>
      </c>
      <c r="B39" s="226"/>
      <c r="C39" s="226"/>
      <c r="D39" s="226"/>
      <c r="E39" s="226"/>
      <c r="F39" s="226"/>
      <c r="G39" s="226"/>
      <c r="H39" s="226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22" t="s">
        <v>31</v>
      </c>
      <c r="B40" s="223"/>
      <c r="C40" s="223"/>
      <c r="D40" s="223"/>
      <c r="E40" s="223"/>
      <c r="F40" s="223"/>
      <c r="G40" s="223"/>
      <c r="H40" s="223"/>
      <c r="I40" s="1">
        <v>32</v>
      </c>
      <c r="J40" s="5"/>
      <c r="K40" s="7"/>
    </row>
    <row r="41" spans="1:11" ht="12.75">
      <c r="A41" s="222" t="s">
        <v>32</v>
      </c>
      <c r="B41" s="223"/>
      <c r="C41" s="223"/>
      <c r="D41" s="223"/>
      <c r="E41" s="223"/>
      <c r="F41" s="223"/>
      <c r="G41" s="223"/>
      <c r="H41" s="223"/>
      <c r="I41" s="1">
        <v>33</v>
      </c>
      <c r="J41" s="5"/>
      <c r="K41" s="7"/>
    </row>
    <row r="42" spans="1:11" ht="12.75">
      <c r="A42" s="222" t="s">
        <v>33</v>
      </c>
      <c r="B42" s="223"/>
      <c r="C42" s="223"/>
      <c r="D42" s="223"/>
      <c r="E42" s="223"/>
      <c r="F42" s="223"/>
      <c r="G42" s="223"/>
      <c r="H42" s="223"/>
      <c r="I42" s="1">
        <v>34</v>
      </c>
      <c r="J42" s="5"/>
      <c r="K42" s="7"/>
    </row>
    <row r="43" spans="1:11" ht="12.75">
      <c r="A43" s="222" t="s">
        <v>34</v>
      </c>
      <c r="B43" s="223"/>
      <c r="C43" s="223"/>
      <c r="D43" s="223"/>
      <c r="E43" s="223"/>
      <c r="F43" s="223"/>
      <c r="G43" s="223"/>
      <c r="H43" s="223"/>
      <c r="I43" s="1">
        <v>35</v>
      </c>
      <c r="J43" s="5"/>
      <c r="K43" s="7"/>
    </row>
    <row r="44" spans="1:11" ht="12.75">
      <c r="A44" s="222" t="s">
        <v>35</v>
      </c>
      <c r="B44" s="223"/>
      <c r="C44" s="223"/>
      <c r="D44" s="223"/>
      <c r="E44" s="223"/>
      <c r="F44" s="223"/>
      <c r="G44" s="223"/>
      <c r="H44" s="223"/>
      <c r="I44" s="1">
        <v>36</v>
      </c>
      <c r="J44" s="5"/>
      <c r="K44" s="7"/>
    </row>
    <row r="45" spans="1:11" ht="12.75">
      <c r="A45" s="225" t="s">
        <v>148</v>
      </c>
      <c r="B45" s="226"/>
      <c r="C45" s="226"/>
      <c r="D45" s="226"/>
      <c r="E45" s="226"/>
      <c r="F45" s="226"/>
      <c r="G45" s="226"/>
      <c r="H45" s="226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25" t="s">
        <v>160</v>
      </c>
      <c r="B46" s="226"/>
      <c r="C46" s="226"/>
      <c r="D46" s="226"/>
      <c r="E46" s="226"/>
      <c r="F46" s="226"/>
      <c r="G46" s="226"/>
      <c r="H46" s="226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25" t="s">
        <v>161</v>
      </c>
      <c r="B47" s="226"/>
      <c r="C47" s="226"/>
      <c r="D47" s="226"/>
      <c r="E47" s="226"/>
      <c r="F47" s="226"/>
      <c r="G47" s="226"/>
      <c r="H47" s="226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25" t="s">
        <v>149</v>
      </c>
      <c r="B48" s="226"/>
      <c r="C48" s="226"/>
      <c r="D48" s="226"/>
      <c r="E48" s="226"/>
      <c r="F48" s="226"/>
      <c r="G48" s="226"/>
      <c r="H48" s="226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25" t="s">
        <v>15</v>
      </c>
      <c r="B49" s="226"/>
      <c r="C49" s="226"/>
      <c r="D49" s="226"/>
      <c r="E49" s="226"/>
      <c r="F49" s="226"/>
      <c r="G49" s="226"/>
      <c r="H49" s="226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25" t="s">
        <v>159</v>
      </c>
      <c r="B50" s="226"/>
      <c r="C50" s="226"/>
      <c r="D50" s="226"/>
      <c r="E50" s="226"/>
      <c r="F50" s="226"/>
      <c r="G50" s="226"/>
      <c r="H50" s="226"/>
      <c r="I50" s="1">
        <v>42</v>
      </c>
      <c r="J50" s="5"/>
      <c r="K50" s="7"/>
    </row>
    <row r="51" spans="1:11" ht="12.75">
      <c r="A51" s="225" t="s">
        <v>173</v>
      </c>
      <c r="B51" s="226"/>
      <c r="C51" s="226"/>
      <c r="D51" s="226"/>
      <c r="E51" s="226"/>
      <c r="F51" s="226"/>
      <c r="G51" s="226"/>
      <c r="H51" s="226"/>
      <c r="I51" s="1">
        <v>43</v>
      </c>
      <c r="J51" s="5"/>
      <c r="K51" s="7"/>
    </row>
    <row r="52" spans="1:11" ht="12.75">
      <c r="A52" s="225" t="s">
        <v>174</v>
      </c>
      <c r="B52" s="226"/>
      <c r="C52" s="226"/>
      <c r="D52" s="226"/>
      <c r="E52" s="226"/>
      <c r="F52" s="226"/>
      <c r="G52" s="226"/>
      <c r="H52" s="226"/>
      <c r="I52" s="1">
        <v>44</v>
      </c>
      <c r="J52" s="5"/>
      <c r="K52" s="7"/>
    </row>
    <row r="53" spans="1:11" ht="12.75">
      <c r="A53" s="237" t="s">
        <v>175</v>
      </c>
      <c r="B53" s="238"/>
      <c r="C53" s="238"/>
      <c r="D53" s="238"/>
      <c r="E53" s="238"/>
      <c r="F53" s="238"/>
      <c r="G53" s="238"/>
      <c r="H53" s="238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7" sqref="A17:H17"/>
    </sheetView>
  </sheetViews>
  <sheetFormatPr defaultColWidth="9.140625" defaultRowHeight="12.75"/>
  <cols>
    <col min="1" max="8" width="8.7109375" style="75" customWidth="1"/>
    <col min="9" max="9" width="5.7109375" style="75" customWidth="1"/>
    <col min="10" max="11" width="12.7109375" style="75" customWidth="1"/>
    <col min="12" max="16384" width="9.140625" style="75" customWidth="1"/>
  </cols>
  <sheetData>
    <row r="1" spans="1:12" ht="12.75">
      <c r="A1" s="302" t="s">
        <v>278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74"/>
    </row>
    <row r="2" spans="1:12" ht="15.75">
      <c r="A2" s="42"/>
      <c r="B2" s="73"/>
      <c r="C2" s="287" t="s">
        <v>279</v>
      </c>
      <c r="D2" s="287"/>
      <c r="E2" s="76" t="s">
        <v>319</v>
      </c>
      <c r="F2" s="43" t="s">
        <v>248</v>
      </c>
      <c r="G2" s="288" t="s">
        <v>355</v>
      </c>
      <c r="H2" s="289"/>
      <c r="I2" s="73"/>
      <c r="J2" s="73"/>
      <c r="K2" s="73"/>
      <c r="L2" s="77"/>
    </row>
    <row r="3" spans="1:11" ht="34.5">
      <c r="A3" s="290" t="s">
        <v>59</v>
      </c>
      <c r="B3" s="290"/>
      <c r="C3" s="290"/>
      <c r="D3" s="290"/>
      <c r="E3" s="290"/>
      <c r="F3" s="290"/>
      <c r="G3" s="290"/>
      <c r="H3" s="290"/>
      <c r="I3" s="80" t="s">
        <v>302</v>
      </c>
      <c r="J3" s="81" t="s">
        <v>354</v>
      </c>
      <c r="K3" s="81" t="s">
        <v>365</v>
      </c>
    </row>
    <row r="4" spans="1:11" ht="12.75">
      <c r="A4" s="291">
        <v>1</v>
      </c>
      <c r="B4" s="291"/>
      <c r="C4" s="291"/>
      <c r="D4" s="291"/>
      <c r="E4" s="291"/>
      <c r="F4" s="291"/>
      <c r="G4" s="291"/>
      <c r="H4" s="291"/>
      <c r="I4" s="83">
        <v>2</v>
      </c>
      <c r="J4" s="82" t="s">
        <v>280</v>
      </c>
      <c r="K4" s="82" t="s">
        <v>281</v>
      </c>
    </row>
    <row r="5" spans="1:11" ht="12.75">
      <c r="A5" s="292" t="s">
        <v>282</v>
      </c>
      <c r="B5" s="293"/>
      <c r="C5" s="293"/>
      <c r="D5" s="293"/>
      <c r="E5" s="293"/>
      <c r="F5" s="293"/>
      <c r="G5" s="293"/>
      <c r="H5" s="293"/>
      <c r="I5" s="44">
        <v>1</v>
      </c>
      <c r="J5" s="45">
        <v>300000000</v>
      </c>
      <c r="K5" s="45">
        <v>300000000</v>
      </c>
    </row>
    <row r="6" spans="1:11" ht="12.75">
      <c r="A6" s="292" t="s">
        <v>283</v>
      </c>
      <c r="B6" s="293"/>
      <c r="C6" s="293"/>
      <c r="D6" s="293"/>
      <c r="E6" s="293"/>
      <c r="F6" s="293"/>
      <c r="G6" s="293"/>
      <c r="H6" s="293"/>
      <c r="I6" s="44">
        <v>2</v>
      </c>
      <c r="J6" s="46"/>
      <c r="K6" s="46"/>
    </row>
    <row r="7" spans="1:11" ht="12.75">
      <c r="A7" s="292" t="s">
        <v>284</v>
      </c>
      <c r="B7" s="293"/>
      <c r="C7" s="293"/>
      <c r="D7" s="293"/>
      <c r="E7" s="293"/>
      <c r="F7" s="293"/>
      <c r="G7" s="293"/>
      <c r="H7" s="293"/>
      <c r="I7" s="44">
        <v>3</v>
      </c>
      <c r="J7" s="46">
        <v>15000000</v>
      </c>
      <c r="K7" s="46">
        <v>15000000</v>
      </c>
    </row>
    <row r="8" spans="1:11" ht="12.75">
      <c r="A8" s="292" t="s">
        <v>285</v>
      </c>
      <c r="B8" s="293"/>
      <c r="C8" s="293"/>
      <c r="D8" s="293"/>
      <c r="E8" s="293"/>
      <c r="F8" s="293"/>
      <c r="G8" s="293"/>
      <c r="H8" s="293"/>
      <c r="I8" s="44">
        <v>4</v>
      </c>
      <c r="J8" s="46">
        <v>705639668</v>
      </c>
      <c r="K8" s="46">
        <v>780959909</v>
      </c>
    </row>
    <row r="9" spans="1:11" ht="12.75">
      <c r="A9" s="292" t="s">
        <v>286</v>
      </c>
      <c r="B9" s="293"/>
      <c r="C9" s="293"/>
      <c r="D9" s="293"/>
      <c r="E9" s="293"/>
      <c r="F9" s="293"/>
      <c r="G9" s="293"/>
      <c r="H9" s="293"/>
      <c r="I9" s="44">
        <v>5</v>
      </c>
      <c r="J9" s="46">
        <v>74938968</v>
      </c>
      <c r="K9" s="46">
        <v>-9845623</v>
      </c>
    </row>
    <row r="10" spans="1:11" ht="12.75">
      <c r="A10" s="292" t="s">
        <v>287</v>
      </c>
      <c r="B10" s="293"/>
      <c r="C10" s="293"/>
      <c r="D10" s="293"/>
      <c r="E10" s="293"/>
      <c r="F10" s="293"/>
      <c r="G10" s="293"/>
      <c r="H10" s="293"/>
      <c r="I10" s="44">
        <v>6</v>
      </c>
      <c r="J10" s="46"/>
      <c r="K10" s="46"/>
    </row>
    <row r="11" spans="1:11" ht="12.75">
      <c r="A11" s="292" t="s">
        <v>288</v>
      </c>
      <c r="B11" s="293"/>
      <c r="C11" s="293"/>
      <c r="D11" s="293"/>
      <c r="E11" s="293"/>
      <c r="F11" s="293"/>
      <c r="G11" s="293"/>
      <c r="H11" s="293"/>
      <c r="I11" s="44">
        <v>7</v>
      </c>
      <c r="J11" s="46"/>
      <c r="K11" s="46"/>
    </row>
    <row r="12" spans="1:11" ht="12.75">
      <c r="A12" s="292" t="s">
        <v>289</v>
      </c>
      <c r="B12" s="293"/>
      <c r="C12" s="293"/>
      <c r="D12" s="293"/>
      <c r="E12" s="293"/>
      <c r="F12" s="293"/>
      <c r="G12" s="293"/>
      <c r="H12" s="293"/>
      <c r="I12" s="44">
        <v>8</v>
      </c>
      <c r="J12" s="46"/>
      <c r="K12" s="46"/>
    </row>
    <row r="13" spans="1:11" ht="12.75">
      <c r="A13" s="292" t="s">
        <v>290</v>
      </c>
      <c r="B13" s="293"/>
      <c r="C13" s="293"/>
      <c r="D13" s="293"/>
      <c r="E13" s="293"/>
      <c r="F13" s="293"/>
      <c r="G13" s="293"/>
      <c r="H13" s="293"/>
      <c r="I13" s="44">
        <v>9</v>
      </c>
      <c r="J13" s="46"/>
      <c r="K13" s="46"/>
    </row>
    <row r="14" spans="1:11" ht="12.75">
      <c r="A14" s="294" t="s">
        <v>291</v>
      </c>
      <c r="B14" s="295"/>
      <c r="C14" s="295"/>
      <c r="D14" s="295"/>
      <c r="E14" s="295"/>
      <c r="F14" s="295"/>
      <c r="G14" s="295"/>
      <c r="H14" s="295"/>
      <c r="I14" s="44">
        <v>10</v>
      </c>
      <c r="J14" s="78">
        <f>SUM(J5:J13)</f>
        <v>1095578636</v>
      </c>
      <c r="K14" s="78">
        <f>SUM(K5:K13)</f>
        <v>1086114286</v>
      </c>
    </row>
    <row r="15" spans="1:11" ht="12.75">
      <c r="A15" s="292" t="s">
        <v>292</v>
      </c>
      <c r="B15" s="293"/>
      <c r="C15" s="293"/>
      <c r="D15" s="293"/>
      <c r="E15" s="293"/>
      <c r="F15" s="293"/>
      <c r="G15" s="293"/>
      <c r="H15" s="293"/>
      <c r="I15" s="44">
        <v>11</v>
      </c>
      <c r="J15" s="46"/>
      <c r="K15" s="46"/>
    </row>
    <row r="16" spans="1:11" ht="12.75">
      <c r="A16" s="292" t="s">
        <v>293</v>
      </c>
      <c r="B16" s="293"/>
      <c r="C16" s="293"/>
      <c r="D16" s="293"/>
      <c r="E16" s="293"/>
      <c r="F16" s="293"/>
      <c r="G16" s="293"/>
      <c r="H16" s="293"/>
      <c r="I16" s="44">
        <v>12</v>
      </c>
      <c r="J16" s="46"/>
      <c r="K16" s="46"/>
    </row>
    <row r="17" spans="1:11" ht="12.75">
      <c r="A17" s="292" t="s">
        <v>294</v>
      </c>
      <c r="B17" s="293"/>
      <c r="C17" s="293"/>
      <c r="D17" s="293"/>
      <c r="E17" s="293"/>
      <c r="F17" s="293"/>
      <c r="G17" s="293"/>
      <c r="H17" s="293"/>
      <c r="I17" s="44">
        <v>13</v>
      </c>
      <c r="J17" s="46"/>
      <c r="K17" s="46"/>
    </row>
    <row r="18" spans="1:11" ht="12.75">
      <c r="A18" s="292" t="s">
        <v>295</v>
      </c>
      <c r="B18" s="293"/>
      <c r="C18" s="293"/>
      <c r="D18" s="293"/>
      <c r="E18" s="293"/>
      <c r="F18" s="293"/>
      <c r="G18" s="293"/>
      <c r="H18" s="293"/>
      <c r="I18" s="44">
        <v>14</v>
      </c>
      <c r="J18" s="46"/>
      <c r="K18" s="46"/>
    </row>
    <row r="19" spans="1:11" ht="12.75">
      <c r="A19" s="292" t="s">
        <v>296</v>
      </c>
      <c r="B19" s="293"/>
      <c r="C19" s="293"/>
      <c r="D19" s="293"/>
      <c r="E19" s="293"/>
      <c r="F19" s="293"/>
      <c r="G19" s="293"/>
      <c r="H19" s="293"/>
      <c r="I19" s="44">
        <v>15</v>
      </c>
      <c r="J19" s="46"/>
      <c r="K19" s="46"/>
    </row>
    <row r="20" spans="1:11" ht="12.75">
      <c r="A20" s="292" t="s">
        <v>297</v>
      </c>
      <c r="B20" s="293"/>
      <c r="C20" s="293"/>
      <c r="D20" s="293"/>
      <c r="E20" s="293"/>
      <c r="F20" s="293"/>
      <c r="G20" s="293"/>
      <c r="H20" s="293"/>
      <c r="I20" s="44">
        <v>16</v>
      </c>
      <c r="J20" s="46">
        <v>74938968</v>
      </c>
      <c r="K20" s="46">
        <v>-9845623</v>
      </c>
    </row>
    <row r="21" spans="1:11" ht="12.75">
      <c r="A21" s="294" t="s">
        <v>298</v>
      </c>
      <c r="B21" s="295"/>
      <c r="C21" s="295"/>
      <c r="D21" s="295"/>
      <c r="E21" s="295"/>
      <c r="F21" s="295"/>
      <c r="G21" s="295"/>
      <c r="H21" s="295"/>
      <c r="I21" s="44">
        <v>17</v>
      </c>
      <c r="J21" s="79">
        <f>SUM(J15:J20)</f>
        <v>74938968</v>
      </c>
      <c r="K21" s="79">
        <f>SUM(K15:K20)</f>
        <v>-9845623</v>
      </c>
    </row>
    <row r="22" spans="1:11" ht="12.75">
      <c r="A22" s="304"/>
      <c r="B22" s="305"/>
      <c r="C22" s="305"/>
      <c r="D22" s="305"/>
      <c r="E22" s="305"/>
      <c r="F22" s="305"/>
      <c r="G22" s="305"/>
      <c r="H22" s="305"/>
      <c r="I22" s="306"/>
      <c r="J22" s="306"/>
      <c r="K22" s="307"/>
    </row>
    <row r="23" spans="1:11" ht="12.75">
      <c r="A23" s="296" t="s">
        <v>299</v>
      </c>
      <c r="B23" s="297"/>
      <c r="C23" s="297"/>
      <c r="D23" s="297"/>
      <c r="E23" s="297"/>
      <c r="F23" s="297"/>
      <c r="G23" s="297"/>
      <c r="H23" s="297"/>
      <c r="I23" s="47">
        <v>18</v>
      </c>
      <c r="J23" s="45"/>
      <c r="K23" s="45"/>
    </row>
    <row r="24" spans="1:11" ht="17.25" customHeight="1">
      <c r="A24" s="298" t="s">
        <v>300</v>
      </c>
      <c r="B24" s="299"/>
      <c r="C24" s="299"/>
      <c r="D24" s="299"/>
      <c r="E24" s="299"/>
      <c r="F24" s="299"/>
      <c r="G24" s="299"/>
      <c r="H24" s="299"/>
      <c r="I24" s="48">
        <v>19</v>
      </c>
      <c r="J24" s="79"/>
      <c r="K24" s="79"/>
    </row>
    <row r="25" spans="1:11" ht="30" customHeight="1">
      <c r="A25" s="300" t="s">
        <v>301</v>
      </c>
      <c r="B25" s="301"/>
      <c r="C25" s="301"/>
      <c r="D25" s="301"/>
      <c r="E25" s="301"/>
      <c r="F25" s="301"/>
      <c r="G25" s="301"/>
      <c r="H25" s="301"/>
      <c r="I25" s="301"/>
      <c r="J25" s="301"/>
      <c r="K25" s="30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view="pageBreakPreview" zoomScaleSheetLayoutView="100" zoomScalePageLayoutView="0" workbookViewId="0" topLeftCell="A1">
      <selection activeCell="D16" sqref="D16"/>
    </sheetView>
  </sheetViews>
  <sheetFormatPr defaultColWidth="9.140625" defaultRowHeight="12.75"/>
  <cols>
    <col min="1" max="1" width="98.140625" style="0" customWidth="1"/>
  </cols>
  <sheetData>
    <row r="1" spans="1:5" ht="15.75">
      <c r="A1" s="128" t="s">
        <v>332</v>
      </c>
      <c r="B1" s="128"/>
      <c r="C1" s="128"/>
      <c r="D1" s="128"/>
      <c r="E1" s="128"/>
    </row>
    <row r="2" spans="1:5" ht="12.75">
      <c r="A2" s="39"/>
      <c r="B2" s="39"/>
      <c r="C2" s="39"/>
      <c r="D2" s="39"/>
      <c r="E2" s="39"/>
    </row>
    <row r="3" spans="1:5" ht="12.75">
      <c r="A3" s="40" t="s">
        <v>333</v>
      </c>
      <c r="B3" s="40"/>
      <c r="C3" s="40"/>
      <c r="D3" s="40"/>
      <c r="E3" s="40"/>
    </row>
    <row r="4" spans="1:5" ht="12.75">
      <c r="A4" s="40" t="s">
        <v>334</v>
      </c>
      <c r="B4" s="40"/>
      <c r="C4" s="40"/>
      <c r="D4" s="40"/>
      <c r="E4" s="40"/>
    </row>
    <row r="5" spans="1:5" ht="12.75">
      <c r="A5" s="40" t="s">
        <v>335</v>
      </c>
      <c r="B5" s="40"/>
      <c r="C5" s="40"/>
      <c r="D5" s="40"/>
      <c r="E5" s="40"/>
    </row>
    <row r="6" spans="1:5" ht="12.75">
      <c r="A6" s="140" t="s">
        <v>379</v>
      </c>
      <c r="B6" s="40"/>
      <c r="C6" s="40"/>
      <c r="D6" s="40"/>
      <c r="E6" s="40"/>
    </row>
    <row r="7" spans="1:5" ht="12.75">
      <c r="A7" s="141" t="s">
        <v>336</v>
      </c>
      <c r="B7" s="40"/>
      <c r="C7" s="40"/>
      <c r="D7" s="40"/>
      <c r="E7" s="40"/>
    </row>
    <row r="8" spans="1:5" ht="12.75">
      <c r="A8" s="140" t="s">
        <v>372</v>
      </c>
      <c r="B8" s="40"/>
      <c r="C8" s="40"/>
      <c r="D8" s="40"/>
      <c r="E8" s="40"/>
    </row>
    <row r="9" spans="1:5" ht="12.75">
      <c r="A9" s="141" t="s">
        <v>337</v>
      </c>
      <c r="B9" s="40"/>
      <c r="C9" s="40"/>
      <c r="D9" s="40"/>
      <c r="E9" s="40"/>
    </row>
    <row r="10" spans="1:5" ht="12.75">
      <c r="A10" s="140" t="s">
        <v>370</v>
      </c>
      <c r="B10" s="40"/>
      <c r="C10" s="40"/>
      <c r="D10" s="40"/>
      <c r="E10" s="40"/>
    </row>
    <row r="11" spans="1:5" ht="12.75">
      <c r="A11" s="140" t="s">
        <v>369</v>
      </c>
      <c r="B11" s="40"/>
      <c r="C11" s="40"/>
      <c r="D11" s="40"/>
      <c r="E11" s="40"/>
    </row>
    <row r="12" spans="1:5" ht="12.75" customHeight="1">
      <c r="A12" s="141" t="s">
        <v>338</v>
      </c>
      <c r="B12" s="40"/>
      <c r="C12" s="40"/>
      <c r="D12" s="41"/>
      <c r="E12" s="40"/>
    </row>
    <row r="13" spans="1:5" ht="12.75">
      <c r="A13" s="140" t="s">
        <v>368</v>
      </c>
      <c r="B13" s="40"/>
      <c r="C13" s="40"/>
      <c r="D13" s="40"/>
      <c r="E13" s="40"/>
    </row>
    <row r="14" spans="1:5" ht="12.75">
      <c r="A14" s="141" t="s">
        <v>339</v>
      </c>
      <c r="B14" s="40"/>
      <c r="C14" s="40"/>
      <c r="D14" s="40"/>
      <c r="E14" s="40"/>
    </row>
    <row r="15" ht="12.75">
      <c r="A15" s="52" t="s">
        <v>340</v>
      </c>
    </row>
    <row r="16" ht="12.75">
      <c r="A16" s="52" t="s">
        <v>382</v>
      </c>
    </row>
    <row r="17" ht="12.75">
      <c r="A17" s="140" t="s">
        <v>375</v>
      </c>
    </row>
    <row r="18" ht="12.75">
      <c r="A18" s="140" t="s">
        <v>376</v>
      </c>
    </row>
    <row r="19" ht="12.75">
      <c r="A19" s="52" t="s">
        <v>341</v>
      </c>
    </row>
    <row r="20" ht="12.75">
      <c r="A20" s="52" t="s">
        <v>373</v>
      </c>
    </row>
    <row r="21" ht="12.75">
      <c r="A21" s="52" t="s">
        <v>374</v>
      </c>
    </row>
    <row r="22" ht="12.75">
      <c r="A22" s="52" t="s">
        <v>342</v>
      </c>
    </row>
    <row r="23" ht="12.75">
      <c r="A23" s="52" t="s">
        <v>343</v>
      </c>
    </row>
    <row r="24" ht="12.75">
      <c r="A24" s="52" t="s">
        <v>344</v>
      </c>
    </row>
    <row r="25" ht="12.75">
      <c r="A25" s="52" t="s">
        <v>345</v>
      </c>
    </row>
    <row r="26" ht="12.75">
      <c r="A26" s="52" t="s">
        <v>380</v>
      </c>
    </row>
    <row r="27" ht="12.75">
      <c r="A27" s="52" t="s">
        <v>377</v>
      </c>
    </row>
    <row r="28" ht="12.75">
      <c r="A28" s="52" t="s">
        <v>378</v>
      </c>
    </row>
    <row r="29" ht="12.75">
      <c r="A29" s="52" t="s">
        <v>346</v>
      </c>
    </row>
    <row r="30" ht="12.75">
      <c r="A30" s="52" t="s">
        <v>381</v>
      </c>
    </row>
    <row r="31" ht="12.75">
      <c r="A31" s="52" t="s">
        <v>371</v>
      </c>
    </row>
    <row r="32" ht="12.75">
      <c r="A32" s="52" t="s">
        <v>347</v>
      </c>
    </row>
    <row r="33" ht="12.75">
      <c r="A33" s="52" t="s">
        <v>348</v>
      </c>
    </row>
    <row r="34" ht="12.75">
      <c r="A34" s="52" t="s">
        <v>349</v>
      </c>
    </row>
    <row r="35" ht="12.75">
      <c r="A35" s="52" t="s">
        <v>350</v>
      </c>
    </row>
    <row r="36" ht="12.75">
      <c r="A36" s="52" t="s">
        <v>351</v>
      </c>
    </row>
    <row r="37" ht="12.75">
      <c r="A37" s="52" t="s">
        <v>352</v>
      </c>
    </row>
  </sheetData>
  <sheetProtection/>
  <printOptions horizontalCentered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Anamarija Boskovic</cp:lastModifiedBy>
  <cp:lastPrinted>2013-07-25T12:41:52Z</cp:lastPrinted>
  <dcterms:created xsi:type="dcterms:W3CDTF">2008-10-17T11:51:54Z</dcterms:created>
  <dcterms:modified xsi:type="dcterms:W3CDTF">2013-07-26T13:35:00Z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