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state="hidden" r:id="rId5"/>
    <sheet name="PK" sheetId="6" r:id="rId6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<sst xmlns="http://schemas.openxmlformats.org/spreadsheetml/2006/main" count="394" uniqueCount="342">
  <si>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</si>
  <si>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</si>
  <si>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</si>
  <si>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</si>
  <si>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</si>
  <si>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</si>
  <si>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</si>
  <si>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</si>
  <si>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</si>
  <si>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</si>
  <si>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</si>
  <si>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</si>
  <si>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</si>
  <si>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</si>
  <si>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</si>
  <si>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</si>
  <si>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</si>
  <si>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</si>
  <si>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</si>
  <si>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</si>
  <si>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</si>
  <si>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</si>
  <si>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</si>
  <si>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</si>
  <si>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</si>
  <si>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</si>
  <si>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</si>
  <si>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</si>
  <si>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</si>
  <si>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</si>
  <si>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</si>
  <si>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</si>
  <si>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</si>
  <si>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</si>
  <si>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</si>
  <si>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</si>
  <si>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</si>
  <si>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</si>
  <si>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</si>
  <si>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</si>
  <si>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</si>
  <si>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</si>
  <si>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</si>
  <si>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</si>
  <si>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</si>
  <si>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</si>
  <si>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</si>
  <si>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</si>
  <si>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</si>
  <si>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</si>
  <si>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</si>
  <si>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</si>
  <si>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</si>
  <si>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</si>
  <si>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</si>
  <si>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</si>
  <si>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</si>
  <si>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</si>
  <si>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</si>
  <si>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</si>
  <si>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</si>
  <si>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</si>
  <si>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</si>
  <si>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</si>
  <si>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</si>
  <si>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</si>
  <si>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</si>
  <si>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</si>
  <si>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</si>
  <si>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</si>
  <si>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</si>
  <si>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</si>
  <si>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</si>
  <si>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</si>
  <si>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</si>
  <si>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</si>
  <si>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</si>
  <si>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</si>
  <si>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</si>
  <si>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</si>
  <si>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</si>
  <si>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</si>
  <si>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</si>
  <si>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</si>
  <si>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</si>
  <si>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</si>
  <si>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</si>
  <si>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</si>
  <si>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</si>
  <si>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</si>
  <si>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</si>
  <si>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</si>
  <si>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</si>
  <si>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</si>
  <si>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</si>
  <si>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</si>
  <si>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</si>
  <si>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</si>
  <si>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</si>
  <si>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</si>
  <si>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</si>
  <si>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</si>
  <si>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</si>
  <si>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</si>
  <si>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</si>
  <si>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</si>
  <si>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</si>
  <si>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</si>
  <si>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</si>
  <si>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</si>
  <si>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</si>
  <si>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</si>
  <si>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</si>
  <si>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</si>
  <si>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</si>
  <si>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</si>
  <si>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</si>
  <si>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</si>
  <si>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</si>
  <si>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</si>
  <si>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</si>
  <si>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</si>
  <si>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</si>
  <si>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</si>
  <si>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</si>
  <si>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</si>
  <si>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</si>
  <si>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</si>
  <si>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</si>
  <si>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</si>
  <si>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</si>
  <si>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</si>
  <si>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</si>
  <si>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</si>
  <si>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</si>
  <si>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</si>
  <si>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</si>
  <si>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</si>
  <si>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</si>
  <si>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</si>
  <si>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</si>
  <si>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</si>
  <si>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</si>
  <si>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</si>
  <si>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</si>
  <si>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</si>
  <si>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</si>
  <si>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</si>
  <si>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</si>
  <si>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</si>
  <si>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</si>
  <si>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</si>
  <si>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</si>
  <si>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</si>
  <si>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</si>
  <si>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</si>
  <si>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</si>
  <si>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</si>
  <si>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</si>
  <si>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</si>
  <si>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</si>
  <si>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</si>
  <si>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</si>
  <si>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</si>
  <si>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</si>
  <si>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</si>
  <si>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</si>
  <si>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</si>
  <si>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</si>
  <si>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</si>
  <si>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</si>
  <si>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</si>
  <si>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</si>
  <si>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</si>
  <si>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</si>
  <si>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</si>
  <si>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</si>
  <si>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</si>
  <si>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</si>
  <si>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</si>
  <si>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</si>
  <si>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</si>
  <si>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</si>
  <si>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</si>
  <si>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</si>
  <si>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</si>
  <si>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</si>
  <si>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</si>
  <si>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</si>
  <si>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</si>
  <si>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</si>
  <si>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</si>
  <si>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</si>
  <si>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</si>
  <si>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</si>
  <si>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</si>
  <si>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</si>
  <si>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</si>
  <si>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</si>
  <si>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</si>
  <si>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</si>
  <si>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</si>
  <si>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</si>
  <si>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</si>
  <si>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</si>
  <si>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</si>
  <si>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</si>
  <si>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</si>
  <si>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</si>
  <si>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</si>
  <si>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</si>
  <si>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</si>
  <si>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</si>
  <si>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</si>
  <si>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</si>
  <si>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</si>
  <si>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</si>
  <si>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</si>
  <si>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</si>
  <si>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</si>
  <si>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</si>
  <si>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</si>
  <si>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</si>
  <si>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</si>
  <si>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</si>
  <si>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</si>
  <si>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</si>
  <si>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</si>
  <si>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</si>
  <si>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</si>
  <si>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</si>
  <si>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</si>
  <si>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</si>
  <si>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</si>
  <si>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</si>
  <si>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</si>
  <si>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</si>
  <si>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</si>
  <si>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</si>
  <si>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</si>
  <si>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</si>
  <si>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</si>
  <si>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</si>
  <si>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</si>
  <si>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</si>
  <si>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</si>
  <si>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</si>
  <si>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</si>
  <si>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</si>
  <si>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</si>
  <si>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</si>
  <si>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</si>
  <si>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</si>
  <si>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</si>
  <si>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</si>
  <si>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</si>
  <si>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</si>
  <si>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</si>
  <si>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</si>
  <si>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</si>
  <si>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</si>
  <si>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</si>
  <si>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</si>
  <si>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</si>
  <si>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</si>
  <si>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</si>
  <si>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</si>
  <si>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</si>
  <si>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</si>
  <si>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</si>
  <si>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</si>
  <si>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</si>
  <si>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</si>
  <si>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</si>
  <si>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</si>
  <si>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</si>
  <si>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</si>
  <si>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</si>
  <si>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</si>
  <si>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</si>
  <si>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</si>
  <si>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</si>
  <si>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</si>
  <si>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</si>
  <si>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</si>
  <si>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</si>
  <si>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</si>
  <si>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</si>
  <si>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</si>
  <si>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</si>
  <si>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</si>
  <si>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</si>
  <si>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</si>
  <si>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</si>
  <si>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</si>
  <si>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</si>
  <si>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</si>
  <si>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</si>
  <si>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</si>
  <si>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</si>
  <si>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</si>
  <si>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</si>
  <si>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</si>
  <si>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</si>
  <si>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</si>
  <si>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</si>
  <si>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</si>
  <si>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</si>
  <si>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</si>
  <si>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</si>
  <si>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</si>
  <si>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</si>
  <si>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</si>
  <si>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</si>
  <si>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</si>
  <si>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</si>
  <si>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</si>
  <si>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</si>
  <si>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</si>
  <si>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</si>
  <si>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</si>
  <si>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</si>
  <si>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01454935</t>
  </si>
  <si>
    <t>080307619</t>
  </si>
  <si>
    <t>25457712630</t>
  </si>
  <si>
    <t>Dukat d.d.</t>
  </si>
  <si>
    <t>Obveznik: Dukat d.d.</t>
  </si>
  <si>
    <t>Zagreb</t>
  </si>
  <si>
    <t>Marijana Čavića 9</t>
  </si>
  <si>
    <t>branko.nikolic@dukat.hr</t>
  </si>
  <si>
    <t>www.dukat.hr</t>
  </si>
  <si>
    <t>Grad Zagreb</t>
  </si>
  <si>
    <t>NE</t>
  </si>
  <si>
    <t>1051</t>
  </si>
  <si>
    <t>BRANKO NIKOLIĆ</t>
  </si>
  <si>
    <t>01/239 2269</t>
  </si>
  <si>
    <t>01/2392 267</t>
  </si>
  <si>
    <t>THIERRY ANDRE ZURCHER</t>
  </si>
  <si>
    <t>1.1.2012.</t>
  </si>
  <si>
    <t>31.12.2012.</t>
  </si>
  <si>
    <t>u razdoblju 1.1.2012. do 31.12.2012.</t>
  </si>
  <si>
    <t>stanje na dan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</si>
</sst>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25" xfId="53" applyFont="1" applyBorder="1" applyAlignment="1">
      <alignment/>
      <protection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Border="1" applyAlignment="1">
      <alignment horizontal="left" vertical="center"/>
      <protection/>
    </xf>
    <xf numFmtId="0" fontId="3" fillId="0" borderId="28" xfId="53" applyFont="1" applyBorder="1" applyAlignment="1">
      <alignment horizontal="left" vertical="center"/>
      <protection/>
    </xf>
    <xf numFmtId="0" fontId="2" fillId="24" borderId="28" xfId="53" applyFont="1" applyFill="1" applyBorder="1" applyAlignment="1" applyProtection="1">
      <alignment horizontal="left" vertical="center"/>
      <protection hidden="1" locked="0"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2" fillId="24" borderId="25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8" fillId="24" borderId="27" xfId="0" applyNumberFormat="1" applyFont="1" applyFill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8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8" xfId="53" applyFont="1" applyBorder="1" applyAlignment="1">
      <alignment/>
      <protection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0" fontId="18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anko.nikolic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ranko.nikolic@duka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zoomScaleSheetLayoutView="110" zoomScalePageLayoutView="0" workbookViewId="0" topLeftCell="A11">
      <selection activeCell="A4" sqref="A4:I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4" t="s">
        <v>256</v>
      </c>
      <c r="B1" s="164"/>
      <c r="C1" s="164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3" t="s">
        <v>257</v>
      </c>
      <c r="B2" s="133"/>
      <c r="C2" s="133"/>
      <c r="D2" s="134"/>
      <c r="E2" s="24" t="s">
        <v>338</v>
      </c>
      <c r="F2" s="25"/>
      <c r="G2" s="26" t="s">
        <v>258</v>
      </c>
      <c r="H2" s="24" t="s">
        <v>339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5" t="s">
        <v>259</v>
      </c>
      <c r="B4" s="135"/>
      <c r="C4" s="135"/>
      <c r="D4" s="135"/>
      <c r="E4" s="135"/>
      <c r="F4" s="135"/>
      <c r="G4" s="135"/>
      <c r="H4" s="135"/>
      <c r="I4" s="13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6" t="s">
        <v>260</v>
      </c>
      <c r="B6" s="137"/>
      <c r="C6" s="131" t="s">
        <v>322</v>
      </c>
      <c r="D6" s="132"/>
      <c r="E6" s="39"/>
      <c r="F6" s="39"/>
      <c r="G6" s="39"/>
      <c r="H6" s="39"/>
      <c r="I6" s="39"/>
      <c r="J6" s="22"/>
      <c r="K6" s="22"/>
      <c r="L6" s="22"/>
    </row>
    <row r="7" spans="1:12" ht="12.75">
      <c r="A7" s="40"/>
      <c r="B7" s="40"/>
      <c r="C7" s="31"/>
      <c r="D7" s="31"/>
      <c r="E7" s="39"/>
      <c r="F7" s="39"/>
      <c r="G7" s="39"/>
      <c r="H7" s="39"/>
      <c r="I7" s="39"/>
      <c r="J7" s="22"/>
      <c r="K7" s="22"/>
      <c r="L7" s="22"/>
    </row>
    <row r="8" spans="1:12" ht="12.75">
      <c r="A8" s="138" t="s">
        <v>261</v>
      </c>
      <c r="B8" s="139"/>
      <c r="C8" s="131" t="s">
        <v>323</v>
      </c>
      <c r="D8" s="132"/>
      <c r="E8" s="39"/>
      <c r="F8" s="39"/>
      <c r="G8" s="39"/>
      <c r="H8" s="3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8" t="s">
        <v>262</v>
      </c>
      <c r="B10" s="129"/>
      <c r="C10" s="131" t="s">
        <v>324</v>
      </c>
      <c r="D10" s="13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0"/>
      <c r="B11" s="13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6" t="s">
        <v>263</v>
      </c>
      <c r="B12" s="137"/>
      <c r="C12" s="140" t="s">
        <v>325</v>
      </c>
      <c r="D12" s="127"/>
      <c r="E12" s="127"/>
      <c r="F12" s="127"/>
      <c r="G12" s="127"/>
      <c r="H12" s="127"/>
      <c r="I12" s="125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6" t="s">
        <v>264</v>
      </c>
      <c r="B14" s="137"/>
      <c r="C14" s="126">
        <v>10000</v>
      </c>
      <c r="D14" s="122"/>
      <c r="E14" s="31"/>
      <c r="F14" s="140" t="s">
        <v>327</v>
      </c>
      <c r="G14" s="123"/>
      <c r="H14" s="123"/>
      <c r="I14" s="124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6" t="s">
        <v>265</v>
      </c>
      <c r="B16" s="137"/>
      <c r="C16" s="140" t="s">
        <v>328</v>
      </c>
      <c r="D16" s="123"/>
      <c r="E16" s="123"/>
      <c r="F16" s="123"/>
      <c r="G16" s="123"/>
      <c r="H16" s="123"/>
      <c r="I16" s="124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6" t="s">
        <v>266</v>
      </c>
      <c r="B18" s="137"/>
      <c r="C18" s="118" t="s">
        <v>329</v>
      </c>
      <c r="D18" s="119"/>
      <c r="E18" s="119"/>
      <c r="F18" s="119"/>
      <c r="G18" s="119"/>
      <c r="H18" s="119"/>
      <c r="I18" s="120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6" t="s">
        <v>267</v>
      </c>
      <c r="B20" s="137"/>
      <c r="C20" s="118" t="s">
        <v>330</v>
      </c>
      <c r="D20" s="119"/>
      <c r="E20" s="119"/>
      <c r="F20" s="119"/>
      <c r="G20" s="119"/>
      <c r="H20" s="119"/>
      <c r="I20" s="120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6" t="s">
        <v>268</v>
      </c>
      <c r="B22" s="137"/>
      <c r="C22" s="44">
        <v>133</v>
      </c>
      <c r="D22" s="140" t="s">
        <v>327</v>
      </c>
      <c r="E22" s="141"/>
      <c r="F22" s="142"/>
      <c r="G22" s="143"/>
      <c r="H22" s="144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6" t="s">
        <v>269</v>
      </c>
      <c r="B24" s="137"/>
      <c r="C24" s="44">
        <v>21</v>
      </c>
      <c r="D24" s="140" t="s">
        <v>331</v>
      </c>
      <c r="E24" s="141"/>
      <c r="F24" s="141"/>
      <c r="G24" s="142"/>
      <c r="H24" s="38" t="s">
        <v>270</v>
      </c>
      <c r="I24" s="48">
        <v>1361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6" t="s">
        <v>272</v>
      </c>
      <c r="B26" s="137"/>
      <c r="C26" s="49" t="s">
        <v>332</v>
      </c>
      <c r="D26" s="50"/>
      <c r="E26" s="22"/>
      <c r="F26" s="51"/>
      <c r="G26" s="136" t="s">
        <v>273</v>
      </c>
      <c r="H26" s="137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8" t="s">
        <v>274</v>
      </c>
      <c r="B28" s="149"/>
      <c r="C28" s="150"/>
      <c r="D28" s="150"/>
      <c r="E28" s="151" t="s">
        <v>275</v>
      </c>
      <c r="F28" s="152"/>
      <c r="G28" s="152"/>
      <c r="H28" s="153" t="s">
        <v>276</v>
      </c>
      <c r="I28" s="15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21"/>
      <c r="B30" s="117"/>
      <c r="C30" s="117"/>
      <c r="D30" s="145"/>
      <c r="E30" s="121"/>
      <c r="F30" s="117"/>
      <c r="G30" s="117"/>
      <c r="H30" s="146"/>
      <c r="I30" s="147"/>
      <c r="J30" s="22"/>
      <c r="K30" s="22"/>
      <c r="L30" s="22"/>
    </row>
    <row r="31" spans="1:12" ht="12.75">
      <c r="A31" s="45"/>
      <c r="B31" s="45"/>
      <c r="C31" s="43"/>
      <c r="D31" s="154"/>
      <c r="E31" s="154"/>
      <c r="F31" s="154"/>
      <c r="G31" s="155"/>
      <c r="H31" s="31"/>
      <c r="I31" s="57"/>
      <c r="J31" s="22"/>
      <c r="K31" s="22"/>
      <c r="L31" s="22"/>
    </row>
    <row r="32" spans="1:12" ht="12.75">
      <c r="A32" s="121"/>
      <c r="B32" s="117"/>
      <c r="C32" s="117"/>
      <c r="D32" s="145"/>
      <c r="E32" s="121"/>
      <c r="F32" s="117"/>
      <c r="G32" s="117"/>
      <c r="H32" s="146"/>
      <c r="I32" s="147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21"/>
      <c r="B34" s="117"/>
      <c r="C34" s="117"/>
      <c r="D34" s="145"/>
      <c r="E34" s="121"/>
      <c r="F34" s="117"/>
      <c r="G34" s="117"/>
      <c r="H34" s="146"/>
      <c r="I34" s="147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21"/>
      <c r="B36" s="117"/>
      <c r="C36" s="117"/>
      <c r="D36" s="145"/>
      <c r="E36" s="121"/>
      <c r="F36" s="117"/>
      <c r="G36" s="117"/>
      <c r="H36" s="146"/>
      <c r="I36" s="147"/>
      <c r="J36" s="22"/>
      <c r="K36" s="22"/>
      <c r="L36" s="22"/>
    </row>
    <row r="37" spans="1:12" ht="12.75">
      <c r="A37" s="59"/>
      <c r="B37" s="59"/>
      <c r="C37" s="157"/>
      <c r="D37" s="158"/>
      <c r="E37" s="31"/>
      <c r="F37" s="157"/>
      <c r="G37" s="158"/>
      <c r="H37" s="31"/>
      <c r="I37" s="31"/>
      <c r="J37" s="22"/>
      <c r="K37" s="22"/>
      <c r="L37" s="22"/>
    </row>
    <row r="38" spans="1:12" ht="12.75">
      <c r="A38" s="121"/>
      <c r="B38" s="117"/>
      <c r="C38" s="117"/>
      <c r="D38" s="145"/>
      <c r="E38" s="121"/>
      <c r="F38" s="117"/>
      <c r="G38" s="117"/>
      <c r="H38" s="146"/>
      <c r="I38" s="147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21"/>
      <c r="B40" s="117"/>
      <c r="C40" s="117"/>
      <c r="D40" s="145"/>
      <c r="E40" s="121"/>
      <c r="F40" s="117"/>
      <c r="G40" s="117"/>
      <c r="H40" s="146"/>
      <c r="I40" s="147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9" t="s">
        <v>277</v>
      </c>
      <c r="B44" s="160"/>
      <c r="C44" s="146"/>
      <c r="D44" s="147"/>
      <c r="E44" s="32"/>
      <c r="F44" s="140"/>
      <c r="G44" s="117"/>
      <c r="H44" s="117"/>
      <c r="I44" s="145"/>
      <c r="J44" s="22"/>
      <c r="K44" s="22"/>
      <c r="L44" s="22"/>
    </row>
    <row r="45" spans="1:12" ht="12.75">
      <c r="A45" s="59"/>
      <c r="B45" s="59"/>
      <c r="C45" s="157"/>
      <c r="D45" s="158"/>
      <c r="E45" s="31"/>
      <c r="F45" s="157"/>
      <c r="G45" s="165"/>
      <c r="H45" s="67"/>
      <c r="I45" s="67"/>
      <c r="J45" s="22"/>
      <c r="K45" s="22"/>
      <c r="L45" s="22"/>
    </row>
    <row r="46" spans="1:12" ht="12.75">
      <c r="A46" s="159" t="s">
        <v>278</v>
      </c>
      <c r="B46" s="160"/>
      <c r="C46" s="140" t="s">
        <v>334</v>
      </c>
      <c r="D46" s="156"/>
      <c r="E46" s="156"/>
      <c r="F46" s="156"/>
      <c r="G46" s="156"/>
      <c r="H46" s="156"/>
      <c r="I46" s="15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9" t="s">
        <v>280</v>
      </c>
      <c r="B48" s="160"/>
      <c r="C48" s="161" t="s">
        <v>335</v>
      </c>
      <c r="D48" s="162"/>
      <c r="E48" s="163"/>
      <c r="F48" s="32"/>
      <c r="G48" s="38" t="s">
        <v>281</v>
      </c>
      <c r="H48" s="161" t="s">
        <v>336</v>
      </c>
      <c r="I48" s="163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9" t="s">
        <v>266</v>
      </c>
      <c r="B50" s="160"/>
      <c r="C50" s="168" t="s">
        <v>329</v>
      </c>
      <c r="D50" s="162"/>
      <c r="E50" s="162"/>
      <c r="F50" s="162"/>
      <c r="G50" s="162"/>
      <c r="H50" s="162"/>
      <c r="I50" s="163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6" t="s">
        <v>282</v>
      </c>
      <c r="B52" s="137"/>
      <c r="C52" s="161" t="s">
        <v>337</v>
      </c>
      <c r="D52" s="162"/>
      <c r="E52" s="162"/>
      <c r="F52" s="162"/>
      <c r="G52" s="162"/>
      <c r="H52" s="162"/>
      <c r="I52" s="124"/>
      <c r="J52" s="22"/>
      <c r="K52" s="22"/>
      <c r="L52" s="22"/>
    </row>
    <row r="53" spans="1:12" ht="12.75">
      <c r="A53" s="69"/>
      <c r="B53" s="69"/>
      <c r="C53" s="171" t="s">
        <v>283</v>
      </c>
      <c r="D53" s="171"/>
      <c r="E53" s="171"/>
      <c r="F53" s="171"/>
      <c r="G53" s="171"/>
      <c r="H53" s="17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9" t="s">
        <v>284</v>
      </c>
      <c r="C55" s="170"/>
      <c r="D55" s="170"/>
      <c r="E55" s="170"/>
      <c r="F55" s="110"/>
      <c r="G55" s="110"/>
      <c r="H55" s="111"/>
      <c r="I55" s="111"/>
      <c r="J55" s="22"/>
      <c r="K55" s="22"/>
      <c r="L55" s="22"/>
    </row>
    <row r="56" spans="1:12" ht="12.75">
      <c r="A56" s="69"/>
      <c r="B56" s="112" t="s">
        <v>321</v>
      </c>
      <c r="C56" s="113"/>
      <c r="D56" s="113"/>
      <c r="E56" s="113"/>
      <c r="F56" s="113"/>
      <c r="G56" s="113"/>
      <c r="H56" s="175" t="s">
        <v>316</v>
      </c>
      <c r="I56" s="175"/>
      <c r="J56" s="22"/>
      <c r="K56" s="22"/>
      <c r="L56" s="22"/>
    </row>
    <row r="57" spans="1:12" ht="12.75">
      <c r="A57" s="69"/>
      <c r="B57" s="112" t="s">
        <v>317</v>
      </c>
      <c r="C57" s="113"/>
      <c r="D57" s="113"/>
      <c r="E57" s="113"/>
      <c r="F57" s="113"/>
      <c r="G57" s="113"/>
      <c r="H57" s="175"/>
      <c r="I57" s="175"/>
      <c r="J57" s="22"/>
      <c r="K57" s="22"/>
      <c r="L57" s="22"/>
    </row>
    <row r="58" spans="1:12" ht="12.75">
      <c r="A58" s="69"/>
      <c r="B58" s="112" t="s">
        <v>318</v>
      </c>
      <c r="C58" s="113"/>
      <c r="D58" s="113"/>
      <c r="E58" s="113"/>
      <c r="F58" s="113"/>
      <c r="G58" s="113"/>
      <c r="H58" s="175"/>
      <c r="I58" s="175"/>
      <c r="J58" s="22"/>
      <c r="K58" s="22"/>
      <c r="L58" s="22"/>
    </row>
    <row r="59" spans="1:12" ht="12.75">
      <c r="A59" s="69"/>
      <c r="B59" s="112" t="s">
        <v>319</v>
      </c>
      <c r="C59" s="114"/>
      <c r="D59" s="114"/>
      <c r="E59" s="114"/>
      <c r="F59" s="114"/>
      <c r="G59" s="114"/>
      <c r="H59" s="175"/>
      <c r="I59" s="175"/>
      <c r="J59" s="22"/>
      <c r="K59" s="22"/>
      <c r="L59" s="22"/>
    </row>
    <row r="60" spans="1:12" ht="12.75">
      <c r="A60" s="69"/>
      <c r="B60" s="112" t="s">
        <v>320</v>
      </c>
      <c r="C60" s="114"/>
      <c r="D60" s="114"/>
      <c r="E60" s="114"/>
      <c r="F60" s="114"/>
      <c r="G60" s="114"/>
      <c r="H60" s="175"/>
      <c r="I60" s="17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2" t="s">
        <v>287</v>
      </c>
      <c r="H63" s="173"/>
      <c r="I63" s="17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6"/>
      <c r="H64" s="167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BS" error="MBS se unosi na devet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branko.nikolic@dukat.hr"/>
    <hyperlink ref="C20" r:id="rId2" display="www.dukat.hr"/>
    <hyperlink ref="C50" r:id="rId3" display="branko.nikolic@duka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zoomScaleSheetLayoutView="110" zoomScalePageLayoutView="0" workbookViewId="0" topLeftCell="A85">
      <selection activeCell="K113" sqref="K113:K114"/>
    </sheetView>
  </sheetViews>
  <sheetFormatPr defaultColWidth="9.140625" defaultRowHeight="12.75"/>
  <cols>
    <col min="1" max="8" width="8.7109375" style="0" customWidth="1"/>
    <col min="10" max="11" width="13.7109375" style="0" customWidth="1"/>
  </cols>
  <sheetData>
    <row r="1" spans="1:11" ht="12.75" customHeight="1">
      <c r="A1" s="219" t="s">
        <v>159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18" t="s">
        <v>341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2.75">
      <c r="A4" s="207" t="s">
        <v>326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4.5" thickBot="1">
      <c r="A5" s="210" t="s">
        <v>61</v>
      </c>
      <c r="B5" s="211"/>
      <c r="C5" s="211"/>
      <c r="D5" s="211"/>
      <c r="E5" s="211"/>
      <c r="F5" s="211"/>
      <c r="G5" s="211"/>
      <c r="H5" s="212"/>
      <c r="I5" s="77" t="s">
        <v>288</v>
      </c>
      <c r="J5" s="78" t="s">
        <v>115</v>
      </c>
      <c r="K5" s="79" t="s">
        <v>116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81">
        <v>2</v>
      </c>
      <c r="J6" s="80">
        <v>3</v>
      </c>
      <c r="K6" s="80">
        <v>4</v>
      </c>
    </row>
    <row r="7" spans="1:11" ht="12.75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>
      <c r="A8" s="188" t="s">
        <v>62</v>
      </c>
      <c r="B8" s="189"/>
      <c r="C8" s="189"/>
      <c r="D8" s="189"/>
      <c r="E8" s="189"/>
      <c r="F8" s="189"/>
      <c r="G8" s="189"/>
      <c r="H8" s="206"/>
      <c r="I8" s="6">
        <v>1</v>
      </c>
      <c r="J8" s="11"/>
      <c r="K8" s="11"/>
    </row>
    <row r="9" spans="1:11" ht="12.75">
      <c r="A9" s="195" t="s">
        <v>13</v>
      </c>
      <c r="B9" s="196"/>
      <c r="C9" s="196"/>
      <c r="D9" s="196"/>
      <c r="E9" s="196"/>
      <c r="F9" s="196"/>
      <c r="G9" s="196"/>
      <c r="H9" s="197"/>
      <c r="I9" s="4">
        <v>2</v>
      </c>
      <c r="J9" s="12">
        <f>J10+J17+J27+J36+J40</f>
        <v>898921058</v>
      </c>
      <c r="K9" s="12">
        <f>K10+K17+K27+K36+K40</f>
        <v>911131072</v>
      </c>
    </row>
    <row r="10" spans="1:11" ht="12.75">
      <c r="A10" s="192" t="s">
        <v>213</v>
      </c>
      <c r="B10" s="193"/>
      <c r="C10" s="193"/>
      <c r="D10" s="193"/>
      <c r="E10" s="193"/>
      <c r="F10" s="193"/>
      <c r="G10" s="193"/>
      <c r="H10" s="194"/>
      <c r="I10" s="4">
        <v>3</v>
      </c>
      <c r="J10" s="12">
        <f>SUM(J11:J16)</f>
        <v>1176990</v>
      </c>
      <c r="K10" s="12">
        <f>SUM(K11:K16)</f>
        <v>1653469</v>
      </c>
    </row>
    <row r="11" spans="1:11" ht="12.75">
      <c r="A11" s="192" t="s">
        <v>117</v>
      </c>
      <c r="B11" s="193"/>
      <c r="C11" s="193"/>
      <c r="D11" s="193"/>
      <c r="E11" s="193"/>
      <c r="F11" s="193"/>
      <c r="G11" s="193"/>
      <c r="H11" s="194"/>
      <c r="I11" s="4">
        <v>4</v>
      </c>
      <c r="J11" s="13"/>
      <c r="K11" s="13"/>
    </row>
    <row r="12" spans="1:11" ht="12.75">
      <c r="A12" s="192" t="s">
        <v>14</v>
      </c>
      <c r="B12" s="193"/>
      <c r="C12" s="193"/>
      <c r="D12" s="193"/>
      <c r="E12" s="193"/>
      <c r="F12" s="193"/>
      <c r="G12" s="193"/>
      <c r="H12" s="194"/>
      <c r="I12" s="4">
        <v>5</v>
      </c>
      <c r="J12" s="13">
        <v>1128870</v>
      </c>
      <c r="K12" s="13">
        <v>1369883</v>
      </c>
    </row>
    <row r="13" spans="1:11" ht="12.75">
      <c r="A13" s="192" t="s">
        <v>118</v>
      </c>
      <c r="B13" s="193"/>
      <c r="C13" s="193"/>
      <c r="D13" s="193"/>
      <c r="E13" s="193"/>
      <c r="F13" s="193"/>
      <c r="G13" s="193"/>
      <c r="H13" s="194"/>
      <c r="I13" s="4">
        <v>6</v>
      </c>
      <c r="J13" s="13"/>
      <c r="K13" s="13"/>
    </row>
    <row r="14" spans="1:11" ht="12.75">
      <c r="A14" s="192" t="s">
        <v>216</v>
      </c>
      <c r="B14" s="193"/>
      <c r="C14" s="193"/>
      <c r="D14" s="193"/>
      <c r="E14" s="193"/>
      <c r="F14" s="193"/>
      <c r="G14" s="193"/>
      <c r="H14" s="194"/>
      <c r="I14" s="4">
        <v>7</v>
      </c>
      <c r="J14" s="13"/>
      <c r="K14" s="13"/>
    </row>
    <row r="15" spans="1:11" ht="12.75">
      <c r="A15" s="192" t="s">
        <v>217</v>
      </c>
      <c r="B15" s="193"/>
      <c r="C15" s="193"/>
      <c r="D15" s="193"/>
      <c r="E15" s="193"/>
      <c r="F15" s="193"/>
      <c r="G15" s="193"/>
      <c r="H15" s="194"/>
      <c r="I15" s="4">
        <v>8</v>
      </c>
      <c r="J15" s="13">
        <v>48120</v>
      </c>
      <c r="K15" s="13">
        <v>283586</v>
      </c>
    </row>
    <row r="16" spans="1:11" ht="12.75">
      <c r="A16" s="192" t="s">
        <v>218</v>
      </c>
      <c r="B16" s="193"/>
      <c r="C16" s="193"/>
      <c r="D16" s="193"/>
      <c r="E16" s="193"/>
      <c r="F16" s="193"/>
      <c r="G16" s="193"/>
      <c r="H16" s="194"/>
      <c r="I16" s="4">
        <v>9</v>
      </c>
      <c r="J16" s="13"/>
      <c r="K16" s="13"/>
    </row>
    <row r="17" spans="1:11" ht="12.75">
      <c r="A17" s="192" t="s">
        <v>214</v>
      </c>
      <c r="B17" s="193"/>
      <c r="C17" s="193"/>
      <c r="D17" s="193"/>
      <c r="E17" s="193"/>
      <c r="F17" s="193"/>
      <c r="G17" s="193"/>
      <c r="H17" s="194"/>
      <c r="I17" s="4">
        <v>10</v>
      </c>
      <c r="J17" s="12">
        <f>SUM(J18:J26)</f>
        <v>337004799</v>
      </c>
      <c r="K17" s="12">
        <f>SUM(K18:K26)</f>
        <v>327685739</v>
      </c>
    </row>
    <row r="18" spans="1:11" ht="12.75">
      <c r="A18" s="192" t="s">
        <v>219</v>
      </c>
      <c r="B18" s="193"/>
      <c r="C18" s="193"/>
      <c r="D18" s="193"/>
      <c r="E18" s="193"/>
      <c r="F18" s="193"/>
      <c r="G18" s="193"/>
      <c r="H18" s="194"/>
      <c r="I18" s="4">
        <v>11</v>
      </c>
      <c r="J18" s="13">
        <v>14812059</v>
      </c>
      <c r="K18" s="13">
        <v>14172059</v>
      </c>
    </row>
    <row r="19" spans="1:11" ht="12.75">
      <c r="A19" s="192" t="s">
        <v>255</v>
      </c>
      <c r="B19" s="193"/>
      <c r="C19" s="193"/>
      <c r="D19" s="193"/>
      <c r="E19" s="193"/>
      <c r="F19" s="193"/>
      <c r="G19" s="193"/>
      <c r="H19" s="194"/>
      <c r="I19" s="4">
        <v>12</v>
      </c>
      <c r="J19" s="13">
        <v>152534485</v>
      </c>
      <c r="K19" s="13">
        <v>169930623</v>
      </c>
    </row>
    <row r="20" spans="1:11" ht="12.75">
      <c r="A20" s="192" t="s">
        <v>220</v>
      </c>
      <c r="B20" s="193"/>
      <c r="C20" s="193"/>
      <c r="D20" s="193"/>
      <c r="E20" s="193"/>
      <c r="F20" s="193"/>
      <c r="G20" s="193"/>
      <c r="H20" s="194"/>
      <c r="I20" s="4">
        <v>13</v>
      </c>
      <c r="J20" s="13">
        <v>111714633</v>
      </c>
      <c r="K20" s="13">
        <v>105360289</v>
      </c>
    </row>
    <row r="21" spans="1:11" ht="12.75">
      <c r="A21" s="192" t="s">
        <v>27</v>
      </c>
      <c r="B21" s="193"/>
      <c r="C21" s="193"/>
      <c r="D21" s="193"/>
      <c r="E21" s="193"/>
      <c r="F21" s="193"/>
      <c r="G21" s="193"/>
      <c r="H21" s="194"/>
      <c r="I21" s="4">
        <v>14</v>
      </c>
      <c r="J21" s="13">
        <v>27611409</v>
      </c>
      <c r="K21" s="13">
        <v>32046600</v>
      </c>
    </row>
    <row r="22" spans="1:11" ht="12.75">
      <c r="A22" s="192" t="s">
        <v>28</v>
      </c>
      <c r="B22" s="193"/>
      <c r="C22" s="193"/>
      <c r="D22" s="193"/>
      <c r="E22" s="193"/>
      <c r="F22" s="193"/>
      <c r="G22" s="193"/>
      <c r="H22" s="194"/>
      <c r="I22" s="4">
        <v>15</v>
      </c>
      <c r="J22" s="13"/>
      <c r="K22" s="13"/>
    </row>
    <row r="23" spans="1:11" ht="12.75">
      <c r="A23" s="192" t="s">
        <v>74</v>
      </c>
      <c r="B23" s="193"/>
      <c r="C23" s="193"/>
      <c r="D23" s="193"/>
      <c r="E23" s="193"/>
      <c r="F23" s="193"/>
      <c r="G23" s="193"/>
      <c r="H23" s="194"/>
      <c r="I23" s="4">
        <v>16</v>
      </c>
      <c r="J23" s="13">
        <v>1034653</v>
      </c>
      <c r="K23" s="13"/>
    </row>
    <row r="24" spans="1:11" ht="12.75">
      <c r="A24" s="192" t="s">
        <v>75</v>
      </c>
      <c r="B24" s="193"/>
      <c r="C24" s="193"/>
      <c r="D24" s="193"/>
      <c r="E24" s="193"/>
      <c r="F24" s="193"/>
      <c r="G24" s="193"/>
      <c r="H24" s="194"/>
      <c r="I24" s="4">
        <v>17</v>
      </c>
      <c r="J24" s="13">
        <v>28352058</v>
      </c>
      <c r="K24" s="13">
        <v>5236195</v>
      </c>
    </row>
    <row r="25" spans="1:11" ht="12.75">
      <c r="A25" s="192" t="s">
        <v>76</v>
      </c>
      <c r="B25" s="193"/>
      <c r="C25" s="193"/>
      <c r="D25" s="193"/>
      <c r="E25" s="193"/>
      <c r="F25" s="193"/>
      <c r="G25" s="193"/>
      <c r="H25" s="194"/>
      <c r="I25" s="4">
        <v>18</v>
      </c>
      <c r="J25" s="13">
        <v>761498</v>
      </c>
      <c r="K25" s="13">
        <v>761498</v>
      </c>
    </row>
    <row r="26" spans="1:11" ht="12.75">
      <c r="A26" s="192" t="s">
        <v>77</v>
      </c>
      <c r="B26" s="193"/>
      <c r="C26" s="193"/>
      <c r="D26" s="193"/>
      <c r="E26" s="193"/>
      <c r="F26" s="193"/>
      <c r="G26" s="193"/>
      <c r="H26" s="194"/>
      <c r="I26" s="4">
        <v>19</v>
      </c>
      <c r="J26" s="13">
        <v>184004</v>
      </c>
      <c r="K26" s="13">
        <v>178475</v>
      </c>
    </row>
    <row r="27" spans="1:11" ht="12.75">
      <c r="A27" s="192" t="s">
        <v>198</v>
      </c>
      <c r="B27" s="193"/>
      <c r="C27" s="193"/>
      <c r="D27" s="193"/>
      <c r="E27" s="193"/>
      <c r="F27" s="193"/>
      <c r="G27" s="193"/>
      <c r="H27" s="194"/>
      <c r="I27" s="4">
        <v>20</v>
      </c>
      <c r="J27" s="12">
        <f>SUM(J28:J35)</f>
        <v>559835469</v>
      </c>
      <c r="K27" s="12">
        <f>SUM(K28:K35)</f>
        <v>580867064</v>
      </c>
    </row>
    <row r="28" spans="1:11" ht="12.75">
      <c r="A28" s="192" t="s">
        <v>78</v>
      </c>
      <c r="B28" s="193"/>
      <c r="C28" s="193"/>
      <c r="D28" s="193"/>
      <c r="E28" s="193"/>
      <c r="F28" s="193"/>
      <c r="G28" s="193"/>
      <c r="H28" s="194"/>
      <c r="I28" s="4">
        <v>21</v>
      </c>
      <c r="J28" s="13">
        <v>550479398</v>
      </c>
      <c r="K28" s="13">
        <v>578269543</v>
      </c>
    </row>
    <row r="29" spans="1:11" ht="12.75">
      <c r="A29" s="192" t="s">
        <v>79</v>
      </c>
      <c r="B29" s="193"/>
      <c r="C29" s="193"/>
      <c r="D29" s="193"/>
      <c r="E29" s="193"/>
      <c r="F29" s="193"/>
      <c r="G29" s="193"/>
      <c r="H29" s="194"/>
      <c r="I29" s="4">
        <v>22</v>
      </c>
      <c r="J29" s="13">
        <v>3859126</v>
      </c>
      <c r="K29" s="13"/>
    </row>
    <row r="30" spans="1:11" ht="12.75">
      <c r="A30" s="192" t="s">
        <v>80</v>
      </c>
      <c r="B30" s="193"/>
      <c r="C30" s="193"/>
      <c r="D30" s="193"/>
      <c r="E30" s="193"/>
      <c r="F30" s="193"/>
      <c r="G30" s="193"/>
      <c r="H30" s="194"/>
      <c r="I30" s="4">
        <v>23</v>
      </c>
      <c r="J30" s="13">
        <v>139111</v>
      </c>
      <c r="K30" s="13">
        <v>177511</v>
      </c>
    </row>
    <row r="31" spans="1:11" ht="12.75">
      <c r="A31" s="192" t="s">
        <v>85</v>
      </c>
      <c r="B31" s="193"/>
      <c r="C31" s="193"/>
      <c r="D31" s="193"/>
      <c r="E31" s="193"/>
      <c r="F31" s="193"/>
      <c r="G31" s="193"/>
      <c r="H31" s="194"/>
      <c r="I31" s="4">
        <v>24</v>
      </c>
      <c r="J31" s="13"/>
      <c r="K31" s="13"/>
    </row>
    <row r="32" spans="1:11" ht="12.75">
      <c r="A32" s="192" t="s">
        <v>86</v>
      </c>
      <c r="B32" s="193"/>
      <c r="C32" s="193"/>
      <c r="D32" s="193"/>
      <c r="E32" s="193"/>
      <c r="F32" s="193"/>
      <c r="G32" s="193"/>
      <c r="H32" s="194"/>
      <c r="I32" s="4">
        <v>25</v>
      </c>
      <c r="J32" s="13"/>
      <c r="K32" s="13"/>
    </row>
    <row r="33" spans="1:11" ht="12.75">
      <c r="A33" s="192" t="s">
        <v>87</v>
      </c>
      <c r="B33" s="193"/>
      <c r="C33" s="193"/>
      <c r="D33" s="193"/>
      <c r="E33" s="193"/>
      <c r="F33" s="193"/>
      <c r="G33" s="193"/>
      <c r="H33" s="194"/>
      <c r="I33" s="4">
        <v>26</v>
      </c>
      <c r="J33" s="13">
        <v>5357834</v>
      </c>
      <c r="K33" s="13">
        <v>2420010</v>
      </c>
    </row>
    <row r="34" spans="1:11" ht="12.75">
      <c r="A34" s="192" t="s">
        <v>81</v>
      </c>
      <c r="B34" s="193"/>
      <c r="C34" s="193"/>
      <c r="D34" s="193"/>
      <c r="E34" s="193"/>
      <c r="F34" s="193"/>
      <c r="G34" s="193"/>
      <c r="H34" s="194"/>
      <c r="I34" s="4">
        <v>27</v>
      </c>
      <c r="J34" s="13"/>
      <c r="K34" s="13"/>
    </row>
    <row r="35" spans="1:11" ht="12.75">
      <c r="A35" s="192" t="s">
        <v>190</v>
      </c>
      <c r="B35" s="193"/>
      <c r="C35" s="193"/>
      <c r="D35" s="193"/>
      <c r="E35" s="193"/>
      <c r="F35" s="193"/>
      <c r="G35" s="193"/>
      <c r="H35" s="194"/>
      <c r="I35" s="4">
        <v>28</v>
      </c>
      <c r="J35" s="13"/>
      <c r="K35" s="13"/>
    </row>
    <row r="36" spans="1:11" ht="12.75">
      <c r="A36" s="192" t="s">
        <v>191</v>
      </c>
      <c r="B36" s="193"/>
      <c r="C36" s="193"/>
      <c r="D36" s="193"/>
      <c r="E36" s="193"/>
      <c r="F36" s="193"/>
      <c r="G36" s="193"/>
      <c r="H36" s="194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2" t="s">
        <v>82</v>
      </c>
      <c r="B37" s="193"/>
      <c r="C37" s="193"/>
      <c r="D37" s="193"/>
      <c r="E37" s="193"/>
      <c r="F37" s="193"/>
      <c r="G37" s="193"/>
      <c r="H37" s="194"/>
      <c r="I37" s="4">
        <v>30</v>
      </c>
      <c r="J37" s="13"/>
      <c r="K37" s="13"/>
    </row>
    <row r="38" spans="1:11" ht="12.75">
      <c r="A38" s="192" t="s">
        <v>83</v>
      </c>
      <c r="B38" s="193"/>
      <c r="C38" s="193"/>
      <c r="D38" s="193"/>
      <c r="E38" s="193"/>
      <c r="F38" s="193"/>
      <c r="G38" s="193"/>
      <c r="H38" s="194"/>
      <c r="I38" s="4">
        <v>31</v>
      </c>
      <c r="J38" s="13"/>
      <c r="K38" s="13"/>
    </row>
    <row r="39" spans="1:11" ht="12.75">
      <c r="A39" s="192" t="s">
        <v>84</v>
      </c>
      <c r="B39" s="193"/>
      <c r="C39" s="193"/>
      <c r="D39" s="193"/>
      <c r="E39" s="193"/>
      <c r="F39" s="193"/>
      <c r="G39" s="193"/>
      <c r="H39" s="194"/>
      <c r="I39" s="4">
        <v>32</v>
      </c>
      <c r="J39" s="13"/>
      <c r="K39" s="13"/>
    </row>
    <row r="40" spans="1:11" ht="12.75">
      <c r="A40" s="192" t="s">
        <v>192</v>
      </c>
      <c r="B40" s="193"/>
      <c r="C40" s="193"/>
      <c r="D40" s="193"/>
      <c r="E40" s="193"/>
      <c r="F40" s="193"/>
      <c r="G40" s="193"/>
      <c r="H40" s="194"/>
      <c r="I40" s="4">
        <v>33</v>
      </c>
      <c r="J40" s="13">
        <v>903800</v>
      </c>
      <c r="K40" s="13">
        <v>924800</v>
      </c>
    </row>
    <row r="41" spans="1:11" ht="12.75">
      <c r="A41" s="195" t="s">
        <v>248</v>
      </c>
      <c r="B41" s="196"/>
      <c r="C41" s="196"/>
      <c r="D41" s="196"/>
      <c r="E41" s="196"/>
      <c r="F41" s="196"/>
      <c r="G41" s="196"/>
      <c r="H41" s="197"/>
      <c r="I41" s="4">
        <v>34</v>
      </c>
      <c r="J41" s="12">
        <f>J42+J50+J57+J65</f>
        <v>604739445</v>
      </c>
      <c r="K41" s="12">
        <f>K42+K50+K57+K65</f>
        <v>613588530</v>
      </c>
    </row>
    <row r="42" spans="1:11" ht="12.75">
      <c r="A42" s="192" t="s">
        <v>103</v>
      </c>
      <c r="B42" s="193"/>
      <c r="C42" s="193"/>
      <c r="D42" s="193"/>
      <c r="E42" s="193"/>
      <c r="F42" s="193"/>
      <c r="G42" s="193"/>
      <c r="H42" s="194"/>
      <c r="I42" s="4">
        <v>35</v>
      </c>
      <c r="J42" s="12">
        <f>SUM(J43:J49)</f>
        <v>123038277</v>
      </c>
      <c r="K42" s="12">
        <f>SUM(K43:K49)</f>
        <v>127180994</v>
      </c>
    </row>
    <row r="43" spans="1:11" ht="12.75">
      <c r="A43" s="192" t="s">
        <v>123</v>
      </c>
      <c r="B43" s="193"/>
      <c r="C43" s="193"/>
      <c r="D43" s="193"/>
      <c r="E43" s="193"/>
      <c r="F43" s="193"/>
      <c r="G43" s="193"/>
      <c r="H43" s="194"/>
      <c r="I43" s="4">
        <v>36</v>
      </c>
      <c r="J43" s="13">
        <v>51363810</v>
      </c>
      <c r="K43" s="13">
        <v>56000269</v>
      </c>
    </row>
    <row r="44" spans="1:11" ht="12.75">
      <c r="A44" s="192" t="s">
        <v>124</v>
      </c>
      <c r="B44" s="193"/>
      <c r="C44" s="193"/>
      <c r="D44" s="193"/>
      <c r="E44" s="193"/>
      <c r="F44" s="193"/>
      <c r="G44" s="193"/>
      <c r="H44" s="194"/>
      <c r="I44" s="4">
        <v>37</v>
      </c>
      <c r="J44" s="13">
        <v>25219284</v>
      </c>
      <c r="K44" s="13">
        <v>25668420</v>
      </c>
    </row>
    <row r="45" spans="1:11" ht="12.75">
      <c r="A45" s="192" t="s">
        <v>88</v>
      </c>
      <c r="B45" s="193"/>
      <c r="C45" s="193"/>
      <c r="D45" s="193"/>
      <c r="E45" s="193"/>
      <c r="F45" s="193"/>
      <c r="G45" s="193"/>
      <c r="H45" s="194"/>
      <c r="I45" s="4">
        <v>38</v>
      </c>
      <c r="J45" s="13">
        <v>32871112</v>
      </c>
      <c r="K45" s="13">
        <v>29342719</v>
      </c>
    </row>
    <row r="46" spans="1:11" ht="12.75">
      <c r="A46" s="192" t="s">
        <v>89</v>
      </c>
      <c r="B46" s="193"/>
      <c r="C46" s="193"/>
      <c r="D46" s="193"/>
      <c r="E46" s="193"/>
      <c r="F46" s="193"/>
      <c r="G46" s="193"/>
      <c r="H46" s="194"/>
      <c r="I46" s="4">
        <v>39</v>
      </c>
      <c r="J46" s="13">
        <v>11440005</v>
      </c>
      <c r="K46" s="13">
        <v>15101545</v>
      </c>
    </row>
    <row r="47" spans="1:11" ht="12.75">
      <c r="A47" s="192" t="s">
        <v>90</v>
      </c>
      <c r="B47" s="193"/>
      <c r="C47" s="193"/>
      <c r="D47" s="193"/>
      <c r="E47" s="193"/>
      <c r="F47" s="193"/>
      <c r="G47" s="193"/>
      <c r="H47" s="194"/>
      <c r="I47" s="4">
        <v>40</v>
      </c>
      <c r="J47" s="13">
        <v>2144066</v>
      </c>
      <c r="K47" s="13">
        <v>1068041</v>
      </c>
    </row>
    <row r="48" spans="1:11" ht="12.75">
      <c r="A48" s="192" t="s">
        <v>91</v>
      </c>
      <c r="B48" s="193"/>
      <c r="C48" s="193"/>
      <c r="D48" s="193"/>
      <c r="E48" s="193"/>
      <c r="F48" s="193"/>
      <c r="G48" s="193"/>
      <c r="H48" s="194"/>
      <c r="I48" s="4">
        <v>41</v>
      </c>
      <c r="J48" s="13"/>
      <c r="K48" s="13"/>
    </row>
    <row r="49" spans="1:11" ht="12.75">
      <c r="A49" s="192" t="s">
        <v>92</v>
      </c>
      <c r="B49" s="193"/>
      <c r="C49" s="193"/>
      <c r="D49" s="193"/>
      <c r="E49" s="193"/>
      <c r="F49" s="193"/>
      <c r="G49" s="193"/>
      <c r="H49" s="194"/>
      <c r="I49" s="4">
        <v>42</v>
      </c>
      <c r="J49" s="13"/>
      <c r="K49" s="13"/>
    </row>
    <row r="50" spans="1:11" ht="12.75">
      <c r="A50" s="192" t="s">
        <v>104</v>
      </c>
      <c r="B50" s="193"/>
      <c r="C50" s="193"/>
      <c r="D50" s="193"/>
      <c r="E50" s="193"/>
      <c r="F50" s="193"/>
      <c r="G50" s="193"/>
      <c r="H50" s="194"/>
      <c r="I50" s="4">
        <v>43</v>
      </c>
      <c r="J50" s="12">
        <f>SUM(J51:J56)</f>
        <v>409961134</v>
      </c>
      <c r="K50" s="12">
        <f>SUM(K51:K56)</f>
        <v>443037725</v>
      </c>
    </row>
    <row r="51" spans="1:11" ht="12.75">
      <c r="A51" s="192" t="s">
        <v>208</v>
      </c>
      <c r="B51" s="193"/>
      <c r="C51" s="193"/>
      <c r="D51" s="193"/>
      <c r="E51" s="193"/>
      <c r="F51" s="193"/>
      <c r="G51" s="193"/>
      <c r="H51" s="194"/>
      <c r="I51" s="4">
        <v>44</v>
      </c>
      <c r="J51" s="13">
        <v>47574969</v>
      </c>
      <c r="K51" s="13">
        <v>51684340</v>
      </c>
    </row>
    <row r="52" spans="1:11" ht="12.75">
      <c r="A52" s="192" t="s">
        <v>209</v>
      </c>
      <c r="B52" s="193"/>
      <c r="C52" s="193"/>
      <c r="D52" s="193"/>
      <c r="E52" s="193"/>
      <c r="F52" s="193"/>
      <c r="G52" s="193"/>
      <c r="H52" s="194"/>
      <c r="I52" s="4">
        <v>45</v>
      </c>
      <c r="J52" s="13">
        <v>347108782</v>
      </c>
      <c r="K52" s="13">
        <v>378226777</v>
      </c>
    </row>
    <row r="53" spans="1:11" ht="12.75">
      <c r="A53" s="192" t="s">
        <v>210</v>
      </c>
      <c r="B53" s="193"/>
      <c r="C53" s="193"/>
      <c r="D53" s="193"/>
      <c r="E53" s="193"/>
      <c r="F53" s="193"/>
      <c r="G53" s="193"/>
      <c r="H53" s="194"/>
      <c r="I53" s="4">
        <v>46</v>
      </c>
      <c r="J53" s="13"/>
      <c r="K53" s="13"/>
    </row>
    <row r="54" spans="1:11" ht="12.75">
      <c r="A54" s="192" t="s">
        <v>211</v>
      </c>
      <c r="B54" s="193"/>
      <c r="C54" s="193"/>
      <c r="D54" s="193"/>
      <c r="E54" s="193"/>
      <c r="F54" s="193"/>
      <c r="G54" s="193"/>
      <c r="H54" s="194"/>
      <c r="I54" s="4">
        <v>47</v>
      </c>
      <c r="J54" s="13">
        <v>27605</v>
      </c>
      <c r="K54" s="13">
        <v>13802</v>
      </c>
    </row>
    <row r="55" spans="1:11" ht="12.75">
      <c r="A55" s="192" t="s">
        <v>10</v>
      </c>
      <c r="B55" s="193"/>
      <c r="C55" s="193"/>
      <c r="D55" s="193"/>
      <c r="E55" s="193"/>
      <c r="F55" s="193"/>
      <c r="G55" s="193"/>
      <c r="H55" s="194"/>
      <c r="I55" s="4">
        <v>48</v>
      </c>
      <c r="J55" s="13">
        <v>14879433</v>
      </c>
      <c r="K55" s="13">
        <v>12545550</v>
      </c>
    </row>
    <row r="56" spans="1:11" ht="12.75">
      <c r="A56" s="192" t="s">
        <v>11</v>
      </c>
      <c r="B56" s="193"/>
      <c r="C56" s="193"/>
      <c r="D56" s="193"/>
      <c r="E56" s="193"/>
      <c r="F56" s="193"/>
      <c r="G56" s="193"/>
      <c r="H56" s="194"/>
      <c r="I56" s="4">
        <v>49</v>
      </c>
      <c r="J56" s="13">
        <v>370345</v>
      </c>
      <c r="K56" s="13">
        <v>567256</v>
      </c>
    </row>
    <row r="57" spans="1:11" ht="12.75">
      <c r="A57" s="192" t="s">
        <v>105</v>
      </c>
      <c r="B57" s="193"/>
      <c r="C57" s="193"/>
      <c r="D57" s="193"/>
      <c r="E57" s="193"/>
      <c r="F57" s="193"/>
      <c r="G57" s="193"/>
      <c r="H57" s="194"/>
      <c r="I57" s="4">
        <v>50</v>
      </c>
      <c r="J57" s="12">
        <f>SUM(J58:J64)</f>
        <v>50635262</v>
      </c>
      <c r="K57" s="12">
        <f>SUM(K58:K64)</f>
        <v>9957197</v>
      </c>
    </row>
    <row r="58" spans="1:11" ht="12.75">
      <c r="A58" s="192" t="s">
        <v>78</v>
      </c>
      <c r="B58" s="193"/>
      <c r="C58" s="193"/>
      <c r="D58" s="193"/>
      <c r="E58" s="193"/>
      <c r="F58" s="193"/>
      <c r="G58" s="193"/>
      <c r="H58" s="194"/>
      <c r="I58" s="4">
        <v>51</v>
      </c>
      <c r="J58" s="13"/>
      <c r="K58" s="13"/>
    </row>
    <row r="59" spans="1:11" ht="12.75">
      <c r="A59" s="192" t="s">
        <v>79</v>
      </c>
      <c r="B59" s="193"/>
      <c r="C59" s="193"/>
      <c r="D59" s="193"/>
      <c r="E59" s="193"/>
      <c r="F59" s="193"/>
      <c r="G59" s="193"/>
      <c r="H59" s="194"/>
      <c r="I59" s="4">
        <v>52</v>
      </c>
      <c r="J59" s="13">
        <v>37248666</v>
      </c>
      <c r="K59" s="13"/>
    </row>
    <row r="60" spans="1:11" ht="12.75">
      <c r="A60" s="192" t="s">
        <v>250</v>
      </c>
      <c r="B60" s="193"/>
      <c r="C60" s="193"/>
      <c r="D60" s="193"/>
      <c r="E60" s="193"/>
      <c r="F60" s="193"/>
      <c r="G60" s="193"/>
      <c r="H60" s="194"/>
      <c r="I60" s="4">
        <v>53</v>
      </c>
      <c r="J60" s="13"/>
      <c r="K60" s="13"/>
    </row>
    <row r="61" spans="1:11" ht="12.75">
      <c r="A61" s="192" t="s">
        <v>85</v>
      </c>
      <c r="B61" s="193"/>
      <c r="C61" s="193"/>
      <c r="D61" s="193"/>
      <c r="E61" s="193"/>
      <c r="F61" s="193"/>
      <c r="G61" s="193"/>
      <c r="H61" s="194"/>
      <c r="I61" s="4">
        <v>54</v>
      </c>
      <c r="J61" s="13"/>
      <c r="K61" s="13"/>
    </row>
    <row r="62" spans="1:11" ht="12.75">
      <c r="A62" s="192" t="s">
        <v>86</v>
      </c>
      <c r="B62" s="193"/>
      <c r="C62" s="193"/>
      <c r="D62" s="193"/>
      <c r="E62" s="193"/>
      <c r="F62" s="193"/>
      <c r="G62" s="193"/>
      <c r="H62" s="194"/>
      <c r="I62" s="4">
        <v>55</v>
      </c>
      <c r="J62" s="13"/>
      <c r="K62" s="13"/>
    </row>
    <row r="63" spans="1:11" ht="12.75">
      <c r="A63" s="192" t="s">
        <v>87</v>
      </c>
      <c r="B63" s="193"/>
      <c r="C63" s="193"/>
      <c r="D63" s="193"/>
      <c r="E63" s="193"/>
      <c r="F63" s="193"/>
      <c r="G63" s="193"/>
      <c r="H63" s="194"/>
      <c r="I63" s="4">
        <v>56</v>
      </c>
      <c r="J63" s="13">
        <v>12499096</v>
      </c>
      <c r="K63" s="13">
        <v>8669851</v>
      </c>
    </row>
    <row r="64" spans="1:11" ht="12.75">
      <c r="A64" s="192" t="s">
        <v>46</v>
      </c>
      <c r="B64" s="193"/>
      <c r="C64" s="193"/>
      <c r="D64" s="193"/>
      <c r="E64" s="193"/>
      <c r="F64" s="193"/>
      <c r="G64" s="193"/>
      <c r="H64" s="194"/>
      <c r="I64" s="4">
        <v>57</v>
      </c>
      <c r="J64" s="13">
        <v>887500</v>
      </c>
      <c r="K64" s="13">
        <v>1287346</v>
      </c>
    </row>
    <row r="65" spans="1:11" ht="12.75">
      <c r="A65" s="192" t="s">
        <v>215</v>
      </c>
      <c r="B65" s="193"/>
      <c r="C65" s="193"/>
      <c r="D65" s="193"/>
      <c r="E65" s="193"/>
      <c r="F65" s="193"/>
      <c r="G65" s="193"/>
      <c r="H65" s="194"/>
      <c r="I65" s="4">
        <v>58</v>
      </c>
      <c r="J65" s="13">
        <v>21104772</v>
      </c>
      <c r="K65" s="13">
        <v>33412614</v>
      </c>
    </row>
    <row r="66" spans="1:11" ht="12.75">
      <c r="A66" s="195" t="s">
        <v>58</v>
      </c>
      <c r="B66" s="196"/>
      <c r="C66" s="196"/>
      <c r="D66" s="196"/>
      <c r="E66" s="196"/>
      <c r="F66" s="196"/>
      <c r="G66" s="196"/>
      <c r="H66" s="197"/>
      <c r="I66" s="4">
        <v>59</v>
      </c>
      <c r="J66" s="13">
        <v>753929</v>
      </c>
      <c r="K66" s="13">
        <v>43334</v>
      </c>
    </row>
    <row r="67" spans="1:11" ht="12.75">
      <c r="A67" s="195" t="s">
        <v>249</v>
      </c>
      <c r="B67" s="196"/>
      <c r="C67" s="196"/>
      <c r="D67" s="196"/>
      <c r="E67" s="196"/>
      <c r="F67" s="196"/>
      <c r="G67" s="196"/>
      <c r="H67" s="197"/>
      <c r="I67" s="4">
        <v>60</v>
      </c>
      <c r="J67" s="12">
        <f>J8+J9+J41+J66</f>
        <v>1504414432</v>
      </c>
      <c r="K67" s="12">
        <f>K8+K9+K41+K66</f>
        <v>1524762936</v>
      </c>
    </row>
    <row r="68" spans="1:11" ht="12.75">
      <c r="A68" s="201" t="s">
        <v>93</v>
      </c>
      <c r="B68" s="202"/>
      <c r="C68" s="202"/>
      <c r="D68" s="202"/>
      <c r="E68" s="202"/>
      <c r="F68" s="202"/>
      <c r="G68" s="202"/>
      <c r="H68" s="203"/>
      <c r="I68" s="5">
        <v>61</v>
      </c>
      <c r="J68" s="14"/>
      <c r="K68" s="14"/>
    </row>
    <row r="69" spans="1:11" ht="12.75">
      <c r="A69" s="184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8" t="s">
        <v>199</v>
      </c>
      <c r="B70" s="189"/>
      <c r="C70" s="189"/>
      <c r="D70" s="189"/>
      <c r="E70" s="189"/>
      <c r="F70" s="189"/>
      <c r="G70" s="189"/>
      <c r="H70" s="206"/>
      <c r="I70" s="6">
        <v>62</v>
      </c>
      <c r="J70" s="20">
        <f>J71+J72+J73+J79+J80+J83+J86</f>
        <v>1020639668</v>
      </c>
      <c r="K70" s="20">
        <f>K71+K72+K73+K79+K80+K83+K86</f>
        <v>1095959909</v>
      </c>
    </row>
    <row r="71" spans="1:11" ht="12.75">
      <c r="A71" s="192" t="s">
        <v>147</v>
      </c>
      <c r="B71" s="193"/>
      <c r="C71" s="193"/>
      <c r="D71" s="193"/>
      <c r="E71" s="193"/>
      <c r="F71" s="193"/>
      <c r="G71" s="193"/>
      <c r="H71" s="194"/>
      <c r="I71" s="4">
        <v>63</v>
      </c>
      <c r="J71" s="13">
        <v>300000000</v>
      </c>
      <c r="K71" s="13">
        <v>300000000</v>
      </c>
    </row>
    <row r="72" spans="1:11" ht="12.75">
      <c r="A72" s="192" t="s">
        <v>148</v>
      </c>
      <c r="B72" s="193"/>
      <c r="C72" s="193"/>
      <c r="D72" s="193"/>
      <c r="E72" s="193"/>
      <c r="F72" s="193"/>
      <c r="G72" s="193"/>
      <c r="H72" s="194"/>
      <c r="I72" s="4">
        <v>64</v>
      </c>
      <c r="J72" s="13"/>
      <c r="K72" s="13"/>
    </row>
    <row r="73" spans="1:11" ht="12.75">
      <c r="A73" s="192" t="s">
        <v>149</v>
      </c>
      <c r="B73" s="193"/>
      <c r="C73" s="193"/>
      <c r="D73" s="193"/>
      <c r="E73" s="193"/>
      <c r="F73" s="193"/>
      <c r="G73" s="193"/>
      <c r="H73" s="194"/>
      <c r="I73" s="4">
        <v>65</v>
      </c>
      <c r="J73" s="12">
        <f>J74+J75-J76+J77+J78</f>
        <v>15000000</v>
      </c>
      <c r="K73" s="12">
        <f>K74+K75-K76+K77+K78</f>
        <v>15000000</v>
      </c>
    </row>
    <row r="74" spans="1:11" ht="12.75">
      <c r="A74" s="192" t="s">
        <v>150</v>
      </c>
      <c r="B74" s="193"/>
      <c r="C74" s="193"/>
      <c r="D74" s="193"/>
      <c r="E74" s="193"/>
      <c r="F74" s="193"/>
      <c r="G74" s="193"/>
      <c r="H74" s="194"/>
      <c r="I74" s="4">
        <v>66</v>
      </c>
      <c r="J74" s="13">
        <v>15000000</v>
      </c>
      <c r="K74" s="13">
        <v>15000000</v>
      </c>
    </row>
    <row r="75" spans="1:11" ht="12.75">
      <c r="A75" s="192" t="s">
        <v>151</v>
      </c>
      <c r="B75" s="193"/>
      <c r="C75" s="193"/>
      <c r="D75" s="193"/>
      <c r="E75" s="193"/>
      <c r="F75" s="193"/>
      <c r="G75" s="193"/>
      <c r="H75" s="194"/>
      <c r="I75" s="4">
        <v>67</v>
      </c>
      <c r="J75" s="13"/>
      <c r="K75" s="13"/>
    </row>
    <row r="76" spans="1:11" ht="12.75">
      <c r="A76" s="192" t="s">
        <v>139</v>
      </c>
      <c r="B76" s="193"/>
      <c r="C76" s="193"/>
      <c r="D76" s="193"/>
      <c r="E76" s="193"/>
      <c r="F76" s="193"/>
      <c r="G76" s="193"/>
      <c r="H76" s="194"/>
      <c r="I76" s="4">
        <v>68</v>
      </c>
      <c r="J76" s="13"/>
      <c r="K76" s="13"/>
    </row>
    <row r="77" spans="1:11" ht="12.75">
      <c r="A77" s="192" t="s">
        <v>140</v>
      </c>
      <c r="B77" s="193"/>
      <c r="C77" s="193"/>
      <c r="D77" s="193"/>
      <c r="E77" s="193"/>
      <c r="F77" s="193"/>
      <c r="G77" s="193"/>
      <c r="H77" s="194"/>
      <c r="I77" s="4">
        <v>69</v>
      </c>
      <c r="J77" s="13"/>
      <c r="K77" s="13"/>
    </row>
    <row r="78" spans="1:11" ht="12.75">
      <c r="A78" s="192" t="s">
        <v>141</v>
      </c>
      <c r="B78" s="193"/>
      <c r="C78" s="193"/>
      <c r="D78" s="193"/>
      <c r="E78" s="193"/>
      <c r="F78" s="193"/>
      <c r="G78" s="193"/>
      <c r="H78" s="194"/>
      <c r="I78" s="4">
        <v>70</v>
      </c>
      <c r="J78" s="13"/>
      <c r="K78" s="13"/>
    </row>
    <row r="79" spans="1:11" ht="12.75">
      <c r="A79" s="192" t="s">
        <v>142</v>
      </c>
      <c r="B79" s="193"/>
      <c r="C79" s="193"/>
      <c r="D79" s="193"/>
      <c r="E79" s="193"/>
      <c r="F79" s="193"/>
      <c r="G79" s="193"/>
      <c r="H79" s="194"/>
      <c r="I79" s="4">
        <v>71</v>
      </c>
      <c r="J79" s="13"/>
      <c r="K79" s="13"/>
    </row>
    <row r="80" spans="1:11" ht="12.75">
      <c r="A80" s="192" t="s">
        <v>246</v>
      </c>
      <c r="B80" s="193"/>
      <c r="C80" s="193"/>
      <c r="D80" s="193"/>
      <c r="E80" s="193"/>
      <c r="F80" s="193"/>
      <c r="G80" s="193"/>
      <c r="H80" s="194"/>
      <c r="I80" s="4">
        <v>72</v>
      </c>
      <c r="J80" s="12">
        <f>J81-J82</f>
        <v>583533799</v>
      </c>
      <c r="K80" s="12">
        <f>K81-K82</f>
        <v>705639668</v>
      </c>
    </row>
    <row r="81" spans="1:11" ht="12.75">
      <c r="A81" s="198" t="s">
        <v>175</v>
      </c>
      <c r="B81" s="199"/>
      <c r="C81" s="199"/>
      <c r="D81" s="199"/>
      <c r="E81" s="199"/>
      <c r="F81" s="199"/>
      <c r="G81" s="199"/>
      <c r="H81" s="200"/>
      <c r="I81" s="4">
        <v>73</v>
      </c>
      <c r="J81" s="13">
        <v>583533799</v>
      </c>
      <c r="K81" s="13">
        <v>705639668</v>
      </c>
    </row>
    <row r="82" spans="1:11" ht="12.75">
      <c r="A82" s="198" t="s">
        <v>176</v>
      </c>
      <c r="B82" s="199"/>
      <c r="C82" s="199"/>
      <c r="D82" s="199"/>
      <c r="E82" s="199"/>
      <c r="F82" s="199"/>
      <c r="G82" s="199"/>
      <c r="H82" s="200"/>
      <c r="I82" s="4">
        <v>74</v>
      </c>
      <c r="J82" s="13"/>
      <c r="K82" s="13"/>
    </row>
    <row r="83" spans="1:11" ht="12.75">
      <c r="A83" s="192" t="s">
        <v>247</v>
      </c>
      <c r="B83" s="193"/>
      <c r="C83" s="193"/>
      <c r="D83" s="193"/>
      <c r="E83" s="193"/>
      <c r="F83" s="193"/>
      <c r="G83" s="193"/>
      <c r="H83" s="194"/>
      <c r="I83" s="4">
        <v>75</v>
      </c>
      <c r="J83" s="12">
        <f>J84-J85</f>
        <v>122105869</v>
      </c>
      <c r="K83" s="12">
        <f>K84-K85</f>
        <v>75320241</v>
      </c>
    </row>
    <row r="84" spans="1:11" ht="12.75">
      <c r="A84" s="198" t="s">
        <v>177</v>
      </c>
      <c r="B84" s="199"/>
      <c r="C84" s="199"/>
      <c r="D84" s="199"/>
      <c r="E84" s="199"/>
      <c r="F84" s="199"/>
      <c r="G84" s="199"/>
      <c r="H84" s="200"/>
      <c r="I84" s="4">
        <v>76</v>
      </c>
      <c r="J84" s="13">
        <v>122105869</v>
      </c>
      <c r="K84" s="116">
        <v>75320241</v>
      </c>
    </row>
    <row r="85" spans="1:11" ht="12.75">
      <c r="A85" s="198" t="s">
        <v>178</v>
      </c>
      <c r="B85" s="199"/>
      <c r="C85" s="199"/>
      <c r="D85" s="199"/>
      <c r="E85" s="199"/>
      <c r="F85" s="199"/>
      <c r="G85" s="199"/>
      <c r="H85" s="200"/>
      <c r="I85" s="4">
        <v>77</v>
      </c>
      <c r="J85" s="13"/>
      <c r="K85" s="13"/>
    </row>
    <row r="86" spans="1:11" ht="12.75">
      <c r="A86" s="192" t="s">
        <v>179</v>
      </c>
      <c r="B86" s="193"/>
      <c r="C86" s="193"/>
      <c r="D86" s="193"/>
      <c r="E86" s="193"/>
      <c r="F86" s="193"/>
      <c r="G86" s="193"/>
      <c r="H86" s="194"/>
      <c r="I86" s="4">
        <v>78</v>
      </c>
      <c r="J86" s="13"/>
      <c r="K86" s="13"/>
    </row>
    <row r="87" spans="1:11" ht="12.75">
      <c r="A87" s="195" t="s">
        <v>19</v>
      </c>
      <c r="B87" s="196"/>
      <c r="C87" s="196"/>
      <c r="D87" s="196"/>
      <c r="E87" s="196"/>
      <c r="F87" s="196"/>
      <c r="G87" s="196"/>
      <c r="H87" s="197"/>
      <c r="I87" s="4">
        <v>79</v>
      </c>
      <c r="J87" s="12">
        <f>SUM(J88:J90)</f>
        <v>4519000</v>
      </c>
      <c r="K87" s="12">
        <f>SUM(K88:K90)</f>
        <v>4624000</v>
      </c>
    </row>
    <row r="88" spans="1:11" ht="12.75">
      <c r="A88" s="192" t="s">
        <v>135</v>
      </c>
      <c r="B88" s="193"/>
      <c r="C88" s="193"/>
      <c r="D88" s="193"/>
      <c r="E88" s="193"/>
      <c r="F88" s="193"/>
      <c r="G88" s="193"/>
      <c r="H88" s="194"/>
      <c r="I88" s="4">
        <v>80</v>
      </c>
      <c r="J88" s="13">
        <v>4519000</v>
      </c>
      <c r="K88" s="13">
        <v>4624000</v>
      </c>
    </row>
    <row r="89" spans="1:11" ht="12.75">
      <c r="A89" s="192" t="s">
        <v>136</v>
      </c>
      <c r="B89" s="193"/>
      <c r="C89" s="193"/>
      <c r="D89" s="193"/>
      <c r="E89" s="193"/>
      <c r="F89" s="193"/>
      <c r="G89" s="193"/>
      <c r="H89" s="194"/>
      <c r="I89" s="4">
        <v>81</v>
      </c>
      <c r="J89" s="13"/>
      <c r="K89" s="13"/>
    </row>
    <row r="90" spans="1:11" ht="12.75">
      <c r="A90" s="192" t="s">
        <v>137</v>
      </c>
      <c r="B90" s="193"/>
      <c r="C90" s="193"/>
      <c r="D90" s="193"/>
      <c r="E90" s="193"/>
      <c r="F90" s="193"/>
      <c r="G90" s="193"/>
      <c r="H90" s="194"/>
      <c r="I90" s="4">
        <v>82</v>
      </c>
      <c r="J90" s="13"/>
      <c r="K90" s="13"/>
    </row>
    <row r="91" spans="1:11" ht="12.75">
      <c r="A91" s="195" t="s">
        <v>20</v>
      </c>
      <c r="B91" s="196"/>
      <c r="C91" s="196"/>
      <c r="D91" s="196"/>
      <c r="E91" s="196"/>
      <c r="F91" s="196"/>
      <c r="G91" s="196"/>
      <c r="H91" s="197"/>
      <c r="I91" s="4">
        <v>83</v>
      </c>
      <c r="J91" s="12">
        <f>SUM(J92:J100)</f>
        <v>91770440</v>
      </c>
      <c r="K91" s="12">
        <f>SUM(K92:K100)</f>
        <v>1055337</v>
      </c>
    </row>
    <row r="92" spans="1:11" ht="12.75">
      <c r="A92" s="192" t="s">
        <v>138</v>
      </c>
      <c r="B92" s="193"/>
      <c r="C92" s="193"/>
      <c r="D92" s="193"/>
      <c r="E92" s="193"/>
      <c r="F92" s="193"/>
      <c r="G92" s="193"/>
      <c r="H92" s="194"/>
      <c r="I92" s="4">
        <v>84</v>
      </c>
      <c r="J92" s="13">
        <v>90365040</v>
      </c>
      <c r="K92" s="13"/>
    </row>
    <row r="93" spans="1:11" ht="12.75">
      <c r="A93" s="192" t="s">
        <v>251</v>
      </c>
      <c r="B93" s="193"/>
      <c r="C93" s="193"/>
      <c r="D93" s="193"/>
      <c r="E93" s="193"/>
      <c r="F93" s="193"/>
      <c r="G93" s="193"/>
      <c r="H93" s="194"/>
      <c r="I93" s="4">
        <v>85</v>
      </c>
      <c r="J93" s="13">
        <v>1043000</v>
      </c>
      <c r="K93" s="13">
        <v>733000</v>
      </c>
    </row>
    <row r="94" spans="1:11" ht="12.75">
      <c r="A94" s="192" t="s">
        <v>0</v>
      </c>
      <c r="B94" s="193"/>
      <c r="C94" s="193"/>
      <c r="D94" s="193"/>
      <c r="E94" s="193"/>
      <c r="F94" s="193"/>
      <c r="G94" s="193"/>
      <c r="H94" s="194"/>
      <c r="I94" s="4">
        <v>86</v>
      </c>
      <c r="J94" s="13"/>
      <c r="K94" s="13"/>
    </row>
    <row r="95" spans="1:11" ht="12.75">
      <c r="A95" s="192" t="s">
        <v>252</v>
      </c>
      <c r="B95" s="193"/>
      <c r="C95" s="193"/>
      <c r="D95" s="193"/>
      <c r="E95" s="193"/>
      <c r="F95" s="193"/>
      <c r="G95" s="193"/>
      <c r="H95" s="194"/>
      <c r="I95" s="4">
        <v>87</v>
      </c>
      <c r="J95" s="13"/>
      <c r="K95" s="13"/>
    </row>
    <row r="96" spans="1:11" ht="12.75">
      <c r="A96" s="192" t="s">
        <v>253</v>
      </c>
      <c r="B96" s="193"/>
      <c r="C96" s="193"/>
      <c r="D96" s="193"/>
      <c r="E96" s="193"/>
      <c r="F96" s="193"/>
      <c r="G96" s="193"/>
      <c r="H96" s="194"/>
      <c r="I96" s="4">
        <v>88</v>
      </c>
      <c r="J96" s="13"/>
      <c r="K96" s="13"/>
    </row>
    <row r="97" spans="1:11" ht="12.75">
      <c r="A97" s="192" t="s">
        <v>254</v>
      </c>
      <c r="B97" s="193"/>
      <c r="C97" s="193"/>
      <c r="D97" s="193"/>
      <c r="E97" s="193"/>
      <c r="F97" s="193"/>
      <c r="G97" s="193"/>
      <c r="H97" s="194"/>
      <c r="I97" s="4">
        <v>89</v>
      </c>
      <c r="J97" s="13"/>
      <c r="K97" s="13"/>
    </row>
    <row r="98" spans="1:11" ht="12.75">
      <c r="A98" s="192" t="s">
        <v>96</v>
      </c>
      <c r="B98" s="193"/>
      <c r="C98" s="193"/>
      <c r="D98" s="193"/>
      <c r="E98" s="193"/>
      <c r="F98" s="193"/>
      <c r="G98" s="193"/>
      <c r="H98" s="194"/>
      <c r="I98" s="4">
        <v>90</v>
      </c>
      <c r="J98" s="13"/>
      <c r="K98" s="13"/>
    </row>
    <row r="99" spans="1:11" ht="12.75">
      <c r="A99" s="192" t="s">
        <v>94</v>
      </c>
      <c r="B99" s="193"/>
      <c r="C99" s="193"/>
      <c r="D99" s="193"/>
      <c r="E99" s="193"/>
      <c r="F99" s="193"/>
      <c r="G99" s="193"/>
      <c r="H99" s="194"/>
      <c r="I99" s="4">
        <v>91</v>
      </c>
      <c r="J99" s="13">
        <v>362400</v>
      </c>
      <c r="K99" s="13">
        <v>322337</v>
      </c>
    </row>
    <row r="100" spans="1:11" ht="12.75">
      <c r="A100" s="192" t="s">
        <v>95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3"/>
      <c r="K100" s="13"/>
    </row>
    <row r="101" spans="1:11" ht="12.75">
      <c r="A101" s="195" t="s">
        <v>21</v>
      </c>
      <c r="B101" s="196"/>
      <c r="C101" s="196"/>
      <c r="D101" s="196"/>
      <c r="E101" s="196"/>
      <c r="F101" s="196"/>
      <c r="G101" s="196"/>
      <c r="H101" s="197"/>
      <c r="I101" s="4">
        <v>93</v>
      </c>
      <c r="J101" s="12">
        <f>SUM(J102:J113)</f>
        <v>347462903</v>
      </c>
      <c r="K101" s="12">
        <f>SUM(K102:K113)</f>
        <v>379949162</v>
      </c>
    </row>
    <row r="102" spans="1:11" ht="12.75">
      <c r="A102" s="192" t="s">
        <v>138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3">
        <v>77549448</v>
      </c>
      <c r="K102" s="13">
        <v>82768705</v>
      </c>
    </row>
    <row r="103" spans="1:11" ht="12.75">
      <c r="A103" s="192" t="s">
        <v>251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3">
        <v>415268</v>
      </c>
      <c r="K103" s="13">
        <v>415268</v>
      </c>
    </row>
    <row r="104" spans="1:11" ht="12.75">
      <c r="A104" s="192" t="s">
        <v>0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3"/>
      <c r="K104" s="13"/>
    </row>
    <row r="105" spans="1:11" ht="12.75">
      <c r="A105" s="192" t="s">
        <v>252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3"/>
      <c r="K105" s="13"/>
    </row>
    <row r="106" spans="1:11" ht="12.75">
      <c r="A106" s="192" t="s">
        <v>253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3">
        <v>179042860</v>
      </c>
      <c r="K106" s="13">
        <v>151682784</v>
      </c>
    </row>
    <row r="107" spans="1:11" ht="12.75">
      <c r="A107" s="192" t="s">
        <v>254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3"/>
      <c r="K107" s="13"/>
    </row>
    <row r="108" spans="1:11" ht="12.75">
      <c r="A108" s="192" t="s">
        <v>96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3"/>
      <c r="K108" s="13"/>
    </row>
    <row r="109" spans="1:11" ht="12.75">
      <c r="A109" s="192" t="s">
        <v>97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3">
        <v>20306488</v>
      </c>
      <c r="K109" s="13">
        <v>24341700</v>
      </c>
    </row>
    <row r="110" spans="1:11" ht="12.75">
      <c r="A110" s="192" t="s">
        <v>98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3">
        <v>4869268</v>
      </c>
      <c r="K110" s="13">
        <v>5466001</v>
      </c>
    </row>
    <row r="111" spans="1:11" ht="12.75">
      <c r="A111" s="192" t="s">
        <v>101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3">
        <v>74058</v>
      </c>
      <c r="K111" s="13">
        <v>74058</v>
      </c>
    </row>
    <row r="112" spans="1:11" ht="12.75">
      <c r="A112" s="192" t="s">
        <v>99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3"/>
      <c r="K112" s="13"/>
    </row>
    <row r="113" spans="1:11" ht="12.75">
      <c r="A113" s="192" t="s">
        <v>100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3">
        <v>65205513</v>
      </c>
      <c r="K113" s="13">
        <v>115200646</v>
      </c>
    </row>
    <row r="114" spans="1:11" ht="12.75">
      <c r="A114" s="195" t="s">
        <v>1</v>
      </c>
      <c r="B114" s="196"/>
      <c r="C114" s="196"/>
      <c r="D114" s="196"/>
      <c r="E114" s="196"/>
      <c r="F114" s="196"/>
      <c r="G114" s="196"/>
      <c r="H114" s="197"/>
      <c r="I114" s="4">
        <v>106</v>
      </c>
      <c r="J114" s="13">
        <v>40022421</v>
      </c>
      <c r="K114" s="13">
        <v>43174528</v>
      </c>
    </row>
    <row r="115" spans="1:11" ht="12.75">
      <c r="A115" s="195" t="s">
        <v>25</v>
      </c>
      <c r="B115" s="196"/>
      <c r="C115" s="196"/>
      <c r="D115" s="196"/>
      <c r="E115" s="196"/>
      <c r="F115" s="196"/>
      <c r="G115" s="196"/>
      <c r="H115" s="197"/>
      <c r="I115" s="4">
        <v>107</v>
      </c>
      <c r="J115" s="12">
        <f>J70+J87+J91+J101+J114</f>
        <v>1504414432</v>
      </c>
      <c r="K115" s="12">
        <f>K70+K87+K91+K101+K114</f>
        <v>1524762936</v>
      </c>
    </row>
    <row r="116" spans="1:11" ht="12.75">
      <c r="A116" s="181" t="s">
        <v>59</v>
      </c>
      <c r="B116" s="182"/>
      <c r="C116" s="182"/>
      <c r="D116" s="182"/>
      <c r="E116" s="182"/>
      <c r="F116" s="182"/>
      <c r="G116" s="182"/>
      <c r="H116" s="183"/>
      <c r="I116" s="5">
        <v>108</v>
      </c>
      <c r="J116" s="14"/>
      <c r="K116" s="14"/>
    </row>
    <row r="117" spans="1:11" ht="12.75">
      <c r="A117" s="184" t="s">
        <v>289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1" ht="12.75">
      <c r="A118" s="188" t="s">
        <v>193</v>
      </c>
      <c r="B118" s="189"/>
      <c r="C118" s="189"/>
      <c r="D118" s="189"/>
      <c r="E118" s="189"/>
      <c r="F118" s="189"/>
      <c r="G118" s="189"/>
      <c r="H118" s="189"/>
      <c r="I118" s="190"/>
      <c r="J118" s="190"/>
      <c r="K118" s="191"/>
    </row>
    <row r="119" spans="1:11" ht="12.75">
      <c r="A119" s="192" t="s">
        <v>8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/>
      <c r="K119" s="13"/>
    </row>
    <row r="120" spans="1:11" ht="12.75">
      <c r="A120" s="176" t="s">
        <v>9</v>
      </c>
      <c r="B120" s="177"/>
      <c r="C120" s="177"/>
      <c r="D120" s="177"/>
      <c r="E120" s="177"/>
      <c r="F120" s="177"/>
      <c r="G120" s="177"/>
      <c r="H120" s="17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9" t="s">
        <v>102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2.75">
      <c r="A123" s="179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</sheetData>
  <sheetProtection/>
  <mergeCells count="122">
    <mergeCell ref="A3:K3"/>
    <mergeCell ref="A2:K2"/>
    <mergeCell ref="A1:K1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7:K116 J71:K71 J8:K68 J73:K78">
      <formula1>0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71"/>
  <sheetViews>
    <sheetView zoomScaleSheetLayoutView="110" zoomScalePageLayoutView="0" workbookViewId="0" topLeftCell="A7">
      <selection activeCell="K56" sqref="K56"/>
    </sheetView>
  </sheetViews>
  <sheetFormatPr defaultColWidth="9.140625" defaultRowHeight="12.75"/>
  <cols>
    <col min="1" max="8" width="8.7109375" style="0" customWidth="1"/>
    <col min="10" max="11" width="15.7109375" style="0" customWidth="1"/>
  </cols>
  <sheetData>
    <row r="1" spans="1:11" ht="12.75" customHeight="1">
      <c r="A1" s="219" t="s">
        <v>160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18" t="s">
        <v>340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2" t="s">
        <v>326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" thickBot="1">
      <c r="A5" s="231" t="s">
        <v>61</v>
      </c>
      <c r="B5" s="231"/>
      <c r="C5" s="231"/>
      <c r="D5" s="231"/>
      <c r="E5" s="231"/>
      <c r="F5" s="231"/>
      <c r="G5" s="231"/>
      <c r="H5" s="231"/>
      <c r="I5" s="77" t="s">
        <v>290</v>
      </c>
      <c r="J5" s="79" t="s">
        <v>156</v>
      </c>
      <c r="K5" s="79" t="s">
        <v>157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81">
        <v>2</v>
      </c>
      <c r="J6" s="80">
        <v>3</v>
      </c>
      <c r="K6" s="80">
        <v>4</v>
      </c>
    </row>
    <row r="7" spans="1:11" ht="12.75">
      <c r="A7" s="188" t="s">
        <v>26</v>
      </c>
      <c r="B7" s="189"/>
      <c r="C7" s="189"/>
      <c r="D7" s="189"/>
      <c r="E7" s="189"/>
      <c r="F7" s="189"/>
      <c r="G7" s="189"/>
      <c r="H7" s="206"/>
      <c r="I7" s="6">
        <v>111</v>
      </c>
      <c r="J7" s="20">
        <f>SUM(J8:J9)</f>
        <v>1834415625</v>
      </c>
      <c r="K7" s="20">
        <f>SUM(K8:K9)</f>
        <v>1775890091</v>
      </c>
    </row>
    <row r="8" spans="1:11" ht="12.75">
      <c r="A8" s="195" t="s">
        <v>158</v>
      </c>
      <c r="B8" s="196"/>
      <c r="C8" s="196"/>
      <c r="D8" s="196"/>
      <c r="E8" s="196"/>
      <c r="F8" s="196"/>
      <c r="G8" s="196"/>
      <c r="H8" s="197"/>
      <c r="I8" s="4">
        <v>112</v>
      </c>
      <c r="J8" s="13">
        <v>1804220435</v>
      </c>
      <c r="K8" s="13">
        <v>1751475660</v>
      </c>
    </row>
    <row r="9" spans="1:11" ht="12.75">
      <c r="A9" s="195" t="s">
        <v>106</v>
      </c>
      <c r="B9" s="196"/>
      <c r="C9" s="196"/>
      <c r="D9" s="196"/>
      <c r="E9" s="196"/>
      <c r="F9" s="196"/>
      <c r="G9" s="196"/>
      <c r="H9" s="197"/>
      <c r="I9" s="4">
        <v>113</v>
      </c>
      <c r="J9" s="13">
        <f>30163915+31275</f>
        <v>30195190</v>
      </c>
      <c r="K9" s="13">
        <v>24414431</v>
      </c>
    </row>
    <row r="10" spans="1:11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4">
        <v>114</v>
      </c>
      <c r="J10" s="12">
        <f>J11+J12+J16+J20+J21+J22+J25+J26</f>
        <v>1715983221</v>
      </c>
      <c r="K10" s="12">
        <f>K11+K12+K16+K20+K21+K22+K25+K26</f>
        <v>1689051524</v>
      </c>
    </row>
    <row r="11" spans="1:11" ht="12.75">
      <c r="A11" s="195" t="s">
        <v>107</v>
      </c>
      <c r="B11" s="196"/>
      <c r="C11" s="196"/>
      <c r="D11" s="196"/>
      <c r="E11" s="196"/>
      <c r="F11" s="196"/>
      <c r="G11" s="196"/>
      <c r="H11" s="197"/>
      <c r="I11" s="4">
        <v>115</v>
      </c>
      <c r="J11" s="13">
        <v>-14497742</v>
      </c>
      <c r="K11" s="13">
        <v>3079256</v>
      </c>
    </row>
    <row r="12" spans="1:11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4">
        <v>116</v>
      </c>
      <c r="J12" s="12">
        <f>SUM(J13:J15)</f>
        <v>1459427646</v>
      </c>
      <c r="K12" s="12">
        <f>SUM(K13:K15)</f>
        <v>1409028371</v>
      </c>
    </row>
    <row r="13" spans="1:11" ht="12.75">
      <c r="A13" s="192" t="s">
        <v>152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837708105</v>
      </c>
      <c r="K13" s="13">
        <v>744280379</v>
      </c>
    </row>
    <row r="14" spans="1:11" ht="12.75">
      <c r="A14" s="192" t="s">
        <v>153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>
        <v>440266636</v>
      </c>
      <c r="K14" s="13">
        <v>468678209</v>
      </c>
    </row>
    <row r="15" spans="1:11" ht="12.75">
      <c r="A15" s="192" t="s">
        <v>63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181452905</v>
      </c>
      <c r="K15" s="13">
        <v>196069783</v>
      </c>
    </row>
    <row r="16" spans="1:11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4">
        <v>120</v>
      </c>
      <c r="J16" s="12">
        <f>SUM(J17:J19)</f>
        <v>186698397</v>
      </c>
      <c r="K16" s="12">
        <f>SUM(K17:K19)</f>
        <v>191001230</v>
      </c>
    </row>
    <row r="17" spans="1:11" ht="12.75">
      <c r="A17" s="192" t="s">
        <v>64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109853639</v>
      </c>
      <c r="K17" s="13">
        <v>115139635</v>
      </c>
    </row>
    <row r="18" spans="1:11" ht="12.75">
      <c r="A18" s="192" t="s">
        <v>65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50151050</v>
      </c>
      <c r="K18" s="13">
        <v>50900988</v>
      </c>
    </row>
    <row r="19" spans="1:11" ht="12.75">
      <c r="A19" s="192" t="s">
        <v>66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26693708</v>
      </c>
      <c r="K19" s="13">
        <v>24960607</v>
      </c>
    </row>
    <row r="20" spans="1:11" ht="12.75">
      <c r="A20" s="195" t="s">
        <v>108</v>
      </c>
      <c r="B20" s="196"/>
      <c r="C20" s="196"/>
      <c r="D20" s="196"/>
      <c r="E20" s="196"/>
      <c r="F20" s="196"/>
      <c r="G20" s="196"/>
      <c r="H20" s="197"/>
      <c r="I20" s="4">
        <v>124</v>
      </c>
      <c r="J20" s="13">
        <v>45706495</v>
      </c>
      <c r="K20" s="13">
        <v>44117619</v>
      </c>
    </row>
    <row r="21" spans="1:11" ht="12.75">
      <c r="A21" s="195" t="s">
        <v>109</v>
      </c>
      <c r="B21" s="196"/>
      <c r="C21" s="196"/>
      <c r="D21" s="196"/>
      <c r="E21" s="196"/>
      <c r="F21" s="196"/>
      <c r="G21" s="196"/>
      <c r="H21" s="197"/>
      <c r="I21" s="4">
        <v>125</v>
      </c>
      <c r="J21" s="13">
        <v>36091108</v>
      </c>
      <c r="K21" s="13">
        <v>39227814</v>
      </c>
    </row>
    <row r="22" spans="1:11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4">
        <v>126</v>
      </c>
      <c r="J22" s="12">
        <f>SUM(J23:J24)</f>
        <v>31275</v>
      </c>
      <c r="K22" s="12">
        <f>SUM(K23:K24)</f>
        <v>459941</v>
      </c>
    </row>
    <row r="23" spans="1:11" ht="12.75">
      <c r="A23" s="192" t="s">
        <v>143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/>
      <c r="K23" s="13"/>
    </row>
    <row r="24" spans="1:11" ht="12.75">
      <c r="A24" s="192" t="s">
        <v>144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>
        <v>31275</v>
      </c>
      <c r="K24" s="13">
        <v>459941</v>
      </c>
    </row>
    <row r="25" spans="1:11" ht="12.75">
      <c r="A25" s="195" t="s">
        <v>110</v>
      </c>
      <c r="B25" s="196"/>
      <c r="C25" s="196"/>
      <c r="D25" s="196"/>
      <c r="E25" s="196"/>
      <c r="F25" s="196"/>
      <c r="G25" s="196"/>
      <c r="H25" s="197"/>
      <c r="I25" s="4">
        <v>129</v>
      </c>
      <c r="J25" s="13"/>
      <c r="K25" s="13"/>
    </row>
    <row r="26" spans="1:11" ht="12.75">
      <c r="A26" s="195" t="s">
        <v>52</v>
      </c>
      <c r="B26" s="196"/>
      <c r="C26" s="196"/>
      <c r="D26" s="196"/>
      <c r="E26" s="196"/>
      <c r="F26" s="196"/>
      <c r="G26" s="196"/>
      <c r="H26" s="197"/>
      <c r="I26" s="4">
        <v>130</v>
      </c>
      <c r="J26" s="13">
        <v>2526042</v>
      </c>
      <c r="K26" s="13">
        <v>2137293</v>
      </c>
    </row>
    <row r="27" spans="1:11" ht="12.75">
      <c r="A27" s="195" t="s">
        <v>221</v>
      </c>
      <c r="B27" s="196"/>
      <c r="C27" s="196"/>
      <c r="D27" s="196"/>
      <c r="E27" s="196"/>
      <c r="F27" s="196"/>
      <c r="G27" s="196"/>
      <c r="H27" s="197"/>
      <c r="I27" s="4">
        <v>131</v>
      </c>
      <c r="J27" s="12">
        <f>SUM(J28:J32)</f>
        <v>38374372</v>
      </c>
      <c r="K27" s="12">
        <f>SUM(K28:K32)</f>
        <v>11517262</v>
      </c>
    </row>
    <row r="28" spans="1:11" ht="12.75">
      <c r="A28" s="195" t="s">
        <v>235</v>
      </c>
      <c r="B28" s="196"/>
      <c r="C28" s="196"/>
      <c r="D28" s="196"/>
      <c r="E28" s="196"/>
      <c r="F28" s="196"/>
      <c r="G28" s="196"/>
      <c r="H28" s="197"/>
      <c r="I28" s="4">
        <v>132</v>
      </c>
      <c r="J28" s="13">
        <v>38161416</v>
      </c>
      <c r="K28" s="13">
        <v>11494643</v>
      </c>
    </row>
    <row r="29" spans="1:11" ht="12.75">
      <c r="A29" s="195" t="s">
        <v>161</v>
      </c>
      <c r="B29" s="196"/>
      <c r="C29" s="196"/>
      <c r="D29" s="196"/>
      <c r="E29" s="196"/>
      <c r="F29" s="196"/>
      <c r="G29" s="196"/>
      <c r="H29" s="197"/>
      <c r="I29" s="4">
        <v>133</v>
      </c>
      <c r="J29" s="13">
        <v>212956</v>
      </c>
      <c r="K29" s="13">
        <v>22619</v>
      </c>
    </row>
    <row r="30" spans="1:11" ht="12.75">
      <c r="A30" s="195" t="s">
        <v>145</v>
      </c>
      <c r="B30" s="196"/>
      <c r="C30" s="196"/>
      <c r="D30" s="196"/>
      <c r="E30" s="196"/>
      <c r="F30" s="196"/>
      <c r="G30" s="196"/>
      <c r="H30" s="197"/>
      <c r="I30" s="4">
        <v>134</v>
      </c>
      <c r="J30" s="13"/>
      <c r="K30" s="13"/>
    </row>
    <row r="31" spans="1:11" ht="12.75">
      <c r="A31" s="195" t="s">
        <v>231</v>
      </c>
      <c r="B31" s="196"/>
      <c r="C31" s="196"/>
      <c r="D31" s="196"/>
      <c r="E31" s="196"/>
      <c r="F31" s="196"/>
      <c r="G31" s="196"/>
      <c r="H31" s="197"/>
      <c r="I31" s="4">
        <v>135</v>
      </c>
      <c r="J31" s="13"/>
      <c r="K31" s="13"/>
    </row>
    <row r="32" spans="1:11" ht="12.75">
      <c r="A32" s="195" t="s">
        <v>146</v>
      </c>
      <c r="B32" s="196"/>
      <c r="C32" s="196"/>
      <c r="D32" s="196"/>
      <c r="E32" s="196"/>
      <c r="F32" s="196"/>
      <c r="G32" s="196"/>
      <c r="H32" s="197"/>
      <c r="I32" s="4">
        <v>136</v>
      </c>
      <c r="J32" s="13"/>
      <c r="K32" s="13"/>
    </row>
    <row r="33" spans="1:11" ht="12.75">
      <c r="A33" s="195" t="s">
        <v>222</v>
      </c>
      <c r="B33" s="196"/>
      <c r="C33" s="196"/>
      <c r="D33" s="196"/>
      <c r="E33" s="196"/>
      <c r="F33" s="196"/>
      <c r="G33" s="196"/>
      <c r="H33" s="197"/>
      <c r="I33" s="4">
        <v>137</v>
      </c>
      <c r="J33" s="12">
        <f>SUM(J34:J37)</f>
        <v>11801227</v>
      </c>
      <c r="K33" s="12">
        <f>SUM(K34:K37)</f>
        <v>4702217</v>
      </c>
    </row>
    <row r="34" spans="1:11" ht="12.75">
      <c r="A34" s="195" t="s">
        <v>68</v>
      </c>
      <c r="B34" s="196"/>
      <c r="C34" s="196"/>
      <c r="D34" s="196"/>
      <c r="E34" s="196"/>
      <c r="F34" s="196"/>
      <c r="G34" s="196"/>
      <c r="H34" s="197"/>
      <c r="I34" s="4">
        <v>138</v>
      </c>
      <c r="J34" s="13">
        <v>11764870</v>
      </c>
      <c r="K34" s="13">
        <v>4647826</v>
      </c>
    </row>
    <row r="35" spans="1:11" ht="12.75">
      <c r="A35" s="195" t="s">
        <v>67</v>
      </c>
      <c r="B35" s="196"/>
      <c r="C35" s="196"/>
      <c r="D35" s="196"/>
      <c r="E35" s="196"/>
      <c r="F35" s="196"/>
      <c r="G35" s="196"/>
      <c r="H35" s="197"/>
      <c r="I35" s="4">
        <v>139</v>
      </c>
      <c r="J35" s="13">
        <v>36357</v>
      </c>
      <c r="K35" s="13">
        <v>54391</v>
      </c>
    </row>
    <row r="36" spans="1:11" ht="12.75">
      <c r="A36" s="195" t="s">
        <v>232</v>
      </c>
      <c r="B36" s="196"/>
      <c r="C36" s="196"/>
      <c r="D36" s="196"/>
      <c r="E36" s="196"/>
      <c r="F36" s="196"/>
      <c r="G36" s="196"/>
      <c r="H36" s="197"/>
      <c r="I36" s="4">
        <v>140</v>
      </c>
      <c r="J36" s="13"/>
      <c r="K36" s="13"/>
    </row>
    <row r="37" spans="1:11" ht="12.75">
      <c r="A37" s="195" t="s">
        <v>69</v>
      </c>
      <c r="B37" s="196"/>
      <c r="C37" s="196"/>
      <c r="D37" s="196"/>
      <c r="E37" s="196"/>
      <c r="F37" s="196"/>
      <c r="G37" s="196"/>
      <c r="H37" s="197"/>
      <c r="I37" s="4">
        <v>141</v>
      </c>
      <c r="J37" s="13"/>
      <c r="K37" s="13"/>
    </row>
    <row r="38" spans="1:11" ht="12.75">
      <c r="A38" s="195" t="s">
        <v>203</v>
      </c>
      <c r="B38" s="196"/>
      <c r="C38" s="196"/>
      <c r="D38" s="196"/>
      <c r="E38" s="196"/>
      <c r="F38" s="196"/>
      <c r="G38" s="196"/>
      <c r="H38" s="197"/>
      <c r="I38" s="4">
        <v>142</v>
      </c>
      <c r="J38" s="13"/>
      <c r="K38" s="13"/>
    </row>
    <row r="39" spans="1:11" ht="12.75">
      <c r="A39" s="195" t="s">
        <v>204</v>
      </c>
      <c r="B39" s="196"/>
      <c r="C39" s="196"/>
      <c r="D39" s="196"/>
      <c r="E39" s="196"/>
      <c r="F39" s="196"/>
      <c r="G39" s="196"/>
      <c r="H39" s="197"/>
      <c r="I39" s="4">
        <v>143</v>
      </c>
      <c r="J39" s="13"/>
      <c r="K39" s="13"/>
    </row>
    <row r="40" spans="1:11" ht="12.75">
      <c r="A40" s="195" t="s">
        <v>233</v>
      </c>
      <c r="B40" s="196"/>
      <c r="C40" s="196"/>
      <c r="D40" s="196"/>
      <c r="E40" s="196"/>
      <c r="F40" s="196"/>
      <c r="G40" s="196"/>
      <c r="H40" s="197"/>
      <c r="I40" s="4">
        <v>144</v>
      </c>
      <c r="J40" s="13"/>
      <c r="K40" s="13"/>
    </row>
    <row r="41" spans="1:11" ht="12.75">
      <c r="A41" s="195" t="s">
        <v>234</v>
      </c>
      <c r="B41" s="196"/>
      <c r="C41" s="196"/>
      <c r="D41" s="196"/>
      <c r="E41" s="196"/>
      <c r="F41" s="196"/>
      <c r="G41" s="196"/>
      <c r="H41" s="197"/>
      <c r="I41" s="4">
        <v>145</v>
      </c>
      <c r="J41" s="13"/>
      <c r="K41" s="13"/>
    </row>
    <row r="42" spans="1:11" ht="12.75">
      <c r="A42" s="195" t="s">
        <v>223</v>
      </c>
      <c r="B42" s="196"/>
      <c r="C42" s="196"/>
      <c r="D42" s="196"/>
      <c r="E42" s="196"/>
      <c r="F42" s="196"/>
      <c r="G42" s="196"/>
      <c r="H42" s="197"/>
      <c r="I42" s="4">
        <v>146</v>
      </c>
      <c r="J42" s="12">
        <f>J7+J27+J38+J40</f>
        <v>1872789997</v>
      </c>
      <c r="K42" s="12">
        <f>K7+K27+K38+K40</f>
        <v>1787407353</v>
      </c>
    </row>
    <row r="43" spans="1:11" ht="12.75">
      <c r="A43" s="195" t="s">
        <v>224</v>
      </c>
      <c r="B43" s="196"/>
      <c r="C43" s="196"/>
      <c r="D43" s="196"/>
      <c r="E43" s="196"/>
      <c r="F43" s="196"/>
      <c r="G43" s="196"/>
      <c r="H43" s="197"/>
      <c r="I43" s="4">
        <v>147</v>
      </c>
      <c r="J43" s="12">
        <f>J10+J33+J39+J41</f>
        <v>1727784448</v>
      </c>
      <c r="K43" s="12">
        <f>K10+K33+K39+K41</f>
        <v>1693753741</v>
      </c>
    </row>
    <row r="44" spans="1:11" ht="12.75">
      <c r="A44" s="195" t="s">
        <v>244</v>
      </c>
      <c r="B44" s="196"/>
      <c r="C44" s="196"/>
      <c r="D44" s="196"/>
      <c r="E44" s="196"/>
      <c r="F44" s="196"/>
      <c r="G44" s="196"/>
      <c r="H44" s="197"/>
      <c r="I44" s="4">
        <v>148</v>
      </c>
      <c r="J44" s="12">
        <f>J42-J43</f>
        <v>145005549</v>
      </c>
      <c r="K44" s="12">
        <f>K42-K43</f>
        <v>93653612</v>
      </c>
    </row>
    <row r="45" spans="1:11" ht="12.75">
      <c r="A45" s="198" t="s">
        <v>226</v>
      </c>
      <c r="B45" s="199"/>
      <c r="C45" s="199"/>
      <c r="D45" s="199"/>
      <c r="E45" s="199"/>
      <c r="F45" s="199"/>
      <c r="G45" s="199"/>
      <c r="H45" s="200"/>
      <c r="I45" s="4">
        <v>149</v>
      </c>
      <c r="J45" s="12">
        <f>IF(J42&gt;J43,J42-J43,0)</f>
        <v>145005549</v>
      </c>
      <c r="K45" s="12">
        <f>IF(K42&gt;K43,K42-K43,0)</f>
        <v>93653612</v>
      </c>
    </row>
    <row r="46" spans="1:11" ht="12.75">
      <c r="A46" s="198" t="s">
        <v>227</v>
      </c>
      <c r="B46" s="199"/>
      <c r="C46" s="199"/>
      <c r="D46" s="199"/>
      <c r="E46" s="199"/>
      <c r="F46" s="199"/>
      <c r="G46" s="199"/>
      <c r="H46" s="200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2" ht="12.75">
      <c r="A47" s="195" t="s">
        <v>225</v>
      </c>
      <c r="B47" s="196"/>
      <c r="C47" s="196"/>
      <c r="D47" s="196"/>
      <c r="E47" s="196"/>
      <c r="F47" s="196"/>
      <c r="G47" s="196"/>
      <c r="H47" s="197"/>
      <c r="I47" s="4">
        <v>151</v>
      </c>
      <c r="J47" s="13">
        <v>22899680</v>
      </c>
      <c r="K47" s="13">
        <v>18333371</v>
      </c>
      <c r="L47" s="3"/>
    </row>
    <row r="48" spans="1:11" ht="12.75">
      <c r="A48" s="195" t="s">
        <v>245</v>
      </c>
      <c r="B48" s="196"/>
      <c r="C48" s="196"/>
      <c r="D48" s="196"/>
      <c r="E48" s="196"/>
      <c r="F48" s="196"/>
      <c r="G48" s="196"/>
      <c r="H48" s="197"/>
      <c r="I48" s="4">
        <v>152</v>
      </c>
      <c r="J48" s="12">
        <f>J44-J47</f>
        <v>122105869</v>
      </c>
      <c r="K48" s="12">
        <f>K44-K47</f>
        <v>75320241</v>
      </c>
    </row>
    <row r="49" spans="1:11" ht="12.75">
      <c r="A49" s="198" t="s">
        <v>200</v>
      </c>
      <c r="B49" s="199"/>
      <c r="C49" s="199"/>
      <c r="D49" s="199"/>
      <c r="E49" s="199"/>
      <c r="F49" s="199"/>
      <c r="G49" s="199"/>
      <c r="H49" s="200"/>
      <c r="I49" s="4">
        <v>153</v>
      </c>
      <c r="J49" s="12">
        <f>IF(J48&gt;0,J48,0)</f>
        <v>122105869</v>
      </c>
      <c r="K49" s="12">
        <f>IF(K48&gt;0,K48,0)</f>
        <v>75320241</v>
      </c>
    </row>
    <row r="50" spans="1:11" ht="12.75">
      <c r="A50" s="228" t="s">
        <v>228</v>
      </c>
      <c r="B50" s="229"/>
      <c r="C50" s="229"/>
      <c r="D50" s="229"/>
      <c r="E50" s="229"/>
      <c r="F50" s="229"/>
      <c r="G50" s="229"/>
      <c r="H50" s="230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4" t="s">
        <v>120</v>
      </c>
      <c r="B51" s="185"/>
      <c r="C51" s="185"/>
      <c r="D51" s="185"/>
      <c r="E51" s="185"/>
      <c r="F51" s="185"/>
      <c r="G51" s="185"/>
      <c r="H51" s="185"/>
      <c r="I51" s="226"/>
      <c r="J51" s="226"/>
      <c r="K51" s="227"/>
    </row>
    <row r="52" spans="1:11" ht="12.75">
      <c r="A52" s="188" t="s">
        <v>194</v>
      </c>
      <c r="B52" s="189"/>
      <c r="C52" s="189"/>
      <c r="D52" s="189"/>
      <c r="E52" s="189"/>
      <c r="F52" s="189"/>
      <c r="G52" s="189"/>
      <c r="H52" s="189"/>
      <c r="I52" s="190"/>
      <c r="J52" s="190"/>
      <c r="K52" s="191"/>
    </row>
    <row r="53" spans="1:11" ht="12.75">
      <c r="A53" s="220" t="s">
        <v>242</v>
      </c>
      <c r="B53" s="221"/>
      <c r="C53" s="221"/>
      <c r="D53" s="221"/>
      <c r="E53" s="221"/>
      <c r="F53" s="221"/>
      <c r="G53" s="221"/>
      <c r="H53" s="222"/>
      <c r="I53" s="4">
        <v>155</v>
      </c>
      <c r="J53" s="13"/>
      <c r="K53" s="13"/>
    </row>
    <row r="54" spans="1:11" ht="12.75">
      <c r="A54" s="220" t="s">
        <v>243</v>
      </c>
      <c r="B54" s="221"/>
      <c r="C54" s="221"/>
      <c r="D54" s="221"/>
      <c r="E54" s="221"/>
      <c r="F54" s="221"/>
      <c r="G54" s="221"/>
      <c r="H54" s="222"/>
      <c r="I54" s="4">
        <v>156</v>
      </c>
      <c r="J54" s="14"/>
      <c r="K54" s="14"/>
    </row>
    <row r="55" spans="1:11" ht="12.75">
      <c r="A55" s="184" t="s">
        <v>197</v>
      </c>
      <c r="B55" s="185"/>
      <c r="C55" s="185"/>
      <c r="D55" s="185"/>
      <c r="E55" s="185"/>
      <c r="F55" s="185"/>
      <c r="G55" s="185"/>
      <c r="H55" s="185"/>
      <c r="I55" s="226"/>
      <c r="J55" s="226"/>
      <c r="K55" s="227"/>
    </row>
    <row r="56" spans="1:11" ht="12.75">
      <c r="A56" s="188" t="s">
        <v>212</v>
      </c>
      <c r="B56" s="189"/>
      <c r="C56" s="189"/>
      <c r="D56" s="189"/>
      <c r="E56" s="189"/>
      <c r="F56" s="189"/>
      <c r="G56" s="189"/>
      <c r="H56" s="206"/>
      <c r="I56" s="21">
        <v>157</v>
      </c>
      <c r="J56" s="11">
        <v>122105869</v>
      </c>
      <c r="K56" s="11">
        <v>75320240</v>
      </c>
    </row>
    <row r="57" spans="1:11" ht="12.75">
      <c r="A57" s="195" t="s">
        <v>229</v>
      </c>
      <c r="B57" s="196"/>
      <c r="C57" s="196"/>
      <c r="D57" s="196"/>
      <c r="E57" s="196"/>
      <c r="F57" s="196"/>
      <c r="G57" s="196"/>
      <c r="H57" s="197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5" t="s">
        <v>236</v>
      </c>
      <c r="B58" s="196"/>
      <c r="C58" s="196"/>
      <c r="D58" s="196"/>
      <c r="E58" s="196"/>
      <c r="F58" s="196"/>
      <c r="G58" s="196"/>
      <c r="H58" s="197"/>
      <c r="I58" s="4">
        <v>159</v>
      </c>
      <c r="J58" s="13"/>
      <c r="K58" s="13"/>
    </row>
    <row r="59" spans="1:11" ht="12.75">
      <c r="A59" s="195" t="s">
        <v>237</v>
      </c>
      <c r="B59" s="196"/>
      <c r="C59" s="196"/>
      <c r="D59" s="196"/>
      <c r="E59" s="196"/>
      <c r="F59" s="196"/>
      <c r="G59" s="196"/>
      <c r="H59" s="197"/>
      <c r="I59" s="4">
        <v>160</v>
      </c>
      <c r="J59" s="13"/>
      <c r="K59" s="13"/>
    </row>
    <row r="60" spans="1:11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4">
        <v>161</v>
      </c>
      <c r="J60" s="13"/>
      <c r="K60" s="13"/>
    </row>
    <row r="61" spans="1:11" ht="12.75">
      <c r="A61" s="195" t="s">
        <v>238</v>
      </c>
      <c r="B61" s="196"/>
      <c r="C61" s="196"/>
      <c r="D61" s="196"/>
      <c r="E61" s="196"/>
      <c r="F61" s="196"/>
      <c r="G61" s="196"/>
      <c r="H61" s="197"/>
      <c r="I61" s="4">
        <v>162</v>
      </c>
      <c r="J61" s="13"/>
      <c r="K61" s="13"/>
    </row>
    <row r="62" spans="1:11" ht="12.75">
      <c r="A62" s="195" t="s">
        <v>239</v>
      </c>
      <c r="B62" s="196"/>
      <c r="C62" s="196"/>
      <c r="D62" s="196"/>
      <c r="E62" s="196"/>
      <c r="F62" s="196"/>
      <c r="G62" s="196"/>
      <c r="H62" s="197"/>
      <c r="I62" s="4">
        <v>163</v>
      </c>
      <c r="J62" s="13"/>
      <c r="K62" s="13"/>
    </row>
    <row r="63" spans="1:11" ht="12.75">
      <c r="A63" s="195" t="s">
        <v>240</v>
      </c>
      <c r="B63" s="196"/>
      <c r="C63" s="196"/>
      <c r="D63" s="196"/>
      <c r="E63" s="196"/>
      <c r="F63" s="196"/>
      <c r="G63" s="196"/>
      <c r="H63" s="197"/>
      <c r="I63" s="4">
        <v>164</v>
      </c>
      <c r="J63" s="13"/>
      <c r="K63" s="13"/>
    </row>
    <row r="64" spans="1:11" ht="12.75">
      <c r="A64" s="195" t="s">
        <v>241</v>
      </c>
      <c r="B64" s="196"/>
      <c r="C64" s="196"/>
      <c r="D64" s="196"/>
      <c r="E64" s="196"/>
      <c r="F64" s="196"/>
      <c r="G64" s="196"/>
      <c r="H64" s="197"/>
      <c r="I64" s="4">
        <v>165</v>
      </c>
      <c r="J64" s="13"/>
      <c r="K64" s="13"/>
    </row>
    <row r="65" spans="1:11" ht="12.75">
      <c r="A65" s="195" t="s">
        <v>230</v>
      </c>
      <c r="B65" s="196"/>
      <c r="C65" s="196"/>
      <c r="D65" s="196"/>
      <c r="E65" s="196"/>
      <c r="F65" s="196"/>
      <c r="G65" s="196"/>
      <c r="H65" s="197"/>
      <c r="I65" s="4">
        <v>166</v>
      </c>
      <c r="J65" s="13"/>
      <c r="K65" s="13"/>
    </row>
    <row r="66" spans="1:11" ht="12.75">
      <c r="A66" s="195" t="s">
        <v>201</v>
      </c>
      <c r="B66" s="196"/>
      <c r="C66" s="196"/>
      <c r="D66" s="196"/>
      <c r="E66" s="196"/>
      <c r="F66" s="196"/>
      <c r="G66" s="196"/>
      <c r="H66" s="197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5" t="s">
        <v>202</v>
      </c>
      <c r="B67" s="196"/>
      <c r="C67" s="196"/>
      <c r="D67" s="196"/>
      <c r="E67" s="196"/>
      <c r="F67" s="196"/>
      <c r="G67" s="196"/>
      <c r="H67" s="197"/>
      <c r="I67" s="4">
        <v>168</v>
      </c>
      <c r="J67" s="18">
        <f>J56+J66</f>
        <v>122105869</v>
      </c>
      <c r="K67" s="18">
        <f>K56+K66</f>
        <v>75320240</v>
      </c>
    </row>
    <row r="68" spans="1:11" ht="12.75">
      <c r="A68" s="184" t="s">
        <v>196</v>
      </c>
      <c r="B68" s="185"/>
      <c r="C68" s="185"/>
      <c r="D68" s="185"/>
      <c r="E68" s="185"/>
      <c r="F68" s="185"/>
      <c r="G68" s="185"/>
      <c r="H68" s="185"/>
      <c r="I68" s="226"/>
      <c r="J68" s="226"/>
      <c r="K68" s="227"/>
    </row>
    <row r="69" spans="1:11" ht="12.75">
      <c r="A69" s="188" t="s">
        <v>195</v>
      </c>
      <c r="B69" s="189"/>
      <c r="C69" s="189"/>
      <c r="D69" s="189"/>
      <c r="E69" s="189"/>
      <c r="F69" s="189"/>
      <c r="G69" s="189"/>
      <c r="H69" s="189"/>
      <c r="I69" s="190"/>
      <c r="J69" s="190"/>
      <c r="K69" s="191"/>
    </row>
    <row r="70" spans="1:11" ht="12.75">
      <c r="A70" s="220" t="s">
        <v>242</v>
      </c>
      <c r="B70" s="221"/>
      <c r="C70" s="221"/>
      <c r="D70" s="221"/>
      <c r="E70" s="221"/>
      <c r="F70" s="221"/>
      <c r="G70" s="221"/>
      <c r="H70" s="222"/>
      <c r="I70" s="4">
        <v>169</v>
      </c>
      <c r="J70" s="13"/>
      <c r="K70" s="13"/>
    </row>
    <row r="71" spans="1:11" ht="12.75">
      <c r="A71" s="223" t="s">
        <v>243</v>
      </c>
      <c r="B71" s="224"/>
      <c r="C71" s="224"/>
      <c r="D71" s="224"/>
      <c r="E71" s="224"/>
      <c r="F71" s="224"/>
      <c r="G71" s="224"/>
      <c r="H71" s="225"/>
      <c r="I71" s="7">
        <v>170</v>
      </c>
      <c r="J71" s="14"/>
      <c r="K71" s="14"/>
    </row>
  </sheetData>
  <sheetProtection/>
  <mergeCells count="70">
    <mergeCell ref="A2:K2"/>
    <mergeCell ref="A1:K1"/>
    <mergeCell ref="A5:H5"/>
    <mergeCell ref="A13:H13"/>
    <mergeCell ref="A6:H6"/>
    <mergeCell ref="A7:H7"/>
    <mergeCell ref="A8:H8"/>
    <mergeCell ref="A4:K4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56"/>
  <sheetViews>
    <sheetView zoomScaleSheetLayoutView="110" zoomScalePageLayoutView="0" workbookViewId="0" topLeftCell="A1">
      <selection activeCell="K55" sqref="J55:K55"/>
    </sheetView>
  </sheetViews>
  <sheetFormatPr defaultColWidth="9.140625" defaultRowHeight="12.75"/>
  <cols>
    <col min="1" max="8" width="8.7109375" style="0" customWidth="1"/>
    <col min="10" max="11" width="15.7109375" style="0" customWidth="1"/>
    <col min="12" max="12" width="11.140625" style="0" bestFit="1" customWidth="1"/>
  </cols>
  <sheetData>
    <row r="1" spans="1:11" ht="12.75" customHeight="1">
      <c r="A1" s="244" t="s">
        <v>170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1" t="s">
        <v>326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39" t="s">
        <v>61</v>
      </c>
      <c r="B5" s="239"/>
      <c r="C5" s="239"/>
      <c r="D5" s="239"/>
      <c r="E5" s="239"/>
      <c r="F5" s="239"/>
      <c r="G5" s="239"/>
      <c r="H5" s="239"/>
      <c r="I5" s="87" t="s">
        <v>290</v>
      </c>
      <c r="J5" s="88" t="s">
        <v>156</v>
      </c>
      <c r="K5" s="88" t="s">
        <v>157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89">
        <v>2</v>
      </c>
      <c r="J6" s="90" t="s">
        <v>293</v>
      </c>
      <c r="K6" s="90" t="s">
        <v>294</v>
      </c>
    </row>
    <row r="7" spans="1:11" ht="12.75">
      <c r="A7" s="235" t="s">
        <v>162</v>
      </c>
      <c r="B7" s="236"/>
      <c r="C7" s="236"/>
      <c r="D7" s="236"/>
      <c r="E7" s="236"/>
      <c r="F7" s="236"/>
      <c r="G7" s="236"/>
      <c r="H7" s="236"/>
      <c r="I7" s="237"/>
      <c r="J7" s="237"/>
      <c r="K7" s="238"/>
    </row>
    <row r="8" spans="1:11" ht="12.75">
      <c r="A8" s="192" t="s">
        <v>40</v>
      </c>
      <c r="B8" s="193"/>
      <c r="C8" s="193"/>
      <c r="D8" s="193"/>
      <c r="E8" s="193"/>
      <c r="F8" s="193"/>
      <c r="G8" s="193"/>
      <c r="H8" s="193"/>
      <c r="I8" s="4">
        <v>1</v>
      </c>
      <c r="J8" s="13">
        <v>145005549</v>
      </c>
      <c r="K8" s="13">
        <v>93653612</v>
      </c>
    </row>
    <row r="9" spans="1:12" ht="12.75">
      <c r="A9" s="192" t="s">
        <v>41</v>
      </c>
      <c r="B9" s="193"/>
      <c r="C9" s="193"/>
      <c r="D9" s="193"/>
      <c r="E9" s="193"/>
      <c r="F9" s="193"/>
      <c r="G9" s="193"/>
      <c r="H9" s="193"/>
      <c r="I9" s="4">
        <v>2</v>
      </c>
      <c r="J9" s="13">
        <v>45706495</v>
      </c>
      <c r="K9" s="13">
        <v>44117619</v>
      </c>
      <c r="L9" s="115"/>
    </row>
    <row r="10" spans="1:11" ht="12.75">
      <c r="A10" s="192" t="s">
        <v>42</v>
      </c>
      <c r="B10" s="193"/>
      <c r="C10" s="193"/>
      <c r="D10" s="193"/>
      <c r="E10" s="193"/>
      <c r="F10" s="193"/>
      <c r="G10" s="193"/>
      <c r="H10" s="193"/>
      <c r="I10" s="4">
        <v>3</v>
      </c>
      <c r="J10" s="13">
        <f>68154000-17247000</f>
        <v>50907000</v>
      </c>
      <c r="K10" s="13">
        <v>51156000</v>
      </c>
    </row>
    <row r="11" spans="1:11" ht="12.75">
      <c r="A11" s="192" t="s">
        <v>43</v>
      </c>
      <c r="B11" s="193"/>
      <c r="C11" s="193"/>
      <c r="D11" s="193"/>
      <c r="E11" s="193"/>
      <c r="F11" s="193"/>
      <c r="G11" s="193"/>
      <c r="H11" s="193"/>
      <c r="I11" s="4">
        <v>4</v>
      </c>
      <c r="J11" s="13"/>
      <c r="K11" s="13"/>
    </row>
    <row r="12" spans="1:11" ht="12.75">
      <c r="A12" s="192" t="s">
        <v>44</v>
      </c>
      <c r="B12" s="193"/>
      <c r="C12" s="193"/>
      <c r="D12" s="193"/>
      <c r="E12" s="193"/>
      <c r="F12" s="193"/>
      <c r="G12" s="193"/>
      <c r="H12" s="193"/>
      <c r="I12" s="4">
        <v>5</v>
      </c>
      <c r="J12" s="13"/>
      <c r="K12" s="13"/>
    </row>
    <row r="13" spans="1:11" ht="12.75">
      <c r="A13" s="192" t="s">
        <v>53</v>
      </c>
      <c r="B13" s="193"/>
      <c r="C13" s="193"/>
      <c r="D13" s="193"/>
      <c r="E13" s="193"/>
      <c r="F13" s="193"/>
      <c r="G13" s="193"/>
      <c r="H13" s="193"/>
      <c r="I13" s="4">
        <v>6</v>
      </c>
      <c r="J13" s="13"/>
      <c r="K13" s="13"/>
    </row>
    <row r="14" spans="1:11" ht="12.75">
      <c r="A14" s="195" t="s">
        <v>163</v>
      </c>
      <c r="B14" s="196"/>
      <c r="C14" s="196"/>
      <c r="D14" s="196"/>
      <c r="E14" s="196"/>
      <c r="F14" s="196"/>
      <c r="G14" s="196"/>
      <c r="H14" s="196"/>
      <c r="I14" s="4">
        <v>7</v>
      </c>
      <c r="J14" s="9">
        <f>SUM(J8:J13)</f>
        <v>241619044</v>
      </c>
      <c r="K14" s="12">
        <f>SUM(K8:K13)</f>
        <v>188927231</v>
      </c>
    </row>
    <row r="15" spans="1:11" ht="12.75">
      <c r="A15" s="192" t="s">
        <v>54</v>
      </c>
      <c r="B15" s="193"/>
      <c r="C15" s="193"/>
      <c r="D15" s="193"/>
      <c r="E15" s="193"/>
      <c r="F15" s="193"/>
      <c r="G15" s="193"/>
      <c r="H15" s="193"/>
      <c r="I15" s="4">
        <v>8</v>
      </c>
      <c r="J15" s="13"/>
      <c r="K15" s="13"/>
    </row>
    <row r="16" spans="1:11" ht="12.75">
      <c r="A16" s="192" t="s">
        <v>55</v>
      </c>
      <c r="B16" s="193"/>
      <c r="C16" s="193"/>
      <c r="D16" s="193"/>
      <c r="E16" s="193"/>
      <c r="F16" s="193"/>
      <c r="G16" s="193"/>
      <c r="H16" s="193"/>
      <c r="I16" s="4">
        <v>9</v>
      </c>
      <c r="J16" s="13">
        <v>102082000</v>
      </c>
      <c r="K16" s="13">
        <v>45499000</v>
      </c>
    </row>
    <row r="17" spans="1:11" ht="12.75">
      <c r="A17" s="192" t="s">
        <v>56</v>
      </c>
      <c r="B17" s="193"/>
      <c r="C17" s="193"/>
      <c r="D17" s="193"/>
      <c r="E17" s="193"/>
      <c r="F17" s="193"/>
      <c r="G17" s="193"/>
      <c r="H17" s="193"/>
      <c r="I17" s="4">
        <v>10</v>
      </c>
      <c r="J17" s="13">
        <v>14058000</v>
      </c>
      <c r="K17" s="13">
        <v>5530000</v>
      </c>
    </row>
    <row r="18" spans="1:11" ht="12.75">
      <c r="A18" s="192" t="s">
        <v>57</v>
      </c>
      <c r="B18" s="193"/>
      <c r="C18" s="193"/>
      <c r="D18" s="193"/>
      <c r="E18" s="193"/>
      <c r="F18" s="193"/>
      <c r="G18" s="193"/>
      <c r="H18" s="193"/>
      <c r="I18" s="4">
        <v>11</v>
      </c>
      <c r="J18" s="13">
        <v>14781682</v>
      </c>
      <c r="K18" s="13">
        <v>13836240</v>
      </c>
    </row>
    <row r="19" spans="1:11" ht="12.75">
      <c r="A19" s="195" t="s">
        <v>164</v>
      </c>
      <c r="B19" s="196"/>
      <c r="C19" s="196"/>
      <c r="D19" s="196"/>
      <c r="E19" s="196"/>
      <c r="F19" s="196"/>
      <c r="G19" s="196"/>
      <c r="H19" s="196"/>
      <c r="I19" s="4">
        <v>12</v>
      </c>
      <c r="J19" s="9">
        <f>SUM(J15:J18)</f>
        <v>130921682</v>
      </c>
      <c r="K19" s="12">
        <f>SUM(K15:K18)</f>
        <v>64865240</v>
      </c>
    </row>
    <row r="20" spans="1:11" ht="12.75">
      <c r="A20" s="195" t="s">
        <v>36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IF(J14&gt;J19,J14-J19,0)</f>
        <v>110697362</v>
      </c>
      <c r="K20" s="12">
        <f>IF(K14&gt;K19,K14-K19,0)</f>
        <v>124061991</v>
      </c>
    </row>
    <row r="21" spans="1:11" ht="12.75">
      <c r="A21" s="195" t="s">
        <v>37</v>
      </c>
      <c r="B21" s="196"/>
      <c r="C21" s="196"/>
      <c r="D21" s="196"/>
      <c r="E21" s="196"/>
      <c r="F21" s="196"/>
      <c r="G21" s="196"/>
      <c r="H21" s="196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5" t="s">
        <v>165</v>
      </c>
      <c r="B22" s="236"/>
      <c r="C22" s="236"/>
      <c r="D22" s="236"/>
      <c r="E22" s="236"/>
      <c r="F22" s="236"/>
      <c r="G22" s="236"/>
      <c r="H22" s="236"/>
      <c r="I22" s="237"/>
      <c r="J22" s="237"/>
      <c r="K22" s="238"/>
    </row>
    <row r="23" spans="1:11" ht="12.75">
      <c r="A23" s="192" t="s">
        <v>185</v>
      </c>
      <c r="B23" s="193"/>
      <c r="C23" s="193"/>
      <c r="D23" s="193"/>
      <c r="E23" s="193"/>
      <c r="F23" s="193"/>
      <c r="G23" s="193"/>
      <c r="H23" s="193"/>
      <c r="I23" s="4">
        <v>15</v>
      </c>
      <c r="J23" s="13">
        <v>843691</v>
      </c>
      <c r="K23" s="13">
        <v>871815</v>
      </c>
    </row>
    <row r="24" spans="1:11" ht="12.75">
      <c r="A24" s="192" t="s">
        <v>186</v>
      </c>
      <c r="B24" s="193"/>
      <c r="C24" s="193"/>
      <c r="D24" s="193"/>
      <c r="E24" s="193"/>
      <c r="F24" s="193"/>
      <c r="G24" s="193"/>
      <c r="H24" s="193"/>
      <c r="I24" s="4">
        <v>16</v>
      </c>
      <c r="J24" s="13"/>
      <c r="K24" s="13"/>
    </row>
    <row r="25" spans="1:11" ht="12.75">
      <c r="A25" s="192" t="s">
        <v>187</v>
      </c>
      <c r="B25" s="193"/>
      <c r="C25" s="193"/>
      <c r="D25" s="193"/>
      <c r="E25" s="193"/>
      <c r="F25" s="193"/>
      <c r="G25" s="193"/>
      <c r="H25" s="193"/>
      <c r="I25" s="4">
        <v>17</v>
      </c>
      <c r="J25" s="13"/>
      <c r="K25" s="13"/>
    </row>
    <row r="26" spans="1:11" ht="12.75">
      <c r="A26" s="192" t="s">
        <v>188</v>
      </c>
      <c r="B26" s="193"/>
      <c r="C26" s="193"/>
      <c r="D26" s="193"/>
      <c r="E26" s="193"/>
      <c r="F26" s="193"/>
      <c r="G26" s="193"/>
      <c r="H26" s="193"/>
      <c r="I26" s="4">
        <v>18</v>
      </c>
      <c r="J26" s="13"/>
      <c r="K26" s="13"/>
    </row>
    <row r="27" spans="1:11" ht="12.75">
      <c r="A27" s="192" t="s">
        <v>189</v>
      </c>
      <c r="B27" s="193"/>
      <c r="C27" s="193"/>
      <c r="D27" s="193"/>
      <c r="E27" s="193"/>
      <c r="F27" s="193"/>
      <c r="G27" s="193"/>
      <c r="H27" s="193"/>
      <c r="I27" s="4">
        <v>19</v>
      </c>
      <c r="J27" s="13">
        <v>92835670</v>
      </c>
      <c r="K27" s="13">
        <f>17535015+91766710</f>
        <v>109301725</v>
      </c>
    </row>
    <row r="28" spans="1:11" ht="12.75">
      <c r="A28" s="195" t="s">
        <v>174</v>
      </c>
      <c r="B28" s="196"/>
      <c r="C28" s="196"/>
      <c r="D28" s="196"/>
      <c r="E28" s="196"/>
      <c r="F28" s="196"/>
      <c r="G28" s="196"/>
      <c r="H28" s="196"/>
      <c r="I28" s="4">
        <v>20</v>
      </c>
      <c r="J28" s="9">
        <f>SUM(J23:J27)</f>
        <v>93679361</v>
      </c>
      <c r="K28" s="12">
        <f>SUM(K23:K27)</f>
        <v>110173540</v>
      </c>
    </row>
    <row r="29" spans="1:11" ht="12.75">
      <c r="A29" s="192" t="s">
        <v>121</v>
      </c>
      <c r="B29" s="193"/>
      <c r="C29" s="193"/>
      <c r="D29" s="193"/>
      <c r="E29" s="193"/>
      <c r="F29" s="193"/>
      <c r="G29" s="193"/>
      <c r="H29" s="193"/>
      <c r="I29" s="4">
        <v>21</v>
      </c>
      <c r="J29" s="13">
        <v>42752194</v>
      </c>
      <c r="K29" s="13">
        <v>36519005</v>
      </c>
    </row>
    <row r="30" spans="1:11" ht="12.75">
      <c r="A30" s="192" t="s">
        <v>122</v>
      </c>
      <c r="B30" s="193"/>
      <c r="C30" s="193"/>
      <c r="D30" s="193"/>
      <c r="E30" s="193"/>
      <c r="F30" s="193"/>
      <c r="G30" s="193"/>
      <c r="H30" s="193"/>
      <c r="I30" s="4">
        <v>22</v>
      </c>
      <c r="J30" s="13"/>
      <c r="K30" s="13"/>
    </row>
    <row r="31" spans="1:11" ht="12.75">
      <c r="A31" s="192" t="s">
        <v>16</v>
      </c>
      <c r="B31" s="193"/>
      <c r="C31" s="193"/>
      <c r="D31" s="193"/>
      <c r="E31" s="193"/>
      <c r="F31" s="193"/>
      <c r="G31" s="193"/>
      <c r="H31" s="193"/>
      <c r="I31" s="4">
        <v>23</v>
      </c>
      <c r="J31" s="13">
        <f>24675000+26996670+69998855</f>
        <v>121670525</v>
      </c>
      <c r="K31" s="13">
        <f>27790145+898271+60529574</f>
        <v>89217990</v>
      </c>
    </row>
    <row r="32" spans="1:11" ht="12.75">
      <c r="A32" s="195" t="s">
        <v>5</v>
      </c>
      <c r="B32" s="196"/>
      <c r="C32" s="196"/>
      <c r="D32" s="196"/>
      <c r="E32" s="196"/>
      <c r="F32" s="196"/>
      <c r="G32" s="196"/>
      <c r="H32" s="196"/>
      <c r="I32" s="4">
        <v>24</v>
      </c>
      <c r="J32" s="9">
        <f>SUM(J29:J31)</f>
        <v>164422719</v>
      </c>
      <c r="K32" s="12">
        <f>SUM(K29:K31)</f>
        <v>125736995</v>
      </c>
    </row>
    <row r="33" spans="1:11" ht="12.75">
      <c r="A33" s="195" t="s">
        <v>38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5" t="s">
        <v>39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IF(J32&gt;J28,J32-J28,0)</f>
        <v>70743358</v>
      </c>
      <c r="K34" s="12">
        <f>IF(K32&gt;K28,K32-K28,0)</f>
        <v>15563455</v>
      </c>
    </row>
    <row r="35" spans="1:11" ht="12.75">
      <c r="A35" s="235" t="s">
        <v>166</v>
      </c>
      <c r="B35" s="236"/>
      <c r="C35" s="236"/>
      <c r="D35" s="236"/>
      <c r="E35" s="236"/>
      <c r="F35" s="236"/>
      <c r="G35" s="236"/>
      <c r="H35" s="236"/>
      <c r="I35" s="237"/>
      <c r="J35" s="237"/>
      <c r="K35" s="238"/>
    </row>
    <row r="36" spans="1:11" ht="12.75">
      <c r="A36" s="192" t="s">
        <v>180</v>
      </c>
      <c r="B36" s="193"/>
      <c r="C36" s="193"/>
      <c r="D36" s="193"/>
      <c r="E36" s="193"/>
      <c r="F36" s="193"/>
      <c r="G36" s="193"/>
      <c r="H36" s="193"/>
      <c r="I36" s="4">
        <v>27</v>
      </c>
      <c r="J36" s="8"/>
      <c r="K36" s="13"/>
    </row>
    <row r="37" spans="1:11" ht="12.75">
      <c r="A37" s="192" t="s">
        <v>29</v>
      </c>
      <c r="B37" s="193"/>
      <c r="C37" s="193"/>
      <c r="D37" s="193"/>
      <c r="E37" s="193"/>
      <c r="F37" s="193"/>
      <c r="G37" s="193"/>
      <c r="H37" s="193"/>
      <c r="I37" s="4">
        <v>28</v>
      </c>
      <c r="J37" s="13">
        <v>28041226</v>
      </c>
      <c r="K37" s="13">
        <v>26416255</v>
      </c>
    </row>
    <row r="38" spans="1:11" ht="12.75">
      <c r="A38" s="192" t="s">
        <v>30</v>
      </c>
      <c r="B38" s="193"/>
      <c r="C38" s="193"/>
      <c r="D38" s="193"/>
      <c r="E38" s="193"/>
      <c r="F38" s="193"/>
      <c r="G38" s="193"/>
      <c r="H38" s="193"/>
      <c r="I38" s="4">
        <v>29</v>
      </c>
      <c r="J38" s="13">
        <v>37401553</v>
      </c>
      <c r="K38" s="13">
        <v>11231740</v>
      </c>
    </row>
    <row r="39" spans="1:11" ht="12.75">
      <c r="A39" s="195" t="s">
        <v>70</v>
      </c>
      <c r="B39" s="196"/>
      <c r="C39" s="196"/>
      <c r="D39" s="196"/>
      <c r="E39" s="196"/>
      <c r="F39" s="196"/>
      <c r="G39" s="196"/>
      <c r="H39" s="196"/>
      <c r="I39" s="4">
        <v>30</v>
      </c>
      <c r="J39" s="9">
        <f>SUM(J36:J38)</f>
        <v>65442779</v>
      </c>
      <c r="K39" s="12">
        <f>SUM(K36:K38)</f>
        <v>37647995</v>
      </c>
    </row>
    <row r="40" spans="1:11" ht="12.75">
      <c r="A40" s="192" t="s">
        <v>31</v>
      </c>
      <c r="B40" s="193"/>
      <c r="C40" s="193"/>
      <c r="D40" s="193"/>
      <c r="E40" s="193"/>
      <c r="F40" s="193"/>
      <c r="G40" s="193"/>
      <c r="H40" s="193"/>
      <c r="I40" s="4">
        <v>31</v>
      </c>
      <c r="J40" s="13">
        <v>162606514</v>
      </c>
      <c r="K40" s="116">
        <f>107656569+26182121</f>
        <v>133838690</v>
      </c>
    </row>
    <row r="41" spans="1:11" ht="12.75">
      <c r="A41" s="192" t="s">
        <v>32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ht="12.75">
      <c r="A42" s="192" t="s">
        <v>33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ht="12.75">
      <c r="A43" s="192" t="s">
        <v>34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35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 ht="12.75">
      <c r="A45" s="195" t="s">
        <v>71</v>
      </c>
      <c r="B45" s="196"/>
      <c r="C45" s="196"/>
      <c r="D45" s="196"/>
      <c r="E45" s="196"/>
      <c r="F45" s="196"/>
      <c r="G45" s="196"/>
      <c r="H45" s="196"/>
      <c r="I45" s="4">
        <v>36</v>
      </c>
      <c r="J45" s="9">
        <f>SUM(J40:J44)</f>
        <v>162606514</v>
      </c>
      <c r="K45" s="12">
        <f>SUM(K40:K44)</f>
        <v>133838690</v>
      </c>
    </row>
    <row r="46" spans="1:11" ht="12.75">
      <c r="A46" s="195" t="s">
        <v>17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5" t="s">
        <v>18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IF(J45&gt;J39,J45-J39,0)</f>
        <v>97163735</v>
      </c>
      <c r="K47" s="12">
        <f>IF(K45&gt;K39,K45-K39,0)</f>
        <v>96190695</v>
      </c>
    </row>
    <row r="48" spans="1:11" ht="12.75">
      <c r="A48" s="192" t="s">
        <v>72</v>
      </c>
      <c r="B48" s="193"/>
      <c r="C48" s="193"/>
      <c r="D48" s="193"/>
      <c r="E48" s="193"/>
      <c r="F48" s="193"/>
      <c r="G48" s="193"/>
      <c r="H48" s="19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12307841</v>
      </c>
    </row>
    <row r="49" spans="1:11" ht="12.75">
      <c r="A49" s="192" t="s">
        <v>73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IF(J21-J20+J34-J33+J47-J46&gt;0,J21-J20+J34-J33+J47-J46,0)</f>
        <v>57209731</v>
      </c>
      <c r="K49" s="12">
        <f>IF(K21-K20+K34-K33+K47-K46&gt;0,K21-K20+K34-K33+K47-K46,0)</f>
        <v>0</v>
      </c>
    </row>
    <row r="50" spans="1:11" ht="12.75">
      <c r="A50" s="192" t="s">
        <v>167</v>
      </c>
      <c r="B50" s="193"/>
      <c r="C50" s="193"/>
      <c r="D50" s="193"/>
      <c r="E50" s="193"/>
      <c r="F50" s="193"/>
      <c r="G50" s="193"/>
      <c r="H50" s="193"/>
      <c r="I50" s="4">
        <v>41</v>
      </c>
      <c r="J50" s="13">
        <v>78314504</v>
      </c>
      <c r="K50" s="13">
        <v>21104773</v>
      </c>
    </row>
    <row r="51" spans="1:11" ht="12.75">
      <c r="A51" s="192" t="s">
        <v>182</v>
      </c>
      <c r="B51" s="193"/>
      <c r="C51" s="193"/>
      <c r="D51" s="193"/>
      <c r="E51" s="193"/>
      <c r="F51" s="193"/>
      <c r="G51" s="193"/>
      <c r="H51" s="193"/>
      <c r="I51" s="4">
        <v>42</v>
      </c>
      <c r="J51" s="8"/>
      <c r="K51" s="13">
        <v>12307841</v>
      </c>
    </row>
    <row r="52" spans="1:11" ht="12.75">
      <c r="A52" s="192" t="s">
        <v>183</v>
      </c>
      <c r="B52" s="193"/>
      <c r="C52" s="193"/>
      <c r="D52" s="193"/>
      <c r="E52" s="193"/>
      <c r="F52" s="193"/>
      <c r="G52" s="193"/>
      <c r="H52" s="193"/>
      <c r="I52" s="4">
        <v>43</v>
      </c>
      <c r="J52" s="13">
        <v>57209732</v>
      </c>
      <c r="K52" s="13"/>
    </row>
    <row r="53" spans="1:11" ht="12.75">
      <c r="A53" s="176" t="s">
        <v>184</v>
      </c>
      <c r="B53" s="177"/>
      <c r="C53" s="177"/>
      <c r="D53" s="177"/>
      <c r="E53" s="177"/>
      <c r="F53" s="177"/>
      <c r="G53" s="177"/>
      <c r="H53" s="177"/>
      <c r="I53" s="7">
        <v>44</v>
      </c>
      <c r="J53" s="10">
        <f>J50+J51-J52</f>
        <v>21104772</v>
      </c>
      <c r="K53" s="18">
        <f>K50+K51-K52</f>
        <v>33412614</v>
      </c>
    </row>
    <row r="55" spans="10:11" ht="12.75">
      <c r="J55" s="115"/>
      <c r="K55" s="115"/>
    </row>
    <row r="56" spans="10:11" ht="12.75">
      <c r="J56" s="115"/>
      <c r="K56" s="115"/>
    </row>
  </sheetData>
  <sheetProtection/>
  <mergeCells count="52">
    <mergeCell ref="A4:K4"/>
    <mergeCell ref="A1:K1"/>
    <mergeCell ref="A2:K2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36:K38 J29:K31 J23:K27 J40:K44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4" t="s">
        <v>205</v>
      </c>
      <c r="B1" s="250"/>
      <c r="C1" s="250"/>
      <c r="D1" s="250"/>
      <c r="E1" s="250"/>
      <c r="F1" s="250"/>
      <c r="G1" s="250"/>
      <c r="H1" s="250"/>
      <c r="I1" s="250"/>
      <c r="J1" s="251"/>
      <c r="K1" s="252"/>
    </row>
    <row r="2" spans="1:11" ht="12.75">
      <c r="A2" s="245" t="s">
        <v>6</v>
      </c>
      <c r="B2" s="254"/>
      <c r="C2" s="254"/>
      <c r="D2" s="254"/>
      <c r="E2" s="254"/>
      <c r="F2" s="254"/>
      <c r="G2" s="254"/>
      <c r="H2" s="254"/>
      <c r="I2" s="254"/>
      <c r="J2" s="251"/>
      <c r="K2" s="25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1" t="s">
        <v>7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39" t="s">
        <v>61</v>
      </c>
      <c r="B5" s="239"/>
      <c r="C5" s="239"/>
      <c r="D5" s="239"/>
      <c r="E5" s="239"/>
      <c r="F5" s="239"/>
      <c r="G5" s="239"/>
      <c r="H5" s="239"/>
      <c r="I5" s="87" t="s">
        <v>290</v>
      </c>
      <c r="J5" s="88" t="s">
        <v>156</v>
      </c>
      <c r="K5" s="88" t="s">
        <v>157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89">
        <v>2</v>
      </c>
      <c r="J6" s="90" t="s">
        <v>293</v>
      </c>
      <c r="K6" s="90" t="s">
        <v>294</v>
      </c>
    </row>
    <row r="7" spans="1:11" ht="12.75">
      <c r="A7" s="235" t="s">
        <v>162</v>
      </c>
      <c r="B7" s="236"/>
      <c r="C7" s="236"/>
      <c r="D7" s="236"/>
      <c r="E7" s="236"/>
      <c r="F7" s="236"/>
      <c r="G7" s="236"/>
      <c r="H7" s="236"/>
      <c r="I7" s="237"/>
      <c r="J7" s="237"/>
      <c r="K7" s="238"/>
    </row>
    <row r="8" spans="1:11" ht="12.75">
      <c r="A8" s="192" t="s">
        <v>207</v>
      </c>
      <c r="B8" s="193"/>
      <c r="C8" s="193"/>
      <c r="D8" s="193"/>
      <c r="E8" s="193"/>
      <c r="F8" s="193"/>
      <c r="G8" s="193"/>
      <c r="H8" s="193"/>
      <c r="I8" s="4">
        <v>1</v>
      </c>
      <c r="J8" s="8"/>
      <c r="K8" s="13"/>
    </row>
    <row r="9" spans="1:11" ht="12.75">
      <c r="A9" s="192" t="s">
        <v>125</v>
      </c>
      <c r="B9" s="193"/>
      <c r="C9" s="193"/>
      <c r="D9" s="193"/>
      <c r="E9" s="193"/>
      <c r="F9" s="193"/>
      <c r="G9" s="193"/>
      <c r="H9" s="193"/>
      <c r="I9" s="4">
        <v>2</v>
      </c>
      <c r="J9" s="8"/>
      <c r="K9" s="13"/>
    </row>
    <row r="10" spans="1:11" ht="12.75">
      <c r="A10" s="192" t="s">
        <v>126</v>
      </c>
      <c r="B10" s="193"/>
      <c r="C10" s="193"/>
      <c r="D10" s="193"/>
      <c r="E10" s="193"/>
      <c r="F10" s="193"/>
      <c r="G10" s="193"/>
      <c r="H10" s="193"/>
      <c r="I10" s="4">
        <v>3</v>
      </c>
      <c r="J10" s="8"/>
      <c r="K10" s="13"/>
    </row>
    <row r="11" spans="1:11" ht="12.75">
      <c r="A11" s="192" t="s">
        <v>127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 ht="12.75">
      <c r="A12" s="192" t="s">
        <v>128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 ht="12.75">
      <c r="A13" s="195" t="s">
        <v>206</v>
      </c>
      <c r="B13" s="196"/>
      <c r="C13" s="196"/>
      <c r="D13" s="196"/>
      <c r="E13" s="196"/>
      <c r="F13" s="196"/>
      <c r="G13" s="196"/>
      <c r="H13" s="19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2" t="s">
        <v>129</v>
      </c>
      <c r="B14" s="193"/>
      <c r="C14" s="193"/>
      <c r="D14" s="193"/>
      <c r="E14" s="193"/>
      <c r="F14" s="193"/>
      <c r="G14" s="193"/>
      <c r="H14" s="193"/>
      <c r="I14" s="4">
        <v>7</v>
      </c>
      <c r="J14" s="8"/>
      <c r="K14" s="13"/>
    </row>
    <row r="15" spans="1:11" ht="12.75">
      <c r="A15" s="192" t="s">
        <v>130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 ht="12.75">
      <c r="A16" s="192" t="s">
        <v>131</v>
      </c>
      <c r="B16" s="193"/>
      <c r="C16" s="193"/>
      <c r="D16" s="193"/>
      <c r="E16" s="193"/>
      <c r="F16" s="193"/>
      <c r="G16" s="193"/>
      <c r="H16" s="193"/>
      <c r="I16" s="4">
        <v>9</v>
      </c>
      <c r="J16" s="8"/>
      <c r="K16" s="13"/>
    </row>
    <row r="17" spans="1:11" ht="12.75">
      <c r="A17" s="192" t="s">
        <v>132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/>
      <c r="K17" s="13"/>
    </row>
    <row r="18" spans="1:11" ht="12.75">
      <c r="A18" s="192" t="s">
        <v>133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/>
      <c r="K18" s="13"/>
    </row>
    <row r="19" spans="1:11" ht="12.75">
      <c r="A19" s="192" t="s">
        <v>134</v>
      </c>
      <c r="B19" s="193"/>
      <c r="C19" s="193"/>
      <c r="D19" s="193"/>
      <c r="E19" s="193"/>
      <c r="F19" s="193"/>
      <c r="G19" s="193"/>
      <c r="H19" s="193"/>
      <c r="I19" s="4">
        <v>12</v>
      </c>
      <c r="J19" s="8"/>
      <c r="K19" s="13"/>
    </row>
    <row r="20" spans="1:11" ht="12.75">
      <c r="A20" s="195" t="s">
        <v>47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5" t="s">
        <v>111</v>
      </c>
      <c r="B21" s="246"/>
      <c r="C21" s="246"/>
      <c r="D21" s="246"/>
      <c r="E21" s="246"/>
      <c r="F21" s="246"/>
      <c r="G21" s="246"/>
      <c r="H21" s="24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1" t="s">
        <v>112</v>
      </c>
      <c r="B22" s="248"/>
      <c r="C22" s="248"/>
      <c r="D22" s="248"/>
      <c r="E22" s="248"/>
      <c r="F22" s="248"/>
      <c r="G22" s="248"/>
      <c r="H22" s="24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5" t="s">
        <v>165</v>
      </c>
      <c r="B23" s="236"/>
      <c r="C23" s="236"/>
      <c r="D23" s="236"/>
      <c r="E23" s="236"/>
      <c r="F23" s="236"/>
      <c r="G23" s="236"/>
      <c r="H23" s="236"/>
      <c r="I23" s="237"/>
      <c r="J23" s="237"/>
      <c r="K23" s="238"/>
    </row>
    <row r="24" spans="1:11" ht="12.75">
      <c r="A24" s="192" t="s">
        <v>171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172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48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ht="12.75">
      <c r="A27" s="192" t="s">
        <v>49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 ht="12.75">
      <c r="A28" s="192" t="s">
        <v>173</v>
      </c>
      <c r="B28" s="193"/>
      <c r="C28" s="193"/>
      <c r="D28" s="193"/>
      <c r="E28" s="193"/>
      <c r="F28" s="193"/>
      <c r="G28" s="193"/>
      <c r="H28" s="193"/>
      <c r="I28" s="4">
        <v>20</v>
      </c>
      <c r="J28" s="8"/>
      <c r="K28" s="13"/>
    </row>
    <row r="29" spans="1:11" ht="12.75">
      <c r="A29" s="195" t="s">
        <v>119</v>
      </c>
      <c r="B29" s="196"/>
      <c r="C29" s="196"/>
      <c r="D29" s="196"/>
      <c r="E29" s="196"/>
      <c r="F29" s="196"/>
      <c r="G29" s="196"/>
      <c r="H29" s="19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2" t="s">
        <v>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 ht="12.75">
      <c r="A31" s="192" t="s">
        <v>3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 ht="12.75">
      <c r="A32" s="192" t="s">
        <v>4</v>
      </c>
      <c r="B32" s="193"/>
      <c r="C32" s="193"/>
      <c r="D32" s="193"/>
      <c r="E32" s="193"/>
      <c r="F32" s="193"/>
      <c r="G32" s="193"/>
      <c r="H32" s="193"/>
      <c r="I32" s="4">
        <v>24</v>
      </c>
      <c r="J32" s="8"/>
      <c r="K32" s="13"/>
    </row>
    <row r="33" spans="1:11" ht="12.75">
      <c r="A33" s="195" t="s">
        <v>50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5" t="s">
        <v>113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5" t="s">
        <v>114</v>
      </c>
      <c r="B35" s="196"/>
      <c r="C35" s="196"/>
      <c r="D35" s="196"/>
      <c r="E35" s="196"/>
      <c r="F35" s="196"/>
      <c r="G35" s="196"/>
      <c r="H35" s="19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5" t="s">
        <v>166</v>
      </c>
      <c r="B36" s="236"/>
      <c r="C36" s="236"/>
      <c r="D36" s="236"/>
      <c r="E36" s="236"/>
      <c r="F36" s="236"/>
      <c r="G36" s="236"/>
      <c r="H36" s="236"/>
      <c r="I36" s="237">
        <v>0</v>
      </c>
      <c r="J36" s="237"/>
      <c r="K36" s="238"/>
    </row>
    <row r="37" spans="1:11" ht="12.75">
      <c r="A37" s="192" t="s">
        <v>180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/>
      <c r="K37" s="13"/>
    </row>
    <row r="38" spans="1:11" ht="12.75">
      <c r="A38" s="192" t="s">
        <v>29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 ht="12.75">
      <c r="A39" s="192" t="s">
        <v>30</v>
      </c>
      <c r="B39" s="193"/>
      <c r="C39" s="193"/>
      <c r="D39" s="193"/>
      <c r="E39" s="193"/>
      <c r="F39" s="193"/>
      <c r="G39" s="193"/>
      <c r="H39" s="193"/>
      <c r="I39" s="4">
        <v>30</v>
      </c>
      <c r="J39" s="8"/>
      <c r="K39" s="13"/>
    </row>
    <row r="40" spans="1:11" ht="12.75">
      <c r="A40" s="195" t="s">
        <v>51</v>
      </c>
      <c r="B40" s="196"/>
      <c r="C40" s="196"/>
      <c r="D40" s="196"/>
      <c r="E40" s="196"/>
      <c r="F40" s="196"/>
      <c r="G40" s="196"/>
      <c r="H40" s="19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2" t="s">
        <v>31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ht="12.75">
      <c r="A42" s="192" t="s">
        <v>32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ht="12.75">
      <c r="A43" s="192" t="s">
        <v>33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34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 ht="12.75">
      <c r="A45" s="192" t="s">
        <v>35</v>
      </c>
      <c r="B45" s="193"/>
      <c r="C45" s="193"/>
      <c r="D45" s="193"/>
      <c r="E45" s="193"/>
      <c r="F45" s="193"/>
      <c r="G45" s="193"/>
      <c r="H45" s="193"/>
      <c r="I45" s="4">
        <v>36</v>
      </c>
      <c r="J45" s="8"/>
      <c r="K45" s="13"/>
    </row>
    <row r="46" spans="1:11" ht="12.75">
      <c r="A46" s="195" t="s">
        <v>154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5" t="s">
        <v>168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5" t="s">
        <v>169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5" t="s">
        <v>155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5" t="s">
        <v>15</v>
      </c>
      <c r="B50" s="196"/>
      <c r="C50" s="196"/>
      <c r="D50" s="196"/>
      <c r="E50" s="196"/>
      <c r="F50" s="196"/>
      <c r="G50" s="196"/>
      <c r="H50" s="19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5" t="s">
        <v>167</v>
      </c>
      <c r="B51" s="196"/>
      <c r="C51" s="196"/>
      <c r="D51" s="196"/>
      <c r="E51" s="196"/>
      <c r="F51" s="196"/>
      <c r="G51" s="196"/>
      <c r="H51" s="196"/>
      <c r="I51" s="4">
        <v>42</v>
      </c>
      <c r="J51" s="8"/>
      <c r="K51" s="13"/>
    </row>
    <row r="52" spans="1:11" ht="12.75">
      <c r="A52" s="195" t="s">
        <v>182</v>
      </c>
      <c r="B52" s="196"/>
      <c r="C52" s="196"/>
      <c r="D52" s="196"/>
      <c r="E52" s="196"/>
      <c r="F52" s="196"/>
      <c r="G52" s="196"/>
      <c r="H52" s="196"/>
      <c r="I52" s="4">
        <v>43</v>
      </c>
      <c r="J52" s="8"/>
      <c r="K52" s="13"/>
    </row>
    <row r="53" spans="1:11" ht="12.75">
      <c r="A53" s="195" t="s">
        <v>183</v>
      </c>
      <c r="B53" s="196"/>
      <c r="C53" s="196"/>
      <c r="D53" s="196"/>
      <c r="E53" s="196"/>
      <c r="F53" s="196"/>
      <c r="G53" s="196"/>
      <c r="H53" s="196"/>
      <c r="I53" s="4">
        <v>44</v>
      </c>
      <c r="J53" s="8"/>
      <c r="K53" s="13"/>
    </row>
    <row r="54" spans="1:11" ht="12.75">
      <c r="A54" s="201" t="s">
        <v>184</v>
      </c>
      <c r="B54" s="202"/>
      <c r="C54" s="202"/>
      <c r="D54" s="202"/>
      <c r="E54" s="202"/>
      <c r="F54" s="202"/>
      <c r="G54" s="202"/>
      <c r="H54" s="20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zoomScaleSheetLayoutView="110" zoomScalePageLayoutView="0" workbookViewId="0" topLeftCell="A1">
      <selection activeCell="D28" sqref="D28"/>
    </sheetView>
  </sheetViews>
  <sheetFormatPr defaultColWidth="9.140625" defaultRowHeight="12.75"/>
  <cols>
    <col min="1" max="8" width="8.7109375" style="95" customWidth="1"/>
    <col min="9" max="9" width="9.140625" style="95" customWidth="1"/>
    <col min="10" max="11" width="15.7109375" style="95" customWidth="1"/>
    <col min="12" max="16384" width="9.140625" style="95" customWidth="1"/>
  </cols>
  <sheetData>
    <row r="1" spans="1:12" ht="12.75">
      <c r="A1" s="270" t="s">
        <v>291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94"/>
    </row>
    <row r="2" spans="1:12" ht="15.75">
      <c r="A2" s="92"/>
      <c r="B2" s="93"/>
      <c r="C2" s="257" t="s">
        <v>292</v>
      </c>
      <c r="D2" s="257"/>
      <c r="E2" s="97">
        <v>40909</v>
      </c>
      <c r="F2" s="96" t="s">
        <v>258</v>
      </c>
      <c r="G2" s="258">
        <v>41274</v>
      </c>
      <c r="H2" s="259"/>
      <c r="I2" s="93"/>
      <c r="J2" s="93"/>
      <c r="K2" s="93"/>
      <c r="L2" s="98"/>
    </row>
    <row r="3" spans="1:11" ht="24" thickBot="1">
      <c r="A3" s="260" t="s">
        <v>61</v>
      </c>
      <c r="B3" s="260"/>
      <c r="C3" s="260"/>
      <c r="D3" s="260"/>
      <c r="E3" s="260"/>
      <c r="F3" s="260"/>
      <c r="G3" s="260"/>
      <c r="H3" s="260"/>
      <c r="I3" s="99" t="s">
        <v>315</v>
      </c>
      <c r="J3" s="100" t="s">
        <v>156</v>
      </c>
      <c r="K3" s="100" t="s">
        <v>157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102">
        <v>2</v>
      </c>
      <c r="J4" s="101" t="s">
        <v>293</v>
      </c>
      <c r="K4" s="101" t="s">
        <v>294</v>
      </c>
    </row>
    <row r="5" spans="1:11" ht="12.75">
      <c r="A5" s="255" t="s">
        <v>295</v>
      </c>
      <c r="B5" s="256"/>
      <c r="C5" s="256"/>
      <c r="D5" s="256"/>
      <c r="E5" s="256"/>
      <c r="F5" s="256"/>
      <c r="G5" s="256"/>
      <c r="H5" s="256"/>
      <c r="I5" s="103">
        <v>1</v>
      </c>
      <c r="J5" s="13">
        <v>300000000</v>
      </c>
      <c r="K5" s="13">
        <v>300000000</v>
      </c>
    </row>
    <row r="6" spans="1:11" ht="12.75">
      <c r="A6" s="255" t="s">
        <v>296</v>
      </c>
      <c r="B6" s="256"/>
      <c r="C6" s="256"/>
      <c r="D6" s="256"/>
      <c r="E6" s="256"/>
      <c r="F6" s="256"/>
      <c r="G6" s="256"/>
      <c r="H6" s="256"/>
      <c r="I6" s="103">
        <v>2</v>
      </c>
      <c r="J6" s="13"/>
      <c r="K6" s="13"/>
    </row>
    <row r="7" spans="1:11" ht="12.75">
      <c r="A7" s="255" t="s">
        <v>297</v>
      </c>
      <c r="B7" s="256"/>
      <c r="C7" s="256"/>
      <c r="D7" s="256"/>
      <c r="E7" s="256"/>
      <c r="F7" s="256"/>
      <c r="G7" s="256"/>
      <c r="H7" s="256"/>
      <c r="I7" s="103">
        <v>3</v>
      </c>
      <c r="J7" s="13">
        <v>15000000</v>
      </c>
      <c r="K7" s="13">
        <v>15000000</v>
      </c>
    </row>
    <row r="8" spans="1:11" ht="12.75">
      <c r="A8" s="255" t="s">
        <v>298</v>
      </c>
      <c r="B8" s="256"/>
      <c r="C8" s="256"/>
      <c r="D8" s="256"/>
      <c r="E8" s="256"/>
      <c r="F8" s="256"/>
      <c r="G8" s="256"/>
      <c r="H8" s="256"/>
      <c r="I8" s="103">
        <v>4</v>
      </c>
      <c r="J8" s="13">
        <v>583533799</v>
      </c>
      <c r="K8" s="13">
        <v>705639668</v>
      </c>
    </row>
    <row r="9" spans="1:11" ht="12.75">
      <c r="A9" s="255" t="s">
        <v>299</v>
      </c>
      <c r="B9" s="256"/>
      <c r="C9" s="256"/>
      <c r="D9" s="256"/>
      <c r="E9" s="256"/>
      <c r="F9" s="256"/>
      <c r="G9" s="256"/>
      <c r="H9" s="256"/>
      <c r="I9" s="103">
        <v>5</v>
      </c>
      <c r="J9" s="13">
        <v>122105869</v>
      </c>
      <c r="K9" s="13">
        <v>75320241</v>
      </c>
    </row>
    <row r="10" spans="1:11" ht="12.75">
      <c r="A10" s="255" t="s">
        <v>300</v>
      </c>
      <c r="B10" s="256"/>
      <c r="C10" s="256"/>
      <c r="D10" s="256"/>
      <c r="E10" s="256"/>
      <c r="F10" s="256"/>
      <c r="G10" s="256"/>
      <c r="H10" s="256"/>
      <c r="I10" s="103">
        <v>6</v>
      </c>
      <c r="J10" s="105"/>
      <c r="K10" s="105"/>
    </row>
    <row r="11" spans="1:11" ht="12.75">
      <c r="A11" s="255" t="s">
        <v>301</v>
      </c>
      <c r="B11" s="256"/>
      <c r="C11" s="256"/>
      <c r="D11" s="256"/>
      <c r="E11" s="256"/>
      <c r="F11" s="256"/>
      <c r="G11" s="256"/>
      <c r="H11" s="256"/>
      <c r="I11" s="103">
        <v>7</v>
      </c>
      <c r="J11" s="105"/>
      <c r="K11" s="105"/>
    </row>
    <row r="12" spans="1:11" ht="12.75">
      <c r="A12" s="255" t="s">
        <v>302</v>
      </c>
      <c r="B12" s="256"/>
      <c r="C12" s="256"/>
      <c r="D12" s="256"/>
      <c r="E12" s="256"/>
      <c r="F12" s="256"/>
      <c r="G12" s="256"/>
      <c r="H12" s="256"/>
      <c r="I12" s="103">
        <v>8</v>
      </c>
      <c r="J12" s="105"/>
      <c r="K12" s="105"/>
    </row>
    <row r="13" spans="1:11" ht="12.75">
      <c r="A13" s="255" t="s">
        <v>303</v>
      </c>
      <c r="B13" s="256"/>
      <c r="C13" s="256"/>
      <c r="D13" s="256"/>
      <c r="E13" s="256"/>
      <c r="F13" s="256"/>
      <c r="G13" s="256"/>
      <c r="H13" s="256"/>
      <c r="I13" s="103">
        <v>9</v>
      </c>
      <c r="J13" s="105"/>
      <c r="K13" s="105"/>
    </row>
    <row r="14" spans="1:11" ht="12.75">
      <c r="A14" s="262" t="s">
        <v>304</v>
      </c>
      <c r="B14" s="263"/>
      <c r="C14" s="263"/>
      <c r="D14" s="263"/>
      <c r="E14" s="263"/>
      <c r="F14" s="263"/>
      <c r="G14" s="263"/>
      <c r="H14" s="263"/>
      <c r="I14" s="103">
        <v>10</v>
      </c>
      <c r="J14" s="106">
        <f>SUM(J5:J13)</f>
        <v>1020639668</v>
      </c>
      <c r="K14" s="106">
        <f>SUM(K5:K13)</f>
        <v>1095959909</v>
      </c>
    </row>
    <row r="15" spans="1:11" ht="12.75">
      <c r="A15" s="255" t="s">
        <v>305</v>
      </c>
      <c r="B15" s="256"/>
      <c r="C15" s="256"/>
      <c r="D15" s="256"/>
      <c r="E15" s="256"/>
      <c r="F15" s="256"/>
      <c r="G15" s="256"/>
      <c r="H15" s="256"/>
      <c r="I15" s="103">
        <v>11</v>
      </c>
      <c r="J15" s="105"/>
      <c r="K15" s="105"/>
    </row>
    <row r="16" spans="1:11" ht="12.75">
      <c r="A16" s="255" t="s">
        <v>306</v>
      </c>
      <c r="B16" s="256"/>
      <c r="C16" s="256"/>
      <c r="D16" s="256"/>
      <c r="E16" s="256"/>
      <c r="F16" s="256"/>
      <c r="G16" s="256"/>
      <c r="H16" s="256"/>
      <c r="I16" s="103">
        <v>12</v>
      </c>
      <c r="J16" s="105"/>
      <c r="K16" s="105"/>
    </row>
    <row r="17" spans="1:11" ht="12.75">
      <c r="A17" s="255" t="s">
        <v>307</v>
      </c>
      <c r="B17" s="256"/>
      <c r="C17" s="256"/>
      <c r="D17" s="256"/>
      <c r="E17" s="256"/>
      <c r="F17" s="256"/>
      <c r="G17" s="256"/>
      <c r="H17" s="256"/>
      <c r="I17" s="103">
        <v>13</v>
      </c>
      <c r="J17" s="105"/>
      <c r="K17" s="105"/>
    </row>
    <row r="18" spans="1:11" ht="12.75">
      <c r="A18" s="255" t="s">
        <v>308</v>
      </c>
      <c r="B18" s="256"/>
      <c r="C18" s="256"/>
      <c r="D18" s="256"/>
      <c r="E18" s="256"/>
      <c r="F18" s="256"/>
      <c r="G18" s="256"/>
      <c r="H18" s="256"/>
      <c r="I18" s="103">
        <v>14</v>
      </c>
      <c r="J18" s="105"/>
      <c r="K18" s="105"/>
    </row>
    <row r="19" spans="1:11" ht="12.75">
      <c r="A19" s="255" t="s">
        <v>309</v>
      </c>
      <c r="B19" s="256"/>
      <c r="C19" s="256"/>
      <c r="D19" s="256"/>
      <c r="E19" s="256"/>
      <c r="F19" s="256"/>
      <c r="G19" s="256"/>
      <c r="H19" s="256"/>
      <c r="I19" s="103">
        <v>15</v>
      </c>
      <c r="J19" s="105"/>
      <c r="K19" s="105"/>
    </row>
    <row r="20" spans="1:11" ht="12.75">
      <c r="A20" s="255" t="s">
        <v>310</v>
      </c>
      <c r="B20" s="256"/>
      <c r="C20" s="256"/>
      <c r="D20" s="256"/>
      <c r="E20" s="256"/>
      <c r="F20" s="256"/>
      <c r="G20" s="256"/>
      <c r="H20" s="256"/>
      <c r="I20" s="103">
        <v>16</v>
      </c>
      <c r="J20" s="13">
        <v>122105869</v>
      </c>
      <c r="K20" s="13">
        <v>75320241</v>
      </c>
    </row>
    <row r="21" spans="1:11" ht="12.75">
      <c r="A21" s="262" t="s">
        <v>311</v>
      </c>
      <c r="B21" s="263"/>
      <c r="C21" s="263"/>
      <c r="D21" s="263"/>
      <c r="E21" s="263"/>
      <c r="F21" s="263"/>
      <c r="G21" s="263"/>
      <c r="H21" s="263"/>
      <c r="I21" s="103">
        <v>17</v>
      </c>
      <c r="J21" s="107">
        <f>SUM(J15:J20)</f>
        <v>122105869</v>
      </c>
      <c r="K21" s="107">
        <f>SUM(K15:K20)</f>
        <v>75320241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4" t="s">
        <v>312</v>
      </c>
      <c r="B23" s="265"/>
      <c r="C23" s="265"/>
      <c r="D23" s="265"/>
      <c r="E23" s="265"/>
      <c r="F23" s="265"/>
      <c r="G23" s="265"/>
      <c r="H23" s="265"/>
      <c r="I23" s="108">
        <v>18</v>
      </c>
      <c r="J23" s="104"/>
      <c r="K23" s="104"/>
    </row>
    <row r="24" spans="1:11" ht="23.25" customHeight="1">
      <c r="A24" s="266" t="s">
        <v>313</v>
      </c>
      <c r="B24" s="267"/>
      <c r="C24" s="267"/>
      <c r="D24" s="267"/>
      <c r="E24" s="267"/>
      <c r="F24" s="267"/>
      <c r="G24" s="267"/>
      <c r="H24" s="267"/>
      <c r="I24" s="109">
        <v>19</v>
      </c>
      <c r="J24" s="107"/>
      <c r="K24" s="107"/>
    </row>
    <row r="25" spans="1:11" ht="30" customHeight="1">
      <c r="A25" s="268" t="s">
        <v>314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0:K13 J15:K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5:K9 J20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bnikolic</cp:lastModifiedBy>
  <cp:lastPrinted>2013-03-19T16:04:57Z</cp:lastPrinted>
  <dcterms:created xsi:type="dcterms:W3CDTF">2008-10-17T11:51:54Z</dcterms:created>
  <dcterms:modified xsi:type="dcterms:W3CDTF">2013-04-08T13:54:27Z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