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<sst xmlns="http://schemas.openxmlformats.org/spreadsheetml/2006/main" count="428" uniqueCount="379">
  <si>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</si>
  <si>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</si>
  <si>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</si>
  <si>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</si>
  <si>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</si>
  <si>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</si>
  <si>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</si>
  <si>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</si>
  <si>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</si>
  <si>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</si>
  <si>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</si>
  <si>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</si>
  <si>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</si>
  <si>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</si>
  <si>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</si>
  <si>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</si>
  <si>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</si>
  <si>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</si>
  <si>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</si>
  <si>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</si>
  <si>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</si>
  <si>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</si>
  <si>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</si>
  <si>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</si>
  <si>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</si>
  <si>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</si>
  <si>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</si>
  <si>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</si>
  <si>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</si>
  <si>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</si>
  <si>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</si>
  <si>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</si>
  <si>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</si>
  <si>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</si>
  <si>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</si>
  <si>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</si>
  <si>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</si>
  <si>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</si>
  <si>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</si>
  <si>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</si>
  <si>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</si>
  <si>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</si>
  <si>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</si>
  <si>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</si>
  <si>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</si>
  <si>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</si>
  <si>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</si>
  <si>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</si>
  <si>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</si>
  <si>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</si>
  <si>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</si>
  <si>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</si>
  <si>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</si>
  <si>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</si>
  <si>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</si>
  <si>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</si>
  <si>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</si>
  <si>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</si>
  <si>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</si>
  <si>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</si>
  <si>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</si>
  <si>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</si>
  <si>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</si>
  <si>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</si>
  <si>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</si>
  <si>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</si>
  <si>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</si>
  <si>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</si>
  <si>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</si>
  <si>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</si>
  <si>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</si>
  <si>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</si>
  <si>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</si>
  <si>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</si>
  <si>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</si>
  <si>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</si>
  <si>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</si>
  <si>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</si>
  <si>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</si>
  <si>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</si>
  <si>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</si>
  <si>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</si>
  <si>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</si>
  <si>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</si>
  <si>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</si>
  <si>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</si>
  <si>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</si>
  <si>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</si>
  <si>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</si>
  <si>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</si>
  <si>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</si>
  <si>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</si>
  <si>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</si>
  <si>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</si>
  <si>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</si>
  <si>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</si>
  <si>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</si>
  <si>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</si>
  <si>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</si>
  <si>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</si>
  <si>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</si>
  <si>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</si>
  <si>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</si>
  <si>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</si>
  <si>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</si>
  <si>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</si>
  <si>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</si>
  <si>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</si>
  <si>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</si>
  <si>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</si>
  <si>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</si>
  <si>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</si>
  <si>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</si>
  <si>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</si>
  <si>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</si>
  <si>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</si>
  <si>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</si>
  <si>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</si>
  <si>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</si>
  <si>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</si>
  <si>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</si>
  <si>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</si>
  <si>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</si>
  <si>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</si>
  <si>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</si>
  <si>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</si>
  <si>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</si>
  <si>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</si>
  <si>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</si>
  <si>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</si>
  <si>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</si>
  <si>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</si>
  <si>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</si>
  <si>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</si>
  <si>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</si>
  <si>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</si>
  <si>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</si>
  <si>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</si>
  <si>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</si>
  <si>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</si>
  <si>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</si>
  <si>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</si>
  <si>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</si>
  <si>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</si>
  <si>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</si>
  <si>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</si>
  <si>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</si>
  <si>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</si>
  <si>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</si>
  <si>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</si>
  <si>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</si>
  <si>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</si>
  <si>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</si>
  <si>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</si>
  <si>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</si>
  <si>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</si>
  <si>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</si>
  <si>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</si>
  <si>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</si>
  <si>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</si>
  <si>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</si>
  <si>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</si>
  <si>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</si>
  <si>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</si>
  <si>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</si>
  <si>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</si>
  <si>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</si>
  <si>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</si>
  <si>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</si>
  <si>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</si>
  <si>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</si>
  <si>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</si>
  <si>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</si>
  <si>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</si>
  <si>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</si>
  <si>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</si>
  <si>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</si>
  <si>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</si>
  <si>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</si>
  <si>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</si>
  <si>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</si>
  <si>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</si>
  <si>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</si>
  <si>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</si>
  <si>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</si>
  <si>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</si>
  <si>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</si>
  <si>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</si>
  <si>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</si>
  <si>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</si>
  <si>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</si>
  <si>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</si>
  <si>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</si>
  <si>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</si>
  <si>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</si>
  <si>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</si>
  <si>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</si>
  <si>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</si>
  <si>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</si>
  <si>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</si>
  <si>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</si>
  <si>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</si>
  <si>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</si>
  <si>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</si>
  <si>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</si>
  <si>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</si>
  <si>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</si>
  <si>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</si>
  <si>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</si>
  <si>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</si>
  <si>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</si>
  <si>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</si>
  <si>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</si>
  <si>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</si>
  <si>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</si>
  <si>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</si>
  <si>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</si>
  <si>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</si>
  <si>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</si>
  <si>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</si>
  <si>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</si>
  <si>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</si>
  <si>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</si>
  <si>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</si>
  <si>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</si>
  <si>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</si>
  <si>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</si>
  <si>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</si>
  <si>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</si>
  <si>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</si>
  <si>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</si>
  <si>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</si>
  <si>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</si>
  <si>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</si>
  <si>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</si>
  <si>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</si>
  <si>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</si>
  <si>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</si>
  <si>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</si>
  <si>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</si>
  <si>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</si>
  <si>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</si>
  <si>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</si>
  <si>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</si>
  <si>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</si>
  <si>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</si>
  <si>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</si>
  <si>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</si>
  <si>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</si>
  <si>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</si>
  <si>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</si>
  <si>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</si>
  <si>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</si>
  <si>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</si>
  <si>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</si>
  <si>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</si>
  <si>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</si>
  <si>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</si>
  <si>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</si>
  <si>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</si>
  <si>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</si>
  <si>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</si>
  <si>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</si>
  <si>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</si>
  <si>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</si>
  <si>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</si>
  <si>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</si>
  <si>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</si>
  <si>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</si>
  <si>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</si>
  <si>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</si>
  <si>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</si>
  <si>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</si>
  <si>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</si>
  <si>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</si>
  <si>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</si>
  <si>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</si>
  <si>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</si>
  <si>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</si>
  <si>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</si>
  <si>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</si>
  <si>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</si>
  <si>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</si>
  <si>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</si>
  <si>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</si>
  <si>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</si>
  <si>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</si>
  <si>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</si>
  <si>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</si>
  <si>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</si>
  <si>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</si>
  <si>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</si>
  <si>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</si>
  <si>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</si>
  <si>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</si>
  <si>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</si>
  <si>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</si>
  <si>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</si>
  <si>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</si>
  <si>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</si>
  <si>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</si>
  <si>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</si>
  <si>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</si>
  <si>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</si>
  <si>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</si>
  <si>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</si>
  <si>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</si>
  <si>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</si>
  <si>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</si>
  <si>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</si>
  <si>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</si>
  <si>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</si>
  <si>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</si>
  <si>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</si>
  <si>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</si>
  <si>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</si>
  <si>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</si>
  <si>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</si>
  <si>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</si>
  <si>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31.03.2012.</t>
  </si>
  <si>
    <t>Obveznik:Dukat d.d.</t>
  </si>
  <si>
    <t>u razdoblju 01.01.2012. do 31.03.2012.</t>
  </si>
  <si>
    <t>Obveznik: Dukat d.d.</t>
  </si>
  <si>
    <t>01.01.</t>
  </si>
  <si>
    <t>31.03.2012.</t>
  </si>
  <si>
    <t>01454935</t>
  </si>
  <si>
    <t>080307619</t>
  </si>
  <si>
    <t>25457712630</t>
  </si>
  <si>
    <t>Dukat d.d.</t>
  </si>
  <si>
    <t>Zagreb</t>
  </si>
  <si>
    <t>Marijana Čavića 9</t>
  </si>
  <si>
    <t>branko.nikolic@dukat.hr</t>
  </si>
  <si>
    <t>www.dukat.hr</t>
  </si>
  <si>
    <t>Grad Zagreb</t>
  </si>
  <si>
    <t>NE</t>
  </si>
  <si>
    <t>1051</t>
  </si>
  <si>
    <t>BRANKO NIKOLIĆ</t>
  </si>
  <si>
    <t>01/239 2269</t>
  </si>
  <si>
    <t>01/2392 267</t>
  </si>
  <si>
    <t>Prethodno razdoblje                        1.1.2011.-31.3.2011.</t>
  </si>
  <si>
    <t>Tekuće razdoblje                              1.1.2012.-31.3.2012.</t>
  </si>
  <si>
    <t>Prethodno razdoblje 31.12.2011.</t>
  </si>
  <si>
    <t>Tekuće razdoblje 31.3.2012.</t>
  </si>
  <si>
    <t>Prethodno razdoblje          1.1.-31.3.2011.</t>
  </si>
  <si>
    <t>Tekuće razdoblje         1.1.-31.3.2012.</t>
  </si>
  <si>
    <t>Prethodna godina               1.1.-31.12.2011.</t>
  </si>
  <si>
    <t>Tekuća godina 1.1.-31.3.2012.</t>
  </si>
  <si>
    <t>THIERRY ANDRE ZURCHER</t>
  </si>
  <si>
    <t>BILJEŠKE UZ FINANCIJSKE IZVJEŠTAJE</t>
  </si>
  <si>
    <t>1. Podjela dionica</t>
  </si>
  <si>
    <t>U izveštajnom razdoblju nije bilo dodatne podjele dionica.</t>
  </si>
  <si>
    <t>2. Zarada po dionici</t>
  </si>
  <si>
    <t>3. Promjena vlasničke strukture</t>
  </si>
  <si>
    <t>U izvještajnom razdoblju bilo je manjeg trgovanja dionicama DUKAT-a.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</si>
  <si>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</si>
  <si>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</si>
  <si>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</si>
  <si>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</si>
  <si>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</si>
  <si>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</si>
  <si>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</si>
  <si>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</si>
  <si>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</si>
  <si>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</si>
  <si>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</si>
  <si>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</si>
  <si>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</si>
  <si>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</si>
  <si>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</si>
  <si>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</si>
  <si>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</si>
  <si>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</si>
  <si>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</si>
  <si>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</si>
  <si>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Zarada po dionici ostvarena je u tromjesečju u svoti 2,52 kuna</t>
  </si>
  <si>
    <t>Poslovni prihodi manji su u odnosu na isto razdoblja prošle godine za 2,5%.</t>
  </si>
  <si>
    <t xml:space="preserve">U odnosu na isto razdoblje prošlu godine, neto dobit je smanjena za 43,6%.                         </t>
  </si>
  <si>
    <t xml:space="preserve">Poslovni rashodi manji su u odnosu na isto razdoblje prošle godine za 0,6%.                                                                                </t>
  </si>
  <si>
    <t xml:space="preserve">Financijski rashodi (kamate i tečajne razlike) u odnosu na isto razdoblje prošle godine manji su za 18,2%.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</si>
</sst>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horizontal="justify" vertical="top" wrapText="1"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9" fillId="0" borderId="0" xfId="57" applyFont="1" applyAlignment="1">
      <alignment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13" fillId="0" borderId="27" xfId="48" applyNumberFormat="1" applyFont="1" applyFill="1" applyBorder="1" applyAlignment="1" applyProtection="1">
      <alignment horizontal="left" vertical="center"/>
      <protection hidden="1" locked="0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22">
      <selection activeCell="C52" sqref="C52:I52"/>
    </sheetView>
  </sheetViews>
  <sheetFormatPr defaultColWidth="9.140625" defaultRowHeight="12.75"/>
  <cols>
    <col min="1" max="9" width="12.7109375" style="11" customWidth="1"/>
    <col min="10" max="16384" width="9.140625" style="11" customWidth="1"/>
  </cols>
  <sheetData>
    <row r="1" spans="1:12" ht="15.75">
      <c r="A1" s="135" t="s">
        <v>246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7" t="s">
        <v>247</v>
      </c>
      <c r="B2" s="158"/>
      <c r="C2" s="158"/>
      <c r="D2" s="159"/>
      <c r="E2" s="120" t="s">
        <v>323</v>
      </c>
      <c r="F2" s="12"/>
      <c r="G2" s="13" t="s">
        <v>248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0" t="s">
        <v>313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3" t="s">
        <v>249</v>
      </c>
      <c r="B6" s="164"/>
      <c r="C6" s="155" t="s">
        <v>325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5" t="s">
        <v>250</v>
      </c>
      <c r="B8" s="166"/>
      <c r="C8" s="155" t="s">
        <v>326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251</v>
      </c>
      <c r="B10" s="153"/>
      <c r="C10" s="155" t="s">
        <v>327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3" t="s">
        <v>252</v>
      </c>
      <c r="B12" s="164"/>
      <c r="C12" s="167" t="s">
        <v>328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3" t="s">
        <v>253</v>
      </c>
      <c r="B14" s="164"/>
      <c r="C14" s="170">
        <v>10000</v>
      </c>
      <c r="D14" s="171"/>
      <c r="E14" s="16"/>
      <c r="F14" s="167" t="s">
        <v>329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3" t="s">
        <v>254</v>
      </c>
      <c r="B16" s="164"/>
      <c r="C16" s="167" t="s">
        <v>330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3" t="s">
        <v>255</v>
      </c>
      <c r="B18" s="164"/>
      <c r="C18" s="172" t="s">
        <v>331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3" t="s">
        <v>256</v>
      </c>
      <c r="B20" s="164"/>
      <c r="C20" s="172" t="s">
        <v>332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3" t="s">
        <v>257</v>
      </c>
      <c r="B22" s="164"/>
      <c r="C22" s="121">
        <v>133</v>
      </c>
      <c r="D22" s="167" t="s">
        <v>329</v>
      </c>
      <c r="E22" s="175"/>
      <c r="F22" s="176"/>
      <c r="G22" s="163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3" t="s">
        <v>258</v>
      </c>
      <c r="B24" s="164"/>
      <c r="C24" s="121">
        <v>21</v>
      </c>
      <c r="D24" s="167" t="s">
        <v>333</v>
      </c>
      <c r="E24" s="175"/>
      <c r="F24" s="175"/>
      <c r="G24" s="176"/>
      <c r="H24" s="51" t="s">
        <v>259</v>
      </c>
      <c r="I24" s="128">
        <v>1341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314</v>
      </c>
      <c r="I25" s="98"/>
      <c r="J25" s="10"/>
      <c r="K25" s="10"/>
      <c r="L25" s="10"/>
    </row>
    <row r="26" spans="1:12" ht="12.75">
      <c r="A26" s="163" t="s">
        <v>260</v>
      </c>
      <c r="B26" s="164"/>
      <c r="C26" s="122" t="s">
        <v>334</v>
      </c>
      <c r="D26" s="25"/>
      <c r="E26" s="33"/>
      <c r="F26" s="24"/>
      <c r="G26" s="178" t="s">
        <v>261</v>
      </c>
      <c r="H26" s="164"/>
      <c r="I26" s="123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9" t="s">
        <v>262</v>
      </c>
      <c r="B28" s="180"/>
      <c r="C28" s="181"/>
      <c r="D28" s="181"/>
      <c r="E28" s="146" t="s">
        <v>263</v>
      </c>
      <c r="F28" s="147"/>
      <c r="G28" s="147"/>
      <c r="H28" s="148" t="s">
        <v>264</v>
      </c>
      <c r="I28" s="14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0"/>
      <c r="B30" s="143"/>
      <c r="C30" s="143"/>
      <c r="D30" s="144"/>
      <c r="E30" s="150"/>
      <c r="F30" s="143"/>
      <c r="G30" s="143"/>
      <c r="H30" s="155"/>
      <c r="I30" s="156"/>
      <c r="J30" s="10"/>
      <c r="K30" s="10"/>
      <c r="L30" s="10"/>
    </row>
    <row r="31" spans="1:12" ht="12.75">
      <c r="A31" s="94"/>
      <c r="B31" s="22"/>
      <c r="C31" s="21"/>
      <c r="D31" s="145"/>
      <c r="E31" s="145"/>
      <c r="F31" s="145"/>
      <c r="G31" s="142"/>
      <c r="H31" s="16"/>
      <c r="I31" s="101"/>
      <c r="J31" s="10"/>
      <c r="K31" s="10"/>
      <c r="L31" s="10"/>
    </row>
    <row r="32" spans="1:12" ht="12.75">
      <c r="A32" s="150"/>
      <c r="B32" s="143"/>
      <c r="C32" s="143"/>
      <c r="D32" s="144"/>
      <c r="E32" s="150"/>
      <c r="F32" s="143"/>
      <c r="G32" s="143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0"/>
      <c r="B34" s="143"/>
      <c r="C34" s="143"/>
      <c r="D34" s="144"/>
      <c r="E34" s="150"/>
      <c r="F34" s="143"/>
      <c r="G34" s="143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0"/>
      <c r="B36" s="143"/>
      <c r="C36" s="143"/>
      <c r="D36" s="144"/>
      <c r="E36" s="150"/>
      <c r="F36" s="143"/>
      <c r="G36" s="143"/>
      <c r="H36" s="155"/>
      <c r="I36" s="156"/>
      <c r="J36" s="10"/>
      <c r="K36" s="10"/>
      <c r="L36" s="10"/>
    </row>
    <row r="37" spans="1:12" ht="12.75">
      <c r="A37" s="103"/>
      <c r="B37" s="30"/>
      <c r="C37" s="137"/>
      <c r="D37" s="138"/>
      <c r="E37" s="16"/>
      <c r="F37" s="137"/>
      <c r="G37" s="138"/>
      <c r="H37" s="16"/>
      <c r="I37" s="95"/>
      <c r="J37" s="10"/>
      <c r="K37" s="10"/>
      <c r="L37" s="10"/>
    </row>
    <row r="38" spans="1:12" ht="12.75">
      <c r="A38" s="150"/>
      <c r="B38" s="143"/>
      <c r="C38" s="143"/>
      <c r="D38" s="144"/>
      <c r="E38" s="150"/>
      <c r="F38" s="143"/>
      <c r="G38" s="143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0"/>
      <c r="B40" s="143"/>
      <c r="C40" s="143"/>
      <c r="D40" s="144"/>
      <c r="E40" s="150"/>
      <c r="F40" s="143"/>
      <c r="G40" s="143"/>
      <c r="H40" s="155"/>
      <c r="I40" s="156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265</v>
      </c>
      <c r="B44" s="182"/>
      <c r="C44" s="155"/>
      <c r="D44" s="156"/>
      <c r="E44" s="26"/>
      <c r="F44" s="167"/>
      <c r="G44" s="143"/>
      <c r="H44" s="143"/>
      <c r="I44" s="144"/>
      <c r="J44" s="10"/>
      <c r="K44" s="10"/>
      <c r="L44" s="10"/>
    </row>
    <row r="45" spans="1:12" ht="12.75">
      <c r="A45" s="103"/>
      <c r="B45" s="30"/>
      <c r="C45" s="137"/>
      <c r="D45" s="138"/>
      <c r="E45" s="16"/>
      <c r="F45" s="137"/>
      <c r="G45" s="139"/>
      <c r="H45" s="35"/>
      <c r="I45" s="107"/>
      <c r="J45" s="10"/>
      <c r="K45" s="10"/>
      <c r="L45" s="10"/>
    </row>
    <row r="46" spans="1:12" ht="12.75">
      <c r="A46" s="152" t="s">
        <v>266</v>
      </c>
      <c r="B46" s="182"/>
      <c r="C46" s="167" t="s">
        <v>336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268</v>
      </c>
      <c r="B48" s="182"/>
      <c r="C48" s="183" t="s">
        <v>337</v>
      </c>
      <c r="D48" s="184"/>
      <c r="E48" s="185"/>
      <c r="F48" s="16"/>
      <c r="G48" s="51" t="s">
        <v>269</v>
      </c>
      <c r="H48" s="183" t="s">
        <v>338</v>
      </c>
      <c r="I48" s="18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255</v>
      </c>
      <c r="B50" s="182"/>
      <c r="C50" s="188" t="s">
        <v>331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3" t="s">
        <v>270</v>
      </c>
      <c r="B52" s="164"/>
      <c r="C52" s="183" t="s">
        <v>347</v>
      </c>
      <c r="D52" s="184"/>
      <c r="E52" s="184"/>
      <c r="F52" s="184"/>
      <c r="G52" s="184"/>
      <c r="H52" s="184"/>
      <c r="I52" s="169"/>
      <c r="J52" s="10"/>
      <c r="K52" s="10"/>
      <c r="L52" s="10"/>
    </row>
    <row r="53" spans="1:12" ht="12.75">
      <c r="A53" s="108"/>
      <c r="B53" s="20"/>
      <c r="C53" s="131" t="s">
        <v>271</v>
      </c>
      <c r="D53" s="131"/>
      <c r="E53" s="131"/>
      <c r="F53" s="131"/>
      <c r="G53" s="131"/>
      <c r="H53" s="13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9" t="s">
        <v>272</v>
      </c>
      <c r="C55" s="190"/>
      <c r="D55" s="190"/>
      <c r="E55" s="19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1" t="s">
        <v>303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8"/>
      <c r="B57" s="191" t="s">
        <v>304</v>
      </c>
      <c r="C57" s="192"/>
      <c r="D57" s="192"/>
      <c r="E57" s="192"/>
      <c r="F57" s="192"/>
      <c r="G57" s="192"/>
      <c r="H57" s="192"/>
      <c r="I57" s="110"/>
      <c r="J57" s="10"/>
      <c r="K57" s="10"/>
      <c r="L57" s="10"/>
    </row>
    <row r="58" spans="1:12" ht="12.75">
      <c r="A58" s="108"/>
      <c r="B58" s="191" t="s">
        <v>305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8"/>
      <c r="B59" s="191" t="s">
        <v>306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32" t="s">
        <v>275</v>
      </c>
      <c r="H62" s="133"/>
      <c r="I62" s="13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6"/>
      <c r="H63" s="187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54">
      <selection activeCell="K64" sqref="K64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322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33.75">
      <c r="A4" s="236" t="s">
        <v>59</v>
      </c>
      <c r="B4" s="237"/>
      <c r="C4" s="237"/>
      <c r="D4" s="237"/>
      <c r="E4" s="237"/>
      <c r="F4" s="237"/>
      <c r="G4" s="237"/>
      <c r="H4" s="238"/>
      <c r="I4" s="58" t="s">
        <v>276</v>
      </c>
      <c r="J4" s="59" t="s">
        <v>341</v>
      </c>
      <c r="K4" s="60" t="s">
        <v>342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898921058</v>
      </c>
      <c r="K8" s="53">
        <f>K9+K16+K26+K35+K39</f>
        <v>898596049.32</v>
      </c>
    </row>
    <row r="9" spans="1:11" ht="12.75">
      <c r="A9" s="207" t="s">
        <v>203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1176990</v>
      </c>
      <c r="K9" s="53">
        <f>SUM(K10:K15)</f>
        <v>1062960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1128870</v>
      </c>
      <c r="K11" s="7">
        <v>1014840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207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48120</v>
      </c>
      <c r="K14" s="7">
        <v>48120</v>
      </c>
    </row>
    <row r="15" spans="1:11" ht="12.75">
      <c r="A15" s="207" t="s">
        <v>208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204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337004799</v>
      </c>
      <c r="K16" s="53">
        <f>SUM(K17:K25)</f>
        <v>339234486</v>
      </c>
    </row>
    <row r="17" spans="1:11" ht="12.75">
      <c r="A17" s="207" t="s">
        <v>209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14812059</v>
      </c>
      <c r="K17" s="7">
        <v>14812059</v>
      </c>
    </row>
    <row r="18" spans="1:11" ht="12.75">
      <c r="A18" s="207" t="s">
        <v>245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152534485</v>
      </c>
      <c r="K18" s="7">
        <v>150565358</v>
      </c>
    </row>
    <row r="19" spans="1:11" ht="12.75">
      <c r="A19" s="207" t="s">
        <v>210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111714633</v>
      </c>
      <c r="K19" s="7">
        <v>107188428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27611409</v>
      </c>
      <c r="K20" s="7">
        <v>25616529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1034653</v>
      </c>
      <c r="K22" s="7">
        <v>1213734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28352058</v>
      </c>
      <c r="K23" s="7">
        <v>38894259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761498</v>
      </c>
      <c r="K24" s="7">
        <v>761498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184004</v>
      </c>
      <c r="K25" s="7">
        <v>182621</v>
      </c>
    </row>
    <row r="26" spans="1:11" ht="12.75">
      <c r="A26" s="207" t="s">
        <v>188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559835469</v>
      </c>
      <c r="K26" s="53">
        <f>SUM(K27:K34)</f>
        <v>557394803.32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550479398</v>
      </c>
      <c r="K27" s="7">
        <v>550479399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3859126</v>
      </c>
      <c r="K28" s="7">
        <v>2350692</v>
      </c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139111</v>
      </c>
      <c r="K29" s="7">
        <v>139111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5357834</v>
      </c>
      <c r="K31" s="7">
        <v>4425601.32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181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182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183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903800</v>
      </c>
      <c r="K39" s="7">
        <v>903800</v>
      </c>
    </row>
    <row r="40" spans="1:11" ht="12.75">
      <c r="A40" s="210" t="s">
        <v>238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604739445.75</v>
      </c>
      <c r="K40" s="53">
        <f>K41+K49+K56+K64</f>
        <v>539160191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123038277</v>
      </c>
      <c r="K41" s="53">
        <f>SUM(K42:K48)</f>
        <v>142917044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51363810</v>
      </c>
      <c r="K42" s="7">
        <v>50810200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25219284</v>
      </c>
      <c r="K43" s="7">
        <v>34604488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32871112</v>
      </c>
      <c r="K44" s="7">
        <v>43298749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11440005</v>
      </c>
      <c r="K45" s="7">
        <v>11387882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2144066</v>
      </c>
      <c r="K46" s="7">
        <v>2815725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409961134</v>
      </c>
      <c r="K49" s="53">
        <f>SUM(K50:K55)</f>
        <v>333732054</v>
      </c>
    </row>
    <row r="50" spans="1:11" ht="12.75">
      <c r="A50" s="207" t="s">
        <v>198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47574969</v>
      </c>
      <c r="K50" s="7">
        <v>47585983</v>
      </c>
    </row>
    <row r="51" spans="1:11" ht="12.75">
      <c r="A51" s="207" t="s">
        <v>199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347108782</v>
      </c>
      <c r="K51" s="7">
        <v>276008896</v>
      </c>
    </row>
    <row r="52" spans="1:11" ht="12.75">
      <c r="A52" s="207" t="s">
        <v>200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201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27605</v>
      </c>
      <c r="K53" s="7">
        <v>128588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14879433</v>
      </c>
      <c r="K54" s="7">
        <v>9595199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370345</v>
      </c>
      <c r="K55" s="7">
        <v>413388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50635262.39</v>
      </c>
      <c r="K56" s="53">
        <f>SUM(K57:K63)</f>
        <v>39845265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37248666</v>
      </c>
      <c r="K58" s="7">
        <v>27200253</v>
      </c>
    </row>
    <row r="59" spans="1:11" ht="12.75">
      <c r="A59" s="207" t="s">
        <v>240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12499096.39</v>
      </c>
      <c r="K62" s="7">
        <v>11489512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887500</v>
      </c>
      <c r="K63" s="7">
        <v>1155500</v>
      </c>
    </row>
    <row r="64" spans="1:11" ht="12.75">
      <c r="A64" s="207" t="s">
        <v>205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21104772.360000003</v>
      </c>
      <c r="K64" s="7">
        <v>22665828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753928.72</v>
      </c>
      <c r="K65" s="7">
        <v>3283772</v>
      </c>
    </row>
    <row r="66" spans="1:11" ht="12.75">
      <c r="A66" s="210" t="s">
        <v>239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1504414432.47</v>
      </c>
      <c r="K66" s="53">
        <f>K7+K8+K40+K65</f>
        <v>1441040012.3200002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189</v>
      </c>
      <c r="B69" s="204"/>
      <c r="C69" s="204"/>
      <c r="D69" s="204"/>
      <c r="E69" s="204"/>
      <c r="F69" s="204"/>
      <c r="G69" s="204"/>
      <c r="H69" s="221"/>
      <c r="I69" s="3">
        <v>62</v>
      </c>
      <c r="J69" s="54">
        <f>J70+J71+J72+J78+J79+J82+J85</f>
        <v>1020639668</v>
      </c>
      <c r="K69" s="54">
        <f>K70+K71+K72+K78+K79+K82+K85</f>
        <v>1028189913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300000000</v>
      </c>
      <c r="K70" s="7">
        <v>300000000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15000000</v>
      </c>
      <c r="K72" s="53">
        <f>K73+K74-K75+K76+K77</f>
        <v>15000000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15000000</v>
      </c>
      <c r="K73" s="7">
        <v>15000000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236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583533799</v>
      </c>
      <c r="K79" s="53">
        <f>K80-K81</f>
        <v>705639668</v>
      </c>
    </row>
    <row r="80" spans="1:11" ht="12.75">
      <c r="A80" s="218" t="s">
        <v>167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583533799</v>
      </c>
      <c r="K80" s="7">
        <v>705639668</v>
      </c>
    </row>
    <row r="81" spans="1:11" ht="12.75">
      <c r="A81" s="218" t="s">
        <v>168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237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122105869</v>
      </c>
      <c r="K82" s="53">
        <f>K83-K84</f>
        <v>7550245</v>
      </c>
    </row>
    <row r="83" spans="1:11" ht="12.75">
      <c r="A83" s="218" t="s">
        <v>169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122105869</v>
      </c>
      <c r="K83" s="7">
        <v>7550245</v>
      </c>
    </row>
    <row r="84" spans="1:11" ht="12.75">
      <c r="A84" s="218" t="s">
        <v>170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7" t="s">
        <v>171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4519000</v>
      </c>
      <c r="K86" s="53">
        <f>SUM(K87:K89)</f>
        <v>4519000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4519000</v>
      </c>
      <c r="K87" s="7">
        <v>4519000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91770440</v>
      </c>
      <c r="K90" s="53">
        <f>SUM(K91:K99)</f>
        <v>91375440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90365040</v>
      </c>
      <c r="K91" s="7">
        <v>90083040</v>
      </c>
    </row>
    <row r="92" spans="1:11" ht="12.75">
      <c r="A92" s="207" t="s">
        <v>241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1043000</v>
      </c>
      <c r="K92" s="7">
        <v>930000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/>
    </row>
    <row r="94" spans="1:11" ht="12.75">
      <c r="A94" s="207" t="s">
        <v>242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243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244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362400</v>
      </c>
      <c r="K98" s="7">
        <v>362400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347462903</v>
      </c>
      <c r="K100" s="53">
        <f>SUM(K101:K112)</f>
        <v>269070831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77549448</v>
      </c>
      <c r="K101" s="7">
        <v>69419829</v>
      </c>
    </row>
    <row r="102" spans="1:11" ht="12.75">
      <c r="A102" s="207" t="s">
        <v>241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415268</v>
      </c>
      <c r="K102" s="7">
        <v>415268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/>
      <c r="K103" s="7">
        <v>26274220</v>
      </c>
    </row>
    <row r="104" spans="1:11" ht="12.75">
      <c r="A104" s="207" t="s">
        <v>242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243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179042860</v>
      </c>
      <c r="K105" s="7">
        <v>143681627</v>
      </c>
    </row>
    <row r="106" spans="1:11" ht="12.75">
      <c r="A106" s="207" t="s">
        <v>244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20306488</v>
      </c>
      <c r="K108" s="7">
        <v>22078678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4869268</v>
      </c>
      <c r="K109" s="7">
        <v>5685260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74058</v>
      </c>
      <c r="K110" s="7">
        <v>74058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65205513</v>
      </c>
      <c r="K112" s="7">
        <v>1441891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40022421</v>
      </c>
      <c r="K113" s="7">
        <v>47884828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1504414432</v>
      </c>
      <c r="K114" s="53">
        <f>K69+K86+K90+K100+K113</f>
        <v>1441040012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307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184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308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  <row r="122" spans="10:11" ht="12.75">
      <c r="J122" s="127">
        <f>+J66-J114</f>
        <v>0.4700000286102295</v>
      </c>
      <c r="K122" s="127">
        <f>+K66-K114</f>
        <v>0.32000017166137695</v>
      </c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4">
      <selection activeCell="K47" sqref="K47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3" width="12.7109375" style="52" customWidth="1"/>
    <col min="14" max="16384" width="9.140625" style="52" customWidth="1"/>
  </cols>
  <sheetData>
    <row r="1" spans="1:13" ht="12.75" customHeight="1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320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34.5">
      <c r="A4" s="254" t="s">
        <v>59</v>
      </c>
      <c r="B4" s="254"/>
      <c r="C4" s="254"/>
      <c r="D4" s="254"/>
      <c r="E4" s="254"/>
      <c r="F4" s="254"/>
      <c r="G4" s="254"/>
      <c r="H4" s="254"/>
      <c r="I4" s="58" t="s">
        <v>277</v>
      </c>
      <c r="J4" s="255" t="s">
        <v>339</v>
      </c>
      <c r="K4" s="255"/>
      <c r="L4" s="255" t="s">
        <v>340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4">
        <f>SUM(J8:J9)</f>
        <v>413885886</v>
      </c>
      <c r="K7" s="54">
        <f>SUM(K8:K9)</f>
        <v>413885886</v>
      </c>
      <c r="L7" s="54">
        <f>SUM(L8:L9)</f>
        <v>403556786</v>
      </c>
      <c r="M7" s="54">
        <f>SUM(M8:M9)</f>
        <v>403556786</v>
      </c>
    </row>
    <row r="8" spans="1:13" ht="12.75">
      <c r="A8" s="210" t="s">
        <v>150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406765785</v>
      </c>
      <c r="K8" s="7">
        <v>406765785</v>
      </c>
      <c r="L8" s="7">
        <v>396268248</v>
      </c>
      <c r="M8" s="7">
        <v>396268248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7120101</v>
      </c>
      <c r="K9" s="7">
        <v>7120101</v>
      </c>
      <c r="L9" s="7">
        <v>7288538</v>
      </c>
      <c r="M9" s="7">
        <v>7288538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395481678</v>
      </c>
      <c r="K10" s="53">
        <f>K11+K12+K16+K20+K21+K22+K25+K26</f>
        <v>395481678</v>
      </c>
      <c r="L10" s="53">
        <f>L11+L12+L16+L20+L21+L22+L25+L26</f>
        <v>392938569</v>
      </c>
      <c r="M10" s="53">
        <f>M11+M12+M16+M20+M21+M22+M25+M26</f>
        <v>392938569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-17594373</v>
      </c>
      <c r="K11" s="7">
        <v>-17594373</v>
      </c>
      <c r="L11" s="7">
        <v>-19812841</v>
      </c>
      <c r="M11" s="7">
        <v>-19812841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348174208</v>
      </c>
      <c r="K12" s="53">
        <f>SUM(K13:K15)</f>
        <v>348174208</v>
      </c>
      <c r="L12" s="53">
        <f>SUM(L13:L15)</f>
        <v>347765742</v>
      </c>
      <c r="M12" s="53">
        <f>SUM(M13:M15)</f>
        <v>347765742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193915057</v>
      </c>
      <c r="K13" s="7">
        <v>193915057</v>
      </c>
      <c r="L13" s="7">
        <v>195184911</v>
      </c>
      <c r="M13" s="7">
        <v>195184911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108328663</v>
      </c>
      <c r="K14" s="7">
        <v>108328663</v>
      </c>
      <c r="L14" s="7">
        <v>102847006</v>
      </c>
      <c r="M14" s="7">
        <v>102847006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45930488</v>
      </c>
      <c r="K15" s="7">
        <v>45930488</v>
      </c>
      <c r="L15" s="7">
        <v>49733825</v>
      </c>
      <c r="M15" s="7">
        <v>49733825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45904702</v>
      </c>
      <c r="K16" s="53">
        <f>SUM(K17:K19)</f>
        <v>45904702</v>
      </c>
      <c r="L16" s="53">
        <f>SUM(L17:L19)</f>
        <v>46111211</v>
      </c>
      <c r="M16" s="53">
        <f>SUM(M17:M19)</f>
        <v>46111211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27638482</v>
      </c>
      <c r="K17" s="7">
        <v>27638482</v>
      </c>
      <c r="L17" s="7">
        <v>27497052</v>
      </c>
      <c r="M17" s="7">
        <v>27497052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11920123</v>
      </c>
      <c r="K18" s="7">
        <v>11920123</v>
      </c>
      <c r="L18" s="7">
        <v>12157799</v>
      </c>
      <c r="M18" s="7">
        <v>12157799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6346097</v>
      </c>
      <c r="K19" s="7">
        <v>6346097</v>
      </c>
      <c r="L19" s="7">
        <v>6456360</v>
      </c>
      <c r="M19" s="7">
        <v>6456360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12117348</v>
      </c>
      <c r="K20" s="7">
        <v>12117348</v>
      </c>
      <c r="L20" s="7">
        <v>10899094</v>
      </c>
      <c r="M20" s="7">
        <v>10899094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6788429</v>
      </c>
      <c r="K21" s="7">
        <v>6788429</v>
      </c>
      <c r="L21" s="7">
        <v>7582743</v>
      </c>
      <c r="M21" s="7">
        <v>7582743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313869</v>
      </c>
      <c r="M22" s="53">
        <f>SUM(M23:M24)</f>
        <v>313869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>
        <v>313869</v>
      </c>
      <c r="M24" s="7">
        <v>313869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91364</v>
      </c>
      <c r="K26" s="7">
        <v>91364</v>
      </c>
      <c r="L26" s="7">
        <v>78751</v>
      </c>
      <c r="M26" s="7">
        <v>78751</v>
      </c>
    </row>
    <row r="27" spans="1:13" ht="12.75">
      <c r="A27" s="210" t="s">
        <v>211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22207</v>
      </c>
      <c r="K27" s="53">
        <f>SUM(K28:K32)</f>
        <v>22207</v>
      </c>
      <c r="L27" s="53">
        <f>SUM(L28:L32)</f>
        <v>204488</v>
      </c>
      <c r="M27" s="53">
        <f>SUM(M28:M32)</f>
        <v>204488</v>
      </c>
    </row>
    <row r="28" spans="1:13" ht="12.75">
      <c r="A28" s="210" t="s">
        <v>225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560</v>
      </c>
      <c r="K28" s="7">
        <v>560</v>
      </c>
      <c r="L28" s="7">
        <v>142035</v>
      </c>
      <c r="M28" s="7">
        <v>142035</v>
      </c>
    </row>
    <row r="29" spans="1:13" ht="12.75">
      <c r="A29" s="210" t="s">
        <v>153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21647</v>
      </c>
      <c r="K29" s="7">
        <v>21647</v>
      </c>
      <c r="L29" s="7">
        <v>62453</v>
      </c>
      <c r="M29" s="7">
        <v>62453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221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212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1635026</v>
      </c>
      <c r="K33" s="53">
        <f>SUM(K34:K37)</f>
        <v>1635026</v>
      </c>
      <c r="L33" s="53">
        <f>SUM(L34:L37)</f>
        <v>1337251</v>
      </c>
      <c r="M33" s="53">
        <f>SUM(M34:M37)</f>
        <v>1337251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1624281</v>
      </c>
      <c r="K34" s="7">
        <v>1624281</v>
      </c>
      <c r="L34" s="7">
        <v>1312071</v>
      </c>
      <c r="M34" s="7">
        <v>1312071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10745</v>
      </c>
      <c r="K35" s="7">
        <v>10745</v>
      </c>
      <c r="L35" s="7">
        <v>25180</v>
      </c>
      <c r="M35" s="7">
        <v>25180</v>
      </c>
    </row>
    <row r="36" spans="1:13" ht="12.75">
      <c r="A36" s="210" t="s">
        <v>222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193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194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223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224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213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413908093</v>
      </c>
      <c r="K42" s="53">
        <f>K7+K27+K38+K40</f>
        <v>413908093</v>
      </c>
      <c r="L42" s="53">
        <f>L7+L27+L38+L40</f>
        <v>403761274</v>
      </c>
      <c r="M42" s="53">
        <f>M7+M27+M38+M40</f>
        <v>403761274</v>
      </c>
    </row>
    <row r="43" spans="1:13" ht="12.75">
      <c r="A43" s="210" t="s">
        <v>214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397116704</v>
      </c>
      <c r="K43" s="53">
        <f>K10+K33+K39+K41</f>
        <v>397116704</v>
      </c>
      <c r="L43" s="53">
        <f>L10+L33+L39+L41</f>
        <v>394275820</v>
      </c>
      <c r="M43" s="53">
        <f>M10+M33+M39+M41</f>
        <v>394275820</v>
      </c>
    </row>
    <row r="44" spans="1:13" ht="12.75">
      <c r="A44" s="210" t="s">
        <v>234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16791389</v>
      </c>
      <c r="K44" s="53">
        <f>K42-K43</f>
        <v>16791389</v>
      </c>
      <c r="L44" s="53">
        <f>L42-L43</f>
        <v>9485454</v>
      </c>
      <c r="M44" s="53">
        <f>M42-M43</f>
        <v>9485454</v>
      </c>
    </row>
    <row r="45" spans="1:13" ht="12.75">
      <c r="A45" s="218" t="s">
        <v>216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16791389</v>
      </c>
      <c r="K45" s="53">
        <f>IF(K42&gt;K43,K42-K43,0)</f>
        <v>16791389</v>
      </c>
      <c r="L45" s="53">
        <f>IF(L42&gt;L43,L42-L43,0)</f>
        <v>9485454</v>
      </c>
      <c r="M45" s="53">
        <f>IF(M42&gt;M43,M42-M43,0)</f>
        <v>9485454</v>
      </c>
    </row>
    <row r="46" spans="1:13" ht="12.75">
      <c r="A46" s="218" t="s">
        <v>217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0" t="s">
        <v>215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3401952</v>
      </c>
      <c r="K47" s="7">
        <v>3401952</v>
      </c>
      <c r="L47" s="7">
        <v>1935209.34839998</v>
      </c>
      <c r="M47" s="7">
        <v>1935209.34839998</v>
      </c>
    </row>
    <row r="48" spans="1:13" ht="12.75">
      <c r="A48" s="210" t="s">
        <v>235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13389437</v>
      </c>
      <c r="K48" s="53">
        <f>K44-K47</f>
        <v>13389437</v>
      </c>
      <c r="L48" s="53">
        <f>L44-L47</f>
        <v>7550244.65160002</v>
      </c>
      <c r="M48" s="53">
        <f>M44-M47</f>
        <v>7550244.65160002</v>
      </c>
    </row>
    <row r="49" spans="1:13" ht="12.75">
      <c r="A49" s="218" t="s">
        <v>190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13389437</v>
      </c>
      <c r="K49" s="53">
        <f>IF(K48&gt;0,K48,0)</f>
        <v>13389437</v>
      </c>
      <c r="L49" s="53">
        <f>IF(L48&gt;0,L48,0)</f>
        <v>7550244.65160002</v>
      </c>
      <c r="M49" s="53">
        <f>IF(M48&gt;0,M48,0)</f>
        <v>7550244.65160002</v>
      </c>
    </row>
    <row r="50" spans="1:13" ht="12.75">
      <c r="A50" s="250" t="s">
        <v>218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9" t="s">
        <v>309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185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202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/>
      <c r="K56" s="6"/>
      <c r="L56" s="6"/>
      <c r="M56" s="6"/>
    </row>
    <row r="57" spans="1:13" ht="12.75">
      <c r="A57" s="210" t="s">
        <v>219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0" t="s">
        <v>226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227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228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229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230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231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220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191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0" t="s">
        <v>192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3" t="s">
        <v>310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233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10" zoomScalePageLayoutView="0" workbookViewId="0" topLeftCell="A25">
      <selection activeCell="K8" sqref="K8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2" t="s">
        <v>162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321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322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4.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277</v>
      </c>
      <c r="J4" s="67" t="s">
        <v>343</v>
      </c>
      <c r="K4" s="67" t="s">
        <v>344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280</v>
      </c>
      <c r="K5" s="69" t="s">
        <v>281</v>
      </c>
    </row>
    <row r="6" spans="1:11" ht="12.75">
      <c r="A6" s="199" t="s">
        <v>154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16791389</v>
      </c>
      <c r="K7" s="7">
        <v>9485454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12117348</v>
      </c>
      <c r="K8" s="7">
        <v>10899094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>
        <v>19028520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/>
    </row>
    <row r="13" spans="1:11" ht="12.75">
      <c r="A13" s="210" t="s">
        <v>155</v>
      </c>
      <c r="B13" s="211"/>
      <c r="C13" s="211"/>
      <c r="D13" s="211"/>
      <c r="E13" s="211"/>
      <c r="F13" s="211"/>
      <c r="G13" s="211"/>
      <c r="H13" s="211"/>
      <c r="I13" s="1">
        <v>7</v>
      </c>
      <c r="J13" s="64">
        <f>SUM(J7:J12)</f>
        <v>28908737</v>
      </c>
      <c r="K13" s="53">
        <f>SUM(K7:K12)</f>
        <v>39413068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24157041</v>
      </c>
      <c r="K14" s="7">
        <v>34599586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12748182</v>
      </c>
      <c r="K15" s="7"/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12494872</v>
      </c>
      <c r="K16" s="7">
        <v>19207109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3525123</v>
      </c>
      <c r="K17" s="7">
        <v>2427850</v>
      </c>
    </row>
    <row r="18" spans="1:11" ht="12.75">
      <c r="A18" s="210" t="s">
        <v>156</v>
      </c>
      <c r="B18" s="211"/>
      <c r="C18" s="211"/>
      <c r="D18" s="211"/>
      <c r="E18" s="211"/>
      <c r="F18" s="211"/>
      <c r="G18" s="211"/>
      <c r="H18" s="211"/>
      <c r="I18" s="1">
        <v>12</v>
      </c>
      <c r="J18" s="64">
        <f>SUM(J14:J17)</f>
        <v>52925218</v>
      </c>
      <c r="K18" s="53">
        <f>SUM(K14:K17)</f>
        <v>56234545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4">
        <f>IF(J18&gt;J13,J18-J13,0)</f>
        <v>24016481</v>
      </c>
      <c r="K20" s="53">
        <f>IF(K18&gt;K13,K18-K13,0)</f>
        <v>16821477</v>
      </c>
    </row>
    <row r="21" spans="1:11" ht="12.75">
      <c r="A21" s="199" t="s">
        <v>157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176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151973</v>
      </c>
      <c r="K22" s="7">
        <v>618392</v>
      </c>
    </row>
    <row r="23" spans="1:11" ht="12.75">
      <c r="A23" s="207" t="s">
        <v>177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178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179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180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>
        <v>4935641</v>
      </c>
    </row>
    <row r="27" spans="1:11" ht="12.75">
      <c r="A27" s="210" t="s">
        <v>166</v>
      </c>
      <c r="B27" s="211"/>
      <c r="C27" s="211"/>
      <c r="D27" s="211"/>
      <c r="E27" s="211"/>
      <c r="F27" s="211"/>
      <c r="G27" s="211"/>
      <c r="H27" s="211"/>
      <c r="I27" s="1">
        <v>20</v>
      </c>
      <c r="J27" s="64">
        <f>SUM(J22:J26)</f>
        <v>151973</v>
      </c>
      <c r="K27" s="53">
        <f>SUM(K22:K26)</f>
        <v>5554033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6818055</v>
      </c>
      <c r="K28" s="7">
        <v>12961420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3600000</v>
      </c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14206974</v>
      </c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4">
        <f>SUM(J28:J30)</f>
        <v>24625029</v>
      </c>
      <c r="K31" s="53">
        <f>SUM(K28:K30)</f>
        <v>12961420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IF(J31&gt;J27,J31-J27,0)</f>
        <v>24473056</v>
      </c>
      <c r="K33" s="53">
        <f>IF(K31&gt;K27,K31-K27,0)</f>
        <v>7407387</v>
      </c>
    </row>
    <row r="34" spans="1:11" ht="12.75">
      <c r="A34" s="199" t="s">
        <v>158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172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>
        <v>25789920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4">
        <f>SUM(J35:J37)</f>
        <v>0</v>
      </c>
      <c r="K38" s="53">
        <f>SUM(K35:K37)</f>
        <v>25789920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15762170</v>
      </c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4">
        <f>SUM(J39:J43)</f>
        <v>15762170</v>
      </c>
      <c r="K44" s="53">
        <f>SUM(K39:K43)</f>
        <v>0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IF(J38&gt;J44,J38-J44,0)</f>
        <v>0</v>
      </c>
      <c r="K45" s="53">
        <f>IF(K38&gt;K44,K38-K44,0)</f>
        <v>25789920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IF(J44&gt;J38,J44-J38,0)</f>
        <v>15762170</v>
      </c>
      <c r="K46" s="53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1561056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IF(J20-J19+J33-J32+J46-J45&gt;0,J20-J19+J33-J32+J46-J45,0)</f>
        <v>64251707</v>
      </c>
      <c r="K48" s="53">
        <f>IF(K20-K19+K33-K32+K46-K45&gt;0,K20-K19+K33-K32+K46-K45,0)</f>
        <v>0</v>
      </c>
    </row>
    <row r="49" spans="1:11" ht="12.75">
      <c r="A49" s="207" t="s">
        <v>159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78314504</v>
      </c>
      <c r="K49" s="7">
        <v>21104772</v>
      </c>
    </row>
    <row r="50" spans="1:11" ht="12.75">
      <c r="A50" s="207" t="s">
        <v>173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>
        <v>1561056</v>
      </c>
    </row>
    <row r="51" spans="1:11" ht="12.75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64251707</v>
      </c>
      <c r="K51" s="7"/>
    </row>
    <row r="52" spans="1:11" ht="12.75">
      <c r="A52" s="213" t="s">
        <v>175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14062797</v>
      </c>
      <c r="K52" s="61">
        <f>K49+K50-K51</f>
        <v>22665828</v>
      </c>
    </row>
    <row r="54" spans="10:11" ht="12.75">
      <c r="J54" s="127">
        <f>+J47-J50</f>
        <v>0</v>
      </c>
      <c r="K54" s="127">
        <f>+K47-K50</f>
        <v>0</v>
      </c>
    </row>
    <row r="55" spans="10:11" ht="12.75">
      <c r="J55" s="127">
        <f>+J48-J51</f>
        <v>0</v>
      </c>
      <c r="K55" s="127">
        <f>+K48-K51</f>
        <v>0</v>
      </c>
    </row>
    <row r="56" spans="10:11" ht="12.75">
      <c r="J56" s="127">
        <f>SUM(J54:J55)</f>
        <v>0</v>
      </c>
      <c r="K56" s="127">
        <f>SUM(K54:K55)</f>
        <v>0</v>
      </c>
    </row>
    <row r="57" spans="10:11" ht="12.75">
      <c r="J57" s="127"/>
      <c r="K57" s="127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2" t="s">
        <v>195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4.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277</v>
      </c>
      <c r="J4" s="67" t="s">
        <v>315</v>
      </c>
      <c r="K4" s="67" t="s">
        <v>316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280</v>
      </c>
      <c r="K5" s="73" t="s">
        <v>281</v>
      </c>
    </row>
    <row r="6" spans="1:11" ht="12.75">
      <c r="A6" s="199" t="s">
        <v>154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197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196</v>
      </c>
      <c r="B12" s="211"/>
      <c r="C12" s="211"/>
      <c r="D12" s="211"/>
      <c r="E12" s="211"/>
      <c r="F12" s="211"/>
      <c r="G12" s="211"/>
      <c r="H12" s="21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9" t="s">
        <v>157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163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164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317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318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165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9" t="s">
        <v>158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172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0" t="s">
        <v>160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0" t="s">
        <v>161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159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173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174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175</v>
      </c>
      <c r="B53" s="223"/>
      <c r="C53" s="223"/>
      <c r="D53" s="223"/>
      <c r="E53" s="223"/>
      <c r="F53" s="223"/>
      <c r="G53" s="223"/>
      <c r="H53" s="22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20" sqref="J20"/>
    </sheetView>
  </sheetViews>
  <sheetFormatPr defaultColWidth="9.140625" defaultRowHeight="12.75"/>
  <cols>
    <col min="1" max="8" width="8.7109375" style="76" customWidth="1"/>
    <col min="9" max="9" width="5.7109375" style="76" customWidth="1"/>
    <col min="10" max="11" width="12.7109375" style="76" customWidth="1"/>
    <col min="12" max="16384" width="9.140625" style="76" customWidth="1"/>
  </cols>
  <sheetData>
    <row r="1" spans="1:12" ht="12.75">
      <c r="A1" s="287" t="s">
        <v>278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72" t="s">
        <v>279</v>
      </c>
      <c r="D2" s="272"/>
      <c r="E2" s="77" t="s">
        <v>323</v>
      </c>
      <c r="F2" s="43" t="s">
        <v>248</v>
      </c>
      <c r="G2" s="273" t="s">
        <v>324</v>
      </c>
      <c r="H2" s="274"/>
      <c r="I2" s="74"/>
      <c r="J2" s="74"/>
      <c r="K2" s="74"/>
      <c r="L2" s="78"/>
    </row>
    <row r="3" spans="1:11" ht="34.5">
      <c r="A3" s="275" t="s">
        <v>59</v>
      </c>
      <c r="B3" s="275"/>
      <c r="C3" s="275"/>
      <c r="D3" s="275"/>
      <c r="E3" s="275"/>
      <c r="F3" s="275"/>
      <c r="G3" s="275"/>
      <c r="H3" s="275"/>
      <c r="I3" s="81" t="s">
        <v>302</v>
      </c>
      <c r="J3" s="82" t="s">
        <v>345</v>
      </c>
      <c r="K3" s="82" t="s">
        <v>346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4">
        <v>2</v>
      </c>
      <c r="J4" s="83" t="s">
        <v>280</v>
      </c>
      <c r="K4" s="83" t="s">
        <v>281</v>
      </c>
    </row>
    <row r="5" spans="1:11" ht="12.75">
      <c r="A5" s="277" t="s">
        <v>282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300000000</v>
      </c>
      <c r="K5" s="45">
        <v>300000000</v>
      </c>
    </row>
    <row r="6" spans="1:11" ht="12.75">
      <c r="A6" s="277" t="s">
        <v>283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284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15000000</v>
      </c>
      <c r="K7" s="46">
        <v>15000000</v>
      </c>
    </row>
    <row r="8" spans="1:11" ht="12.75">
      <c r="A8" s="277" t="s">
        <v>285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583533799</v>
      </c>
      <c r="K8" s="46">
        <v>705639668</v>
      </c>
    </row>
    <row r="9" spans="1:11" ht="12.75">
      <c r="A9" s="277" t="s">
        <v>286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122105869</v>
      </c>
      <c r="K9" s="46">
        <v>7550245</v>
      </c>
    </row>
    <row r="10" spans="1:11" ht="12.75">
      <c r="A10" s="277" t="s">
        <v>287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288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289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290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291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1020639668</v>
      </c>
      <c r="K14" s="79">
        <f>SUM(K5:K13)</f>
        <v>1028189913</v>
      </c>
    </row>
    <row r="15" spans="1:11" ht="12.75">
      <c r="A15" s="277" t="s">
        <v>292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293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294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295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296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297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122105869</v>
      </c>
      <c r="K20" s="46">
        <v>7550245</v>
      </c>
    </row>
    <row r="21" spans="1:11" ht="12.75">
      <c r="A21" s="279" t="s">
        <v>298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122105869</v>
      </c>
      <c r="K21" s="80">
        <f>SUM(K15:K20)</f>
        <v>7550245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299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300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85" t="s">
        <v>301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10" zoomScalePageLayoutView="0" workbookViewId="0" topLeftCell="A1">
      <selection activeCell="I5" sqref="I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129" t="s">
        <v>348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</row>
    <row r="9" spans="1:10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349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350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351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51" t="s">
        <v>374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 t="s">
        <v>352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353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354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 t="s">
        <v>355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 t="s">
        <v>356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 t="s">
        <v>357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358</v>
      </c>
      <c r="B28" s="40"/>
      <c r="C28" s="40"/>
      <c r="D28" s="40"/>
      <c r="E28" s="40"/>
      <c r="F28" s="40"/>
      <c r="G28" s="40"/>
      <c r="H28" s="40"/>
      <c r="I28" s="40"/>
      <c r="J28" s="40"/>
    </row>
    <row r="29" ht="12.75">
      <c r="A29" t="s">
        <v>359</v>
      </c>
    </row>
    <row r="30" ht="12.75">
      <c r="A30" t="s">
        <v>375</v>
      </c>
    </row>
    <row r="31" ht="12.75">
      <c r="A31" t="s">
        <v>376</v>
      </c>
    </row>
    <row r="32" ht="12.75">
      <c r="A32" t="s">
        <v>360</v>
      </c>
    </row>
    <row r="33" ht="12.75">
      <c r="A33" t="s">
        <v>361</v>
      </c>
    </row>
    <row r="34" ht="12.75">
      <c r="A34" t="s">
        <v>362</v>
      </c>
    </row>
    <row r="35" ht="12.75">
      <c r="A35" t="s">
        <v>363</v>
      </c>
    </row>
    <row r="36" ht="12.75">
      <c r="A36" t="s">
        <v>364</v>
      </c>
    </row>
    <row r="37" ht="12.75">
      <c r="A37" t="s">
        <v>365</v>
      </c>
    </row>
    <row r="38" ht="12.75">
      <c r="A38" t="s">
        <v>377</v>
      </c>
    </row>
    <row r="39" ht="12.75">
      <c r="A39" t="s">
        <v>378</v>
      </c>
    </row>
    <row r="40" ht="12.75">
      <c r="A40" t="s">
        <v>366</v>
      </c>
    </row>
    <row r="41" ht="12.75">
      <c r="A41" t="s">
        <v>367</v>
      </c>
    </row>
    <row r="42" ht="12.75">
      <c r="A42" t="s">
        <v>368</v>
      </c>
    </row>
    <row r="43" ht="12.75">
      <c r="A43" t="s">
        <v>369</v>
      </c>
    </row>
    <row r="44" ht="12.75">
      <c r="A44" t="s">
        <v>370</v>
      </c>
    </row>
    <row r="45" ht="12.75">
      <c r="A45" t="s">
        <v>371</v>
      </c>
    </row>
    <row r="46" ht="12.75">
      <c r="A46" t="s">
        <v>372</v>
      </c>
    </row>
    <row r="47" ht="12.75">
      <c r="A47" t="s">
        <v>373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bnikolic</cp:lastModifiedBy>
  <cp:lastPrinted>2012-04-20T07:13:00Z</cp:lastPrinted>
  <dcterms:created xsi:type="dcterms:W3CDTF">2008-10-17T11:51:54Z</dcterms:created>
  <dcterms:modified xsi:type="dcterms:W3CDTF">2012-04-20T07:14:47Z</dcterms:modified>
  <cp:category/>
  <cp:version/>
  <cp:contentType/>
  <cp:contentStatus/>
</cp:coreProperties>
</file>